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4025" yWindow="15" windowWidth="13620" windowHeight="12930" tabRatio="754" firstSheet="12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28" i="71" l="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C221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5" i="71"/>
  <c r="A195" i="71"/>
  <c r="B194" i="71"/>
  <c r="A194" i="71"/>
  <c r="B193" i="71"/>
  <c r="A193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B129" i="71"/>
  <c r="A129" i="71"/>
  <c r="C128" i="71"/>
  <c r="B128" i="71"/>
  <c r="A128" i="71"/>
  <c r="C127" i="71"/>
  <c r="B127" i="71"/>
  <c r="A127" i="71"/>
  <c r="B126" i="71"/>
  <c r="A126" i="71"/>
  <c r="C125" i="71"/>
  <c r="B125" i="71"/>
  <c r="A125" i="71"/>
  <c r="C124" i="7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B90" i="71"/>
  <c r="A90" i="71"/>
  <c r="C89" i="71"/>
  <c r="B89" i="71"/>
  <c r="A89" i="71"/>
  <c r="C88" i="71"/>
  <c r="B88" i="71"/>
  <c r="A88" i="71"/>
  <c r="C87" i="71"/>
  <c r="B87" i="71"/>
  <c r="A87" i="71"/>
  <c r="C86" i="71"/>
  <c r="B86" i="71"/>
  <c r="A86" i="71"/>
  <c r="B85" i="71"/>
  <c r="A85" i="71"/>
  <c r="B84" i="71"/>
  <c r="A84" i="71"/>
  <c r="C83" i="71"/>
  <c r="B83" i="71"/>
  <c r="A83" i="71"/>
  <c r="C82" i="71"/>
  <c r="B82" i="71"/>
  <c r="A82" i="71"/>
  <c r="C81" i="71"/>
  <c r="B81" i="71"/>
  <c r="A81" i="71"/>
  <c r="C80" i="7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B72" i="71"/>
  <c r="A72" i="71"/>
  <c r="C71" i="71"/>
  <c r="B71" i="71"/>
  <c r="A71" i="71"/>
  <c r="C70" i="71"/>
  <c r="B70" i="71"/>
  <c r="A70" i="71"/>
  <c r="C69" i="71"/>
  <c r="B69" i="71"/>
  <c r="A69" i="71"/>
  <c r="C68" i="71"/>
  <c r="B68" i="71"/>
  <c r="A68" i="71"/>
  <c r="C67" i="71"/>
  <c r="B67" i="71"/>
  <c r="A67" i="71"/>
  <c r="B66" i="71"/>
  <c r="A66" i="71"/>
  <c r="C65" i="7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B2" i="71"/>
  <c r="A2" i="71"/>
  <c r="C237" i="70"/>
  <c r="B237" i="70"/>
  <c r="A237" i="70"/>
  <c r="B115" i="70"/>
  <c r="A115" i="70"/>
  <c r="B236" i="70"/>
  <c r="A236" i="70"/>
  <c r="C235" i="70"/>
  <c r="B235" i="70"/>
  <c r="A235" i="70"/>
  <c r="B234" i="70"/>
  <c r="A234" i="70"/>
  <c r="B233" i="70"/>
  <c r="A233" i="70"/>
  <c r="B95" i="70"/>
  <c r="A95" i="70"/>
  <c r="B232" i="70"/>
  <c r="A232" i="70"/>
  <c r="B231" i="70"/>
  <c r="A231" i="70"/>
  <c r="B230" i="70"/>
  <c r="A230" i="70"/>
  <c r="B229" i="70"/>
  <c r="A229" i="70"/>
  <c r="B228" i="70"/>
  <c r="A228" i="70"/>
  <c r="B227" i="70"/>
  <c r="A227" i="70"/>
  <c r="B226" i="70"/>
  <c r="A226" i="70"/>
  <c r="B225" i="70"/>
  <c r="A225" i="70"/>
  <c r="C224" i="70"/>
  <c r="B224" i="70"/>
  <c r="A224" i="70"/>
  <c r="B71" i="70"/>
  <c r="A71" i="70"/>
  <c r="C223" i="70"/>
  <c r="B223" i="70"/>
  <c r="A223" i="70"/>
  <c r="B222" i="70"/>
  <c r="A222" i="70"/>
  <c r="B221" i="70"/>
  <c r="A221" i="70"/>
  <c r="B220" i="70"/>
  <c r="A220" i="70"/>
  <c r="B219" i="70"/>
  <c r="A219" i="70"/>
  <c r="B218" i="70"/>
  <c r="A218" i="70"/>
  <c r="B217" i="70"/>
  <c r="A217" i="70"/>
  <c r="B216" i="70"/>
  <c r="A216" i="70"/>
  <c r="B215" i="70"/>
  <c r="A215" i="70"/>
  <c r="B214" i="70"/>
  <c r="A214" i="70"/>
  <c r="B213" i="70"/>
  <c r="A213" i="70"/>
  <c r="B212" i="70"/>
  <c r="A212" i="70"/>
  <c r="B211" i="70"/>
  <c r="A211" i="70"/>
  <c r="B210" i="70"/>
  <c r="A210" i="70"/>
  <c r="B209" i="70"/>
  <c r="A209" i="70"/>
  <c r="B208" i="70"/>
  <c r="A208" i="70"/>
  <c r="B207" i="70"/>
  <c r="A207" i="70"/>
  <c r="B206" i="70"/>
  <c r="A206" i="70"/>
  <c r="B205" i="70"/>
  <c r="A205" i="70"/>
  <c r="B204" i="70"/>
  <c r="A204" i="70"/>
  <c r="B203" i="70"/>
  <c r="A203" i="70"/>
  <c r="C202" i="70"/>
  <c r="B202" i="70"/>
  <c r="A202" i="70"/>
  <c r="C201" i="70"/>
  <c r="B201" i="70"/>
  <c r="A201" i="70"/>
  <c r="C200" i="70"/>
  <c r="B200" i="70"/>
  <c r="A200" i="70"/>
  <c r="C199" i="70"/>
  <c r="B199" i="70"/>
  <c r="A199" i="70"/>
  <c r="C198" i="70"/>
  <c r="B198" i="70"/>
  <c r="A198" i="70"/>
  <c r="C197" i="70"/>
  <c r="B197" i="70"/>
  <c r="A197" i="70"/>
  <c r="C196" i="70"/>
  <c r="B196" i="70"/>
  <c r="A196" i="70"/>
  <c r="C195" i="70"/>
  <c r="B195" i="70"/>
  <c r="A195" i="70"/>
  <c r="C194" i="70"/>
  <c r="B194" i="70"/>
  <c r="A194" i="70"/>
  <c r="B108" i="70"/>
  <c r="A108" i="70"/>
  <c r="B80" i="70"/>
  <c r="A80" i="70"/>
  <c r="B97" i="70"/>
  <c r="A97" i="70"/>
  <c r="B193" i="70"/>
  <c r="A193" i="70"/>
  <c r="C192" i="70"/>
  <c r="B192" i="70"/>
  <c r="A192" i="70"/>
  <c r="C191" i="70"/>
  <c r="B191" i="70"/>
  <c r="A191" i="70"/>
  <c r="C190" i="70"/>
  <c r="B190" i="70"/>
  <c r="A190" i="70"/>
  <c r="C189" i="70"/>
  <c r="B189" i="70"/>
  <c r="A189" i="70"/>
  <c r="C188" i="70"/>
  <c r="B188" i="70"/>
  <c r="A188" i="70"/>
  <c r="C187" i="70"/>
  <c r="B187" i="70"/>
  <c r="A187" i="70"/>
  <c r="C186" i="70"/>
  <c r="B186" i="70"/>
  <c r="A186" i="70"/>
  <c r="C185" i="70"/>
  <c r="B185" i="70"/>
  <c r="A185" i="70"/>
  <c r="C184" i="70"/>
  <c r="B184" i="70"/>
  <c r="A184" i="70"/>
  <c r="B183" i="70"/>
  <c r="A183" i="70"/>
  <c r="C182" i="70"/>
  <c r="B182" i="70"/>
  <c r="A182" i="70"/>
  <c r="C181" i="70"/>
  <c r="B181" i="70"/>
  <c r="A181" i="70"/>
  <c r="B180" i="70"/>
  <c r="A180" i="70"/>
  <c r="B19" i="70"/>
  <c r="A19" i="70"/>
  <c r="C179" i="70"/>
  <c r="B179" i="70"/>
  <c r="A179" i="70"/>
  <c r="C178" i="70"/>
  <c r="B178" i="70"/>
  <c r="A178" i="70"/>
  <c r="C177" i="70"/>
  <c r="B177" i="70"/>
  <c r="A177" i="70"/>
  <c r="C176" i="70"/>
  <c r="B176" i="70"/>
  <c r="A176" i="70"/>
  <c r="C175" i="70"/>
  <c r="B175" i="70"/>
  <c r="A175" i="70"/>
  <c r="C174" i="70"/>
  <c r="B174" i="70"/>
  <c r="A174" i="70"/>
  <c r="C173" i="70"/>
  <c r="B173" i="70"/>
  <c r="A173" i="70"/>
  <c r="B172" i="70"/>
  <c r="A172" i="70"/>
  <c r="B171" i="70"/>
  <c r="A171" i="70"/>
  <c r="C170" i="70"/>
  <c r="B170" i="70"/>
  <c r="A170" i="70"/>
  <c r="C169" i="70"/>
  <c r="B169" i="70"/>
  <c r="A169" i="70"/>
  <c r="C168" i="70"/>
  <c r="B168" i="70"/>
  <c r="A168" i="70"/>
  <c r="C167" i="70"/>
  <c r="B167" i="70"/>
  <c r="A167" i="70"/>
  <c r="C166" i="70"/>
  <c r="B166" i="70"/>
  <c r="A166" i="70"/>
  <c r="B165" i="70"/>
  <c r="A165" i="70"/>
  <c r="C164" i="70"/>
  <c r="B164" i="70"/>
  <c r="A164" i="70"/>
  <c r="C163" i="70"/>
  <c r="B163" i="70"/>
  <c r="A163" i="70"/>
  <c r="B57" i="70"/>
  <c r="A57" i="70"/>
  <c r="B162" i="70"/>
  <c r="A162" i="70"/>
  <c r="C161" i="70"/>
  <c r="B161" i="70"/>
  <c r="A161" i="70"/>
  <c r="C160" i="70"/>
  <c r="B160" i="70"/>
  <c r="A160" i="70"/>
  <c r="C159" i="70"/>
  <c r="B159" i="70"/>
  <c r="A159" i="70"/>
  <c r="C158" i="70"/>
  <c r="B158" i="70"/>
  <c r="A158" i="70"/>
  <c r="C157" i="70"/>
  <c r="B157" i="70"/>
  <c r="A157" i="70"/>
  <c r="C156" i="70"/>
  <c r="B156" i="70"/>
  <c r="A156" i="70"/>
  <c r="B155" i="70"/>
  <c r="A155" i="70"/>
  <c r="C154" i="70"/>
  <c r="B154" i="70"/>
  <c r="A154" i="70"/>
  <c r="B78" i="70"/>
  <c r="A78" i="70"/>
  <c r="B153" i="70"/>
  <c r="A153" i="70"/>
  <c r="B152" i="70"/>
  <c r="A152" i="70"/>
  <c r="B151" i="70"/>
  <c r="A151" i="70"/>
  <c r="B150" i="70"/>
  <c r="A150" i="70"/>
  <c r="B149" i="70"/>
  <c r="A149" i="70"/>
  <c r="B148" i="70"/>
  <c r="A148" i="70"/>
  <c r="B147" i="70"/>
  <c r="A147" i="70"/>
  <c r="B146" i="70"/>
  <c r="A146" i="70"/>
  <c r="B86" i="70"/>
  <c r="A86" i="70"/>
  <c r="B100" i="70"/>
  <c r="A100" i="70"/>
  <c r="B46" i="70"/>
  <c r="A46" i="70"/>
  <c r="B145" i="70"/>
  <c r="A145" i="70"/>
  <c r="B117" i="70"/>
  <c r="A117" i="70"/>
  <c r="B112" i="70"/>
  <c r="A112" i="70"/>
  <c r="B144" i="70"/>
  <c r="A144" i="70"/>
  <c r="B143" i="70"/>
  <c r="A143" i="70"/>
  <c r="B142" i="70"/>
  <c r="A142" i="70"/>
  <c r="B141" i="70"/>
  <c r="A141" i="70"/>
  <c r="B140" i="70"/>
  <c r="A140" i="70"/>
  <c r="B139" i="70"/>
  <c r="A139" i="70"/>
  <c r="B88" i="70"/>
  <c r="A88" i="70"/>
  <c r="B59" i="70"/>
  <c r="A59" i="70"/>
  <c r="B138" i="70"/>
  <c r="A138" i="70"/>
  <c r="B137" i="70"/>
  <c r="A137" i="70"/>
  <c r="B106" i="70"/>
  <c r="A106" i="70"/>
  <c r="B136" i="70"/>
  <c r="A136" i="70"/>
  <c r="B135" i="70"/>
  <c r="A135" i="70"/>
  <c r="B134" i="70"/>
  <c r="A134" i="70"/>
  <c r="B66" i="70"/>
  <c r="A66" i="70"/>
  <c r="B133" i="70"/>
  <c r="A133" i="70"/>
  <c r="B132" i="70"/>
  <c r="A132" i="70"/>
  <c r="B39" i="70"/>
  <c r="A39" i="70"/>
  <c r="B131" i="70"/>
  <c r="A131" i="70"/>
  <c r="B130" i="70"/>
  <c r="A130" i="70"/>
  <c r="B129" i="70"/>
  <c r="A129" i="70"/>
  <c r="B103" i="70"/>
  <c r="A103" i="70"/>
  <c r="B128" i="70"/>
  <c r="A128" i="70"/>
  <c r="B127" i="70"/>
  <c r="A127" i="70"/>
  <c r="B27" i="70"/>
  <c r="A27" i="70"/>
  <c r="B126" i="70"/>
  <c r="A126" i="70"/>
  <c r="B32" i="70"/>
  <c r="A32" i="70"/>
  <c r="B125" i="70"/>
  <c r="A125" i="70"/>
  <c r="B65" i="70"/>
  <c r="A65" i="70"/>
  <c r="B28" i="70"/>
  <c r="A28" i="70"/>
  <c r="B124" i="70"/>
  <c r="A124" i="70"/>
  <c r="B123" i="70"/>
  <c r="A123" i="70"/>
  <c r="B118" i="70"/>
  <c r="A118" i="70"/>
  <c r="B119" i="70"/>
  <c r="A119" i="70"/>
  <c r="B5" i="70"/>
  <c r="A5" i="70"/>
  <c r="B113" i="70"/>
  <c r="A113" i="70"/>
  <c r="B122" i="70"/>
  <c r="A122" i="70"/>
  <c r="B116" i="70"/>
  <c r="A116" i="70"/>
  <c r="B121" i="70"/>
  <c r="A121" i="70"/>
  <c r="B42" i="70"/>
  <c r="A42" i="70"/>
  <c r="B41" i="70"/>
  <c r="A41" i="70"/>
  <c r="B114" i="70"/>
  <c r="A114" i="70"/>
  <c r="B104" i="70"/>
  <c r="A104" i="70"/>
  <c r="B109" i="70"/>
  <c r="A109" i="70"/>
  <c r="B111" i="70"/>
  <c r="A111" i="70"/>
  <c r="B110" i="70"/>
  <c r="A110" i="70"/>
  <c r="B107" i="70"/>
  <c r="A107" i="70"/>
  <c r="B96" i="70"/>
  <c r="A96" i="70"/>
  <c r="B102" i="70"/>
  <c r="A102" i="70"/>
  <c r="B54" i="70"/>
  <c r="A54" i="70"/>
  <c r="B99" i="70"/>
  <c r="A99" i="70"/>
  <c r="B90" i="70"/>
  <c r="A90" i="70"/>
  <c r="B101" i="70"/>
  <c r="A101" i="70"/>
  <c r="B31" i="70"/>
  <c r="A31" i="70"/>
  <c r="B79" i="70"/>
  <c r="A79" i="70"/>
  <c r="B84" i="70"/>
  <c r="A84" i="70"/>
  <c r="B94" i="70"/>
  <c r="A94" i="70"/>
  <c r="B83" i="70"/>
  <c r="A83" i="70"/>
  <c r="B87" i="70"/>
  <c r="A87" i="70"/>
  <c r="B47" i="70"/>
  <c r="A47" i="70"/>
  <c r="B85" i="70"/>
  <c r="A85" i="70"/>
  <c r="B75" i="70"/>
  <c r="A75" i="70"/>
  <c r="B91" i="70"/>
  <c r="A91" i="70"/>
  <c r="B92" i="70"/>
  <c r="A92" i="70"/>
  <c r="B72" i="70"/>
  <c r="A72" i="70"/>
  <c r="B89" i="70"/>
  <c r="A89" i="70"/>
  <c r="B98" i="70"/>
  <c r="A98" i="70"/>
  <c r="B76" i="70"/>
  <c r="A76" i="70"/>
  <c r="B20" i="70"/>
  <c r="A20" i="70"/>
  <c r="B77" i="70"/>
  <c r="A77" i="70"/>
  <c r="B49" i="70"/>
  <c r="A49" i="70"/>
  <c r="B64" i="70"/>
  <c r="A64" i="70"/>
  <c r="B93" i="70"/>
  <c r="A93" i="70"/>
  <c r="B55" i="70"/>
  <c r="A55" i="70"/>
  <c r="B62" i="70"/>
  <c r="A62" i="70"/>
  <c r="B81" i="70"/>
  <c r="A81" i="70"/>
  <c r="B56" i="70"/>
  <c r="A56" i="70"/>
  <c r="B73" i="70"/>
  <c r="A73" i="70"/>
  <c r="B68" i="70"/>
  <c r="A68" i="70"/>
  <c r="B60" i="70"/>
  <c r="A60" i="70"/>
  <c r="B74" i="70"/>
  <c r="A74" i="70"/>
  <c r="B120" i="70"/>
  <c r="A120" i="70"/>
  <c r="B70" i="70"/>
  <c r="A70" i="70"/>
  <c r="B67" i="70"/>
  <c r="A67" i="70"/>
  <c r="B69" i="70"/>
  <c r="A69" i="70"/>
  <c r="B33" i="70"/>
  <c r="A33" i="70"/>
  <c r="B51" i="70"/>
  <c r="A51" i="70"/>
  <c r="B52" i="70"/>
  <c r="A52" i="70"/>
  <c r="B58" i="70"/>
  <c r="A58" i="70"/>
  <c r="B48" i="70"/>
  <c r="A48" i="70"/>
  <c r="B53" i="70"/>
  <c r="A53" i="70"/>
  <c r="B45" i="70"/>
  <c r="A45" i="70"/>
  <c r="B38" i="70"/>
  <c r="A38" i="70"/>
  <c r="B26" i="70"/>
  <c r="A26" i="70"/>
  <c r="B61" i="70"/>
  <c r="A61" i="70"/>
  <c r="B44" i="70"/>
  <c r="A44" i="70"/>
  <c r="B37" i="70"/>
  <c r="A37" i="70"/>
  <c r="B50" i="70"/>
  <c r="A50" i="70"/>
  <c r="B35" i="70"/>
  <c r="A35" i="70"/>
  <c r="B34" i="70"/>
  <c r="A34" i="70"/>
  <c r="B40" i="70"/>
  <c r="A40" i="70"/>
  <c r="B21" i="70"/>
  <c r="A21" i="70"/>
  <c r="B43" i="70"/>
  <c r="A43" i="70"/>
  <c r="B25" i="70"/>
  <c r="A25" i="70"/>
  <c r="B17" i="70"/>
  <c r="A17" i="70"/>
  <c r="B15" i="70"/>
  <c r="A15" i="70"/>
  <c r="B14" i="70"/>
  <c r="A14" i="70"/>
  <c r="B18" i="70"/>
  <c r="A18" i="70"/>
  <c r="B23" i="70"/>
  <c r="A23" i="70"/>
  <c r="B22" i="70"/>
  <c r="A22" i="70"/>
  <c r="B11" i="70"/>
  <c r="A11" i="70"/>
  <c r="B12" i="70"/>
  <c r="A12" i="70"/>
  <c r="B10" i="70"/>
  <c r="A10" i="70"/>
  <c r="B8" i="70"/>
  <c r="A8" i="70"/>
  <c r="B9" i="70"/>
  <c r="A9" i="70"/>
  <c r="B7" i="70"/>
  <c r="A7" i="70"/>
  <c r="B6" i="70"/>
  <c r="A6" i="70"/>
  <c r="B4" i="70"/>
  <c r="A4" i="70"/>
  <c r="B3" i="70"/>
  <c r="A3" i="70"/>
  <c r="C2" i="70"/>
  <c r="B2" i="70"/>
  <c r="A2" i="70"/>
  <c r="B238" i="71"/>
  <c r="A238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B238" i="70"/>
  <c r="A238" i="70"/>
  <c r="B63" i="70"/>
  <c r="A63" i="70"/>
  <c r="B30" i="70"/>
  <c r="A30" i="70"/>
  <c r="B105" i="70"/>
  <c r="A105" i="70"/>
  <c r="B82" i="70"/>
  <c r="A82" i="70"/>
  <c r="B36" i="70"/>
  <c r="A36" i="70"/>
  <c r="B24" i="70"/>
  <c r="A24" i="70"/>
  <c r="B16" i="70"/>
  <c r="A16" i="70"/>
  <c r="B29" i="70"/>
  <c r="A29" i="70"/>
  <c r="B13" i="70"/>
  <c r="A13" i="70"/>
  <c r="D228" i="71"/>
  <c r="D221" i="71"/>
  <c r="D191" i="71"/>
  <c r="D187" i="71"/>
  <c r="D132" i="71"/>
  <c r="D131" i="71"/>
  <c r="D130" i="71"/>
  <c r="D129" i="71"/>
  <c r="D128" i="71"/>
  <c r="D127" i="71"/>
  <c r="D125" i="71"/>
  <c r="D124" i="71"/>
  <c r="D123" i="71"/>
  <c r="D108" i="71"/>
  <c r="D107" i="71"/>
  <c r="D106" i="71"/>
  <c r="D105" i="71"/>
  <c r="D104" i="71"/>
  <c r="D103" i="71"/>
  <c r="D102" i="71"/>
  <c r="D99" i="71"/>
  <c r="D98" i="71"/>
  <c r="D96" i="71"/>
  <c r="D95" i="71"/>
  <c r="D92" i="71"/>
  <c r="D91" i="71"/>
  <c r="D90" i="71"/>
  <c r="D89" i="71"/>
  <c r="D88" i="71"/>
  <c r="D87" i="71"/>
  <c r="D86" i="71"/>
  <c r="D83" i="71"/>
  <c r="D82" i="71"/>
  <c r="D81" i="71"/>
  <c r="D80" i="71"/>
  <c r="D79" i="71"/>
  <c r="D77" i="71"/>
  <c r="D76" i="71"/>
  <c r="D72" i="71"/>
  <c r="D71" i="71"/>
  <c r="D70" i="71"/>
  <c r="D69" i="71"/>
  <c r="D68" i="71"/>
  <c r="D67" i="71"/>
  <c r="D65" i="71"/>
  <c r="D2" i="71"/>
  <c r="D235" i="70"/>
  <c r="D224" i="70"/>
  <c r="D223" i="70"/>
  <c r="D201" i="70"/>
  <c r="D199" i="70"/>
  <c r="D197" i="70"/>
  <c r="D195" i="70"/>
  <c r="D192" i="70"/>
  <c r="D190" i="70"/>
  <c r="D188" i="70"/>
  <c r="D186" i="70"/>
  <c r="D184" i="70"/>
  <c r="D182" i="70"/>
  <c r="D179" i="70"/>
  <c r="D177" i="70"/>
  <c r="D175" i="70"/>
  <c r="D173" i="70"/>
  <c r="D169" i="70"/>
  <c r="D167" i="70"/>
  <c r="D163" i="70"/>
  <c r="D160" i="70"/>
  <c r="D158" i="70"/>
  <c r="D156" i="70"/>
  <c r="D154" i="70"/>
  <c r="D2" i="70"/>
  <c r="D170" i="70" l="1"/>
  <c r="D174" i="70"/>
  <c r="D176" i="70"/>
  <c r="D157" i="70"/>
  <c r="D164" i="70"/>
  <c r="D159" i="70"/>
  <c r="D166" i="70"/>
  <c r="D161" i="70"/>
  <c r="D168" i="70"/>
  <c r="D178" i="70"/>
  <c r="D181" i="70"/>
  <c r="D185" i="70"/>
  <c r="D187" i="70"/>
  <c r="D189" i="70"/>
  <c r="D191" i="70"/>
  <c r="D194" i="70"/>
  <c r="D196" i="70"/>
  <c r="D198" i="70"/>
  <c r="D200" i="70"/>
  <c r="D202" i="70"/>
  <c r="D237" i="70"/>
  <c r="C65" i="67" l="1"/>
  <c r="B65" i="67"/>
  <c r="A65" i="67"/>
  <c r="C64" i="67"/>
  <c r="B64" i="67"/>
  <c r="A64" i="67"/>
  <c r="A63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I31" i="66"/>
  <c r="G25" i="68"/>
  <c r="G25" i="66"/>
  <c r="F31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E11" i="68"/>
  <c r="E7" i="68" s="1"/>
  <c r="J7" i="68"/>
  <c r="I7" i="68"/>
  <c r="I5" i="68" s="1"/>
  <c r="H7" i="68"/>
  <c r="J6" i="68"/>
  <c r="I6" i="68"/>
  <c r="H6" i="68"/>
  <c r="G6" i="68"/>
  <c r="F6" i="68"/>
  <c r="E6" i="68"/>
  <c r="D6" i="68"/>
  <c r="J5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R9" i="66"/>
  <c r="S9" i="66" s="1"/>
  <c r="R37" i="66"/>
  <c r="S37" i="66" s="1"/>
  <c r="R30" i="66"/>
  <c r="S30" i="66" s="1"/>
  <c r="J32" i="66"/>
  <c r="I32" i="66"/>
  <c r="H32" i="66"/>
  <c r="I29" i="66"/>
  <c r="I5" i="66" s="1"/>
  <c r="I2" i="66" s="1"/>
  <c r="E29" i="66"/>
  <c r="J24" i="66"/>
  <c r="I24" i="66"/>
  <c r="H24" i="66"/>
  <c r="E24" i="66"/>
  <c r="J18" i="66"/>
  <c r="I18" i="66"/>
  <c r="H18" i="66"/>
  <c r="E18" i="66"/>
  <c r="J11" i="66"/>
  <c r="I11" i="66"/>
  <c r="H11" i="66"/>
  <c r="E11" i="66"/>
  <c r="J7" i="66"/>
  <c r="I7" i="66"/>
  <c r="H7" i="66"/>
  <c r="E7" i="66"/>
  <c r="J6" i="66"/>
  <c r="I6" i="66"/>
  <c r="H6" i="66"/>
  <c r="G6" i="66"/>
  <c r="F6" i="66"/>
  <c r="E6" i="66"/>
  <c r="D6" i="66"/>
  <c r="F26" i="66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I2" i="68" l="1"/>
  <c r="H5" i="68"/>
  <c r="C233" i="71"/>
  <c r="D233" i="71" s="1"/>
  <c r="C30" i="70"/>
  <c r="C236" i="71"/>
  <c r="D236" i="71" s="1"/>
  <c r="C105" i="70"/>
  <c r="C29" i="70"/>
  <c r="C230" i="71"/>
  <c r="D230" i="71" s="1"/>
  <c r="C82" i="70"/>
  <c r="C237" i="71"/>
  <c r="D237" i="71" s="1"/>
  <c r="R23" i="66"/>
  <c r="S23" i="66" s="1"/>
  <c r="C234" i="71"/>
  <c r="D234" i="71" s="1"/>
  <c r="C36" i="70"/>
  <c r="C238" i="70"/>
  <c r="C238" i="71"/>
  <c r="D238" i="71" s="1"/>
  <c r="C225" i="70"/>
  <c r="C192" i="71"/>
  <c r="D192" i="71" s="1"/>
  <c r="C229" i="71"/>
  <c r="D229" i="71" s="1"/>
  <c r="C16" i="70"/>
  <c r="C231" i="71"/>
  <c r="D231" i="71" s="1"/>
  <c r="C13" i="70"/>
  <c r="C235" i="71"/>
  <c r="D235" i="71" s="1"/>
  <c r="C63" i="70"/>
  <c r="F26" i="68"/>
  <c r="G26" i="68"/>
  <c r="G26" i="66"/>
  <c r="K26" i="66" s="1"/>
  <c r="K39" i="66"/>
  <c r="K43" i="66"/>
  <c r="N11" i="66" s="1"/>
  <c r="L39" i="69"/>
  <c r="O39" i="67"/>
  <c r="E5" i="68"/>
  <c r="AB43" i="69"/>
  <c r="AB61" i="69" s="1"/>
  <c r="R39" i="69"/>
  <c r="D39" i="69"/>
  <c r="I39" i="69"/>
  <c r="X39" i="69"/>
  <c r="H39" i="69" l="1"/>
  <c r="H35" i="69" s="1"/>
  <c r="AE43" i="69"/>
  <c r="AE61" i="69" s="1"/>
  <c r="W43" i="67"/>
  <c r="W65" i="67" s="1"/>
  <c r="G43" i="67"/>
  <c r="G65" i="67" s="1"/>
  <c r="AE39" i="67"/>
  <c r="AE35" i="67" s="1"/>
  <c r="AE64" i="67" s="1"/>
  <c r="H39" i="67"/>
  <c r="X39" i="67"/>
  <c r="X35" i="67" s="1"/>
  <c r="X64" i="67" s="1"/>
  <c r="Q39" i="67"/>
  <c r="Q35" i="67" s="1"/>
  <c r="Q64" i="67" s="1"/>
  <c r="P43" i="67"/>
  <c r="P65" i="67" s="1"/>
  <c r="AF43" i="67"/>
  <c r="AF65" i="67" s="1"/>
  <c r="L39" i="67"/>
  <c r="AB39" i="67"/>
  <c r="AB35" i="67" s="1"/>
  <c r="AB64" i="67" s="1"/>
  <c r="E39" i="67"/>
  <c r="U39" i="67"/>
  <c r="E39" i="69"/>
  <c r="E35" i="69" s="1"/>
  <c r="K43" i="69"/>
  <c r="K61" i="69" s="1"/>
  <c r="K35" i="66"/>
  <c r="N10" i="66" s="1"/>
  <c r="C232" i="71"/>
  <c r="D232" i="71" s="1"/>
  <c r="C24" i="70"/>
  <c r="D16" i="70"/>
  <c r="D225" i="70"/>
  <c r="D105" i="70"/>
  <c r="D13" i="70"/>
  <c r="D238" i="70"/>
  <c r="D29" i="70"/>
  <c r="D30" i="70"/>
  <c r="D63" i="70"/>
  <c r="D36" i="70"/>
  <c r="D82" i="70"/>
  <c r="K26" i="68"/>
  <c r="V39" i="67"/>
  <c r="V35" i="67" s="1"/>
  <c r="V64" i="67" s="1"/>
  <c r="T39" i="69"/>
  <c r="T35" i="69" s="1"/>
  <c r="O39" i="69"/>
  <c r="O35" i="69" s="1"/>
  <c r="AE39" i="69"/>
  <c r="AE35" i="69" s="1"/>
  <c r="W43" i="69"/>
  <c r="W61" i="69" s="1"/>
  <c r="F43" i="69"/>
  <c r="F61" i="69" s="1"/>
  <c r="J39" i="69"/>
  <c r="J35" i="69" s="1"/>
  <c r="K39" i="69"/>
  <c r="K35" i="69" s="1"/>
  <c r="AA39" i="69"/>
  <c r="AA35" i="69" s="1"/>
  <c r="N43" i="69"/>
  <c r="N61" i="69" s="1"/>
  <c r="W39" i="67"/>
  <c r="W35" i="67" s="1"/>
  <c r="W64" i="67" s="1"/>
  <c r="Z39" i="69"/>
  <c r="Z35" i="69" s="1"/>
  <c r="Z60" i="69" s="1"/>
  <c r="M39" i="69"/>
  <c r="M35" i="69" s="1"/>
  <c r="G43" i="69"/>
  <c r="G61" i="69" s="1"/>
  <c r="D43" i="67"/>
  <c r="D65" i="67" s="1"/>
  <c r="T43" i="67"/>
  <c r="T65" i="67" s="1"/>
  <c r="V43" i="69"/>
  <c r="V61" i="69" s="1"/>
  <c r="V39" i="69"/>
  <c r="V35" i="69" s="1"/>
  <c r="P39" i="67"/>
  <c r="P35" i="67" s="1"/>
  <c r="P64" i="67" s="1"/>
  <c r="AF39" i="67"/>
  <c r="AF35" i="67" s="1"/>
  <c r="AF64" i="67" s="1"/>
  <c r="I39" i="67"/>
  <c r="I35" i="67" s="1"/>
  <c r="I64" i="67" s="1"/>
  <c r="Y39" i="67"/>
  <c r="Y35" i="67" s="1"/>
  <c r="Y64" i="67" s="1"/>
  <c r="Q43" i="67"/>
  <c r="Q65" i="67" s="1"/>
  <c r="AA43" i="69"/>
  <c r="AA61" i="69" s="1"/>
  <c r="F39" i="69"/>
  <c r="F35" i="69" s="1"/>
  <c r="X43" i="69"/>
  <c r="X61" i="69" s="1"/>
  <c r="AA39" i="67"/>
  <c r="AA35" i="67" s="1"/>
  <c r="AA64" i="67" s="1"/>
  <c r="AC39" i="69"/>
  <c r="AC35" i="69" s="1"/>
  <c r="R43" i="69"/>
  <c r="R61" i="69" s="1"/>
  <c r="AF43" i="69"/>
  <c r="AF61" i="69" s="1"/>
  <c r="K39" i="67"/>
  <c r="K35" i="67" s="1"/>
  <c r="K64" i="67" s="1"/>
  <c r="H43" i="67"/>
  <c r="H65" i="67" s="1"/>
  <c r="X43" i="67"/>
  <c r="X65" i="67" s="1"/>
  <c r="R39" i="67"/>
  <c r="R35" i="67" s="1"/>
  <c r="R64" i="67" s="1"/>
  <c r="AB39" i="69"/>
  <c r="AB35" i="69" s="1"/>
  <c r="Y39" i="69"/>
  <c r="Y35" i="69" s="1"/>
  <c r="L35" i="69"/>
  <c r="L60" i="69" s="1"/>
  <c r="J43" i="69"/>
  <c r="J61" i="69" s="1"/>
  <c r="S43" i="67"/>
  <c r="S65" i="67" s="1"/>
  <c r="D39" i="67"/>
  <c r="D35" i="67" s="1"/>
  <c r="D64" i="67" s="1"/>
  <c r="T39" i="67"/>
  <c r="T35" i="67" s="1"/>
  <c r="T64" i="67" s="1"/>
  <c r="L43" i="67"/>
  <c r="L65" i="67" s="1"/>
  <c r="AB43" i="67"/>
  <c r="AB65" i="67" s="1"/>
  <c r="M39" i="67"/>
  <c r="M35" i="67" s="1"/>
  <c r="M64" i="67" s="1"/>
  <c r="AC39" i="67"/>
  <c r="AC35" i="67" s="1"/>
  <c r="AC64" i="67" s="1"/>
  <c r="E43" i="67"/>
  <c r="E65" i="67" s="1"/>
  <c r="U43" i="67"/>
  <c r="U65" i="67" s="1"/>
  <c r="F39" i="67"/>
  <c r="F35" i="67" s="1"/>
  <c r="F64" i="67" s="1"/>
  <c r="Q39" i="69"/>
  <c r="Q35" i="69" s="1"/>
  <c r="P43" i="69"/>
  <c r="P61" i="69" s="1"/>
  <c r="P39" i="69"/>
  <c r="P35" i="69" s="1"/>
  <c r="L43" i="69"/>
  <c r="L61" i="69" s="1"/>
  <c r="AD39" i="69"/>
  <c r="AD35" i="69" s="1"/>
  <c r="G39" i="69"/>
  <c r="G35" i="69" s="1"/>
  <c r="W39" i="69"/>
  <c r="W35" i="69" s="1"/>
  <c r="H43" i="69"/>
  <c r="H61" i="69" s="1"/>
  <c r="AD43" i="69"/>
  <c r="AD61" i="69" s="1"/>
  <c r="D43" i="69"/>
  <c r="D61" i="69" s="1"/>
  <c r="Z43" i="69"/>
  <c r="Z61" i="69" s="1"/>
  <c r="M43" i="69"/>
  <c r="M61" i="69" s="1"/>
  <c r="AC43" i="69"/>
  <c r="AC61" i="69" s="1"/>
  <c r="K43" i="68"/>
  <c r="N9" i="68" s="1"/>
  <c r="G39" i="67"/>
  <c r="G35" i="67" s="1"/>
  <c r="G64" i="67" s="1"/>
  <c r="O35" i="67"/>
  <c r="O64" i="67" s="1"/>
  <c r="H35" i="67"/>
  <c r="H64" i="67" s="1"/>
  <c r="J43" i="67"/>
  <c r="J65" i="67" s="1"/>
  <c r="Z43" i="67"/>
  <c r="Z65" i="67" s="1"/>
  <c r="K43" i="67"/>
  <c r="K65" i="67" s="1"/>
  <c r="AF39" i="69"/>
  <c r="AF35" i="69" s="1"/>
  <c r="R35" i="69"/>
  <c r="Q43" i="69"/>
  <c r="Q61" i="69" s="1"/>
  <c r="L35" i="67"/>
  <c r="L64" i="67" s="1"/>
  <c r="N43" i="67"/>
  <c r="N65" i="67" s="1"/>
  <c r="AD43" i="67"/>
  <c r="AD65" i="67" s="1"/>
  <c r="AE43" i="67"/>
  <c r="AE65" i="67" s="1"/>
  <c r="U35" i="67"/>
  <c r="U64" i="67" s="1"/>
  <c r="X35" i="69"/>
  <c r="S43" i="69"/>
  <c r="S61" i="69" s="1"/>
  <c r="O43" i="69"/>
  <c r="O61" i="69" s="1"/>
  <c r="E43" i="69"/>
  <c r="E61" i="69" s="1"/>
  <c r="U43" i="69"/>
  <c r="U61" i="69" s="1"/>
  <c r="I43" i="67"/>
  <c r="I65" i="67" s="1"/>
  <c r="Y43" i="67"/>
  <c r="Y65" i="67" s="1"/>
  <c r="J39" i="67"/>
  <c r="J35" i="67" s="1"/>
  <c r="J64" i="67" s="1"/>
  <c r="Z39" i="67"/>
  <c r="Z35" i="67" s="1"/>
  <c r="Z64" i="67" s="1"/>
  <c r="R43" i="67"/>
  <c r="R65" i="67" s="1"/>
  <c r="O43" i="67"/>
  <c r="O65" i="67" s="1"/>
  <c r="E35" i="67"/>
  <c r="E64" i="67" s="1"/>
  <c r="U39" i="69"/>
  <c r="U35" i="69" s="1"/>
  <c r="N39" i="69"/>
  <c r="N35" i="69" s="1"/>
  <c r="D35" i="69"/>
  <c r="S39" i="69"/>
  <c r="S35" i="69" s="1"/>
  <c r="I35" i="69"/>
  <c r="T43" i="69"/>
  <c r="T61" i="69" s="1"/>
  <c r="I43" i="69"/>
  <c r="I61" i="69" s="1"/>
  <c r="Y43" i="69"/>
  <c r="Y61" i="69" s="1"/>
  <c r="K39" i="68"/>
  <c r="K35" i="68" s="1"/>
  <c r="M43" i="67"/>
  <c r="M65" i="67" s="1"/>
  <c r="AC43" i="67"/>
  <c r="AC65" i="67" s="1"/>
  <c r="N39" i="67"/>
  <c r="N35" i="67" s="1"/>
  <c r="N64" i="67" s="1"/>
  <c r="AD39" i="67"/>
  <c r="AD35" i="67" s="1"/>
  <c r="AD64" i="67" s="1"/>
  <c r="F43" i="67"/>
  <c r="F65" i="67" s="1"/>
  <c r="V43" i="67"/>
  <c r="V65" i="67" s="1"/>
  <c r="S39" i="67"/>
  <c r="S35" i="67" s="1"/>
  <c r="S64" i="67" s="1"/>
  <c r="AA43" i="67"/>
  <c r="AA65" i="67" s="1"/>
  <c r="G13" i="66"/>
  <c r="F13" i="66"/>
  <c r="D13" i="66"/>
  <c r="K6" i="66" l="1"/>
  <c r="D24" i="70"/>
  <c r="V6" i="69"/>
  <c r="V56" i="69" s="1"/>
  <c r="Q6" i="67"/>
  <c r="Q57" i="67" s="1"/>
  <c r="V60" i="69"/>
  <c r="L6" i="69"/>
  <c r="L56" i="69" s="1"/>
  <c r="G8" i="66"/>
  <c r="G8" i="68"/>
  <c r="F23" i="68"/>
  <c r="F23" i="66"/>
  <c r="D22" i="68"/>
  <c r="D22" i="66"/>
  <c r="D20" i="66"/>
  <c r="D20" i="68"/>
  <c r="D9" i="66"/>
  <c r="D9" i="68"/>
  <c r="F20" i="68"/>
  <c r="F20" i="66"/>
  <c r="F9" i="68"/>
  <c r="F9" i="66"/>
  <c r="G22" i="66"/>
  <c r="G22" i="68"/>
  <c r="G23" i="68"/>
  <c r="G23" i="66"/>
  <c r="D23" i="68"/>
  <c r="D23" i="66"/>
  <c r="K13" i="66"/>
  <c r="D8" i="68"/>
  <c r="D8" i="66"/>
  <c r="F22" i="66"/>
  <c r="F22" i="68"/>
  <c r="F8" i="66"/>
  <c r="F8" i="68"/>
  <c r="G20" i="68"/>
  <c r="G20" i="66"/>
  <c r="G9" i="68"/>
  <c r="G9" i="66"/>
  <c r="AB60" i="69"/>
  <c r="AB6" i="69"/>
  <c r="AB56" i="69" s="1"/>
  <c r="N6" i="67"/>
  <c r="N57" i="67" s="1"/>
  <c r="N8" i="68"/>
  <c r="K6" i="68"/>
  <c r="U60" i="69"/>
  <c r="U6" i="69"/>
  <c r="U56" i="69" s="1"/>
  <c r="Z6" i="67"/>
  <c r="Z57" i="67" s="1"/>
  <c r="S6" i="67"/>
  <c r="S57" i="67" s="1"/>
  <c r="S60" i="69"/>
  <c r="S6" i="69"/>
  <c r="S56" i="69" s="1"/>
  <c r="J6" i="67"/>
  <c r="J57" i="67" s="1"/>
  <c r="G60" i="69"/>
  <c r="G6" i="69"/>
  <c r="G56" i="69" s="1"/>
  <c r="AD6" i="67"/>
  <c r="AD57" i="67" s="1"/>
  <c r="N60" i="69"/>
  <c r="N6" i="69"/>
  <c r="N56" i="69" s="1"/>
  <c r="T6" i="67"/>
  <c r="T57" i="67" s="1"/>
  <c r="R6" i="67"/>
  <c r="R57" i="67" s="1"/>
  <c r="I60" i="69"/>
  <c r="I6" i="69"/>
  <c r="I56" i="69" s="1"/>
  <c r="P6" i="67"/>
  <c r="P57" i="67" s="1"/>
  <c r="AB6" i="67"/>
  <c r="AB57" i="67" s="1"/>
  <c r="O60" i="69"/>
  <c r="O6" i="69"/>
  <c r="O56" i="69" s="1"/>
  <c r="I6" i="67"/>
  <c r="I57" i="67" s="1"/>
  <c r="H6" i="67"/>
  <c r="H57" i="67" s="1"/>
  <c r="F6" i="67"/>
  <c r="F57" i="67" s="1"/>
  <c r="P60" i="69"/>
  <c r="P6" i="69"/>
  <c r="P56" i="69" s="1"/>
  <c r="K60" i="69"/>
  <c r="K6" i="69"/>
  <c r="K56" i="69" s="1"/>
  <c r="Y6" i="67"/>
  <c r="Y57" i="67" s="1"/>
  <c r="D6" i="67"/>
  <c r="D57" i="67" s="1"/>
  <c r="AD60" i="69"/>
  <c r="AD6" i="69"/>
  <c r="AD56" i="69" s="1"/>
  <c r="W6" i="67"/>
  <c r="W57" i="67" s="1"/>
  <c r="X60" i="69"/>
  <c r="X6" i="69"/>
  <c r="X56" i="69" s="1"/>
  <c r="L6" i="67"/>
  <c r="L57" i="67" s="1"/>
  <c r="T60" i="69"/>
  <c r="T6" i="69"/>
  <c r="T56" i="69" s="1"/>
  <c r="AE6" i="67"/>
  <c r="AE57" i="67" s="1"/>
  <c r="M60" i="69"/>
  <c r="M6" i="69"/>
  <c r="M56" i="69" s="1"/>
  <c r="AA6" i="67"/>
  <c r="AA57" i="67" s="1"/>
  <c r="AC6" i="67"/>
  <c r="AC57" i="67" s="1"/>
  <c r="J60" i="69"/>
  <c r="J6" i="69"/>
  <c r="J56" i="69" s="1"/>
  <c r="D60" i="69"/>
  <c r="D6" i="69"/>
  <c r="D56" i="69" s="1"/>
  <c r="Q60" i="69"/>
  <c r="Q6" i="69"/>
  <c r="Q56" i="69" s="1"/>
  <c r="G6" i="67"/>
  <c r="G57" i="67" s="1"/>
  <c r="Y60" i="69"/>
  <c r="Y6" i="69"/>
  <c r="Y56" i="69" s="1"/>
  <c r="E6" i="69"/>
  <c r="E56" i="69" s="1"/>
  <c r="E60" i="69"/>
  <c r="U6" i="67"/>
  <c r="U57" i="67" s="1"/>
  <c r="R60" i="69"/>
  <c r="R6" i="69"/>
  <c r="R56" i="69" s="1"/>
  <c r="O6" i="67"/>
  <c r="O57" i="67" s="1"/>
  <c r="M6" i="67"/>
  <c r="M57" i="67" s="1"/>
  <c r="K6" i="67"/>
  <c r="K57" i="67" s="1"/>
  <c r="W60" i="69"/>
  <c r="W6" i="69"/>
  <c r="W56" i="69" s="1"/>
  <c r="AC60" i="69"/>
  <c r="AC6" i="69"/>
  <c r="AC56" i="69" s="1"/>
  <c r="E6" i="67"/>
  <c r="E57" i="67" s="1"/>
  <c r="AF6" i="67"/>
  <c r="AF57" i="67" s="1"/>
  <c r="F6" i="69"/>
  <c r="F56" i="69" s="1"/>
  <c r="F60" i="69"/>
  <c r="AF60" i="69"/>
  <c r="AF6" i="69"/>
  <c r="AF56" i="69" s="1"/>
  <c r="AE60" i="69"/>
  <c r="AE6" i="69"/>
  <c r="AE56" i="69" s="1"/>
  <c r="X6" i="67"/>
  <c r="X57" i="67" s="1"/>
  <c r="V6" i="67"/>
  <c r="V57" i="67" s="1"/>
  <c r="AA60" i="69"/>
  <c r="AA6" i="69"/>
  <c r="AA56" i="69" s="1"/>
  <c r="H60" i="69"/>
  <c r="H6" i="69"/>
  <c r="H56" i="69" s="1"/>
  <c r="Z6" i="69"/>
  <c r="Z56" i="69" s="1"/>
  <c r="AD348" i="3"/>
  <c r="Z348" i="3"/>
  <c r="X348" i="3"/>
  <c r="V348" i="3"/>
  <c r="T348" i="3"/>
  <c r="R348" i="3"/>
  <c r="N348" i="3"/>
  <c r="L348" i="3"/>
  <c r="J348" i="3"/>
  <c r="H348" i="3"/>
  <c r="F348" i="3"/>
  <c r="AE347" i="3"/>
  <c r="AC347" i="3"/>
  <c r="AA347" i="3"/>
  <c r="Y347" i="3"/>
  <c r="W347" i="3"/>
  <c r="U347" i="3"/>
  <c r="S347" i="3"/>
  <c r="Q347" i="3"/>
  <c r="O347" i="3"/>
  <c r="M347" i="3"/>
  <c r="K347" i="3"/>
  <c r="I347" i="3"/>
  <c r="G347" i="3"/>
  <c r="E347" i="3"/>
  <c r="C347" i="3"/>
  <c r="AD346" i="3"/>
  <c r="AB346" i="3"/>
  <c r="Z346" i="3"/>
  <c r="X346" i="3"/>
  <c r="W346" i="3"/>
  <c r="V346" i="3"/>
  <c r="T346" i="3"/>
  <c r="S346" i="3"/>
  <c r="P346" i="3"/>
  <c r="O346" i="3"/>
  <c r="N346" i="3"/>
  <c r="L346" i="3"/>
  <c r="K346" i="3"/>
  <c r="J346" i="3"/>
  <c r="H346" i="3"/>
  <c r="G346" i="3"/>
  <c r="F346" i="3"/>
  <c r="D346" i="3"/>
  <c r="C346" i="3"/>
  <c r="AE345" i="3"/>
  <c r="AC345" i="3"/>
  <c r="AB345" i="3"/>
  <c r="AA345" i="3"/>
  <c r="Y345" i="3"/>
  <c r="X345" i="3"/>
  <c r="W345" i="3"/>
  <c r="U345" i="3"/>
  <c r="T345" i="3"/>
  <c r="S345" i="3"/>
  <c r="Q345" i="3"/>
  <c r="P345" i="3"/>
  <c r="M345" i="3"/>
  <c r="L345" i="3"/>
  <c r="K345" i="3"/>
  <c r="I345" i="3"/>
  <c r="H345" i="3"/>
  <c r="G345" i="3"/>
  <c r="D345" i="3"/>
  <c r="C345" i="3"/>
  <c r="AD344" i="3"/>
  <c r="AC344" i="3"/>
  <c r="Z344" i="3"/>
  <c r="Y344" i="3"/>
  <c r="X344" i="3"/>
  <c r="V344" i="3"/>
  <c r="U344" i="3"/>
  <c r="T344" i="3"/>
  <c r="R344" i="3"/>
  <c r="Q344" i="3"/>
  <c r="P344" i="3"/>
  <c r="N344" i="3"/>
  <c r="M344" i="3"/>
  <c r="L344" i="3"/>
  <c r="J344" i="3"/>
  <c r="I344" i="3"/>
  <c r="F344" i="3"/>
  <c r="E344" i="3"/>
  <c r="D344" i="3"/>
  <c r="AE343" i="3"/>
  <c r="AD343" i="3"/>
  <c r="AC343" i="3"/>
  <c r="AA343" i="3"/>
  <c r="Z343" i="3"/>
  <c r="Y343" i="3"/>
  <c r="W343" i="3"/>
  <c r="V343" i="3"/>
  <c r="U343" i="3"/>
  <c r="S343" i="3"/>
  <c r="R343" i="3"/>
  <c r="Q343" i="3"/>
  <c r="O343" i="3"/>
  <c r="N343" i="3"/>
  <c r="M343" i="3"/>
  <c r="K343" i="3"/>
  <c r="J343" i="3"/>
  <c r="I343" i="3"/>
  <c r="G343" i="3"/>
  <c r="F343" i="3"/>
  <c r="C343" i="3"/>
  <c r="AE342" i="3"/>
  <c r="AD342" i="3"/>
  <c r="AB342" i="3"/>
  <c r="AA342" i="3"/>
  <c r="Z342" i="3"/>
  <c r="X342" i="3"/>
  <c r="W342" i="3"/>
  <c r="V342" i="3"/>
  <c r="T342" i="3"/>
  <c r="S342" i="3"/>
  <c r="R342" i="3"/>
  <c r="P342" i="3"/>
  <c r="O342" i="3"/>
  <c r="N342" i="3"/>
  <c r="L342" i="3"/>
  <c r="K342" i="3"/>
  <c r="J342" i="3"/>
  <c r="H342" i="3"/>
  <c r="G342" i="3"/>
  <c r="F342" i="3"/>
  <c r="D342" i="3"/>
  <c r="C342" i="3"/>
  <c r="AC340" i="3"/>
  <c r="AB340" i="3"/>
  <c r="AA340" i="3"/>
  <c r="Y340" i="3"/>
  <c r="X340" i="3"/>
  <c r="W340" i="3"/>
  <c r="T340" i="3"/>
  <c r="S340" i="3"/>
  <c r="Q340" i="3"/>
  <c r="P340" i="3"/>
  <c r="O340" i="3"/>
  <c r="M340" i="3"/>
  <c r="L340" i="3"/>
  <c r="K340" i="3"/>
  <c r="H340" i="3"/>
  <c r="G340" i="3"/>
  <c r="E340" i="3"/>
  <c r="D340" i="3"/>
  <c r="C340" i="3"/>
  <c r="AD339" i="3"/>
  <c r="AC339" i="3"/>
  <c r="AB339" i="3"/>
  <c r="Z339" i="3"/>
  <c r="Y339" i="3"/>
  <c r="X339" i="3"/>
  <c r="V339" i="3"/>
  <c r="U339" i="3"/>
  <c r="T339" i="3"/>
  <c r="R339" i="3"/>
  <c r="Q339" i="3"/>
  <c r="P339" i="3"/>
  <c r="N339" i="3"/>
  <c r="M339" i="3"/>
  <c r="J339" i="3"/>
  <c r="I339" i="3"/>
  <c r="H339" i="3"/>
  <c r="F339" i="3"/>
  <c r="E339" i="3"/>
  <c r="D339" i="3"/>
  <c r="AE338" i="3"/>
  <c r="AD338" i="3"/>
  <c r="AC338" i="3"/>
  <c r="AA338" i="3"/>
  <c r="Z338" i="3"/>
  <c r="Y338" i="3"/>
  <c r="W338" i="3"/>
  <c r="V338" i="3"/>
  <c r="U338" i="3"/>
  <c r="S338" i="3"/>
  <c r="R338" i="3"/>
  <c r="Q338" i="3"/>
  <c r="O338" i="3"/>
  <c r="N338" i="3"/>
  <c r="M338" i="3"/>
  <c r="K338" i="3"/>
  <c r="J338" i="3"/>
  <c r="G338" i="3"/>
  <c r="F338" i="3"/>
  <c r="E338" i="3"/>
  <c r="C338" i="3"/>
  <c r="AE337" i="3"/>
  <c r="AD337" i="3"/>
  <c r="AB337" i="3"/>
  <c r="AA337" i="3"/>
  <c r="Z337" i="3"/>
  <c r="X337" i="3"/>
  <c r="W337" i="3"/>
  <c r="V337" i="3"/>
  <c r="T337" i="3"/>
  <c r="S337" i="3"/>
  <c r="R337" i="3"/>
  <c r="P337" i="3"/>
  <c r="O337" i="3"/>
  <c r="N337" i="3"/>
  <c r="K337" i="3"/>
  <c r="H337" i="3"/>
  <c r="G337" i="3"/>
  <c r="F337" i="3"/>
  <c r="D337" i="3"/>
  <c r="C337" i="3"/>
  <c r="AE336" i="3"/>
  <c r="AC336" i="3"/>
  <c r="AB336" i="3"/>
  <c r="AA336" i="3"/>
  <c r="Y336" i="3"/>
  <c r="X336" i="3"/>
  <c r="W336" i="3"/>
  <c r="U336" i="3"/>
  <c r="T336" i="3"/>
  <c r="S336" i="3"/>
  <c r="Q336" i="3"/>
  <c r="P336" i="3"/>
  <c r="M336" i="3"/>
  <c r="L336" i="3"/>
  <c r="K336" i="3"/>
  <c r="I336" i="3"/>
  <c r="H336" i="3"/>
  <c r="G336" i="3"/>
  <c r="E336" i="3"/>
  <c r="D336" i="3"/>
  <c r="C336" i="3"/>
  <c r="AD335" i="3"/>
  <c r="AC335" i="3"/>
  <c r="AB335" i="3"/>
  <c r="Z335" i="3"/>
  <c r="Y335" i="3"/>
  <c r="X335" i="3"/>
  <c r="V335" i="3"/>
  <c r="U335" i="3"/>
  <c r="R335" i="3"/>
  <c r="Q335" i="3"/>
  <c r="P335" i="3"/>
  <c r="N335" i="3"/>
  <c r="M335" i="3"/>
  <c r="L335" i="3"/>
  <c r="J335" i="3"/>
  <c r="I335" i="3"/>
  <c r="H335" i="3"/>
  <c r="F335" i="3"/>
  <c r="E335" i="3"/>
  <c r="D335" i="3"/>
  <c r="AE334" i="3"/>
  <c r="AD334" i="3"/>
  <c r="AC334" i="3"/>
  <c r="AA334" i="3"/>
  <c r="Z334" i="3"/>
  <c r="Y334" i="3"/>
  <c r="W334" i="3"/>
  <c r="V334" i="3"/>
  <c r="U334" i="3"/>
  <c r="S334" i="3"/>
  <c r="R334" i="3"/>
  <c r="Q334" i="3"/>
  <c r="O334" i="3"/>
  <c r="N334" i="3"/>
  <c r="M334" i="3"/>
  <c r="K334" i="3"/>
  <c r="J334" i="3"/>
  <c r="I334" i="3"/>
  <c r="G334" i="3"/>
  <c r="F334" i="3"/>
  <c r="E334" i="3"/>
  <c r="AE333" i="3"/>
  <c r="AD333" i="3"/>
  <c r="AB333" i="3"/>
  <c r="AA333" i="3"/>
  <c r="Z333" i="3"/>
  <c r="X333" i="3"/>
  <c r="W333" i="3"/>
  <c r="V333" i="3"/>
  <c r="T333" i="3"/>
  <c r="S333" i="3"/>
  <c r="R333" i="3"/>
  <c r="P333" i="3"/>
  <c r="O333" i="3"/>
  <c r="L333" i="3"/>
  <c r="K333" i="3"/>
  <c r="J333" i="3"/>
  <c r="H333" i="3"/>
  <c r="G333" i="3"/>
  <c r="F333" i="3"/>
  <c r="D333" i="3"/>
  <c r="C333" i="3"/>
  <c r="AE332" i="3"/>
  <c r="AC332" i="3"/>
  <c r="AB332" i="3"/>
  <c r="AA332" i="3"/>
  <c r="Y332" i="3"/>
  <c r="X332" i="3"/>
  <c r="W332" i="3"/>
  <c r="U332" i="3"/>
  <c r="T332" i="3"/>
  <c r="S332" i="3"/>
  <c r="Q332" i="3"/>
  <c r="P332" i="3"/>
  <c r="O332" i="3"/>
  <c r="M332" i="3"/>
  <c r="L332" i="3"/>
  <c r="I332" i="3"/>
  <c r="H332" i="3"/>
  <c r="G332" i="3"/>
  <c r="E332" i="3"/>
  <c r="D332" i="3"/>
  <c r="C332" i="3"/>
  <c r="AD331" i="3"/>
  <c r="AC331" i="3"/>
  <c r="AB331" i="3"/>
  <c r="Z331" i="3"/>
  <c r="Y331" i="3"/>
  <c r="X331" i="3"/>
  <c r="V331" i="3"/>
  <c r="U331" i="3"/>
  <c r="T331" i="3"/>
  <c r="R331" i="3"/>
  <c r="Q331" i="3"/>
  <c r="P331" i="3"/>
  <c r="N331" i="3"/>
  <c r="M331" i="3"/>
  <c r="L331" i="3"/>
  <c r="J331" i="3"/>
  <c r="I331" i="3"/>
  <c r="F331" i="3"/>
  <c r="E331" i="3"/>
  <c r="D331" i="3"/>
  <c r="AE330" i="3"/>
  <c r="AD330" i="3"/>
  <c r="AC330" i="3"/>
  <c r="AA330" i="3"/>
  <c r="Z330" i="3"/>
  <c r="Y330" i="3"/>
  <c r="W330" i="3"/>
  <c r="V330" i="3"/>
  <c r="U330" i="3"/>
  <c r="S330" i="3"/>
  <c r="R330" i="3"/>
  <c r="Q330" i="3"/>
  <c r="O330" i="3"/>
  <c r="N330" i="3"/>
  <c r="M330" i="3"/>
  <c r="K330" i="3"/>
  <c r="J330" i="3"/>
  <c r="I330" i="3"/>
  <c r="G330" i="3"/>
  <c r="F330" i="3"/>
  <c r="C330" i="3"/>
  <c r="AE329" i="3"/>
  <c r="AD329" i="3"/>
  <c r="AB329" i="3"/>
  <c r="AA329" i="3"/>
  <c r="Z329" i="3"/>
  <c r="X329" i="3"/>
  <c r="W329" i="3"/>
  <c r="V329" i="3"/>
  <c r="T329" i="3"/>
  <c r="S329" i="3"/>
  <c r="R329" i="3"/>
  <c r="P329" i="3"/>
  <c r="O329" i="3"/>
  <c r="N329" i="3"/>
  <c r="L329" i="3"/>
  <c r="K329" i="3"/>
  <c r="J329" i="3"/>
  <c r="H329" i="3"/>
  <c r="G329" i="3"/>
  <c r="F329" i="3"/>
  <c r="D329" i="3"/>
  <c r="C329" i="3"/>
  <c r="AC327" i="3"/>
  <c r="AB327" i="3"/>
  <c r="AA327" i="3"/>
  <c r="Y327" i="3"/>
  <c r="X327" i="3"/>
  <c r="W327" i="3"/>
  <c r="U327" i="3"/>
  <c r="T327" i="3"/>
  <c r="S327" i="3"/>
  <c r="Q327" i="3"/>
  <c r="P327" i="3"/>
  <c r="O327" i="3"/>
  <c r="M327" i="3"/>
  <c r="L327" i="3"/>
  <c r="K327" i="3"/>
  <c r="I327" i="3"/>
  <c r="H327" i="3"/>
  <c r="G327" i="3"/>
  <c r="E327" i="3"/>
  <c r="D327" i="3"/>
  <c r="C327" i="3"/>
  <c r="AD326" i="3"/>
  <c r="AC326" i="3"/>
  <c r="Z326" i="3"/>
  <c r="Y326" i="3"/>
  <c r="X326" i="3"/>
  <c r="V326" i="3"/>
  <c r="U326" i="3"/>
  <c r="T326" i="3"/>
  <c r="R326" i="3"/>
  <c r="Q326" i="3"/>
  <c r="P326" i="3"/>
  <c r="N326" i="3"/>
  <c r="M326" i="3"/>
  <c r="L326" i="3"/>
  <c r="J326" i="3"/>
  <c r="I326" i="3"/>
  <c r="H326" i="3"/>
  <c r="F326" i="3"/>
  <c r="E326" i="3"/>
  <c r="D326" i="3"/>
  <c r="AE325" i="3"/>
  <c r="AD325" i="3"/>
  <c r="AC325" i="3"/>
  <c r="AA325" i="3"/>
  <c r="Z325" i="3"/>
  <c r="W325" i="3"/>
  <c r="V325" i="3"/>
  <c r="U325" i="3"/>
  <c r="S325" i="3"/>
  <c r="R325" i="3"/>
  <c r="Q325" i="3"/>
  <c r="O325" i="3"/>
  <c r="N325" i="3"/>
  <c r="M325" i="3"/>
  <c r="K325" i="3"/>
  <c r="J325" i="3"/>
  <c r="I325" i="3"/>
  <c r="G325" i="3"/>
  <c r="F325" i="3"/>
  <c r="E325" i="3"/>
  <c r="C325" i="3"/>
  <c r="AE324" i="3"/>
  <c r="AD324" i="3"/>
  <c r="AB324" i="3"/>
  <c r="AA324" i="3"/>
  <c r="Z324" i="3"/>
  <c r="X324" i="3"/>
  <c r="W324" i="3"/>
  <c r="T324" i="3"/>
  <c r="S324" i="3"/>
  <c r="R324" i="3"/>
  <c r="P324" i="3"/>
  <c r="O324" i="3"/>
  <c r="N324" i="3"/>
  <c r="L324" i="3"/>
  <c r="K324" i="3"/>
  <c r="J324" i="3"/>
  <c r="H324" i="3"/>
  <c r="G324" i="3"/>
  <c r="F324" i="3"/>
  <c r="D324" i="3"/>
  <c r="C324" i="3"/>
  <c r="AE323" i="3"/>
  <c r="AC323" i="3"/>
  <c r="AB323" i="3"/>
  <c r="AA323" i="3"/>
  <c r="Y323" i="3"/>
  <c r="X323" i="3"/>
  <c r="W323" i="3"/>
  <c r="U323" i="3"/>
  <c r="T323" i="3"/>
  <c r="Q323" i="3"/>
  <c r="P323" i="3"/>
  <c r="O323" i="3"/>
  <c r="M323" i="3"/>
  <c r="L323" i="3"/>
  <c r="K323" i="3"/>
  <c r="I323" i="3"/>
  <c r="H323" i="3"/>
  <c r="G323" i="3"/>
  <c r="E323" i="3"/>
  <c r="D323" i="3"/>
  <c r="C323" i="3"/>
  <c r="AD322" i="3"/>
  <c r="AC322" i="3"/>
  <c r="AB322" i="3"/>
  <c r="Z322" i="3"/>
  <c r="Y322" i="3"/>
  <c r="X322" i="3"/>
  <c r="V322" i="3"/>
  <c r="U322" i="3"/>
  <c r="T322" i="3"/>
  <c r="R322" i="3"/>
  <c r="Q322" i="3"/>
  <c r="N322" i="3"/>
  <c r="M322" i="3"/>
  <c r="L322" i="3"/>
  <c r="J322" i="3"/>
  <c r="I322" i="3"/>
  <c r="H322" i="3"/>
  <c r="F322" i="3"/>
  <c r="E322" i="3"/>
  <c r="D322" i="3"/>
  <c r="AE321" i="3"/>
  <c r="AD321" i="3"/>
  <c r="AC321" i="3"/>
  <c r="AA321" i="3"/>
  <c r="Z321" i="3"/>
  <c r="Y321" i="3"/>
  <c r="W321" i="3"/>
  <c r="V321" i="3"/>
  <c r="U321" i="3"/>
  <c r="S321" i="3"/>
  <c r="R321" i="3"/>
  <c r="Q321" i="3"/>
  <c r="O321" i="3"/>
  <c r="N321" i="3"/>
  <c r="M321" i="3"/>
  <c r="K321" i="3"/>
  <c r="J321" i="3"/>
  <c r="I321" i="3"/>
  <c r="G321" i="3"/>
  <c r="F321" i="3"/>
  <c r="E321" i="3"/>
  <c r="C321" i="3"/>
  <c r="AE320" i="3"/>
  <c r="AD320" i="3"/>
  <c r="AB320" i="3"/>
  <c r="AA320" i="3"/>
  <c r="Z320" i="3"/>
  <c r="X320" i="3"/>
  <c r="W320" i="3"/>
  <c r="V320" i="3"/>
  <c r="T320" i="3"/>
  <c r="S320" i="3"/>
  <c r="R320" i="3"/>
  <c r="P320" i="3"/>
  <c r="O320" i="3"/>
  <c r="N320" i="3"/>
  <c r="L320" i="3"/>
  <c r="K320" i="3"/>
  <c r="H320" i="3"/>
  <c r="G320" i="3"/>
  <c r="F320" i="3"/>
  <c r="D320" i="3"/>
  <c r="C320" i="3"/>
  <c r="AE319" i="3"/>
  <c r="AC319" i="3"/>
  <c r="AB319" i="3"/>
  <c r="AA319" i="3"/>
  <c r="Y319" i="3"/>
  <c r="X319" i="3"/>
  <c r="W319" i="3"/>
  <c r="U319" i="3"/>
  <c r="T319" i="3"/>
  <c r="S319" i="3"/>
  <c r="Q319" i="3"/>
  <c r="P319" i="3"/>
  <c r="O319" i="3"/>
  <c r="M319" i="3"/>
  <c r="L319" i="3"/>
  <c r="K319" i="3"/>
  <c r="I319" i="3"/>
  <c r="H319" i="3"/>
  <c r="E319" i="3"/>
  <c r="D319" i="3"/>
  <c r="C319" i="3"/>
  <c r="AD318" i="3"/>
  <c r="AC318" i="3"/>
  <c r="AB318" i="3"/>
  <c r="Z318" i="3"/>
  <c r="Y318" i="3"/>
  <c r="X318" i="3"/>
  <c r="V318" i="3"/>
  <c r="U318" i="3"/>
  <c r="T318" i="3"/>
  <c r="R318" i="3"/>
  <c r="Q318" i="3"/>
  <c r="P318" i="3"/>
  <c r="N318" i="3"/>
  <c r="M318" i="3"/>
  <c r="L318" i="3"/>
  <c r="J318" i="3"/>
  <c r="I318" i="3"/>
  <c r="H318" i="3"/>
  <c r="F318" i="3"/>
  <c r="E318" i="3"/>
  <c r="AE317" i="3"/>
  <c r="AD317" i="3"/>
  <c r="AC317" i="3"/>
  <c r="AA317" i="3"/>
  <c r="Z317" i="3"/>
  <c r="Y317" i="3"/>
  <c r="W317" i="3"/>
  <c r="V317" i="3"/>
  <c r="U317" i="3"/>
  <c r="S317" i="3"/>
  <c r="R317" i="3"/>
  <c r="Q317" i="3"/>
  <c r="O317" i="3"/>
  <c r="N317" i="3"/>
  <c r="M317" i="3"/>
  <c r="K317" i="3"/>
  <c r="J317" i="3"/>
  <c r="I317" i="3"/>
  <c r="G317" i="3"/>
  <c r="F317" i="3"/>
  <c r="E317" i="3"/>
  <c r="C317" i="3"/>
  <c r="AE316" i="3"/>
  <c r="AD316" i="3"/>
  <c r="AB316" i="3"/>
  <c r="AA316" i="3"/>
  <c r="Z316" i="3"/>
  <c r="X316" i="3"/>
  <c r="W316" i="3"/>
  <c r="V316" i="3"/>
  <c r="T316" i="3"/>
  <c r="S316" i="3"/>
  <c r="R316" i="3"/>
  <c r="P316" i="3"/>
  <c r="O316" i="3"/>
  <c r="N316" i="3"/>
  <c r="L316" i="3"/>
  <c r="K316" i="3"/>
  <c r="J316" i="3"/>
  <c r="H316" i="3"/>
  <c r="G316" i="3"/>
  <c r="F316" i="3"/>
  <c r="D316" i="3"/>
  <c r="C316" i="3"/>
  <c r="AD314" i="3"/>
  <c r="AC314" i="3"/>
  <c r="AB314" i="3"/>
  <c r="Y314" i="3"/>
  <c r="X314" i="3"/>
  <c r="V314" i="3"/>
  <c r="U314" i="3"/>
  <c r="T314" i="3"/>
  <c r="R314" i="3"/>
  <c r="Q314" i="3"/>
  <c r="P314" i="3"/>
  <c r="N314" i="3"/>
  <c r="M314" i="3"/>
  <c r="L314" i="3"/>
  <c r="I314" i="3"/>
  <c r="H314" i="3"/>
  <c r="F314" i="3"/>
  <c r="E314" i="3"/>
  <c r="D314" i="3"/>
  <c r="AD313" i="3"/>
  <c r="AC313" i="3"/>
  <c r="AB313" i="3"/>
  <c r="Z313" i="3"/>
  <c r="Y313" i="3"/>
  <c r="X313" i="3"/>
  <c r="V313" i="3"/>
  <c r="U313" i="3"/>
  <c r="T313" i="3"/>
  <c r="R313" i="3"/>
  <c r="Q313" i="3"/>
  <c r="P313" i="3"/>
  <c r="N313" i="3"/>
  <c r="M313" i="3"/>
  <c r="L313" i="3"/>
  <c r="J313" i="3"/>
  <c r="I313" i="3"/>
  <c r="H313" i="3"/>
  <c r="F313" i="3"/>
  <c r="E313" i="3"/>
  <c r="D313" i="3"/>
  <c r="C313" i="3"/>
  <c r="AC312" i="3"/>
  <c r="Y312" i="3"/>
  <c r="U312" i="3"/>
  <c r="Q312" i="3"/>
  <c r="M312" i="3"/>
  <c r="I312" i="3"/>
  <c r="E312" i="3"/>
  <c r="C312" i="3"/>
  <c r="AE311" i="3"/>
  <c r="AB311" i="3"/>
  <c r="AA311" i="3"/>
  <c r="X311" i="3"/>
  <c r="W311" i="3"/>
  <c r="T311" i="3"/>
  <c r="S311" i="3"/>
  <c r="P311" i="3"/>
  <c r="O311" i="3"/>
  <c r="L311" i="3"/>
  <c r="K311" i="3"/>
  <c r="H311" i="3"/>
  <c r="G311" i="3"/>
  <c r="D311" i="3"/>
  <c r="C311" i="3"/>
  <c r="AC310" i="3"/>
  <c r="AB310" i="3"/>
  <c r="Z310" i="3"/>
  <c r="Y310" i="3"/>
  <c r="X310" i="3"/>
  <c r="V310" i="3"/>
  <c r="U310" i="3"/>
  <c r="T310" i="3"/>
  <c r="R310" i="3"/>
  <c r="Q310" i="3"/>
  <c r="P310" i="3"/>
  <c r="M310" i="3"/>
  <c r="L310" i="3"/>
  <c r="J310" i="3"/>
  <c r="I310" i="3"/>
  <c r="H310" i="3"/>
  <c r="F310" i="3"/>
  <c r="E310" i="3"/>
  <c r="D310" i="3"/>
  <c r="AD309" i="3"/>
  <c r="AC309" i="3"/>
  <c r="Z309" i="3"/>
  <c r="Y309" i="3"/>
  <c r="X309" i="3"/>
  <c r="V309" i="3"/>
  <c r="U309" i="3"/>
  <c r="T309" i="3"/>
  <c r="R309" i="3"/>
  <c r="Q309" i="3"/>
  <c r="P309" i="3"/>
  <c r="N309" i="3"/>
  <c r="M309" i="3"/>
  <c r="L309" i="3"/>
  <c r="J309" i="3"/>
  <c r="I309" i="3"/>
  <c r="F309" i="3"/>
  <c r="E309" i="3"/>
  <c r="D309" i="3"/>
  <c r="C309" i="3"/>
  <c r="AC308" i="3"/>
  <c r="Y308" i="3"/>
  <c r="U308" i="3"/>
  <c r="Q308" i="3"/>
  <c r="M308" i="3"/>
  <c r="K308" i="3"/>
  <c r="I308" i="3"/>
  <c r="E308" i="3"/>
  <c r="C308" i="3"/>
  <c r="AE307" i="3"/>
  <c r="AB307" i="3"/>
  <c r="AA307" i="3"/>
  <c r="X307" i="3"/>
  <c r="W307" i="3"/>
  <c r="T307" i="3"/>
  <c r="S307" i="3"/>
  <c r="P307" i="3"/>
  <c r="O307" i="3"/>
  <c r="L307" i="3"/>
  <c r="K307" i="3"/>
  <c r="H307" i="3"/>
  <c r="G307" i="3"/>
  <c r="D307" i="3"/>
  <c r="C307" i="3"/>
  <c r="AC306" i="3"/>
  <c r="AB306" i="3"/>
  <c r="AA306" i="3"/>
  <c r="Z306" i="3"/>
  <c r="Y306" i="3"/>
  <c r="X306" i="3"/>
  <c r="V306" i="3"/>
  <c r="U306" i="3"/>
  <c r="T306" i="3"/>
  <c r="Q306" i="3"/>
  <c r="P306" i="3"/>
  <c r="N306" i="3"/>
  <c r="M306" i="3"/>
  <c r="L306" i="3"/>
  <c r="J306" i="3"/>
  <c r="I306" i="3"/>
  <c r="H306" i="3"/>
  <c r="F306" i="3"/>
  <c r="E306" i="3"/>
  <c r="D306" i="3"/>
  <c r="AD305" i="3"/>
  <c r="AC305" i="3"/>
  <c r="AB305" i="3"/>
  <c r="Z305" i="3"/>
  <c r="Y305" i="3"/>
  <c r="X305" i="3"/>
  <c r="V305" i="3"/>
  <c r="U305" i="3"/>
  <c r="T305" i="3"/>
  <c r="R305" i="3"/>
  <c r="Q305" i="3"/>
  <c r="P305" i="3"/>
  <c r="N305" i="3"/>
  <c r="M305" i="3"/>
  <c r="L305" i="3"/>
  <c r="J305" i="3"/>
  <c r="I305" i="3"/>
  <c r="H305" i="3"/>
  <c r="F305" i="3"/>
  <c r="E305" i="3"/>
  <c r="D305" i="3"/>
  <c r="C305" i="3"/>
  <c r="AC304" i="3"/>
  <c r="Y304" i="3"/>
  <c r="U304" i="3"/>
  <c r="T304" i="3"/>
  <c r="Q304" i="3"/>
  <c r="M304" i="3"/>
  <c r="I304" i="3"/>
  <c r="E304" i="3"/>
  <c r="D304" i="3"/>
  <c r="C304" i="3"/>
  <c r="C303" i="3"/>
  <c r="F303" i="3"/>
  <c r="G303" i="3"/>
  <c r="H303" i="3"/>
  <c r="J303" i="3"/>
  <c r="K303" i="3"/>
  <c r="L303" i="3"/>
  <c r="N303" i="3"/>
  <c r="O303" i="3"/>
  <c r="P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D303" i="3"/>
  <c r="E303" i="3"/>
  <c r="I303" i="3"/>
  <c r="M303" i="3"/>
  <c r="Q303" i="3"/>
  <c r="H304" i="3"/>
  <c r="L304" i="3"/>
  <c r="P304" i="3"/>
  <c r="X304" i="3"/>
  <c r="AB304" i="3"/>
  <c r="G305" i="3"/>
  <c r="W305" i="3"/>
  <c r="R306" i="3"/>
  <c r="AD306" i="3"/>
  <c r="E307" i="3"/>
  <c r="I307" i="3"/>
  <c r="M307" i="3"/>
  <c r="Q307" i="3"/>
  <c r="U307" i="3"/>
  <c r="Y307" i="3"/>
  <c r="AC307" i="3"/>
  <c r="D308" i="3"/>
  <c r="H308" i="3"/>
  <c r="L308" i="3"/>
  <c r="P308" i="3"/>
  <c r="T308" i="3"/>
  <c r="X308" i="3"/>
  <c r="AB308" i="3"/>
  <c r="H309" i="3"/>
  <c r="K309" i="3"/>
  <c r="AB309" i="3"/>
  <c r="N310" i="3"/>
  <c r="AD310" i="3"/>
  <c r="E311" i="3"/>
  <c r="I311" i="3"/>
  <c r="M311" i="3"/>
  <c r="Q311" i="3"/>
  <c r="U311" i="3"/>
  <c r="Y311" i="3"/>
  <c r="AC311" i="3"/>
  <c r="D312" i="3"/>
  <c r="H312" i="3"/>
  <c r="L312" i="3"/>
  <c r="P312" i="3"/>
  <c r="T312" i="3"/>
  <c r="X312" i="3"/>
  <c r="AB312" i="3"/>
  <c r="O313" i="3"/>
  <c r="J314" i="3"/>
  <c r="Z314" i="3"/>
  <c r="E316" i="3"/>
  <c r="I316" i="3"/>
  <c r="M316" i="3"/>
  <c r="Q316" i="3"/>
  <c r="U316" i="3"/>
  <c r="Y316" i="3"/>
  <c r="AC316" i="3"/>
  <c r="D317" i="3"/>
  <c r="H317" i="3"/>
  <c r="L317" i="3"/>
  <c r="P317" i="3"/>
  <c r="T317" i="3"/>
  <c r="X317" i="3"/>
  <c r="AB317" i="3"/>
  <c r="C318" i="3"/>
  <c r="D318" i="3"/>
  <c r="G318" i="3"/>
  <c r="K318" i="3"/>
  <c r="O318" i="3"/>
  <c r="S318" i="3"/>
  <c r="W318" i="3"/>
  <c r="AA318" i="3"/>
  <c r="AE318" i="3"/>
  <c r="F319" i="3"/>
  <c r="G319" i="3"/>
  <c r="J319" i="3"/>
  <c r="N319" i="3"/>
  <c r="R319" i="3"/>
  <c r="V319" i="3"/>
  <c r="Z319" i="3"/>
  <c r="AD319" i="3"/>
  <c r="E320" i="3"/>
  <c r="I320" i="3"/>
  <c r="J320" i="3"/>
  <c r="M320" i="3"/>
  <c r="Q320" i="3"/>
  <c r="U320" i="3"/>
  <c r="Y320" i="3"/>
  <c r="AC320" i="3"/>
  <c r="D321" i="3"/>
  <c r="H321" i="3"/>
  <c r="L321" i="3"/>
  <c r="P321" i="3"/>
  <c r="T321" i="3"/>
  <c r="X321" i="3"/>
  <c r="AB321" i="3"/>
  <c r="C322" i="3"/>
  <c r="G322" i="3"/>
  <c r="K322" i="3"/>
  <c r="O322" i="3"/>
  <c r="P322" i="3"/>
  <c r="S322" i="3"/>
  <c r="W322" i="3"/>
  <c r="AA322" i="3"/>
  <c r="AE322" i="3"/>
  <c r="F323" i="3"/>
  <c r="J323" i="3"/>
  <c r="N323" i="3"/>
  <c r="R323" i="3"/>
  <c r="S323" i="3"/>
  <c r="V323" i="3"/>
  <c r="Z323" i="3"/>
  <c r="AD323" i="3"/>
  <c r="E324" i="3"/>
  <c r="I324" i="3"/>
  <c r="M324" i="3"/>
  <c r="Q324" i="3"/>
  <c r="U324" i="3"/>
  <c r="V324" i="3"/>
  <c r="Y324" i="3"/>
  <c r="AC324" i="3"/>
  <c r="D325" i="3"/>
  <c r="H325" i="3"/>
  <c r="L325" i="3"/>
  <c r="P325" i="3"/>
  <c r="T325" i="3"/>
  <c r="X325" i="3"/>
  <c r="Y325" i="3"/>
  <c r="AB325" i="3"/>
  <c r="C326" i="3"/>
  <c r="G326" i="3"/>
  <c r="K326" i="3"/>
  <c r="O326" i="3"/>
  <c r="S326" i="3"/>
  <c r="W326" i="3"/>
  <c r="AA326" i="3"/>
  <c r="AB326" i="3"/>
  <c r="AE326" i="3"/>
  <c r="F327" i="3"/>
  <c r="J327" i="3"/>
  <c r="N327" i="3"/>
  <c r="R327" i="3"/>
  <c r="V327" i="3"/>
  <c r="Z327" i="3"/>
  <c r="AD327" i="3"/>
  <c r="AE327" i="3"/>
  <c r="E329" i="3"/>
  <c r="I329" i="3"/>
  <c r="M329" i="3"/>
  <c r="Q329" i="3"/>
  <c r="U329" i="3"/>
  <c r="Y329" i="3"/>
  <c r="AC329" i="3"/>
  <c r="D330" i="3"/>
  <c r="E330" i="3"/>
  <c r="H330" i="3"/>
  <c r="L330" i="3"/>
  <c r="P330" i="3"/>
  <c r="T330" i="3"/>
  <c r="X330" i="3"/>
  <c r="AB330" i="3"/>
  <c r="C331" i="3"/>
  <c r="G331" i="3"/>
  <c r="H331" i="3"/>
  <c r="K331" i="3"/>
  <c r="O331" i="3"/>
  <c r="S331" i="3"/>
  <c r="W331" i="3"/>
  <c r="AA331" i="3"/>
  <c r="AE331" i="3"/>
  <c r="F332" i="3"/>
  <c r="J332" i="3"/>
  <c r="K332" i="3"/>
  <c r="N332" i="3"/>
  <c r="R332" i="3"/>
  <c r="V332" i="3"/>
  <c r="Z332" i="3"/>
  <c r="AD332" i="3"/>
  <c r="E333" i="3"/>
  <c r="I333" i="3"/>
  <c r="M333" i="3"/>
  <c r="N333" i="3"/>
  <c r="Q333" i="3"/>
  <c r="U333" i="3"/>
  <c r="Y333" i="3"/>
  <c r="AC333" i="3"/>
  <c r="C334" i="3"/>
  <c r="D334" i="3"/>
  <c r="H334" i="3"/>
  <c r="L334" i="3"/>
  <c r="P334" i="3"/>
  <c r="T334" i="3"/>
  <c r="X334" i="3"/>
  <c r="AB334" i="3"/>
  <c r="C335" i="3"/>
  <c r="G335" i="3"/>
  <c r="K335" i="3"/>
  <c r="O335" i="3"/>
  <c r="S335" i="3"/>
  <c r="T335" i="3"/>
  <c r="W335" i="3"/>
  <c r="AA335" i="3"/>
  <c r="AE335" i="3"/>
  <c r="F336" i="3"/>
  <c r="J336" i="3"/>
  <c r="N336" i="3"/>
  <c r="O336" i="3"/>
  <c r="R336" i="3"/>
  <c r="V336" i="3"/>
  <c r="Z336" i="3"/>
  <c r="AD336" i="3"/>
  <c r="E337" i="3"/>
  <c r="I337" i="3"/>
  <c r="J337" i="3"/>
  <c r="L337" i="3"/>
  <c r="M337" i="3"/>
  <c r="Q337" i="3"/>
  <c r="U337" i="3"/>
  <c r="Y337" i="3"/>
  <c r="AC337" i="3"/>
  <c r="D338" i="3"/>
  <c r="H338" i="3"/>
  <c r="I338" i="3"/>
  <c r="L338" i="3"/>
  <c r="P338" i="3"/>
  <c r="T338" i="3"/>
  <c r="X338" i="3"/>
  <c r="AB338" i="3"/>
  <c r="C339" i="3"/>
  <c r="G339" i="3"/>
  <c r="K339" i="3"/>
  <c r="L339" i="3"/>
  <c r="O339" i="3"/>
  <c r="S339" i="3"/>
  <c r="W339" i="3"/>
  <c r="AA339" i="3"/>
  <c r="AE339" i="3"/>
  <c r="F340" i="3"/>
  <c r="I340" i="3"/>
  <c r="J340" i="3"/>
  <c r="N340" i="3"/>
  <c r="R340" i="3"/>
  <c r="U340" i="3"/>
  <c r="V340" i="3"/>
  <c r="Z340" i="3"/>
  <c r="AD340" i="3"/>
  <c r="AE340" i="3"/>
  <c r="E342" i="3"/>
  <c r="I342" i="3"/>
  <c r="M342" i="3"/>
  <c r="Q342" i="3"/>
  <c r="U342" i="3"/>
  <c r="Y342" i="3"/>
  <c r="AC342" i="3"/>
  <c r="D343" i="3"/>
  <c r="E343" i="3"/>
  <c r="H343" i="3"/>
  <c r="L343" i="3"/>
  <c r="P343" i="3"/>
  <c r="T343" i="3"/>
  <c r="X343" i="3"/>
  <c r="AB343" i="3"/>
  <c r="C344" i="3"/>
  <c r="G344" i="3"/>
  <c r="H344" i="3"/>
  <c r="K344" i="3"/>
  <c r="O344" i="3"/>
  <c r="S344" i="3"/>
  <c r="W344" i="3"/>
  <c r="AA344" i="3"/>
  <c r="AB344" i="3"/>
  <c r="AE344" i="3"/>
  <c r="E345" i="3"/>
  <c r="F345" i="3"/>
  <c r="J345" i="3"/>
  <c r="N345" i="3"/>
  <c r="O345" i="3"/>
  <c r="R345" i="3"/>
  <c r="V345" i="3"/>
  <c r="Z345" i="3"/>
  <c r="AD345" i="3"/>
  <c r="E346" i="3"/>
  <c r="I346" i="3"/>
  <c r="M346" i="3"/>
  <c r="Q346" i="3"/>
  <c r="R346" i="3"/>
  <c r="U346" i="3"/>
  <c r="Y346" i="3"/>
  <c r="AA346" i="3"/>
  <c r="AC346" i="3"/>
  <c r="AE346" i="3"/>
  <c r="D347" i="3"/>
  <c r="F347" i="3"/>
  <c r="H347" i="3"/>
  <c r="J347" i="3"/>
  <c r="L347" i="3"/>
  <c r="N347" i="3"/>
  <c r="P347" i="3"/>
  <c r="R347" i="3"/>
  <c r="T347" i="3"/>
  <c r="V347" i="3"/>
  <c r="X347" i="3"/>
  <c r="Z347" i="3"/>
  <c r="AB347" i="3"/>
  <c r="AD347" i="3"/>
  <c r="C348" i="3"/>
  <c r="D348" i="3"/>
  <c r="E348" i="3"/>
  <c r="G348" i="3"/>
  <c r="I348" i="3"/>
  <c r="K348" i="3"/>
  <c r="M348" i="3"/>
  <c r="O348" i="3"/>
  <c r="P348" i="3"/>
  <c r="Q348" i="3"/>
  <c r="S348" i="3"/>
  <c r="U348" i="3"/>
  <c r="W348" i="3"/>
  <c r="Y348" i="3"/>
  <c r="AA348" i="3"/>
  <c r="AB348" i="3"/>
  <c r="AC348" i="3"/>
  <c r="AE348" i="3"/>
  <c r="K23" i="66" l="1"/>
  <c r="R36" i="66" s="1"/>
  <c r="S36" i="66" s="1"/>
  <c r="K8" i="66"/>
  <c r="K23" i="68"/>
  <c r="K20" i="68"/>
  <c r="K20" i="66"/>
  <c r="K8" i="68"/>
  <c r="K22" i="66"/>
  <c r="K9" i="68"/>
  <c r="K9" i="66"/>
  <c r="R33" i="66" s="1"/>
  <c r="S33" i="66" s="1"/>
  <c r="K22" i="68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F307" i="3"/>
  <c r="J307" i="3"/>
  <c r="N307" i="3"/>
  <c r="R307" i="3"/>
  <c r="V307" i="3"/>
  <c r="Z307" i="3"/>
  <c r="AD307" i="3"/>
  <c r="F311" i="3"/>
  <c r="J311" i="3"/>
  <c r="N311" i="3"/>
  <c r="R311" i="3"/>
  <c r="V311" i="3"/>
  <c r="Z311" i="3"/>
  <c r="AD311" i="3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R26" i="66" l="1"/>
  <c r="S26" i="66" s="1"/>
  <c r="R25" i="66"/>
  <c r="S25" i="66" s="1"/>
  <c r="R34" i="66"/>
  <c r="S34" i="66" s="1"/>
  <c r="R31" i="66"/>
  <c r="S31" i="66" s="1"/>
  <c r="C141" i="2"/>
  <c r="C116" i="2"/>
  <c r="C130" i="2"/>
  <c r="C122" i="2" s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AE277" i="65"/>
  <c r="AC277" i="65"/>
  <c r="AA277" i="65"/>
  <c r="Y277" i="65"/>
  <c r="W277" i="65"/>
  <c r="U277" i="65"/>
  <c r="S277" i="65"/>
  <c r="Q277" i="65"/>
  <c r="O277" i="65"/>
  <c r="M277" i="65"/>
  <c r="K277" i="65"/>
  <c r="I277" i="65"/>
  <c r="G277" i="65"/>
  <c r="E277" i="65"/>
  <c r="C277" i="65"/>
  <c r="AE272" i="65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R272" i="65"/>
  <c r="R270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F272" i="65"/>
  <c r="F270" i="65" s="1"/>
  <c r="E272" i="65"/>
  <c r="D272" i="65"/>
  <c r="D270" i="65" s="1"/>
  <c r="D269" i="65" s="1"/>
  <c r="C272" i="65"/>
  <c r="AE270" i="65"/>
  <c r="AE269" i="65" s="1"/>
  <c r="AC270" i="65"/>
  <c r="AC269" i="65" s="1"/>
  <c r="AA270" i="65"/>
  <c r="AA269" i="65" s="1"/>
  <c r="Y270" i="65"/>
  <c r="Y269" i="65" s="1"/>
  <c r="W270" i="65"/>
  <c r="W269" i="65" s="1"/>
  <c r="U270" i="65"/>
  <c r="U269" i="65" s="1"/>
  <c r="S270" i="65"/>
  <c r="S269" i="65" s="1"/>
  <c r="Q270" i="65"/>
  <c r="Q269" i="65" s="1"/>
  <c r="O270" i="65"/>
  <c r="O269" i="65" s="1"/>
  <c r="M270" i="65"/>
  <c r="M269" i="65" s="1"/>
  <c r="K270" i="65"/>
  <c r="K269" i="65" s="1"/>
  <c r="I270" i="65"/>
  <c r="I269" i="65" s="1"/>
  <c r="G270" i="65"/>
  <c r="G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E257" i="65" s="1"/>
  <c r="AD260" i="65"/>
  <c r="AC260" i="65"/>
  <c r="AC258" i="65" s="1"/>
  <c r="AB260" i="65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S260" i="65"/>
  <c r="S258" i="65" s="1"/>
  <c r="R260" i="65"/>
  <c r="Q260" i="65"/>
  <c r="Q258" i="65" s="1"/>
  <c r="P260" i="65"/>
  <c r="O260" i="65"/>
  <c r="O258" i="65" s="1"/>
  <c r="O257" i="65" s="1"/>
  <c r="N260" i="65"/>
  <c r="M260" i="65"/>
  <c r="M258" i="65" s="1"/>
  <c r="L260" i="65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X258" i="65"/>
  <c r="X257" i="65" s="1"/>
  <c r="V258" i="65"/>
  <c r="T258" i="65"/>
  <c r="R258" i="65"/>
  <c r="P258" i="65"/>
  <c r="P257" i="65" s="1"/>
  <c r="N258" i="65"/>
  <c r="L258" i="65"/>
  <c r="J258" i="65"/>
  <c r="J257" i="65" s="1"/>
  <c r="H258" i="65"/>
  <c r="H257" i="65" s="1"/>
  <c r="F258" i="65"/>
  <c r="D258" i="65"/>
  <c r="AC257" i="65"/>
  <c r="Y257" i="65"/>
  <c r="Q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Z240" i="65"/>
  <c r="X240" i="65"/>
  <c r="V240" i="65"/>
  <c r="T240" i="65"/>
  <c r="R240" i="65"/>
  <c r="P240" i="65"/>
  <c r="N240" i="65"/>
  <c r="L240" i="65"/>
  <c r="J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X230" i="65"/>
  <c r="V230" i="65"/>
  <c r="T230" i="65"/>
  <c r="R230" i="65"/>
  <c r="P230" i="65"/>
  <c r="N230" i="65"/>
  <c r="L230" i="65"/>
  <c r="J230" i="65"/>
  <c r="H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D216" i="65" s="1"/>
  <c r="AC219" i="65"/>
  <c r="AB219" i="65"/>
  <c r="AB217" i="65" s="1"/>
  <c r="AB216" i="65" s="1"/>
  <c r="AA219" i="65"/>
  <c r="Z219" i="65"/>
  <c r="Z217" i="65" s="1"/>
  <c r="Y219" i="65"/>
  <c r="X219" i="65"/>
  <c r="X217" i="65" s="1"/>
  <c r="W219" i="65"/>
  <c r="V219" i="65"/>
  <c r="V217" i="65" s="1"/>
  <c r="U219" i="65"/>
  <c r="T219" i="65"/>
  <c r="T217" i="65" s="1"/>
  <c r="T216" i="65" s="1"/>
  <c r="S219" i="65"/>
  <c r="R219" i="65"/>
  <c r="R217" i="65" s="1"/>
  <c r="R216" i="65" s="1"/>
  <c r="Q219" i="65"/>
  <c r="P219" i="65"/>
  <c r="P217" i="65" s="1"/>
  <c r="O219" i="65"/>
  <c r="N219" i="65"/>
  <c r="N217" i="65" s="1"/>
  <c r="N216" i="65" s="1"/>
  <c r="M219" i="65"/>
  <c r="L219" i="65"/>
  <c r="L217" i="65" s="1"/>
  <c r="L216" i="65" s="1"/>
  <c r="K219" i="65"/>
  <c r="J219" i="65"/>
  <c r="J217" i="65" s="1"/>
  <c r="I219" i="65"/>
  <c r="H219" i="65"/>
  <c r="H217" i="65" s="1"/>
  <c r="G219" i="65"/>
  <c r="F219" i="65"/>
  <c r="F217" i="65" s="1"/>
  <c r="E219" i="65"/>
  <c r="D219" i="65"/>
  <c r="D217" i="65" s="1"/>
  <c r="D216" i="65" s="1"/>
  <c r="C219" i="65"/>
  <c r="AE217" i="65"/>
  <c r="AE216" i="65" s="1"/>
  <c r="AC217" i="65"/>
  <c r="AC216" i="65" s="1"/>
  <c r="AA217" i="65"/>
  <c r="Y217" i="65"/>
  <c r="W217" i="65"/>
  <c r="W216" i="65" s="1"/>
  <c r="U217" i="65"/>
  <c r="U216" i="65" s="1"/>
  <c r="S217" i="65"/>
  <c r="Q217" i="65"/>
  <c r="O217" i="65"/>
  <c r="O216" i="65" s="1"/>
  <c r="M217" i="65"/>
  <c r="M216" i="65" s="1"/>
  <c r="K217" i="65"/>
  <c r="I217" i="65"/>
  <c r="G217" i="65"/>
  <c r="G216" i="65" s="1"/>
  <c r="E217" i="65"/>
  <c r="E216" i="65" s="1"/>
  <c r="C217" i="65"/>
  <c r="Z216" i="65"/>
  <c r="V216" i="65"/>
  <c r="J216" i="65"/>
  <c r="F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X206" i="65"/>
  <c r="V206" i="65"/>
  <c r="T206" i="65"/>
  <c r="R206" i="65"/>
  <c r="P206" i="65"/>
  <c r="N206" i="65"/>
  <c r="L206" i="65"/>
  <c r="J206" i="65"/>
  <c r="H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B192" i="65" s="1"/>
  <c r="AA195" i="65"/>
  <c r="Z195" i="65"/>
  <c r="Z193" i="65" s="1"/>
  <c r="Z192" i="65" s="1"/>
  <c r="Y195" i="65"/>
  <c r="X195" i="65"/>
  <c r="X193" i="65" s="1"/>
  <c r="X192" i="65" s="1"/>
  <c r="W195" i="65"/>
  <c r="V195" i="65"/>
  <c r="V193" i="65" s="1"/>
  <c r="V192" i="65" s="1"/>
  <c r="U195" i="65"/>
  <c r="T195" i="65"/>
  <c r="T193" i="65" s="1"/>
  <c r="T192" i="65" s="1"/>
  <c r="S195" i="65"/>
  <c r="R195" i="65"/>
  <c r="R193" i="65" s="1"/>
  <c r="R192" i="65" s="1"/>
  <c r="Q195" i="65"/>
  <c r="P195" i="65"/>
  <c r="P193" i="65" s="1"/>
  <c r="O195" i="65"/>
  <c r="N195" i="65"/>
  <c r="N193" i="65" s="1"/>
  <c r="N192" i="65" s="1"/>
  <c r="M195" i="65"/>
  <c r="L195" i="65"/>
  <c r="L193" i="65" s="1"/>
  <c r="L192" i="65" s="1"/>
  <c r="K195" i="65"/>
  <c r="J195" i="65"/>
  <c r="J193" i="65" s="1"/>
  <c r="J192" i="65" s="1"/>
  <c r="I195" i="65"/>
  <c r="H195" i="65"/>
  <c r="H193" i="65" s="1"/>
  <c r="H192" i="65" s="1"/>
  <c r="G195" i="65"/>
  <c r="F195" i="65"/>
  <c r="F193" i="65" s="1"/>
  <c r="F192" i="65" s="1"/>
  <c r="E195" i="65"/>
  <c r="D195" i="65"/>
  <c r="D193" i="65" s="1"/>
  <c r="D192" i="65" s="1"/>
  <c r="C195" i="65"/>
  <c r="AE193" i="65"/>
  <c r="AE192" i="65" s="1"/>
  <c r="AC193" i="65"/>
  <c r="AC192" i="65" s="1"/>
  <c r="AA193" i="65"/>
  <c r="AA192" i="65" s="1"/>
  <c r="Y193" i="65"/>
  <c r="W193" i="65"/>
  <c r="W192" i="65" s="1"/>
  <c r="U193" i="65"/>
  <c r="U192" i="65" s="1"/>
  <c r="S193" i="65"/>
  <c r="S192" i="65" s="1"/>
  <c r="Q193" i="65"/>
  <c r="O193" i="65"/>
  <c r="O192" i="65" s="1"/>
  <c r="M193" i="65"/>
  <c r="M192" i="65" s="1"/>
  <c r="K193" i="65"/>
  <c r="K192" i="65" s="1"/>
  <c r="I193" i="65"/>
  <c r="G193" i="65"/>
  <c r="G192" i="65" s="1"/>
  <c r="E193" i="65"/>
  <c r="E192" i="65" s="1"/>
  <c r="C193" i="65"/>
  <c r="C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/>
  <c r="AA178" i="65" s="1"/>
  <c r="Z178" i="65" s="1"/>
  <c r="Y178" i="65" s="1"/>
  <c r="X178" i="65"/>
  <c r="W178" i="65" s="1"/>
  <c r="V178" i="65" s="1"/>
  <c r="U178" i="65" s="1"/>
  <c r="T178" i="65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/>
  <c r="AE160" i="65"/>
  <c r="AD160" i="65"/>
  <c r="AC160" i="65" s="1"/>
  <c r="AB160" i="65"/>
  <c r="AA160" i="65" s="1"/>
  <c r="Z160" i="65" s="1"/>
  <c r="Y160" i="65" s="1"/>
  <c r="X160" i="65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52" i="71" l="1"/>
  <c r="D52" i="71" s="1"/>
  <c r="C145" i="70"/>
  <c r="C132" i="70"/>
  <c r="C27" i="71"/>
  <c r="D27" i="71" s="1"/>
  <c r="C56" i="71"/>
  <c r="D56" i="71" s="1"/>
  <c r="C146" i="70"/>
  <c r="C66" i="71"/>
  <c r="D66" i="71" s="1"/>
  <c r="C155" i="70"/>
  <c r="C48" i="71"/>
  <c r="D48" i="71" s="1"/>
  <c r="C143" i="70"/>
  <c r="C147" i="70"/>
  <c r="C57" i="71"/>
  <c r="D57" i="71" s="1"/>
  <c r="C144" i="70"/>
  <c r="C49" i="71"/>
  <c r="D49" i="71" s="1"/>
  <c r="C60" i="71"/>
  <c r="D60" i="71" s="1"/>
  <c r="C150" i="70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N56" i="65"/>
  <c r="N53" i="65" s="1"/>
  <c r="N461" i="65" s="1"/>
  <c r="R56" i="65"/>
  <c r="R53" i="65" s="1"/>
  <c r="R461" i="65" s="1"/>
  <c r="V56" i="65"/>
  <c r="Z56" i="65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M35" i="65" s="1"/>
  <c r="Q36" i="65"/>
  <c r="U36" i="65"/>
  <c r="Y36" i="65"/>
  <c r="Y35" i="65" s="1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J53" i="65"/>
  <c r="J461" i="65" s="1"/>
  <c r="V53" i="65"/>
  <c r="V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AE53" i="65"/>
  <c r="AE461" i="65" s="1"/>
  <c r="D56" i="65"/>
  <c r="H56" i="65"/>
  <c r="L56" i="65"/>
  <c r="P56" i="65"/>
  <c r="T56" i="65"/>
  <c r="X56" i="65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G35" i="65" s="1"/>
  <c r="K36" i="65"/>
  <c r="K35" i="65" s="1"/>
  <c r="O36" i="65"/>
  <c r="O35" i="65" s="1"/>
  <c r="S36" i="65"/>
  <c r="S35" i="65" s="1"/>
  <c r="W36" i="65"/>
  <c r="W35" i="65" s="1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L53" i="65"/>
  <c r="L461" i="65" s="1"/>
  <c r="P53" i="65"/>
  <c r="P461" i="65" s="1"/>
  <c r="T53" i="65"/>
  <c r="T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H81" i="65"/>
  <c r="M81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U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G562" i="65" s="1"/>
  <c r="G627" i="65" s="1"/>
  <c r="K563" i="65"/>
  <c r="O563" i="65"/>
  <c r="O562" i="65" s="1"/>
  <c r="O627" i="65" s="1"/>
  <c r="S563" i="65"/>
  <c r="W563" i="65"/>
  <c r="W562" i="65" s="1"/>
  <c r="W627" i="65" s="1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K407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K571" i="65" s="1"/>
  <c r="K630" i="65" s="1"/>
  <c r="O572" i="65"/>
  <c r="S572" i="65"/>
  <c r="S571" i="65" s="1"/>
  <c r="S630" i="65" s="1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Q425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G191" i="65"/>
  <c r="O191" i="65"/>
  <c r="W191" i="65"/>
  <c r="AE191" i="65"/>
  <c r="J191" i="65"/>
  <c r="R191" i="65"/>
  <c r="Z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K191" i="65" s="1"/>
  <c r="S216" i="65"/>
  <c r="S191" i="65" s="1"/>
  <c r="AA216" i="65"/>
  <c r="AA191" i="65" s="1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D425" i="65"/>
  <c r="H425" i="65"/>
  <c r="L425" i="65"/>
  <c r="P425" i="65"/>
  <c r="T425" i="65"/>
  <c r="X425" i="65"/>
  <c r="AB425" i="65"/>
  <c r="J425" i="65"/>
  <c r="N425" i="65"/>
  <c r="Z425" i="65"/>
  <c r="F524" i="65"/>
  <c r="J524" i="65"/>
  <c r="N524" i="65"/>
  <c r="R524" i="65"/>
  <c r="V524" i="65"/>
  <c r="Z524" i="65"/>
  <c r="AD524" i="65"/>
  <c r="D108" i="44"/>
  <c r="D107" i="44"/>
  <c r="E108" i="44"/>
  <c r="E107" i="44"/>
  <c r="F108" i="44"/>
  <c r="F107" i="44"/>
  <c r="G108" i="44"/>
  <c r="G107" i="44"/>
  <c r="H108" i="44"/>
  <c r="H107" i="44"/>
  <c r="I108" i="44"/>
  <c r="I107" i="44"/>
  <c r="J108" i="44"/>
  <c r="J107" i="44"/>
  <c r="K108" i="44"/>
  <c r="K107" i="44"/>
  <c r="L108" i="44"/>
  <c r="L107" i="44"/>
  <c r="M108" i="44"/>
  <c r="M107" i="44"/>
  <c r="N108" i="44"/>
  <c r="N107" i="44"/>
  <c r="O108" i="44"/>
  <c r="O107" i="44"/>
  <c r="P108" i="44"/>
  <c r="P107" i="44"/>
  <c r="Q108" i="44"/>
  <c r="Q107" i="44"/>
  <c r="R108" i="44"/>
  <c r="R107" i="44"/>
  <c r="S108" i="44"/>
  <c r="S107" i="44"/>
  <c r="T108" i="44"/>
  <c r="T107" i="44"/>
  <c r="U108" i="44"/>
  <c r="U107" i="44"/>
  <c r="V108" i="44"/>
  <c r="V107" i="44"/>
  <c r="W108" i="44"/>
  <c r="W107" i="44"/>
  <c r="X108" i="44"/>
  <c r="X107" i="44"/>
  <c r="Y108" i="44"/>
  <c r="Y107" i="44"/>
  <c r="Z108" i="44"/>
  <c r="Z107" i="44"/>
  <c r="AA108" i="44"/>
  <c r="AA107" i="44"/>
  <c r="AB108" i="44"/>
  <c r="AB107" i="44"/>
  <c r="AC108" i="44"/>
  <c r="AC107" i="44"/>
  <c r="AD108" i="44"/>
  <c r="AD107" i="44"/>
  <c r="AE108" i="44"/>
  <c r="AE107" i="44"/>
  <c r="D109" i="44"/>
  <c r="E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D110" i="44"/>
  <c r="E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C110" i="44"/>
  <c r="C109" i="44"/>
  <c r="C108" i="44"/>
  <c r="D88" i="44"/>
  <c r="D87" i="44"/>
  <c r="E88" i="44"/>
  <c r="E87" i="44"/>
  <c r="F88" i="44"/>
  <c r="F87" i="44"/>
  <c r="G88" i="44"/>
  <c r="G87" i="44"/>
  <c r="H88" i="44"/>
  <c r="H87" i="44"/>
  <c r="I88" i="44"/>
  <c r="I87" i="44"/>
  <c r="J88" i="44"/>
  <c r="J87" i="44"/>
  <c r="K88" i="44"/>
  <c r="K87" i="44"/>
  <c r="L88" i="44"/>
  <c r="L87" i="44"/>
  <c r="M88" i="44"/>
  <c r="M87" i="44"/>
  <c r="N88" i="44"/>
  <c r="N87" i="44"/>
  <c r="O88" i="44"/>
  <c r="O87" i="44"/>
  <c r="P88" i="44"/>
  <c r="P87" i="44"/>
  <c r="Q88" i="44"/>
  <c r="Q87" i="44"/>
  <c r="R88" i="44"/>
  <c r="R87" i="44"/>
  <c r="S88" i="44"/>
  <c r="S87" i="44"/>
  <c r="T88" i="44"/>
  <c r="T87" i="44"/>
  <c r="U88" i="44"/>
  <c r="U87" i="44"/>
  <c r="V88" i="44"/>
  <c r="V87" i="44"/>
  <c r="W88" i="44"/>
  <c r="W87" i="44"/>
  <c r="X88" i="44"/>
  <c r="X87" i="44"/>
  <c r="Y88" i="44"/>
  <c r="Y87" i="44"/>
  <c r="Z88" i="44"/>
  <c r="Z87" i="44"/>
  <c r="AA88" i="44"/>
  <c r="AA87" i="44"/>
  <c r="AB88" i="44"/>
  <c r="AB87" i="44"/>
  <c r="AC88" i="44"/>
  <c r="AC87" i="44"/>
  <c r="AD88" i="44"/>
  <c r="AD87" i="44"/>
  <c r="AE88" i="44"/>
  <c r="AE87" i="44"/>
  <c r="D89" i="44"/>
  <c r="E89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Z89" i="44"/>
  <c r="AA89" i="44"/>
  <c r="AB89" i="44"/>
  <c r="AC89" i="44"/>
  <c r="AD89" i="44"/>
  <c r="AE89" i="44"/>
  <c r="D90" i="44"/>
  <c r="E90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Z90" i="44"/>
  <c r="AA90" i="44"/>
  <c r="AB90" i="44"/>
  <c r="AC90" i="44"/>
  <c r="AD90" i="44"/>
  <c r="AE90" i="44"/>
  <c r="C90" i="44"/>
  <c r="C89" i="44"/>
  <c r="C88" i="44"/>
  <c r="D68" i="44"/>
  <c r="D67" i="44"/>
  <c r="E68" i="44"/>
  <c r="E67" i="44"/>
  <c r="F68" i="44"/>
  <c r="F67" i="44"/>
  <c r="G68" i="44"/>
  <c r="G67" i="44"/>
  <c r="H68" i="44"/>
  <c r="H67" i="44"/>
  <c r="I68" i="44"/>
  <c r="I67" i="44"/>
  <c r="J68" i="44"/>
  <c r="J67" i="44"/>
  <c r="K68" i="44"/>
  <c r="K67" i="44"/>
  <c r="L68" i="44"/>
  <c r="L67" i="44"/>
  <c r="M68" i="44"/>
  <c r="M67" i="44"/>
  <c r="N68" i="44"/>
  <c r="N67" i="44"/>
  <c r="O68" i="44"/>
  <c r="O67" i="44"/>
  <c r="P68" i="44"/>
  <c r="P67" i="44"/>
  <c r="Q68" i="44"/>
  <c r="Q67" i="44"/>
  <c r="R68" i="44"/>
  <c r="R67" i="44"/>
  <c r="S68" i="44"/>
  <c r="S67" i="44"/>
  <c r="T68" i="44"/>
  <c r="T67" i="44"/>
  <c r="U68" i="44"/>
  <c r="U67" i="44"/>
  <c r="V68" i="44"/>
  <c r="V67" i="44"/>
  <c r="W68" i="44"/>
  <c r="W67" i="44"/>
  <c r="X68" i="44"/>
  <c r="X67" i="44"/>
  <c r="Y68" i="44"/>
  <c r="Y67" i="44"/>
  <c r="Z68" i="44"/>
  <c r="Z67" i="44"/>
  <c r="AA68" i="44"/>
  <c r="AA67" i="44"/>
  <c r="AB68" i="44"/>
  <c r="AB67" i="44"/>
  <c r="AC68" i="44"/>
  <c r="AC67" i="44"/>
  <c r="AD68" i="44"/>
  <c r="AD67" i="44"/>
  <c r="AE68" i="44"/>
  <c r="AE67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Z69" i="44"/>
  <c r="AA69" i="44"/>
  <c r="AB69" i="44"/>
  <c r="AC69" i="44"/>
  <c r="AD69" i="44"/>
  <c r="AE69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X70" i="44"/>
  <c r="Y70" i="44"/>
  <c r="Z70" i="44"/>
  <c r="AA70" i="44"/>
  <c r="AB70" i="44"/>
  <c r="AC70" i="44"/>
  <c r="AD70" i="44"/>
  <c r="AE70" i="44"/>
  <c r="C70" i="44"/>
  <c r="C69" i="44"/>
  <c r="C68" i="44"/>
  <c r="D28" i="44"/>
  <c r="D27" i="44"/>
  <c r="E28" i="44"/>
  <c r="E27" i="44"/>
  <c r="F28" i="44"/>
  <c r="F27" i="44"/>
  <c r="G28" i="44"/>
  <c r="G27" i="44"/>
  <c r="H28" i="44"/>
  <c r="H27" i="44"/>
  <c r="I28" i="44"/>
  <c r="I27" i="44"/>
  <c r="J28" i="44"/>
  <c r="J27" i="44"/>
  <c r="K28" i="44"/>
  <c r="K27" i="44"/>
  <c r="L28" i="44"/>
  <c r="L27" i="44"/>
  <c r="M28" i="44"/>
  <c r="M27" i="44"/>
  <c r="N28" i="44"/>
  <c r="N27" i="44"/>
  <c r="O28" i="44"/>
  <c r="O27" i="44"/>
  <c r="P28" i="44"/>
  <c r="P27" i="44"/>
  <c r="Q28" i="44"/>
  <c r="Q27" i="44"/>
  <c r="R28" i="44"/>
  <c r="R27" i="44"/>
  <c r="S28" i="44"/>
  <c r="S27" i="44"/>
  <c r="T28" i="44"/>
  <c r="T27" i="44"/>
  <c r="U28" i="44"/>
  <c r="U27" i="44"/>
  <c r="V28" i="44"/>
  <c r="V27" i="44"/>
  <c r="W28" i="44"/>
  <c r="W27" i="44"/>
  <c r="X28" i="44"/>
  <c r="X27" i="44"/>
  <c r="Y28" i="44"/>
  <c r="Y27" i="44"/>
  <c r="Z28" i="44"/>
  <c r="Z27" i="44"/>
  <c r="AA28" i="44"/>
  <c r="AA27" i="44"/>
  <c r="AB28" i="44"/>
  <c r="AB27" i="44"/>
  <c r="AC28" i="44"/>
  <c r="AC27" i="44"/>
  <c r="AD28" i="44"/>
  <c r="AD27" i="44"/>
  <c r="AE28" i="44"/>
  <c r="AE27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C30" i="44"/>
  <c r="C29" i="44"/>
  <c r="C28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C661" i="41"/>
  <c r="AB661" i="41"/>
  <c r="AA661" i="41"/>
  <c r="Z661" i="41"/>
  <c r="Y661" i="41"/>
  <c r="X661" i="41"/>
  <c r="W661" i="41"/>
  <c r="V661" i="41"/>
  <c r="U661" i="41"/>
  <c r="T661" i="41"/>
  <c r="S661" i="41"/>
  <c r="R661" i="41"/>
  <c r="Q661" i="41"/>
  <c r="P661" i="41"/>
  <c r="O661" i="41"/>
  <c r="N661" i="41"/>
  <c r="M661" i="41"/>
  <c r="L661" i="41"/>
  <c r="K661" i="41"/>
  <c r="J661" i="41"/>
  <c r="I661" i="41"/>
  <c r="H661" i="41"/>
  <c r="G661" i="41"/>
  <c r="F661" i="41"/>
  <c r="E661" i="41"/>
  <c r="D661" i="41"/>
  <c r="L660" i="41"/>
  <c r="I660" i="41"/>
  <c r="AC659" i="41"/>
  <c r="T659" i="41"/>
  <c r="P659" i="41"/>
  <c r="E659" i="41"/>
  <c r="AC657" i="41"/>
  <c r="X657" i="41"/>
  <c r="T657" i="41"/>
  <c r="L657" i="41"/>
  <c r="H657" i="41"/>
  <c r="D657" i="4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D624" i="41"/>
  <c r="AD660" i="41"/>
  <c r="AC624" i="41"/>
  <c r="AC660" i="41"/>
  <c r="AB624" i="41"/>
  <c r="AB660" i="41"/>
  <c r="AA624" i="41"/>
  <c r="AA660" i="41"/>
  <c r="Z624" i="41"/>
  <c r="Z660" i="41"/>
  <c r="Y624" i="41"/>
  <c r="Y660" i="41"/>
  <c r="X624" i="41"/>
  <c r="X660" i="41"/>
  <c r="W624" i="41"/>
  <c r="W660" i="41"/>
  <c r="V624" i="41"/>
  <c r="V660" i="41"/>
  <c r="U624" i="41"/>
  <c r="U660" i="41"/>
  <c r="T624" i="41"/>
  <c r="T660" i="41"/>
  <c r="S624" i="41"/>
  <c r="S660" i="41"/>
  <c r="R624" i="41"/>
  <c r="R660" i="41"/>
  <c r="Q624" i="41"/>
  <c r="Q660" i="41"/>
  <c r="P624" i="41"/>
  <c r="P660" i="41"/>
  <c r="O624" i="41"/>
  <c r="O660" i="41"/>
  <c r="N624" i="41"/>
  <c r="N660" i="41"/>
  <c r="M624" i="41"/>
  <c r="M660" i="41"/>
  <c r="L624" i="41"/>
  <c r="K624" i="41"/>
  <c r="K660" i="41"/>
  <c r="J624" i="41"/>
  <c r="J660" i="41"/>
  <c r="I624" i="41"/>
  <c r="H624" i="41"/>
  <c r="H660" i="41"/>
  <c r="G624" i="41"/>
  <c r="G660" i="41"/>
  <c r="F624" i="41"/>
  <c r="F660" i="41"/>
  <c r="E624" i="41"/>
  <c r="E660" i="41"/>
  <c r="D624" i="41"/>
  <c r="D660" i="41"/>
  <c r="AE613" i="41"/>
  <c r="AE659" i="41"/>
  <c r="AD613" i="41"/>
  <c r="AD659" i="41"/>
  <c r="AC613" i="41"/>
  <c r="AB613" i="41"/>
  <c r="AB659" i="41"/>
  <c r="AA613" i="41"/>
  <c r="AA659" i="41"/>
  <c r="Z613" i="41"/>
  <c r="Z659" i="41"/>
  <c r="Y613" i="41"/>
  <c r="Y659" i="41"/>
  <c r="X613" i="41"/>
  <c r="X659" i="41"/>
  <c r="W613" i="41"/>
  <c r="W659" i="41"/>
  <c r="V613" i="41"/>
  <c r="V659" i="41"/>
  <c r="U613" i="41"/>
  <c r="U659" i="41"/>
  <c r="T613" i="41"/>
  <c r="S613" i="41"/>
  <c r="S659" i="41"/>
  <c r="R613" i="41"/>
  <c r="R659" i="41"/>
  <c r="Q613" i="41"/>
  <c r="Q659" i="41"/>
  <c r="P613" i="41"/>
  <c r="O613" i="41"/>
  <c r="O659" i="41"/>
  <c r="N613" i="41"/>
  <c r="N659" i="41"/>
  <c r="M613" i="41"/>
  <c r="M659" i="41"/>
  <c r="L613" i="41"/>
  <c r="L659" i="41"/>
  <c r="K613" i="41"/>
  <c r="K659" i="41"/>
  <c r="J613" i="41"/>
  <c r="J659" i="41"/>
  <c r="I613" i="41"/>
  <c r="I659" i="41"/>
  <c r="H613" i="41"/>
  <c r="H659" i="41"/>
  <c r="G613" i="41"/>
  <c r="G659" i="41"/>
  <c r="F613" i="41"/>
  <c r="F659" i="41"/>
  <c r="E613" i="41"/>
  <c r="D613" i="41"/>
  <c r="D659" i="41"/>
  <c r="Y607" i="41"/>
  <c r="T607" i="41"/>
  <c r="L607" i="41"/>
  <c r="I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D600" i="41"/>
  <c r="AD657" i="41"/>
  <c r="AC600" i="41"/>
  <c r="AB600" i="41"/>
  <c r="AB657" i="41"/>
  <c r="AA600" i="41"/>
  <c r="AA657" i="41"/>
  <c r="Z600" i="41"/>
  <c r="Z657" i="41"/>
  <c r="Y600" i="41"/>
  <c r="Y657" i="41"/>
  <c r="X600" i="41"/>
  <c r="W600" i="41"/>
  <c r="W657" i="41"/>
  <c r="V600" i="41"/>
  <c r="V657" i="41"/>
  <c r="U600" i="41"/>
  <c r="T600" i="41"/>
  <c r="S600" i="41"/>
  <c r="S657" i="41"/>
  <c r="R600" i="41"/>
  <c r="R657" i="41"/>
  <c r="Q600" i="41"/>
  <c r="P600" i="41"/>
  <c r="P657" i="41"/>
  <c r="O600" i="41"/>
  <c r="O657" i="41"/>
  <c r="N600" i="41"/>
  <c r="N657" i="41"/>
  <c r="M600" i="41"/>
  <c r="L600" i="41"/>
  <c r="K600" i="41"/>
  <c r="K657" i="41"/>
  <c r="J600" i="41"/>
  <c r="J657" i="41"/>
  <c r="I600" i="41"/>
  <c r="H600" i="41"/>
  <c r="G600" i="41"/>
  <c r="G657" i="41"/>
  <c r="F600" i="41"/>
  <c r="F657" i="4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A493" i="41"/>
  <c r="Z493" i="41"/>
  <c r="Y493" i="41"/>
  <c r="X493" i="41"/>
  <c r="W493" i="41"/>
  <c r="V493" i="41"/>
  <c r="U493" i="41"/>
  <c r="T493" i="41"/>
  <c r="S493" i="41"/>
  <c r="R493" i="41"/>
  <c r="Q493" i="41"/>
  <c r="P493" i="41"/>
  <c r="O493" i="41"/>
  <c r="N493" i="41"/>
  <c r="M493" i="41"/>
  <c r="L493" i="41"/>
  <c r="K493" i="41"/>
  <c r="J493" i="41"/>
  <c r="I493" i="41"/>
  <c r="H493" i="41"/>
  <c r="G493" i="41"/>
  <c r="F493" i="41"/>
  <c r="E493" i="41"/>
  <c r="D493" i="41"/>
  <c r="AE489" i="41"/>
  <c r="AE607" i="41"/>
  <c r="AD489" i="41"/>
  <c r="AD607" i="41"/>
  <c r="AC489" i="41"/>
  <c r="AC607" i="41"/>
  <c r="AB489" i="41"/>
  <c r="AB607" i="41"/>
  <c r="AA489" i="41"/>
  <c r="AA607" i="41"/>
  <c r="Z489" i="41"/>
  <c r="Z607" i="41"/>
  <c r="Y489" i="41"/>
  <c r="X489" i="41"/>
  <c r="X607" i="41"/>
  <c r="W489" i="41"/>
  <c r="W607" i="41"/>
  <c r="V489" i="41"/>
  <c r="V607" i="41"/>
  <c r="U489" i="41"/>
  <c r="U607" i="41"/>
  <c r="T489" i="41"/>
  <c r="S489" i="41"/>
  <c r="S607" i="41"/>
  <c r="R489" i="41"/>
  <c r="R607" i="41"/>
  <c r="Q489" i="41"/>
  <c r="Q607" i="41"/>
  <c r="P489" i="41"/>
  <c r="P607" i="41"/>
  <c r="O489" i="41"/>
  <c r="O607" i="41"/>
  <c r="N489" i="41"/>
  <c r="N607" i="41"/>
  <c r="M489" i="41"/>
  <c r="M607" i="41"/>
  <c r="L489" i="41"/>
  <c r="K489" i="41"/>
  <c r="K607" i="41"/>
  <c r="J489" i="41"/>
  <c r="J607" i="41"/>
  <c r="I489" i="41"/>
  <c r="H489" i="41"/>
  <c r="H607" i="41"/>
  <c r="G489" i="41"/>
  <c r="G607" i="41"/>
  <c r="F489" i="41"/>
  <c r="F607" i="41"/>
  <c r="E489" i="41"/>
  <c r="E607" i="41"/>
  <c r="D489" i="41"/>
  <c r="D607" i="4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I657" i="41"/>
  <c r="M657" i="41"/>
  <c r="Q657" i="41"/>
  <c r="U657" i="41"/>
  <c r="C661" i="41"/>
  <c r="C641" i="41"/>
  <c r="C624" i="41"/>
  <c r="C660" i="41"/>
  <c r="C613" i="41"/>
  <c r="C659" i="41"/>
  <c r="C606" i="41"/>
  <c r="C600" i="41"/>
  <c r="C657" i="41"/>
  <c r="C584" i="41"/>
  <c r="C571" i="41"/>
  <c r="C568" i="41"/>
  <c r="C565" i="41"/>
  <c r="C562" i="41"/>
  <c r="C559" i="41"/>
  <c r="C555" i="41"/>
  <c r="C556" i="41"/>
  <c r="C549" i="41"/>
  <c r="C545" i="41"/>
  <c r="C541" i="41"/>
  <c r="C536" i="41"/>
  <c r="C530" i="41"/>
  <c r="C525" i="41"/>
  <c r="C524" i="41"/>
  <c r="C516" i="41"/>
  <c r="C493" i="41"/>
  <c r="C489" i="41"/>
  <c r="C488" i="41"/>
  <c r="C472" i="41"/>
  <c r="C467" i="41"/>
  <c r="C463" i="41"/>
  <c r="C457" i="41"/>
  <c r="C456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7" i="41"/>
  <c r="C368" i="41"/>
  <c r="C364" i="41"/>
  <c r="C359" i="41"/>
  <c r="C358" i="41"/>
  <c r="C349" i="41"/>
  <c r="C355" i="41"/>
  <c r="C350" i="41"/>
  <c r="C341" i="41"/>
  <c r="C328" i="41"/>
  <c r="C315" i="41"/>
  <c r="C302" i="41"/>
  <c r="C301" i="41"/>
  <c r="C300" i="41"/>
  <c r="C299" i="41"/>
  <c r="C298" i="41"/>
  <c r="C297" i="41"/>
  <c r="C291" i="41"/>
  <c r="C287" i="41"/>
  <c r="C279" i="41"/>
  <c r="C277" i="41"/>
  <c r="C272" i="41"/>
  <c r="C270" i="41"/>
  <c r="C269" i="41"/>
  <c r="C260" i="41"/>
  <c r="C258" i="41"/>
  <c r="C252" i="41"/>
  <c r="C244" i="41"/>
  <c r="C240" i="41"/>
  <c r="C237" i="41"/>
  <c r="C230" i="41"/>
  <c r="C226" i="41"/>
  <c r="C219" i="41"/>
  <c r="C217" i="41"/>
  <c r="C216" i="41"/>
  <c r="C213" i="41"/>
  <c r="C206" i="41"/>
  <c r="C202" i="41"/>
  <c r="C195" i="41"/>
  <c r="C193" i="41"/>
  <c r="C192" i="41"/>
  <c r="C149" i="41"/>
  <c r="C141" i="41"/>
  <c r="C122" i="41"/>
  <c r="C112" i="41"/>
  <c r="C107" i="41"/>
  <c r="C102" i="41"/>
  <c r="C103" i="41"/>
  <c r="C94" i="41"/>
  <c r="C91" i="41"/>
  <c r="C84" i="41"/>
  <c r="C81" i="41"/>
  <c r="C80" i="41"/>
  <c r="C75" i="41"/>
  <c r="C69" i="41"/>
  <c r="C68" i="41"/>
  <c r="C70" i="41"/>
  <c r="C62" i="41"/>
  <c r="C60" i="41"/>
  <c r="C56" i="41"/>
  <c r="C53" i="41"/>
  <c r="C50" i="41"/>
  <c r="C47" i="41"/>
  <c r="C32" i="41"/>
  <c r="C31" i="41"/>
  <c r="C17" i="41"/>
  <c r="C14" i="41"/>
  <c r="C8" i="41"/>
  <c r="C7" i="41"/>
  <c r="AE661" i="40"/>
  <c r="AD661" i="40"/>
  <c r="AC661" i="40"/>
  <c r="AB661" i="40"/>
  <c r="AA661" i="40"/>
  <c r="Z661" i="40"/>
  <c r="Y661" i="40"/>
  <c r="X661" i="40"/>
  <c r="W661" i="40"/>
  <c r="V661" i="40"/>
  <c r="U661" i="40"/>
  <c r="T661" i="40"/>
  <c r="S661" i="40"/>
  <c r="R661" i="40"/>
  <c r="Q661" i="40"/>
  <c r="P661" i="40"/>
  <c r="O661" i="40"/>
  <c r="N661" i="40"/>
  <c r="M661" i="40"/>
  <c r="L661" i="40"/>
  <c r="K661" i="40"/>
  <c r="J661" i="40"/>
  <c r="I661" i="40"/>
  <c r="H661" i="40"/>
  <c r="G661" i="40"/>
  <c r="F661" i="40"/>
  <c r="E661" i="40"/>
  <c r="D661" i="40"/>
  <c r="Y660" i="40"/>
  <c r="U660" i="40"/>
  <c r="Q660" i="40"/>
  <c r="I660" i="40"/>
  <c r="E660" i="40"/>
  <c r="AC659" i="40"/>
  <c r="U659" i="40"/>
  <c r="Q659" i="40"/>
  <c r="M659" i="40"/>
  <c r="E659" i="40"/>
  <c r="U657" i="40"/>
  <c r="E657" i="40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/>
  <c r="AD624" i="40"/>
  <c r="AD660" i="40"/>
  <c r="AC624" i="40"/>
  <c r="AC660" i="40"/>
  <c r="AB624" i="40"/>
  <c r="AB660" i="40"/>
  <c r="AA624" i="40"/>
  <c r="AA660" i="40"/>
  <c r="Z624" i="40"/>
  <c r="Z660" i="40"/>
  <c r="Y624" i="40"/>
  <c r="X624" i="40"/>
  <c r="X660" i="40"/>
  <c r="W624" i="40"/>
  <c r="W660" i="40"/>
  <c r="V624" i="40"/>
  <c r="V660" i="40"/>
  <c r="U624" i="40"/>
  <c r="T624" i="40"/>
  <c r="T660" i="40"/>
  <c r="S624" i="40"/>
  <c r="S660" i="40"/>
  <c r="R624" i="40"/>
  <c r="R660" i="40"/>
  <c r="Q624" i="40"/>
  <c r="P624" i="40"/>
  <c r="P660" i="40"/>
  <c r="O624" i="40"/>
  <c r="O660" i="40"/>
  <c r="N624" i="40"/>
  <c r="N660" i="40"/>
  <c r="M624" i="40"/>
  <c r="M660" i="40"/>
  <c r="L624" i="40"/>
  <c r="L660" i="40"/>
  <c r="K624" i="40"/>
  <c r="K660" i="40"/>
  <c r="J624" i="40"/>
  <c r="J660" i="40"/>
  <c r="I624" i="40"/>
  <c r="H624" i="40"/>
  <c r="H660" i="40"/>
  <c r="G624" i="40"/>
  <c r="G660" i="40"/>
  <c r="F624" i="40"/>
  <c r="F660" i="40"/>
  <c r="E624" i="40"/>
  <c r="D624" i="40"/>
  <c r="D660" i="40"/>
  <c r="AE613" i="40"/>
  <c r="AE659" i="40"/>
  <c r="AD613" i="40"/>
  <c r="AD659" i="40"/>
  <c r="AC613" i="40"/>
  <c r="AB613" i="40"/>
  <c r="AB659" i="40"/>
  <c r="AA613" i="40"/>
  <c r="AA659" i="40"/>
  <c r="Z613" i="40"/>
  <c r="Z659" i="40"/>
  <c r="Y613" i="40"/>
  <c r="Y659" i="40"/>
  <c r="X613" i="40"/>
  <c r="X659" i="40"/>
  <c r="W613" i="40"/>
  <c r="W659" i="40"/>
  <c r="V613" i="40"/>
  <c r="V659" i="40"/>
  <c r="U613" i="40"/>
  <c r="T613" i="40"/>
  <c r="T659" i="40"/>
  <c r="S613" i="40"/>
  <c r="S659" i="40"/>
  <c r="R613" i="40"/>
  <c r="R659" i="40"/>
  <c r="Q613" i="40"/>
  <c r="P613" i="40"/>
  <c r="P659" i="40"/>
  <c r="O613" i="40"/>
  <c r="O659" i="40"/>
  <c r="N613" i="40"/>
  <c r="N659" i="40"/>
  <c r="M613" i="40"/>
  <c r="L613" i="40"/>
  <c r="L659" i="40"/>
  <c r="K613" i="40"/>
  <c r="K659" i="40"/>
  <c r="J613" i="40"/>
  <c r="J659" i="40"/>
  <c r="I613" i="40"/>
  <c r="I659" i="40"/>
  <c r="H613" i="40"/>
  <c r="H659" i="40"/>
  <c r="G613" i="40"/>
  <c r="G659" i="40"/>
  <c r="F613" i="40"/>
  <c r="F659" i="40"/>
  <c r="E613" i="40"/>
  <c r="D613" i="40"/>
  <c r="D659" i="40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D600" i="40"/>
  <c r="AD657" i="40"/>
  <c r="AC600" i="40"/>
  <c r="AC657" i="40"/>
  <c r="AB600" i="40"/>
  <c r="AB657" i="40"/>
  <c r="AA600" i="40"/>
  <c r="AA657" i="40"/>
  <c r="Z600" i="40"/>
  <c r="Z657" i="40"/>
  <c r="Y600" i="40"/>
  <c r="Y657" i="40"/>
  <c r="X600" i="40"/>
  <c r="X657" i="40"/>
  <c r="W600" i="40"/>
  <c r="W657" i="40"/>
  <c r="V600" i="40"/>
  <c r="V657" i="40"/>
  <c r="U600" i="40"/>
  <c r="T600" i="40"/>
  <c r="T657" i="40"/>
  <c r="S600" i="40"/>
  <c r="S657" i="40"/>
  <c r="R600" i="40"/>
  <c r="R657" i="40"/>
  <c r="Q600" i="40"/>
  <c r="Q657" i="40"/>
  <c r="P600" i="40"/>
  <c r="P657" i="40"/>
  <c r="O600" i="40"/>
  <c r="O657" i="40"/>
  <c r="N600" i="40"/>
  <c r="N657" i="40"/>
  <c r="M600" i="40"/>
  <c r="M657" i="40"/>
  <c r="L600" i="40"/>
  <c r="L657" i="40"/>
  <c r="K600" i="40"/>
  <c r="K657" i="40"/>
  <c r="J600" i="40"/>
  <c r="J657" i="40"/>
  <c r="I600" i="40"/>
  <c r="I657" i="40"/>
  <c r="H600" i="40"/>
  <c r="H657" i="40"/>
  <c r="G600" i="40"/>
  <c r="G657" i="40"/>
  <c r="F600" i="40"/>
  <c r="F657" i="40"/>
  <c r="E600" i="40"/>
  <c r="D600" i="40"/>
  <c r="D657" i="40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/>
  <c r="AE7" i="40"/>
  <c r="AE5" i="40"/>
  <c r="AD14" i="40"/>
  <c r="AC14" i="40"/>
  <c r="AB14" i="40"/>
  <c r="AA14" i="40"/>
  <c r="AA8" i="40"/>
  <c r="AA7" i="40"/>
  <c r="AA5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D8" i="40"/>
  <c r="AC8" i="40"/>
  <c r="AB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D7" i="40"/>
  <c r="AC7" i="40"/>
  <c r="AB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D5" i="40"/>
  <c r="AC5" i="40"/>
  <c r="AB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C661" i="40"/>
  <c r="C641" i="40"/>
  <c r="C624" i="40"/>
  <c r="C660" i="40"/>
  <c r="C613" i="40"/>
  <c r="C659" i="40"/>
  <c r="C606" i="40"/>
  <c r="C600" i="40"/>
  <c r="C657" i="40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5" i="40"/>
  <c r="C524" i="40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/>
  <c r="C399" i="40"/>
  <c r="C393" i="40"/>
  <c r="C391" i="40"/>
  <c r="C383" i="40"/>
  <c r="C380" i="40"/>
  <c r="C377" i="40"/>
  <c r="C374" i="40"/>
  <c r="C371" i="40"/>
  <c r="C367" i="40"/>
  <c r="C368" i="40"/>
  <c r="C364" i="40"/>
  <c r="C359" i="40"/>
  <c r="C358" i="40"/>
  <c r="C349" i="40"/>
  <c r="C355" i="40"/>
  <c r="C350" i="40"/>
  <c r="C341" i="40"/>
  <c r="C328" i="40"/>
  <c r="C315" i="40"/>
  <c r="C302" i="40"/>
  <c r="C301" i="40"/>
  <c r="C300" i="40"/>
  <c r="C299" i="40"/>
  <c r="C298" i="40"/>
  <c r="C297" i="40"/>
  <c r="C291" i="40"/>
  <c r="C287" i="40"/>
  <c r="C279" i="40"/>
  <c r="C277" i="40"/>
  <c r="C272" i="40"/>
  <c r="C270" i="40"/>
  <c r="C269" i="40"/>
  <c r="C260" i="40"/>
  <c r="C258" i="40"/>
  <c r="C252" i="40"/>
  <c r="C244" i="40"/>
  <c r="C240" i="40"/>
  <c r="C237" i="40"/>
  <c r="C230" i="40"/>
  <c r="C226" i="40"/>
  <c r="C219" i="40"/>
  <c r="C217" i="40"/>
  <c r="C216" i="40"/>
  <c r="C213" i="40"/>
  <c r="C206" i="40"/>
  <c r="C202" i="40"/>
  <c r="C195" i="40"/>
  <c r="C193" i="40"/>
  <c r="C192" i="40"/>
  <c r="C149" i="40"/>
  <c r="C122" i="40"/>
  <c r="C112" i="40"/>
  <c r="C107" i="40"/>
  <c r="C102" i="40"/>
  <c r="C103" i="40"/>
  <c r="C94" i="40"/>
  <c r="C91" i="40"/>
  <c r="C84" i="40"/>
  <c r="C81" i="40"/>
  <c r="C80" i="40"/>
  <c r="C75" i="40"/>
  <c r="C69" i="40"/>
  <c r="C68" i="40"/>
  <c r="C70" i="40"/>
  <c r="C62" i="40"/>
  <c r="C60" i="40"/>
  <c r="C56" i="40"/>
  <c r="C53" i="40"/>
  <c r="C50" i="40"/>
  <c r="C47" i="40"/>
  <c r="C32" i="40"/>
  <c r="C31" i="40"/>
  <c r="C17" i="40"/>
  <c r="C14" i="40"/>
  <c r="C8" i="40"/>
  <c r="C7" i="40"/>
  <c r="AE661" i="39"/>
  <c r="AD661" i="39"/>
  <c r="AC661" i="39"/>
  <c r="AB661" i="39"/>
  <c r="AA661" i="39"/>
  <c r="Z661" i="39"/>
  <c r="Y661" i="39"/>
  <c r="X661" i="39"/>
  <c r="W661" i="39"/>
  <c r="V661" i="39"/>
  <c r="U661" i="39"/>
  <c r="T661" i="39"/>
  <c r="S661" i="39"/>
  <c r="R661" i="39"/>
  <c r="Q661" i="39"/>
  <c r="P661" i="39"/>
  <c r="O661" i="39"/>
  <c r="N661" i="39"/>
  <c r="M661" i="39"/>
  <c r="L661" i="39"/>
  <c r="K661" i="39"/>
  <c r="J661" i="39"/>
  <c r="I661" i="39"/>
  <c r="H661" i="39"/>
  <c r="G661" i="39"/>
  <c r="F661" i="39"/>
  <c r="E661" i="39"/>
  <c r="D661" i="39"/>
  <c r="P660" i="39"/>
  <c r="AB659" i="39"/>
  <c r="L659" i="39"/>
  <c r="T657" i="39"/>
  <c r="D657" i="39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D624" i="39"/>
  <c r="AD660" i="39"/>
  <c r="AC624" i="39"/>
  <c r="AC660" i="39"/>
  <c r="AB624" i="39"/>
  <c r="AB660" i="39"/>
  <c r="AA624" i="39"/>
  <c r="AA660" i="39"/>
  <c r="Z624" i="39"/>
  <c r="Z660" i="39"/>
  <c r="Y624" i="39"/>
  <c r="Y660" i="39"/>
  <c r="X624" i="39"/>
  <c r="X660" i="39"/>
  <c r="W624" i="39"/>
  <c r="W660" i="39"/>
  <c r="V624" i="39"/>
  <c r="V660" i="39"/>
  <c r="U624" i="39"/>
  <c r="U660" i="39"/>
  <c r="T624" i="39"/>
  <c r="T660" i="39"/>
  <c r="S624" i="39"/>
  <c r="S660" i="39"/>
  <c r="R624" i="39"/>
  <c r="R660" i="39"/>
  <c r="Q624" i="39"/>
  <c r="Q660" i="39"/>
  <c r="P624" i="39"/>
  <c r="O624" i="39"/>
  <c r="O660" i="39"/>
  <c r="N624" i="39"/>
  <c r="N660" i="39"/>
  <c r="M624" i="39"/>
  <c r="M660" i="39"/>
  <c r="L624" i="39"/>
  <c r="L660" i="39"/>
  <c r="K624" i="39"/>
  <c r="K660" i="39"/>
  <c r="J624" i="39"/>
  <c r="J660" i="39"/>
  <c r="I624" i="39"/>
  <c r="I660" i="39"/>
  <c r="H624" i="39"/>
  <c r="H660" i="39"/>
  <c r="G624" i="39"/>
  <c r="G660" i="39"/>
  <c r="F624" i="39"/>
  <c r="F660" i="39"/>
  <c r="E624" i="39"/>
  <c r="E660" i="39"/>
  <c r="D624" i="39"/>
  <c r="D660" i="39"/>
  <c r="AE613" i="39"/>
  <c r="AE659" i="39"/>
  <c r="AD613" i="39"/>
  <c r="AD659" i="39"/>
  <c r="AC613" i="39"/>
  <c r="AC659" i="39"/>
  <c r="AB613" i="39"/>
  <c r="AA613" i="39"/>
  <c r="AA659" i="39"/>
  <c r="Z613" i="39"/>
  <c r="Z659" i="39"/>
  <c r="Y613" i="39"/>
  <c r="Y659" i="39"/>
  <c r="X613" i="39"/>
  <c r="X659" i="39"/>
  <c r="W613" i="39"/>
  <c r="W659" i="39"/>
  <c r="V613" i="39"/>
  <c r="V659" i="39"/>
  <c r="U613" i="39"/>
  <c r="U659" i="39"/>
  <c r="T613" i="39"/>
  <c r="T659" i="39"/>
  <c r="S613" i="39"/>
  <c r="S659" i="39"/>
  <c r="R613" i="39"/>
  <c r="R659" i="39"/>
  <c r="Q613" i="39"/>
  <c r="Q659" i="39"/>
  <c r="P613" i="39"/>
  <c r="P659" i="39"/>
  <c r="O613" i="39"/>
  <c r="O659" i="39"/>
  <c r="N613" i="39"/>
  <c r="N659" i="39"/>
  <c r="M613" i="39"/>
  <c r="M659" i="39"/>
  <c r="L613" i="39"/>
  <c r="K613" i="39"/>
  <c r="K659" i="39"/>
  <c r="J613" i="39"/>
  <c r="J659" i="39"/>
  <c r="I613" i="39"/>
  <c r="I659" i="39"/>
  <c r="H613" i="39"/>
  <c r="H659" i="39"/>
  <c r="G613" i="39"/>
  <c r="G659" i="39"/>
  <c r="F613" i="39"/>
  <c r="F659" i="39"/>
  <c r="E613" i="39"/>
  <c r="E659" i="39"/>
  <c r="D613" i="39"/>
  <c r="D659" i="39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D600" i="39"/>
  <c r="AD657" i="39"/>
  <c r="AC600" i="39"/>
  <c r="AC657" i="39"/>
  <c r="AB600" i="39"/>
  <c r="AB657" i="39"/>
  <c r="AA600" i="39"/>
  <c r="AA657" i="39"/>
  <c r="Z600" i="39"/>
  <c r="Z657" i="39"/>
  <c r="Y600" i="39"/>
  <c r="Y657" i="39"/>
  <c r="X600" i="39"/>
  <c r="W600" i="39"/>
  <c r="W657" i="39"/>
  <c r="V600" i="39"/>
  <c r="V657" i="39"/>
  <c r="U600" i="39"/>
  <c r="U657" i="39"/>
  <c r="T600" i="39"/>
  <c r="S600" i="39"/>
  <c r="S657" i="39"/>
  <c r="R600" i="39"/>
  <c r="R657" i="39"/>
  <c r="Q600" i="39"/>
  <c r="Q657" i="39"/>
  <c r="P600" i="39"/>
  <c r="P657" i="39"/>
  <c r="O600" i="39"/>
  <c r="O657" i="39"/>
  <c r="N600" i="39"/>
  <c r="N657" i="39"/>
  <c r="M600" i="39"/>
  <c r="M657" i="39"/>
  <c r="L600" i="39"/>
  <c r="L657" i="39"/>
  <c r="K600" i="39"/>
  <c r="K657" i="39"/>
  <c r="J600" i="39"/>
  <c r="J657" i="39"/>
  <c r="I600" i="39"/>
  <c r="I657" i="39"/>
  <c r="H600" i="39"/>
  <c r="G600" i="39"/>
  <c r="G657" i="39"/>
  <c r="F600" i="39"/>
  <c r="F657" i="39"/>
  <c r="E600" i="39"/>
  <c r="E657" i="39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659" i="39"/>
  <c r="C641" i="39"/>
  <c r="C624" i="39"/>
  <c r="C660" i="39"/>
  <c r="C613" i="39"/>
  <c r="C611" i="39"/>
  <c r="C607" i="39"/>
  <c r="C606" i="39"/>
  <c r="C600" i="39"/>
  <c r="C657" i="39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/>
  <c r="C355" i="39"/>
  <c r="C350" i="39"/>
  <c r="C349" i="39"/>
  <c r="C341" i="39"/>
  <c r="C328" i="39"/>
  <c r="C315" i="39"/>
  <c r="C301" i="39"/>
  <c r="C300" i="39"/>
  <c r="C299" i="39"/>
  <c r="C298" i="39"/>
  <c r="C297" i="39"/>
  <c r="C302" i="39"/>
  <c r="C291" i="39"/>
  <c r="C287" i="39"/>
  <c r="C279" i="39"/>
  <c r="C277" i="39"/>
  <c r="C272" i="39"/>
  <c r="C270" i="39"/>
  <c r="C269" i="39"/>
  <c r="C257" i="39"/>
  <c r="C260" i="39"/>
  <c r="C258" i="39"/>
  <c r="C252" i="39"/>
  <c r="C244" i="39"/>
  <c r="C240" i="39"/>
  <c r="C237" i="39"/>
  <c r="C230" i="39"/>
  <c r="C226" i="39"/>
  <c r="C219" i="39"/>
  <c r="C217" i="39"/>
  <c r="C216" i="39"/>
  <c r="C213" i="39"/>
  <c r="C206" i="39"/>
  <c r="C202" i="39"/>
  <c r="C192" i="39"/>
  <c r="C195" i="39"/>
  <c r="C193" i="39"/>
  <c r="C149" i="39"/>
  <c r="C112" i="39"/>
  <c r="C107" i="39"/>
  <c r="C103" i="39"/>
  <c r="C102" i="39"/>
  <c r="C94" i="39"/>
  <c r="C91" i="39"/>
  <c r="C80" i="39"/>
  <c r="C84" i="39"/>
  <c r="C81" i="39"/>
  <c r="C75" i="39"/>
  <c r="C70" i="39"/>
  <c r="C69" i="39"/>
  <c r="C68" i="39"/>
  <c r="C67" i="39"/>
  <c r="C62" i="39"/>
  <c r="C60" i="39"/>
  <c r="C56" i="39"/>
  <c r="C53" i="39"/>
  <c r="C50" i="39"/>
  <c r="C47" i="39"/>
  <c r="C32" i="39"/>
  <c r="C31" i="39"/>
  <c r="C17" i="39"/>
  <c r="C14" i="39"/>
  <c r="C8" i="39"/>
  <c r="C7" i="39"/>
  <c r="C5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/>
  <c r="AC587" i="1"/>
  <c r="AC644" i="1"/>
  <c r="AB587" i="1"/>
  <c r="AB644" i="1"/>
  <c r="AA587" i="1"/>
  <c r="AA644" i="1"/>
  <c r="Z587" i="1"/>
  <c r="Z644" i="1"/>
  <c r="Y587" i="1"/>
  <c r="Y644" i="1"/>
  <c r="X587" i="1"/>
  <c r="X644" i="1"/>
  <c r="W587" i="1"/>
  <c r="W644" i="1"/>
  <c r="V587" i="1"/>
  <c r="V644" i="1"/>
  <c r="U587" i="1"/>
  <c r="U644" i="1"/>
  <c r="T587" i="1"/>
  <c r="T644" i="1"/>
  <c r="S587" i="1"/>
  <c r="S644" i="1"/>
  <c r="R587" i="1"/>
  <c r="R644" i="1"/>
  <c r="Q587" i="1"/>
  <c r="Q644" i="1"/>
  <c r="P587" i="1"/>
  <c r="P644" i="1"/>
  <c r="O587" i="1"/>
  <c r="O644" i="1"/>
  <c r="N587" i="1"/>
  <c r="N644" i="1"/>
  <c r="M587" i="1"/>
  <c r="M644" i="1"/>
  <c r="L587" i="1"/>
  <c r="L644" i="1"/>
  <c r="K587" i="1"/>
  <c r="K644" i="1"/>
  <c r="J587" i="1"/>
  <c r="J644" i="1"/>
  <c r="I587" i="1"/>
  <c r="I644" i="1"/>
  <c r="H587" i="1"/>
  <c r="H644" i="1"/>
  <c r="G587" i="1"/>
  <c r="G644" i="1"/>
  <c r="F587" i="1"/>
  <c r="F644" i="1"/>
  <c r="E587" i="1"/>
  <c r="E644" i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/>
  <c r="AC568" i="1"/>
  <c r="AC629" i="1"/>
  <c r="AB568" i="1"/>
  <c r="AB629" i="1"/>
  <c r="AA568" i="1"/>
  <c r="AA629" i="1"/>
  <c r="Z568" i="1"/>
  <c r="Z629" i="1"/>
  <c r="Y568" i="1"/>
  <c r="Y629" i="1"/>
  <c r="X568" i="1"/>
  <c r="X629" i="1"/>
  <c r="W568" i="1"/>
  <c r="W629" i="1"/>
  <c r="V568" i="1"/>
  <c r="V629" i="1"/>
  <c r="U568" i="1"/>
  <c r="U629" i="1"/>
  <c r="T568" i="1"/>
  <c r="T629" i="1"/>
  <c r="S568" i="1"/>
  <c r="S629" i="1"/>
  <c r="R568" i="1"/>
  <c r="R629" i="1"/>
  <c r="Q568" i="1"/>
  <c r="Q629" i="1"/>
  <c r="P568" i="1"/>
  <c r="P629" i="1"/>
  <c r="O568" i="1"/>
  <c r="O629" i="1"/>
  <c r="N568" i="1"/>
  <c r="N629" i="1"/>
  <c r="M568" i="1"/>
  <c r="M629" i="1"/>
  <c r="L568" i="1"/>
  <c r="L629" i="1"/>
  <c r="K568" i="1"/>
  <c r="K629" i="1"/>
  <c r="J568" i="1"/>
  <c r="J629" i="1"/>
  <c r="I568" i="1"/>
  <c r="I629" i="1"/>
  <c r="H568" i="1"/>
  <c r="H629" i="1"/>
  <c r="G568" i="1"/>
  <c r="G629" i="1"/>
  <c r="F568" i="1"/>
  <c r="F629" i="1"/>
  <c r="E568" i="1"/>
  <c r="E629" i="1"/>
  <c r="D568" i="1"/>
  <c r="D629" i="1"/>
  <c r="AE565" i="1"/>
  <c r="AE628" i="1"/>
  <c r="AD565" i="1"/>
  <c r="AD628" i="1"/>
  <c r="AC565" i="1"/>
  <c r="AC628" i="1"/>
  <c r="AB565" i="1"/>
  <c r="AB628" i="1"/>
  <c r="AA565" i="1"/>
  <c r="AA628" i="1"/>
  <c r="Z565" i="1"/>
  <c r="Z628" i="1"/>
  <c r="Y565" i="1"/>
  <c r="Y628" i="1"/>
  <c r="X565" i="1"/>
  <c r="X628" i="1"/>
  <c r="W565" i="1"/>
  <c r="W628" i="1"/>
  <c r="V565" i="1"/>
  <c r="V628" i="1"/>
  <c r="U565" i="1"/>
  <c r="U628" i="1"/>
  <c r="T565" i="1"/>
  <c r="T628" i="1"/>
  <c r="S565" i="1"/>
  <c r="S628" i="1"/>
  <c r="R565" i="1"/>
  <c r="R628" i="1"/>
  <c r="Q565" i="1"/>
  <c r="Q628" i="1"/>
  <c r="P565" i="1"/>
  <c r="P628" i="1"/>
  <c r="O565" i="1"/>
  <c r="O628" i="1"/>
  <c r="N565" i="1"/>
  <c r="N628" i="1"/>
  <c r="M565" i="1"/>
  <c r="M628" i="1"/>
  <c r="L565" i="1"/>
  <c r="L628" i="1"/>
  <c r="K565" i="1"/>
  <c r="K628" i="1"/>
  <c r="J565" i="1"/>
  <c r="J628" i="1"/>
  <c r="I565" i="1"/>
  <c r="I628" i="1"/>
  <c r="H565" i="1"/>
  <c r="H628" i="1"/>
  <c r="G565" i="1"/>
  <c r="G628" i="1"/>
  <c r="F565" i="1"/>
  <c r="F628" i="1"/>
  <c r="E565" i="1"/>
  <c r="E628" i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/>
  <c r="AC520" i="1"/>
  <c r="AC612" i="1"/>
  <c r="AB520" i="1"/>
  <c r="AB612" i="1"/>
  <c r="AA520" i="1"/>
  <c r="AA612" i="1"/>
  <c r="Z520" i="1"/>
  <c r="Z612" i="1"/>
  <c r="Y520" i="1"/>
  <c r="Y612" i="1"/>
  <c r="X520" i="1"/>
  <c r="X612" i="1"/>
  <c r="W520" i="1"/>
  <c r="W612" i="1"/>
  <c r="V520" i="1"/>
  <c r="V612" i="1"/>
  <c r="U520" i="1"/>
  <c r="U612" i="1"/>
  <c r="T520" i="1"/>
  <c r="T612" i="1"/>
  <c r="S520" i="1"/>
  <c r="S612" i="1"/>
  <c r="R520" i="1"/>
  <c r="R612" i="1"/>
  <c r="Q520" i="1"/>
  <c r="Q612" i="1"/>
  <c r="P520" i="1"/>
  <c r="P612" i="1"/>
  <c r="O520" i="1"/>
  <c r="O612" i="1"/>
  <c r="N520" i="1"/>
  <c r="N612" i="1"/>
  <c r="M520" i="1"/>
  <c r="M612" i="1"/>
  <c r="L520" i="1"/>
  <c r="L612" i="1"/>
  <c r="K520" i="1"/>
  <c r="K612" i="1"/>
  <c r="J520" i="1"/>
  <c r="J612" i="1"/>
  <c r="I520" i="1"/>
  <c r="I612" i="1"/>
  <c r="H520" i="1"/>
  <c r="H612" i="1"/>
  <c r="G520" i="1"/>
  <c r="G612" i="1"/>
  <c r="F520" i="1"/>
  <c r="F612" i="1"/>
  <c r="E520" i="1"/>
  <c r="E612" i="1"/>
  <c r="D520" i="1"/>
  <c r="D612" i="1"/>
  <c r="AE472" i="1"/>
  <c r="AE605" i="1"/>
  <c r="AD472" i="1"/>
  <c r="AD605" i="1"/>
  <c r="AC472" i="1"/>
  <c r="AC605" i="1"/>
  <c r="AB472" i="1"/>
  <c r="AB605" i="1"/>
  <c r="AA472" i="1"/>
  <c r="AA605" i="1"/>
  <c r="Z472" i="1"/>
  <c r="Z605" i="1"/>
  <c r="Y472" i="1"/>
  <c r="Y605" i="1"/>
  <c r="X472" i="1"/>
  <c r="X605" i="1"/>
  <c r="W472" i="1"/>
  <c r="W605" i="1"/>
  <c r="V472" i="1"/>
  <c r="V605" i="1"/>
  <c r="U472" i="1"/>
  <c r="U605" i="1"/>
  <c r="T472" i="1"/>
  <c r="T605" i="1"/>
  <c r="S472" i="1"/>
  <c r="S605" i="1"/>
  <c r="R472" i="1"/>
  <c r="R605" i="1"/>
  <c r="Q472" i="1"/>
  <c r="Q605" i="1"/>
  <c r="P472" i="1"/>
  <c r="P605" i="1"/>
  <c r="O472" i="1"/>
  <c r="O605" i="1"/>
  <c r="N472" i="1"/>
  <c r="N605" i="1"/>
  <c r="M472" i="1"/>
  <c r="M605" i="1"/>
  <c r="L472" i="1"/>
  <c r="L605" i="1"/>
  <c r="K472" i="1"/>
  <c r="K605" i="1"/>
  <c r="J472" i="1"/>
  <c r="J605" i="1"/>
  <c r="I472" i="1"/>
  <c r="I605" i="1"/>
  <c r="H472" i="1"/>
  <c r="H605" i="1"/>
  <c r="G472" i="1"/>
  <c r="G605" i="1"/>
  <c r="F472" i="1"/>
  <c r="F605" i="1"/>
  <c r="E472" i="1"/>
  <c r="E605" i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/>
  <c r="AC137" i="1"/>
  <c r="AC487" i="1"/>
  <c r="AB137" i="1"/>
  <c r="AB487" i="1"/>
  <c r="AA137" i="1"/>
  <c r="AA487" i="1"/>
  <c r="Z137" i="1"/>
  <c r="Z487" i="1"/>
  <c r="Y137" i="1"/>
  <c r="Y487" i="1"/>
  <c r="X137" i="1"/>
  <c r="X487" i="1"/>
  <c r="W137" i="1"/>
  <c r="W487" i="1"/>
  <c r="V137" i="1"/>
  <c r="V487" i="1"/>
  <c r="U137" i="1"/>
  <c r="U487" i="1"/>
  <c r="T137" i="1"/>
  <c r="T487" i="1"/>
  <c r="S137" i="1"/>
  <c r="S487" i="1"/>
  <c r="R137" i="1"/>
  <c r="R487" i="1"/>
  <c r="Q137" i="1"/>
  <c r="Q487" i="1"/>
  <c r="P137" i="1"/>
  <c r="P487" i="1"/>
  <c r="O137" i="1"/>
  <c r="O487" i="1"/>
  <c r="N137" i="1"/>
  <c r="N487" i="1"/>
  <c r="M137" i="1"/>
  <c r="M487" i="1"/>
  <c r="L137" i="1"/>
  <c r="L487" i="1"/>
  <c r="K137" i="1"/>
  <c r="K487" i="1"/>
  <c r="J137" i="1"/>
  <c r="J487" i="1"/>
  <c r="I137" i="1"/>
  <c r="I487" i="1"/>
  <c r="H137" i="1"/>
  <c r="H487" i="1"/>
  <c r="G137" i="1"/>
  <c r="G487" i="1"/>
  <c r="F137" i="1"/>
  <c r="F487" i="1"/>
  <c r="E137" i="1"/>
  <c r="E487" i="1"/>
  <c r="D137" i="1"/>
  <c r="D487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AE102" i="1"/>
  <c r="AE466" i="1"/>
  <c r="AD102" i="1"/>
  <c r="AD466" i="1"/>
  <c r="AC102" i="1"/>
  <c r="AC466" i="1"/>
  <c r="AB102" i="1"/>
  <c r="AB466" i="1"/>
  <c r="AA102" i="1"/>
  <c r="AA466" i="1"/>
  <c r="Z102" i="1"/>
  <c r="Z466" i="1"/>
  <c r="Y102" i="1"/>
  <c r="Y466" i="1"/>
  <c r="X102" i="1"/>
  <c r="X466" i="1"/>
  <c r="W102" i="1"/>
  <c r="W466" i="1"/>
  <c r="V102" i="1"/>
  <c r="V466" i="1"/>
  <c r="U102" i="1"/>
  <c r="U466" i="1"/>
  <c r="T102" i="1"/>
  <c r="T466" i="1"/>
  <c r="S102" i="1"/>
  <c r="S466" i="1"/>
  <c r="R102" i="1"/>
  <c r="R466" i="1"/>
  <c r="Q102" i="1"/>
  <c r="Q466" i="1"/>
  <c r="P102" i="1"/>
  <c r="P466" i="1"/>
  <c r="O102" i="1"/>
  <c r="O466" i="1"/>
  <c r="N102" i="1"/>
  <c r="N466" i="1"/>
  <c r="M102" i="1"/>
  <c r="M466" i="1"/>
  <c r="L102" i="1"/>
  <c r="L466" i="1"/>
  <c r="K102" i="1"/>
  <c r="K466" i="1"/>
  <c r="J102" i="1"/>
  <c r="J466" i="1"/>
  <c r="I102" i="1"/>
  <c r="I466" i="1"/>
  <c r="H102" i="1"/>
  <c r="H466" i="1"/>
  <c r="G102" i="1"/>
  <c r="G466" i="1"/>
  <c r="F102" i="1"/>
  <c r="F466" i="1"/>
  <c r="E102" i="1"/>
  <c r="E466" i="1"/>
  <c r="D102" i="1"/>
  <c r="D466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605" i="1"/>
  <c r="C587" i="1"/>
  <c r="C572" i="1"/>
  <c r="C568" i="1"/>
  <c r="C629" i="1"/>
  <c r="C565" i="1"/>
  <c r="C549" i="1"/>
  <c r="C536" i="1"/>
  <c r="C525" i="1"/>
  <c r="C520" i="1"/>
  <c r="C612" i="1"/>
  <c r="C487" i="1"/>
  <c r="C472" i="1"/>
  <c r="C467" i="1"/>
  <c r="C466" i="1"/>
  <c r="C409" i="1"/>
  <c r="C407" i="1"/>
  <c r="C399" i="1"/>
  <c r="C380" i="1"/>
  <c r="C377" i="1"/>
  <c r="C374" i="1"/>
  <c r="C371" i="1"/>
  <c r="C368" i="1"/>
  <c r="C367" i="1"/>
  <c r="C364" i="1"/>
  <c r="C355" i="1"/>
  <c r="C350" i="1"/>
  <c r="C341" i="1"/>
  <c r="C328" i="1"/>
  <c r="C315" i="1"/>
  <c r="C302" i="1"/>
  <c r="C301" i="1"/>
  <c r="C300" i="1"/>
  <c r="C291" i="1"/>
  <c r="C252" i="1"/>
  <c r="C213" i="1"/>
  <c r="C206" i="1"/>
  <c r="C202" i="1"/>
  <c r="C195" i="1"/>
  <c r="C193" i="1"/>
  <c r="C149" i="1"/>
  <c r="C141" i="1"/>
  <c r="C137" i="1"/>
  <c r="C112" i="1"/>
  <c r="C107" i="1"/>
  <c r="C103" i="1"/>
  <c r="C102" i="1"/>
  <c r="C94" i="1"/>
  <c r="C75" i="1"/>
  <c r="C70" i="1"/>
  <c r="C69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Q629" i="5"/>
  <c r="P629" i="5"/>
  <c r="AD628" i="5"/>
  <c r="AC628" i="5"/>
  <c r="N628" i="5"/>
  <c r="M628" i="5"/>
  <c r="U612" i="5"/>
  <c r="T612" i="5"/>
  <c r="E612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/>
  <c r="AD568" i="5"/>
  <c r="AD629" i="5"/>
  <c r="AC568" i="5"/>
  <c r="AC629" i="5"/>
  <c r="AB568" i="5"/>
  <c r="AB629" i="5"/>
  <c r="AA568" i="5"/>
  <c r="AA629" i="5"/>
  <c r="Z568" i="5"/>
  <c r="Z629" i="5"/>
  <c r="Y568" i="5"/>
  <c r="Y629" i="5"/>
  <c r="X568" i="5"/>
  <c r="X629" i="5"/>
  <c r="W568" i="5"/>
  <c r="W629" i="5"/>
  <c r="V568" i="5"/>
  <c r="V629" i="5"/>
  <c r="U568" i="5"/>
  <c r="U629" i="5"/>
  <c r="T568" i="5"/>
  <c r="T629" i="5"/>
  <c r="S568" i="5"/>
  <c r="S629" i="5"/>
  <c r="R568" i="5"/>
  <c r="R629" i="5"/>
  <c r="Q568" i="5"/>
  <c r="P568" i="5"/>
  <c r="O568" i="5"/>
  <c r="O629" i="5"/>
  <c r="N568" i="5"/>
  <c r="N629" i="5"/>
  <c r="M568" i="5"/>
  <c r="M629" i="5"/>
  <c r="L568" i="5"/>
  <c r="L629" i="5"/>
  <c r="K568" i="5"/>
  <c r="K629" i="5"/>
  <c r="J568" i="5"/>
  <c r="J629" i="5"/>
  <c r="I568" i="5"/>
  <c r="I629" i="5"/>
  <c r="H568" i="5"/>
  <c r="H629" i="5"/>
  <c r="G568" i="5"/>
  <c r="G629" i="5"/>
  <c r="F568" i="5"/>
  <c r="F629" i="5"/>
  <c r="E568" i="5"/>
  <c r="E629" i="5"/>
  <c r="D568" i="5"/>
  <c r="D629" i="5"/>
  <c r="C568" i="5"/>
  <c r="C629" i="5"/>
  <c r="AE565" i="5"/>
  <c r="AE628" i="5"/>
  <c r="AD565" i="5"/>
  <c r="AC565" i="5"/>
  <c r="AB565" i="5"/>
  <c r="AB628" i="5"/>
  <c r="AA565" i="5"/>
  <c r="AA628" i="5"/>
  <c r="Z565" i="5"/>
  <c r="Z628" i="5"/>
  <c r="Y565" i="5"/>
  <c r="Y628" i="5"/>
  <c r="X565" i="5"/>
  <c r="X628" i="5"/>
  <c r="W565" i="5"/>
  <c r="W628" i="5"/>
  <c r="V565" i="5"/>
  <c r="V628" i="5"/>
  <c r="U565" i="5"/>
  <c r="U628" i="5"/>
  <c r="T565" i="5"/>
  <c r="T628" i="5"/>
  <c r="S565" i="5"/>
  <c r="S628" i="5"/>
  <c r="R565" i="5"/>
  <c r="R628" i="5"/>
  <c r="Q565" i="5"/>
  <c r="Q628" i="5"/>
  <c r="P565" i="5"/>
  <c r="P628" i="5"/>
  <c r="O565" i="5"/>
  <c r="O628" i="5"/>
  <c r="N565" i="5"/>
  <c r="M565" i="5"/>
  <c r="L565" i="5"/>
  <c r="L628" i="5"/>
  <c r="K565" i="5"/>
  <c r="K628" i="5"/>
  <c r="J565" i="5"/>
  <c r="J628" i="5"/>
  <c r="I565" i="5"/>
  <c r="I628" i="5"/>
  <c r="H565" i="5"/>
  <c r="H628" i="5"/>
  <c r="G565" i="5"/>
  <c r="G628" i="5"/>
  <c r="F565" i="5"/>
  <c r="F628" i="5"/>
  <c r="E565" i="5"/>
  <c r="E628" i="5"/>
  <c r="D565" i="5"/>
  <c r="D628" i="5"/>
  <c r="C565" i="5"/>
  <c r="C628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/>
  <c r="AD520" i="5"/>
  <c r="AD612" i="5"/>
  <c r="AC520" i="5"/>
  <c r="AC612" i="5"/>
  <c r="AB520" i="5"/>
  <c r="AB612" i="5"/>
  <c r="AA520" i="5"/>
  <c r="AA612" i="5"/>
  <c r="Z520" i="5"/>
  <c r="Z612" i="5"/>
  <c r="Y520" i="5"/>
  <c r="Y612" i="5"/>
  <c r="X520" i="5"/>
  <c r="X612" i="5"/>
  <c r="W520" i="5"/>
  <c r="W612" i="5"/>
  <c r="V520" i="5"/>
  <c r="V612" i="5"/>
  <c r="U520" i="5"/>
  <c r="T520" i="5"/>
  <c r="S520" i="5"/>
  <c r="S612" i="5"/>
  <c r="R520" i="5"/>
  <c r="R612" i="5"/>
  <c r="Q520" i="5"/>
  <c r="Q612" i="5"/>
  <c r="P520" i="5"/>
  <c r="P612" i="5"/>
  <c r="O520" i="5"/>
  <c r="O612" i="5"/>
  <c r="N520" i="5"/>
  <c r="N612" i="5"/>
  <c r="M520" i="5"/>
  <c r="M612" i="5"/>
  <c r="L520" i="5"/>
  <c r="L612" i="5"/>
  <c r="K520" i="5"/>
  <c r="K612" i="5"/>
  <c r="J520" i="5"/>
  <c r="J612" i="5"/>
  <c r="I520" i="5"/>
  <c r="I612" i="5"/>
  <c r="H520" i="5"/>
  <c r="H612" i="5"/>
  <c r="G520" i="5"/>
  <c r="G612" i="5"/>
  <c r="F520" i="5"/>
  <c r="F612" i="5"/>
  <c r="E520" i="5"/>
  <c r="D520" i="5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/>
  <c r="AA472" i="5"/>
  <c r="Z472" i="5"/>
  <c r="Z605" i="5"/>
  <c r="Y472" i="5"/>
  <c r="X472" i="5"/>
  <c r="X605" i="5"/>
  <c r="W472" i="5"/>
  <c r="V472" i="5"/>
  <c r="V605" i="5"/>
  <c r="U472" i="5"/>
  <c r="T472" i="5"/>
  <c r="T605" i="5"/>
  <c r="S472" i="5"/>
  <c r="R472" i="5"/>
  <c r="Q472" i="5"/>
  <c r="P472" i="5"/>
  <c r="P605" i="5"/>
  <c r="O472" i="5"/>
  <c r="N472" i="5"/>
  <c r="M472" i="5"/>
  <c r="L472" i="5"/>
  <c r="L605" i="5"/>
  <c r="K472" i="5"/>
  <c r="K605" i="5"/>
  <c r="J472" i="5"/>
  <c r="J605" i="5"/>
  <c r="I472" i="5"/>
  <c r="H472" i="5"/>
  <c r="H605" i="5"/>
  <c r="G472" i="5"/>
  <c r="F472" i="5"/>
  <c r="F605" i="5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7" i="5"/>
  <c r="C364" i="5"/>
  <c r="C355" i="5"/>
  <c r="C350" i="5"/>
  <c r="C341" i="5"/>
  <c r="C328" i="5"/>
  <c r="C315" i="5"/>
  <c r="C302" i="5"/>
  <c r="C301" i="5"/>
  <c r="C300" i="5"/>
  <c r="C291" i="5"/>
  <c r="C279" i="5"/>
  <c r="C277" i="5"/>
  <c r="C272" i="5"/>
  <c r="C270" i="5"/>
  <c r="C269" i="5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AE466" i="5"/>
  <c r="AC466" i="5"/>
  <c r="AA466" i="5"/>
  <c r="Y466" i="5"/>
  <c r="W466" i="5"/>
  <c r="U466" i="5"/>
  <c r="S466" i="5"/>
  <c r="Q466" i="5"/>
  <c r="O466" i="5"/>
  <c r="M466" i="5"/>
  <c r="K466" i="5"/>
  <c r="I466" i="5"/>
  <c r="G466" i="5"/>
  <c r="E466" i="5"/>
  <c r="C103" i="5"/>
  <c r="C102" i="5"/>
  <c r="C466" i="5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426" i="2"/>
  <c r="C193" i="2"/>
  <c r="C612" i="2"/>
  <c r="C611" i="2"/>
  <c r="C609" i="2"/>
  <c r="C545" i="2"/>
  <c r="C541" i="2"/>
  <c r="C536" i="2"/>
  <c r="C530" i="2"/>
  <c r="C525" i="2"/>
  <c r="C520" i="2"/>
  <c r="C279" i="2"/>
  <c r="C277" i="2"/>
  <c r="C272" i="2"/>
  <c r="C270" i="2"/>
  <c r="C269" i="2"/>
  <c r="C257" i="2"/>
  <c r="C260" i="2"/>
  <c r="C258" i="2"/>
  <c r="C252" i="2"/>
  <c r="C244" i="2"/>
  <c r="C240" i="2"/>
  <c r="C237" i="2"/>
  <c r="C230" i="2"/>
  <c r="C226" i="2"/>
  <c r="C219" i="2"/>
  <c r="C217" i="2"/>
  <c r="C216" i="2"/>
  <c r="C213" i="2"/>
  <c r="C206" i="2"/>
  <c r="C202" i="2"/>
  <c r="C195" i="2"/>
  <c r="C607" i="41"/>
  <c r="C5" i="41"/>
  <c r="C67" i="41"/>
  <c r="C257" i="41"/>
  <c r="C191" i="41"/>
  <c r="C67" i="40"/>
  <c r="C5" i="40"/>
  <c r="C257" i="40"/>
  <c r="C191" i="40"/>
  <c r="H657" i="39"/>
  <c r="X657" i="39"/>
  <c r="C191" i="39"/>
  <c r="C192" i="1"/>
  <c r="C257" i="5"/>
  <c r="C605" i="5"/>
  <c r="G605" i="5"/>
  <c r="O605" i="5"/>
  <c r="S605" i="5"/>
  <c r="W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92" i="2"/>
  <c r="C187" i="2"/>
  <c r="C182" i="2"/>
  <c r="C178" i="2"/>
  <c r="C174" i="2"/>
  <c r="C173" i="2"/>
  <c r="C161" i="2"/>
  <c r="C160" i="2"/>
  <c r="C107" i="44"/>
  <c r="C67" i="44"/>
  <c r="C27" i="44"/>
  <c r="C87" i="44"/>
  <c r="AD13" i="67" l="1"/>
  <c r="Y349" i="65"/>
  <c r="C55" i="71"/>
  <c r="D55" i="71" s="1"/>
  <c r="C86" i="70"/>
  <c r="C54" i="71"/>
  <c r="D54" i="71" s="1"/>
  <c r="C100" i="70"/>
  <c r="C34" i="71"/>
  <c r="D34" i="71" s="1"/>
  <c r="C26" i="70"/>
  <c r="C85" i="70"/>
  <c r="C36" i="71"/>
  <c r="D36" i="71" s="1"/>
  <c r="C32" i="70"/>
  <c r="C9" i="71"/>
  <c r="D9" i="71" s="1"/>
  <c r="C12" i="71"/>
  <c r="D12" i="71" s="1"/>
  <c r="C17" i="70"/>
  <c r="D150" i="70"/>
  <c r="D155" i="70"/>
  <c r="C62" i="71"/>
  <c r="D62" i="71" s="1"/>
  <c r="C152" i="70"/>
  <c r="C46" i="70"/>
  <c r="C53" i="71"/>
  <c r="D53" i="71" s="1"/>
  <c r="C64" i="71"/>
  <c r="D64" i="71" s="1"/>
  <c r="C78" i="70"/>
  <c r="C59" i="71"/>
  <c r="D59" i="71" s="1"/>
  <c r="C149" i="70"/>
  <c r="C47" i="71"/>
  <c r="D47" i="71" s="1"/>
  <c r="C142" i="70"/>
  <c r="C38" i="71"/>
  <c r="D38" i="71" s="1"/>
  <c r="C136" i="70"/>
  <c r="C51" i="71"/>
  <c r="D51" i="71" s="1"/>
  <c r="C117" i="70"/>
  <c r="C44" i="71"/>
  <c r="D44" i="71" s="1"/>
  <c r="C139" i="70"/>
  <c r="C66" i="70"/>
  <c r="C29" i="71"/>
  <c r="D29" i="71" s="1"/>
  <c r="C19" i="71"/>
  <c r="D19" i="71" s="1"/>
  <c r="C130" i="70"/>
  <c r="C125" i="70"/>
  <c r="C8" i="71"/>
  <c r="D8" i="71" s="1"/>
  <c r="C37" i="71"/>
  <c r="D37" i="71" s="1"/>
  <c r="C44" i="70"/>
  <c r="C18" i="71"/>
  <c r="D18" i="71" s="1"/>
  <c r="C129" i="70"/>
  <c r="C65" i="70"/>
  <c r="C7" i="71"/>
  <c r="D7" i="71" s="1"/>
  <c r="C40" i="71"/>
  <c r="D40" i="71" s="1"/>
  <c r="C137" i="70"/>
  <c r="C135" i="70"/>
  <c r="C35" i="71"/>
  <c r="D35" i="71" s="1"/>
  <c r="C30" i="71"/>
  <c r="D30" i="71" s="1"/>
  <c r="C31" i="70"/>
  <c r="C21" i="71"/>
  <c r="D21" i="71" s="1"/>
  <c r="C21" i="70"/>
  <c r="D147" i="70"/>
  <c r="D132" i="70"/>
  <c r="C42" i="71"/>
  <c r="D42" i="71" s="1"/>
  <c r="C59" i="70"/>
  <c r="C43" i="71"/>
  <c r="D43" i="71" s="1"/>
  <c r="C88" i="70"/>
  <c r="C46" i="71"/>
  <c r="D46" i="71" s="1"/>
  <c r="C141" i="70"/>
  <c r="C39" i="71"/>
  <c r="D39" i="71" s="1"/>
  <c r="C106" i="70"/>
  <c r="C138" i="70"/>
  <c r="C41" i="71"/>
  <c r="D41" i="71" s="1"/>
  <c r="C31" i="71"/>
  <c r="D31" i="71" s="1"/>
  <c r="C134" i="70"/>
  <c r="C15" i="71"/>
  <c r="D15" i="71" s="1"/>
  <c r="C127" i="70"/>
  <c r="C33" i="71"/>
  <c r="D33" i="71" s="1"/>
  <c r="C38" i="70"/>
  <c r="C133" i="70"/>
  <c r="C28" i="71"/>
  <c r="D28" i="71" s="1"/>
  <c r="C14" i="71"/>
  <c r="D14" i="71" s="1"/>
  <c r="C41" i="70"/>
  <c r="C17" i="71"/>
  <c r="D17" i="71" s="1"/>
  <c r="C103" i="70"/>
  <c r="C25" i="71"/>
  <c r="D25" i="71" s="1"/>
  <c r="C12" i="70"/>
  <c r="C20" i="71"/>
  <c r="D20" i="71" s="1"/>
  <c r="C131" i="70"/>
  <c r="D143" i="70"/>
  <c r="D146" i="70"/>
  <c r="D145" i="70"/>
  <c r="C58" i="71"/>
  <c r="D58" i="71" s="1"/>
  <c r="C148" i="70"/>
  <c r="C140" i="70"/>
  <c r="C45" i="71"/>
  <c r="D45" i="71" s="1"/>
  <c r="C63" i="71"/>
  <c r="D63" i="71" s="1"/>
  <c r="C153" i="70"/>
  <c r="C151" i="70"/>
  <c r="C61" i="71"/>
  <c r="D61" i="71" s="1"/>
  <c r="C50" i="71"/>
  <c r="D50" i="71" s="1"/>
  <c r="C112" i="70"/>
  <c r="C27" i="70"/>
  <c r="C11" i="71"/>
  <c r="D11" i="71" s="1"/>
  <c r="C124" i="70"/>
  <c r="C5" i="71"/>
  <c r="D5" i="71" s="1"/>
  <c r="C10" i="71"/>
  <c r="D10" i="71" s="1"/>
  <c r="C126" i="70"/>
  <c r="C123" i="70"/>
  <c r="C4" i="71"/>
  <c r="D4" i="71" s="1"/>
  <c r="C26" i="71"/>
  <c r="D26" i="71" s="1"/>
  <c r="C76" i="70"/>
  <c r="C13" i="71"/>
  <c r="D13" i="71" s="1"/>
  <c r="C43" i="70"/>
  <c r="AF13" i="67"/>
  <c r="C3" i="71"/>
  <c r="C5" i="70"/>
  <c r="C32" i="71"/>
  <c r="D32" i="71" s="1"/>
  <c r="C37" i="70"/>
  <c r="C22" i="71"/>
  <c r="D22" i="71" s="1"/>
  <c r="C39" i="70"/>
  <c r="C16" i="71"/>
  <c r="D16" i="71" s="1"/>
  <c r="C128" i="70"/>
  <c r="C6" i="71"/>
  <c r="D6" i="71" s="1"/>
  <c r="C28" i="70"/>
  <c r="D144" i="70"/>
  <c r="T568" i="65"/>
  <c r="T629" i="65" s="1"/>
  <c r="S415" i="65"/>
  <c r="AA559" i="65"/>
  <c r="AA626" i="65" s="1"/>
  <c r="X571" i="65"/>
  <c r="X630" i="65" s="1"/>
  <c r="P407" i="65"/>
  <c r="G383" i="65"/>
  <c r="G407" i="65"/>
  <c r="C383" i="65"/>
  <c r="V559" i="65"/>
  <c r="V626" i="65" s="1"/>
  <c r="D559" i="65"/>
  <c r="D626" i="65" s="1"/>
  <c r="C559" i="65"/>
  <c r="C626" i="65" s="1"/>
  <c r="O571" i="65"/>
  <c r="O630" i="65" s="1"/>
  <c r="AD399" i="65"/>
  <c r="E349" i="65"/>
  <c r="AA568" i="65"/>
  <c r="AA629" i="65" s="1"/>
  <c r="AE565" i="65"/>
  <c r="AE628" i="65" s="1"/>
  <c r="O565" i="65"/>
  <c r="O628" i="65" s="1"/>
  <c r="AE562" i="65"/>
  <c r="AE627" i="65" s="1"/>
  <c r="AA407" i="65"/>
  <c r="AE391" i="65"/>
  <c r="S391" i="65"/>
  <c r="F559" i="65"/>
  <c r="F626" i="65" s="1"/>
  <c r="Z383" i="65"/>
  <c r="AF8" i="69"/>
  <c r="AF8" i="67"/>
  <c r="P8" i="69"/>
  <c r="P8" i="67"/>
  <c r="AC9" i="67"/>
  <c r="AC9" i="69"/>
  <c r="M9" i="69"/>
  <c r="M9" i="67"/>
  <c r="AA23" i="67"/>
  <c r="AA23" i="69"/>
  <c r="K23" i="69"/>
  <c r="K23" i="67"/>
  <c r="T20" i="69"/>
  <c r="T20" i="67"/>
  <c r="D20" i="69"/>
  <c r="D20" i="67"/>
  <c r="AE22" i="69"/>
  <c r="AE22" i="67"/>
  <c r="O22" i="69"/>
  <c r="O22" i="67"/>
  <c r="X9" i="69"/>
  <c r="X9" i="67"/>
  <c r="F23" i="69"/>
  <c r="F23" i="67"/>
  <c r="K20" i="69"/>
  <c r="K20" i="67"/>
  <c r="R22" i="69"/>
  <c r="R22" i="67"/>
  <c r="AE9" i="67"/>
  <c r="AE9" i="69"/>
  <c r="Y23" i="69"/>
  <c r="Y23" i="67"/>
  <c r="R20" i="69"/>
  <c r="R20" i="67"/>
  <c r="E22" i="69"/>
  <c r="E22" i="67"/>
  <c r="AD9" i="69"/>
  <c r="AD9" i="67"/>
  <c r="AB23" i="69"/>
  <c r="AB23" i="67"/>
  <c r="Q20" i="69"/>
  <c r="Q20" i="67"/>
  <c r="L22" i="69"/>
  <c r="L22" i="67"/>
  <c r="K568" i="65"/>
  <c r="K629" i="65" s="1"/>
  <c r="O383" i="65"/>
  <c r="R391" i="65"/>
  <c r="W301" i="65"/>
  <c r="W300" i="65" s="1"/>
  <c r="G301" i="65"/>
  <c r="G300" i="65" s="1"/>
  <c r="AB8" i="67"/>
  <c r="AB8" i="69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7"/>
  <c r="W8" i="69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7"/>
  <c r="AD8" i="69"/>
  <c r="N8" i="67"/>
  <c r="N8" i="69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9"/>
  <c r="AC8" i="67"/>
  <c r="M8" i="69"/>
  <c r="M8" i="67"/>
  <c r="Z9" i="67"/>
  <c r="Z9" i="69"/>
  <c r="J9" i="69"/>
  <c r="J9" i="67"/>
  <c r="X23" i="69"/>
  <c r="X23" i="67"/>
  <c r="H23" i="69"/>
  <c r="H23" i="67"/>
  <c r="AC20" i="69"/>
  <c r="AC20" i="67"/>
  <c r="M20" i="69"/>
  <c r="M20" i="67"/>
  <c r="X22" i="67"/>
  <c r="X22" i="69"/>
  <c r="H22" i="69"/>
  <c r="H22" i="67"/>
  <c r="AA8" i="69"/>
  <c r="AA8" i="67"/>
  <c r="H9" i="69"/>
  <c r="H9" i="67"/>
  <c r="AA20" i="69"/>
  <c r="AA20" i="67"/>
  <c r="R8" i="67"/>
  <c r="R8" i="69"/>
  <c r="O9" i="69"/>
  <c r="O9" i="67"/>
  <c r="I23" i="69"/>
  <c r="I23" i="67"/>
  <c r="U22" i="69"/>
  <c r="U22" i="67"/>
  <c r="Q8" i="69"/>
  <c r="Q8" i="67"/>
  <c r="N9" i="69"/>
  <c r="N9" i="67"/>
  <c r="L23" i="69"/>
  <c r="L23" i="67"/>
  <c r="AB22" i="69"/>
  <c r="AB22" i="67"/>
  <c r="P571" i="65"/>
  <c r="P630" i="65" s="1"/>
  <c r="L568" i="65"/>
  <c r="L629" i="65" s="1"/>
  <c r="AE568" i="65"/>
  <c r="AE629" i="65" s="1"/>
  <c r="W391" i="65"/>
  <c r="O559" i="65"/>
  <c r="O626" i="65" s="1"/>
  <c r="J562" i="65"/>
  <c r="J627" i="65" s="1"/>
  <c r="W367" i="65"/>
  <c r="W558" i="65" s="1"/>
  <c r="AC349" i="65"/>
  <c r="R562" i="65"/>
  <c r="R627" i="65" s="1"/>
  <c r="J383" i="65"/>
  <c r="X8" i="69"/>
  <c r="X8" i="67"/>
  <c r="H8" i="69"/>
  <c r="H8" i="67"/>
  <c r="U9" i="67"/>
  <c r="U9" i="69"/>
  <c r="E9" i="67"/>
  <c r="E9" i="69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9"/>
  <c r="AF9" i="67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7"/>
  <c r="Z8" i="69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9"/>
  <c r="Y8" i="67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K8" i="69"/>
  <c r="K8" i="67"/>
  <c r="V23" i="69"/>
  <c r="V23" i="67"/>
  <c r="H407" i="65"/>
  <c r="C367" i="65"/>
  <c r="C558" i="65" s="1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9"/>
  <c r="AB9" i="67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7"/>
  <c r="F8" i="69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AA415" i="65"/>
  <c r="C415" i="65"/>
  <c r="AA571" i="65"/>
  <c r="AA630" i="65" s="1"/>
  <c r="P415" i="65"/>
  <c r="W571" i="65"/>
  <c r="W630" i="65" s="1"/>
  <c r="H568" i="65"/>
  <c r="H629" i="65" s="1"/>
  <c r="S407" i="65"/>
  <c r="S568" i="65"/>
  <c r="S629" i="65" s="1"/>
  <c r="X568" i="65"/>
  <c r="X629" i="65" s="1"/>
  <c r="O568" i="65"/>
  <c r="O629" i="65" s="1"/>
  <c r="W399" i="65"/>
  <c r="W565" i="65"/>
  <c r="W628" i="65" s="1"/>
  <c r="AA399" i="65"/>
  <c r="K391" i="65"/>
  <c r="AA391" i="65"/>
  <c r="G559" i="65"/>
  <c r="G626" i="65" s="1"/>
  <c r="K559" i="65"/>
  <c r="K626" i="65" s="1"/>
  <c r="S367" i="65"/>
  <c r="S558" i="65" s="1"/>
  <c r="M349" i="65"/>
  <c r="Z562" i="65"/>
  <c r="Z627" i="65" s="1"/>
  <c r="AB568" i="65"/>
  <c r="AB629" i="65" s="1"/>
  <c r="G399" i="65"/>
  <c r="T383" i="65"/>
  <c r="L415" i="65"/>
  <c r="X407" i="65"/>
  <c r="W415" i="65"/>
  <c r="C571" i="65"/>
  <c r="C630" i="65" s="1"/>
  <c r="AE407" i="65"/>
  <c r="W407" i="65"/>
  <c r="O407" i="65"/>
  <c r="AA565" i="65"/>
  <c r="AA628" i="65" s="1"/>
  <c r="O399" i="65"/>
  <c r="AA562" i="65"/>
  <c r="AA627" i="65" s="1"/>
  <c r="G391" i="65"/>
  <c r="K383" i="65"/>
  <c r="Z399" i="65"/>
  <c r="R565" i="65"/>
  <c r="R628" i="65" s="1"/>
  <c r="N562" i="65"/>
  <c r="N627" i="65" s="1"/>
  <c r="D383" i="65"/>
  <c r="AA301" i="65"/>
  <c r="AA300" i="65" s="1"/>
  <c r="T559" i="65"/>
  <c r="T626" i="65" s="1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146" i="3"/>
  <c r="E494" i="3" s="1"/>
  <c r="E128" i="3"/>
  <c r="E150" i="3"/>
  <c r="E498" i="3" s="1"/>
  <c r="E123" i="3"/>
  <c r="E121" i="3"/>
  <c r="E147" i="3"/>
  <c r="E129" i="3"/>
  <c r="E119" i="3"/>
  <c r="E115" i="3"/>
  <c r="E475" i="3" s="1"/>
  <c r="E113" i="3"/>
  <c r="F120" i="3"/>
  <c r="G120" i="3"/>
  <c r="H118" i="3"/>
  <c r="I150" i="3"/>
  <c r="I147" i="3"/>
  <c r="I129" i="3"/>
  <c r="I127" i="3"/>
  <c r="I117" i="3"/>
  <c r="I114" i="3"/>
  <c r="I474" i="3" s="1"/>
  <c r="J118" i="3"/>
  <c r="K118" i="3"/>
  <c r="L151" i="3"/>
  <c r="L146" i="3"/>
  <c r="L128" i="3"/>
  <c r="L123" i="3"/>
  <c r="L121" i="3"/>
  <c r="L119" i="3"/>
  <c r="L115" i="3"/>
  <c r="L113" i="3"/>
  <c r="L473" i="3" s="1"/>
  <c r="M150" i="3"/>
  <c r="M147" i="3"/>
  <c r="M129" i="3"/>
  <c r="M127" i="3"/>
  <c r="M117" i="3"/>
  <c r="M114" i="3"/>
  <c r="M474" i="3" s="1"/>
  <c r="N151" i="3"/>
  <c r="N146" i="3"/>
  <c r="N494" i="3" s="1"/>
  <c r="N128" i="3"/>
  <c r="N123" i="3"/>
  <c r="N121" i="3"/>
  <c r="N119" i="3"/>
  <c r="N115" i="3"/>
  <c r="N113" i="3"/>
  <c r="O150" i="3"/>
  <c r="O147" i="3"/>
  <c r="O129" i="3"/>
  <c r="O127" i="3"/>
  <c r="O117" i="3"/>
  <c r="O114" i="3"/>
  <c r="O474" i="3" s="1"/>
  <c r="P118" i="3"/>
  <c r="Q118" i="3"/>
  <c r="R151" i="3"/>
  <c r="R146" i="3"/>
  <c r="R494" i="3" s="1"/>
  <c r="R128" i="3"/>
  <c r="R123" i="3"/>
  <c r="R121" i="3"/>
  <c r="R119" i="3"/>
  <c r="R115" i="3"/>
  <c r="R475" i="3" s="1"/>
  <c r="R113" i="3"/>
  <c r="S151" i="3"/>
  <c r="S146" i="3"/>
  <c r="S494" i="3" s="1"/>
  <c r="S128" i="3"/>
  <c r="S123" i="3"/>
  <c r="S121" i="3"/>
  <c r="S119" i="3"/>
  <c r="S115" i="3"/>
  <c r="S475" i="3" s="1"/>
  <c r="S113" i="3"/>
  <c r="S473" i="3" s="1"/>
  <c r="T151" i="3"/>
  <c r="T146" i="3"/>
  <c r="T494" i="3" s="1"/>
  <c r="T128" i="3"/>
  <c r="T123" i="3"/>
  <c r="T121" i="3"/>
  <c r="T119" i="3"/>
  <c r="T115" i="3"/>
  <c r="T475" i="3" s="1"/>
  <c r="T113" i="3"/>
  <c r="T473" i="3" s="1"/>
  <c r="U118" i="3"/>
  <c r="W120" i="3"/>
  <c r="V118" i="3"/>
  <c r="AC118" i="3"/>
  <c r="AA120" i="3"/>
  <c r="AB151" i="3"/>
  <c r="AB499" i="3" s="1"/>
  <c r="AB146" i="3"/>
  <c r="AB128" i="3"/>
  <c r="AB123" i="3"/>
  <c r="AB121" i="3"/>
  <c r="AB119" i="3"/>
  <c r="AB115" i="3"/>
  <c r="AB113" i="3"/>
  <c r="Y118" i="3"/>
  <c r="X120" i="3"/>
  <c r="AD118" i="3"/>
  <c r="Z120" i="3"/>
  <c r="D118" i="3"/>
  <c r="AE120" i="3"/>
  <c r="C118" i="3"/>
  <c r="E118" i="3"/>
  <c r="F151" i="3"/>
  <c r="F499" i="3" s="1"/>
  <c r="F146" i="3"/>
  <c r="F128" i="3"/>
  <c r="F123" i="3"/>
  <c r="F121" i="3"/>
  <c r="F119" i="3"/>
  <c r="F115" i="3"/>
  <c r="F113" i="3"/>
  <c r="G151" i="3"/>
  <c r="G499" i="3" s="1"/>
  <c r="G146" i="3"/>
  <c r="G128" i="3"/>
  <c r="G123" i="3"/>
  <c r="G121" i="3"/>
  <c r="G119" i="3"/>
  <c r="G115" i="3"/>
  <c r="G475" i="3" s="1"/>
  <c r="G113" i="3"/>
  <c r="H150" i="3"/>
  <c r="H498" i="3" s="1"/>
  <c r="H147" i="3"/>
  <c r="H129" i="3"/>
  <c r="H127" i="3"/>
  <c r="H117" i="3"/>
  <c r="H114" i="3"/>
  <c r="I120" i="3"/>
  <c r="J150" i="3"/>
  <c r="J147" i="3"/>
  <c r="J129" i="3"/>
  <c r="J127" i="3"/>
  <c r="J117" i="3"/>
  <c r="J114" i="3"/>
  <c r="J474" i="3" s="1"/>
  <c r="K150" i="3"/>
  <c r="K147" i="3"/>
  <c r="K129" i="3"/>
  <c r="K127" i="3"/>
  <c r="K117" i="3"/>
  <c r="K114" i="3"/>
  <c r="K474" i="3" s="1"/>
  <c r="L118" i="3"/>
  <c r="M120" i="3"/>
  <c r="N118" i="3"/>
  <c r="O120" i="3"/>
  <c r="P150" i="3"/>
  <c r="P147" i="3"/>
  <c r="P129" i="3"/>
  <c r="P127" i="3"/>
  <c r="P117" i="3"/>
  <c r="P114" i="3"/>
  <c r="P474" i="3" s="1"/>
  <c r="Q150" i="3"/>
  <c r="Q498" i="3" s="1"/>
  <c r="Q147" i="3"/>
  <c r="Q129" i="3"/>
  <c r="Q127" i="3"/>
  <c r="Q117" i="3"/>
  <c r="Q114" i="3"/>
  <c r="Q474" i="3" s="1"/>
  <c r="R118" i="3"/>
  <c r="S118" i="3"/>
  <c r="T118" i="3"/>
  <c r="U150" i="3"/>
  <c r="U498" i="3" s="1"/>
  <c r="U147" i="3"/>
  <c r="U129" i="3"/>
  <c r="U127" i="3"/>
  <c r="U117" i="3"/>
  <c r="U114" i="3"/>
  <c r="U474" i="3" s="1"/>
  <c r="W151" i="3"/>
  <c r="W499" i="3" s="1"/>
  <c r="W146" i="3"/>
  <c r="W128" i="3"/>
  <c r="W123" i="3"/>
  <c r="W121" i="3"/>
  <c r="W119" i="3"/>
  <c r="W115" i="3"/>
  <c r="W475" i="3" s="1"/>
  <c r="W113" i="3"/>
  <c r="V150" i="3"/>
  <c r="V498" i="3" s="1"/>
  <c r="V147" i="3"/>
  <c r="V129" i="3"/>
  <c r="V127" i="3"/>
  <c r="V117" i="3"/>
  <c r="V114" i="3"/>
  <c r="V474" i="3" s="1"/>
  <c r="AC150" i="3"/>
  <c r="AC498" i="3" s="1"/>
  <c r="AC147" i="3"/>
  <c r="AC129" i="3"/>
  <c r="AC127" i="3"/>
  <c r="AC117" i="3"/>
  <c r="AC114" i="3"/>
  <c r="AC474" i="3" s="1"/>
  <c r="AA151" i="3"/>
  <c r="AA146" i="3"/>
  <c r="AA128" i="3"/>
  <c r="AA123" i="3"/>
  <c r="AA121" i="3"/>
  <c r="AA119" i="3"/>
  <c r="AA115" i="3"/>
  <c r="AA113" i="3"/>
  <c r="AA473" i="3" s="1"/>
  <c r="AB118" i="3"/>
  <c r="Y150" i="3"/>
  <c r="Y498" i="3" s="1"/>
  <c r="Y147" i="3"/>
  <c r="Y129" i="3"/>
  <c r="Y127" i="3"/>
  <c r="Y117" i="3"/>
  <c r="Y114" i="3"/>
  <c r="Y474" i="3" s="1"/>
  <c r="X151" i="3"/>
  <c r="X146" i="3"/>
  <c r="X494" i="3" s="1"/>
  <c r="X128" i="3"/>
  <c r="X123" i="3"/>
  <c r="X121" i="3"/>
  <c r="X119" i="3"/>
  <c r="X115" i="3"/>
  <c r="X475" i="3" s="1"/>
  <c r="X113" i="3"/>
  <c r="AD150" i="3"/>
  <c r="AD147" i="3"/>
  <c r="AD129" i="3"/>
  <c r="AD127" i="3"/>
  <c r="AD117" i="3"/>
  <c r="AD114" i="3"/>
  <c r="AD474" i="3" s="1"/>
  <c r="Z151" i="3"/>
  <c r="Z499" i="3" s="1"/>
  <c r="Z146" i="3"/>
  <c r="Z494" i="3" s="1"/>
  <c r="Z128" i="3"/>
  <c r="Z123" i="3"/>
  <c r="Z121" i="3"/>
  <c r="Z119" i="3"/>
  <c r="Z115" i="3"/>
  <c r="Z113" i="3"/>
  <c r="Z473" i="3" s="1"/>
  <c r="D150" i="3"/>
  <c r="D147" i="3"/>
  <c r="D129" i="3"/>
  <c r="D127" i="3"/>
  <c r="D117" i="3"/>
  <c r="D114" i="3"/>
  <c r="D474" i="3" s="1"/>
  <c r="AE151" i="3"/>
  <c r="AE146" i="3"/>
  <c r="AE128" i="3"/>
  <c r="AE123" i="3"/>
  <c r="AE121" i="3"/>
  <c r="AE119" i="3"/>
  <c r="AE115" i="3"/>
  <c r="AE113" i="3"/>
  <c r="C150" i="3"/>
  <c r="C147" i="3"/>
  <c r="C129" i="3"/>
  <c r="C127" i="3"/>
  <c r="C117" i="3"/>
  <c r="C114" i="3"/>
  <c r="C474" i="3" s="1"/>
  <c r="E127" i="3"/>
  <c r="E117" i="3"/>
  <c r="E114" i="3"/>
  <c r="F118" i="3"/>
  <c r="G118" i="3"/>
  <c r="H120" i="3"/>
  <c r="I151" i="3"/>
  <c r="I146" i="3"/>
  <c r="I494" i="3" s="1"/>
  <c r="I128" i="3"/>
  <c r="I123" i="3"/>
  <c r="I121" i="3"/>
  <c r="I119" i="3"/>
  <c r="I115" i="3"/>
  <c r="I475" i="3" s="1"/>
  <c r="I113" i="3"/>
  <c r="I473" i="3" s="1"/>
  <c r="J120" i="3"/>
  <c r="K120" i="3"/>
  <c r="L150" i="3"/>
  <c r="L147" i="3"/>
  <c r="L129" i="3"/>
  <c r="L127" i="3"/>
  <c r="L117" i="3"/>
  <c r="L114" i="3"/>
  <c r="L474" i="3" s="1"/>
  <c r="M151" i="3"/>
  <c r="M146" i="3"/>
  <c r="M494" i="3" s="1"/>
  <c r="M128" i="3"/>
  <c r="M123" i="3"/>
  <c r="M121" i="3"/>
  <c r="M119" i="3"/>
  <c r="M115" i="3"/>
  <c r="M475" i="3" s="1"/>
  <c r="M113" i="3"/>
  <c r="M473" i="3" s="1"/>
  <c r="N150" i="3"/>
  <c r="N147" i="3"/>
  <c r="N129" i="3"/>
  <c r="N127" i="3"/>
  <c r="N117" i="3"/>
  <c r="N114" i="3"/>
  <c r="N474" i="3" s="1"/>
  <c r="O151" i="3"/>
  <c r="O149" i="3" s="1"/>
  <c r="O146" i="3"/>
  <c r="O494" i="3" s="1"/>
  <c r="O128" i="3"/>
  <c r="O123" i="3"/>
  <c r="O121" i="3"/>
  <c r="O119" i="3"/>
  <c r="O115" i="3"/>
  <c r="O475" i="3" s="1"/>
  <c r="O113" i="3"/>
  <c r="O473" i="3" s="1"/>
  <c r="P120" i="3"/>
  <c r="Q120" i="3"/>
  <c r="R150" i="3"/>
  <c r="R147" i="3"/>
  <c r="R129" i="3"/>
  <c r="R127" i="3"/>
  <c r="R117" i="3"/>
  <c r="R114" i="3"/>
  <c r="R474" i="3" s="1"/>
  <c r="S150" i="3"/>
  <c r="S498" i="3" s="1"/>
  <c r="S147" i="3"/>
  <c r="S129" i="3"/>
  <c r="S127" i="3"/>
  <c r="S117" i="3"/>
  <c r="S114" i="3"/>
  <c r="S474" i="3" s="1"/>
  <c r="T150" i="3"/>
  <c r="T147" i="3"/>
  <c r="T129" i="3"/>
  <c r="T127" i="3"/>
  <c r="T117" i="3"/>
  <c r="T114" i="3"/>
  <c r="T474" i="3" s="1"/>
  <c r="U120" i="3"/>
  <c r="W118" i="3"/>
  <c r="V120" i="3"/>
  <c r="AC120" i="3"/>
  <c r="AA118" i="3"/>
  <c r="AB150" i="3"/>
  <c r="AB498" i="3" s="1"/>
  <c r="AB147" i="3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149" i="3" s="1"/>
  <c r="F147" i="3"/>
  <c r="F129" i="3"/>
  <c r="F127" i="3"/>
  <c r="F117" i="3"/>
  <c r="F114" i="3"/>
  <c r="F474" i="3" s="1"/>
  <c r="G150" i="3"/>
  <c r="G147" i="3"/>
  <c r="G129" i="3"/>
  <c r="G127" i="3"/>
  <c r="G117" i="3"/>
  <c r="G114" i="3"/>
  <c r="G474" i="3" s="1"/>
  <c r="H151" i="3"/>
  <c r="H499" i="3" s="1"/>
  <c r="H146" i="3"/>
  <c r="H494" i="3" s="1"/>
  <c r="H128" i="3"/>
  <c r="H123" i="3"/>
  <c r="H121" i="3"/>
  <c r="H119" i="3"/>
  <c r="H115" i="3"/>
  <c r="H113" i="3"/>
  <c r="I118" i="3"/>
  <c r="J151" i="3"/>
  <c r="J146" i="3"/>
  <c r="J494" i="3" s="1"/>
  <c r="J128" i="3"/>
  <c r="J123" i="3"/>
  <c r="J121" i="3"/>
  <c r="J119" i="3"/>
  <c r="J115" i="3"/>
  <c r="J113" i="3"/>
  <c r="J473" i="3" s="1"/>
  <c r="K151" i="3"/>
  <c r="K499" i="3" s="1"/>
  <c r="K146" i="3"/>
  <c r="K494" i="3" s="1"/>
  <c r="K128" i="3"/>
  <c r="K123" i="3"/>
  <c r="K121" i="3"/>
  <c r="K119" i="3"/>
  <c r="K115" i="3"/>
  <c r="K475" i="3" s="1"/>
  <c r="K113" i="3"/>
  <c r="K473" i="3" s="1"/>
  <c r="L120" i="3"/>
  <c r="M118" i="3"/>
  <c r="N120" i="3"/>
  <c r="O118" i="3"/>
  <c r="P151" i="3"/>
  <c r="P499" i="3" s="1"/>
  <c r="P146" i="3"/>
  <c r="P494" i="3" s="1"/>
  <c r="P128" i="3"/>
  <c r="P123" i="3"/>
  <c r="P121" i="3"/>
  <c r="P119" i="3"/>
  <c r="P115" i="3"/>
  <c r="P475" i="3" s="1"/>
  <c r="P113" i="3"/>
  <c r="P473" i="3" s="1"/>
  <c r="Q151" i="3"/>
  <c r="Q499" i="3" s="1"/>
  <c r="Q146" i="3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499" i="3" s="1"/>
  <c r="U146" i="3"/>
  <c r="U128" i="3"/>
  <c r="U123" i="3"/>
  <c r="U121" i="3"/>
  <c r="U119" i="3"/>
  <c r="U115" i="3"/>
  <c r="U113" i="3"/>
  <c r="W150" i="3"/>
  <c r="W149" i="3" s="1"/>
  <c r="W147" i="3"/>
  <c r="W129" i="3"/>
  <c r="W127" i="3"/>
  <c r="W117" i="3"/>
  <c r="W114" i="3"/>
  <c r="W474" i="3" s="1"/>
  <c r="V151" i="3"/>
  <c r="V499" i="3" s="1"/>
  <c r="V146" i="3"/>
  <c r="V128" i="3"/>
  <c r="V123" i="3"/>
  <c r="V121" i="3"/>
  <c r="V119" i="3"/>
  <c r="V115" i="3"/>
  <c r="V475" i="3" s="1"/>
  <c r="V113" i="3"/>
  <c r="V473" i="3" s="1"/>
  <c r="AC151" i="3"/>
  <c r="AC499" i="3" s="1"/>
  <c r="AC146" i="3"/>
  <c r="AC128" i="3"/>
  <c r="AC123" i="3"/>
  <c r="AC121" i="3"/>
  <c r="AC119" i="3"/>
  <c r="AC115" i="3"/>
  <c r="AC475" i="3" s="1"/>
  <c r="AC113" i="3"/>
  <c r="AC473" i="3" s="1"/>
  <c r="AA150" i="3"/>
  <c r="AA498" i="3" s="1"/>
  <c r="AA147" i="3"/>
  <c r="AA129" i="3"/>
  <c r="AA127" i="3"/>
  <c r="AA117" i="3"/>
  <c r="AA114" i="3"/>
  <c r="AB120" i="3"/>
  <c r="Y151" i="3"/>
  <c r="Y146" i="3"/>
  <c r="Y494" i="3" s="1"/>
  <c r="Y128" i="3"/>
  <c r="Y123" i="3"/>
  <c r="Y121" i="3"/>
  <c r="Y119" i="3"/>
  <c r="Y115" i="3"/>
  <c r="Y113" i="3"/>
  <c r="Y473" i="3" s="1"/>
  <c r="X150" i="3"/>
  <c r="X498" i="3" s="1"/>
  <c r="X147" i="3"/>
  <c r="X129" i="3"/>
  <c r="X127" i="3"/>
  <c r="X117" i="3"/>
  <c r="X114" i="3"/>
  <c r="X474" i="3" s="1"/>
  <c r="AD151" i="3"/>
  <c r="AD146" i="3"/>
  <c r="AD494" i="3" s="1"/>
  <c r="AD128" i="3"/>
  <c r="AD123" i="3"/>
  <c r="AD121" i="3"/>
  <c r="AD119" i="3"/>
  <c r="AD115" i="3"/>
  <c r="AD475" i="3" s="1"/>
  <c r="AD113" i="3"/>
  <c r="AD473" i="3" s="1"/>
  <c r="Z150" i="3"/>
  <c r="Z147" i="3"/>
  <c r="Z129" i="3"/>
  <c r="Z127" i="3"/>
  <c r="Z117" i="3"/>
  <c r="Z114" i="3"/>
  <c r="Z474" i="3" s="1"/>
  <c r="D151" i="3"/>
  <c r="D499" i="3" s="1"/>
  <c r="D146" i="3"/>
  <c r="D494" i="3" s="1"/>
  <c r="D128" i="3"/>
  <c r="D123" i="3"/>
  <c r="D121" i="3"/>
  <c r="D119" i="3"/>
  <c r="D115" i="3"/>
  <c r="D113" i="3"/>
  <c r="D473" i="3" s="1"/>
  <c r="AE150" i="3"/>
  <c r="AE498" i="3" s="1"/>
  <c r="AE147" i="3"/>
  <c r="AE129" i="3"/>
  <c r="AE127" i="3"/>
  <c r="AE117" i="3"/>
  <c r="AE114" i="3"/>
  <c r="C151" i="3"/>
  <c r="C146" i="3"/>
  <c r="C494" i="3" s="1"/>
  <c r="C128" i="3"/>
  <c r="C123" i="3"/>
  <c r="C121" i="3"/>
  <c r="C119" i="3"/>
  <c r="C115" i="3"/>
  <c r="C475" i="3" s="1"/>
  <c r="C113" i="3"/>
  <c r="C473" i="3" s="1"/>
  <c r="C106" i="3"/>
  <c r="F110" i="3"/>
  <c r="O110" i="3"/>
  <c r="X108" i="3"/>
  <c r="X104" i="3"/>
  <c r="P106" i="3"/>
  <c r="AB108" i="3"/>
  <c r="AB104" i="3"/>
  <c r="K106" i="3"/>
  <c r="W110" i="3"/>
  <c r="AA104" i="3"/>
  <c r="Q109" i="3"/>
  <c r="C109" i="3"/>
  <c r="C105" i="3"/>
  <c r="F106" i="3"/>
  <c r="O106" i="3"/>
  <c r="X110" i="3"/>
  <c r="P109" i="3"/>
  <c r="P105" i="3"/>
  <c r="AB110" i="3"/>
  <c r="K109" i="3"/>
  <c r="K105" i="3"/>
  <c r="W106" i="3"/>
  <c r="AA109" i="3"/>
  <c r="Q105" i="3"/>
  <c r="G110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Q110" i="3"/>
  <c r="G109" i="3"/>
  <c r="G105" i="3"/>
  <c r="Y106" i="3"/>
  <c r="V109" i="3"/>
  <c r="R105" i="3"/>
  <c r="E109" i="3"/>
  <c r="H105" i="3"/>
  <c r="I110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D110" i="3"/>
  <c r="R109" i="3"/>
  <c r="E105" i="3"/>
  <c r="Z110" i="3"/>
  <c r="H109" i="3"/>
  <c r="U104" i="3"/>
  <c r="S110" i="3"/>
  <c r="M109" i="3"/>
  <c r="L110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I109" i="3"/>
  <c r="I105" i="3"/>
  <c r="U106" i="3"/>
  <c r="AD106" i="3"/>
  <c r="S108" i="3"/>
  <c r="S104" i="3"/>
  <c r="M106" i="3"/>
  <c r="N105" i="3"/>
  <c r="N108" i="3"/>
  <c r="N104" i="3"/>
  <c r="L106" i="3"/>
  <c r="N110" i="3"/>
  <c r="L109" i="3"/>
  <c r="L105" i="3"/>
  <c r="L108" i="3"/>
  <c r="L104" i="3"/>
  <c r="AE108" i="3"/>
  <c r="AE104" i="3"/>
  <c r="AE110" i="3"/>
  <c r="J106" i="3"/>
  <c r="AE106" i="3"/>
  <c r="J110" i="3"/>
  <c r="AE109" i="3"/>
  <c r="AE105" i="3"/>
  <c r="J109" i="3"/>
  <c r="J105" i="3"/>
  <c r="T106" i="3"/>
  <c r="J108" i="3"/>
  <c r="J104" i="3"/>
  <c r="T109" i="3"/>
  <c r="T105" i="3"/>
  <c r="T108" i="3"/>
  <c r="T104" i="3"/>
  <c r="T110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K299" i="65" s="1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E299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Q299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AC299" i="65" s="1"/>
  <c r="M301" i="65"/>
  <c r="M300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9" i="3"/>
  <c r="E484" i="3"/>
  <c r="E474" i="3"/>
  <c r="F494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6" i="3"/>
  <c r="E483" i="3"/>
  <c r="E479" i="3"/>
  <c r="E473" i="3"/>
  <c r="F507" i="3"/>
  <c r="F496" i="3"/>
  <c r="F483" i="3"/>
  <c r="F479" i="3"/>
  <c r="F473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F501" i="3"/>
  <c r="F495" i="3"/>
  <c r="F485" i="3"/>
  <c r="F477" i="3"/>
  <c r="F475" i="3"/>
  <c r="E495" i="2"/>
  <c r="E491" i="2"/>
  <c r="E485" i="2"/>
  <c r="E475" i="2"/>
  <c r="E473" i="2"/>
  <c r="G507" i="3"/>
  <c r="G501" i="3"/>
  <c r="G498" i="3"/>
  <c r="G495" i="3"/>
  <c r="G496" i="3"/>
  <c r="G485" i="3"/>
  <c r="G483" i="3"/>
  <c r="G479" i="3"/>
  <c r="G477" i="3"/>
  <c r="G473" i="3"/>
  <c r="H484" i="3"/>
  <c r="H116" i="3"/>
  <c r="H476" i="3" s="1"/>
  <c r="H474" i="3"/>
  <c r="I507" i="3"/>
  <c r="I501" i="3"/>
  <c r="I498" i="3"/>
  <c r="I149" i="3"/>
  <c r="I495" i="3"/>
  <c r="I496" i="3"/>
  <c r="I485" i="3"/>
  <c r="I483" i="3"/>
  <c r="I479" i="3"/>
  <c r="I477" i="3"/>
  <c r="J507" i="3"/>
  <c r="J501" i="3"/>
  <c r="J498" i="3"/>
  <c r="J149" i="3"/>
  <c r="J495" i="3"/>
  <c r="J496" i="3"/>
  <c r="J485" i="3"/>
  <c r="J483" i="3"/>
  <c r="J479" i="3"/>
  <c r="J477" i="3"/>
  <c r="J475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8" i="3"/>
  <c r="K149" i="3"/>
  <c r="K495" i="3"/>
  <c r="K496" i="3"/>
  <c r="K485" i="3"/>
  <c r="K483" i="3"/>
  <c r="K479" i="3"/>
  <c r="K477" i="3"/>
  <c r="L507" i="3"/>
  <c r="L501" i="3"/>
  <c r="L498" i="3"/>
  <c r="L149" i="3"/>
  <c r="L495" i="3"/>
  <c r="L496" i="3"/>
  <c r="L485" i="3"/>
  <c r="L483" i="3"/>
  <c r="L479" i="3"/>
  <c r="L477" i="3"/>
  <c r="L475" i="3"/>
  <c r="M499" i="3"/>
  <c r="M484" i="3"/>
  <c r="M116" i="3"/>
  <c r="M476" i="3" s="1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9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84" i="3"/>
  <c r="O116" i="3"/>
  <c r="O476" i="3" s="1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84" i="3"/>
  <c r="P116" i="3"/>
  <c r="P476" i="3" s="1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5" i="3"/>
  <c r="Q496" i="3"/>
  <c r="Q485" i="3"/>
  <c r="Q483" i="3"/>
  <c r="Q479" i="3"/>
  <c r="Q477" i="3"/>
  <c r="R507" i="3"/>
  <c r="R501" i="3"/>
  <c r="R498" i="3"/>
  <c r="R149" i="3"/>
  <c r="R495" i="3"/>
  <c r="R496" i="3"/>
  <c r="R485" i="3"/>
  <c r="R483" i="3"/>
  <c r="R479" i="3"/>
  <c r="R477" i="3"/>
  <c r="R473" i="3"/>
  <c r="S507" i="3"/>
  <c r="S501" i="3"/>
  <c r="S495" i="3"/>
  <c r="S496" i="3"/>
  <c r="S485" i="3"/>
  <c r="S483" i="3"/>
  <c r="S479" i="3"/>
  <c r="S477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9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3" i="3"/>
  <c r="AC507" i="3"/>
  <c r="AC501" i="3"/>
  <c r="AC495" i="3"/>
  <c r="AC496" i="3"/>
  <c r="AC485" i="3"/>
  <c r="AC483" i="3"/>
  <c r="AC479" i="3"/>
  <c r="AC477" i="3"/>
  <c r="AB523" i="3"/>
  <c r="AB521" i="3"/>
  <c r="AB187" i="3"/>
  <c r="AB519" i="3"/>
  <c r="AA507" i="3"/>
  <c r="AA501" i="3"/>
  <c r="AA495" i="3"/>
  <c r="AA496" i="3"/>
  <c r="AA485" i="3"/>
  <c r="AA483" i="3"/>
  <c r="AA479" i="3"/>
  <c r="AA477" i="3"/>
  <c r="AA475" i="3"/>
  <c r="AD522" i="3"/>
  <c r="Y499" i="3"/>
  <c r="Y484" i="3"/>
  <c r="Y116" i="3"/>
  <c r="Y476" i="3" s="1"/>
  <c r="X523" i="3"/>
  <c r="X521" i="3"/>
  <c r="X187" i="3"/>
  <c r="X519" i="3"/>
  <c r="C507" i="3"/>
  <c r="C501" i="3"/>
  <c r="C498" i="3"/>
  <c r="C149" i="3"/>
  <c r="C495" i="3"/>
  <c r="C496" i="3"/>
  <c r="C485" i="3"/>
  <c r="C483" i="3"/>
  <c r="C479" i="3"/>
  <c r="C477" i="3"/>
  <c r="Z522" i="3"/>
  <c r="D484" i="3"/>
  <c r="D116" i="3"/>
  <c r="D476" i="3" s="1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5" i="3"/>
  <c r="U496" i="3"/>
  <c r="U485" i="3"/>
  <c r="U483" i="3"/>
  <c r="U479" i="3"/>
  <c r="U477" i="3"/>
  <c r="U475" i="3"/>
  <c r="U473" i="3"/>
  <c r="V507" i="3"/>
  <c r="V501" i="3"/>
  <c r="V495" i="3"/>
  <c r="V496" i="3"/>
  <c r="V485" i="3"/>
  <c r="V483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AB116" i="3"/>
  <c r="AB476" i="3" s="1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8" i="3"/>
  <c r="AD149" i="3"/>
  <c r="AD495" i="3"/>
  <c r="AD496" i="3"/>
  <c r="AD485" i="3"/>
  <c r="AD483" i="3"/>
  <c r="AD479" i="3"/>
  <c r="AD477" i="3"/>
  <c r="Y522" i="3"/>
  <c r="X499" i="3"/>
  <c r="X484" i="3"/>
  <c r="X116" i="3"/>
  <c r="X476" i="3" s="1"/>
  <c r="C523" i="3"/>
  <c r="C521" i="3"/>
  <c r="C187" i="3"/>
  <c r="C519" i="3"/>
  <c r="Z507" i="3"/>
  <c r="Z501" i="3"/>
  <c r="Z498" i="3"/>
  <c r="Z149" i="3"/>
  <c r="Z495" i="3"/>
  <c r="Z496" i="3"/>
  <c r="Z485" i="3"/>
  <c r="Z483" i="3"/>
  <c r="Z479" i="3"/>
  <c r="Z477" i="3"/>
  <c r="Z475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AE475" i="3"/>
  <c r="AE473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116" i="3"/>
  <c r="G476" i="3" s="1"/>
  <c r="H507" i="3"/>
  <c r="H501" i="3"/>
  <c r="H495" i="3"/>
  <c r="H496" i="3"/>
  <c r="H485" i="3"/>
  <c r="H483" i="3"/>
  <c r="H479" i="3"/>
  <c r="H477" i="3"/>
  <c r="H475" i="3"/>
  <c r="H473" i="3"/>
  <c r="I499" i="3"/>
  <c r="I484" i="3"/>
  <c r="I116" i="3"/>
  <c r="I476" i="3" s="1"/>
  <c r="J499" i="3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84" i="3"/>
  <c r="K116" i="3"/>
  <c r="K476" i="3" s="1"/>
  <c r="L499" i="3"/>
  <c r="L494" i="3"/>
  <c r="L484" i="3"/>
  <c r="L116" i="3"/>
  <c r="L476" i="3" s="1"/>
  <c r="M507" i="3"/>
  <c r="M501" i="3"/>
  <c r="M498" i="3"/>
  <c r="M149" i="3"/>
  <c r="M495" i="3"/>
  <c r="M496" i="3"/>
  <c r="M485" i="3"/>
  <c r="M483" i="3"/>
  <c r="M479" i="3"/>
  <c r="M477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149" i="3"/>
  <c r="N495" i="3"/>
  <c r="N496" i="3"/>
  <c r="N485" i="3"/>
  <c r="N483" i="3"/>
  <c r="N479" i="3"/>
  <c r="N477" i="3"/>
  <c r="N475" i="3"/>
  <c r="N473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8" i="3"/>
  <c r="O495" i="3"/>
  <c r="O496" i="3"/>
  <c r="O485" i="3"/>
  <c r="O483" i="3"/>
  <c r="O479" i="3"/>
  <c r="O477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8" i="3"/>
  <c r="P495" i="3"/>
  <c r="P496" i="3"/>
  <c r="P485" i="3"/>
  <c r="P483" i="3"/>
  <c r="P479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4" i="3"/>
  <c r="Q484" i="3"/>
  <c r="Q116" i="3"/>
  <c r="Q476" i="3" s="1"/>
  <c r="R499" i="3"/>
  <c r="R484" i="3"/>
  <c r="R116" i="3"/>
  <c r="R476" i="3" s="1"/>
  <c r="S499" i="3"/>
  <c r="S484" i="3"/>
  <c r="S116" i="3"/>
  <c r="S476" i="3" s="1"/>
  <c r="R498" i="2"/>
  <c r="R497" i="2" s="1"/>
  <c r="R608" i="2" s="1"/>
  <c r="R149" i="2"/>
  <c r="R495" i="2"/>
  <c r="R493" i="2"/>
  <c r="R491" i="2"/>
  <c r="R485" i="2"/>
  <c r="R483" i="2"/>
  <c r="R116" i="2"/>
  <c r="R476" i="2" s="1"/>
  <c r="R474" i="2"/>
  <c r="T507" i="3"/>
  <c r="T501" i="3"/>
  <c r="T498" i="3"/>
  <c r="T149" i="3"/>
  <c r="T495" i="3"/>
  <c r="T496" i="3"/>
  <c r="T485" i="3"/>
  <c r="T483" i="3"/>
  <c r="T479" i="3"/>
  <c r="T477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4" i="3"/>
  <c r="W484" i="3"/>
  <c r="W116" i="3"/>
  <c r="W476" i="3" s="1"/>
  <c r="AC494" i="3"/>
  <c r="AC484" i="3"/>
  <c r="AC116" i="3"/>
  <c r="AC476" i="3" s="1"/>
  <c r="AB522" i="3"/>
  <c r="AA494" i="3"/>
  <c r="AA484" i="3"/>
  <c r="AA116" i="3"/>
  <c r="AA476" i="3" s="1"/>
  <c r="AA474" i="3"/>
  <c r="AD523" i="3"/>
  <c r="AD521" i="3"/>
  <c r="AD187" i="3"/>
  <c r="AD519" i="3"/>
  <c r="Y507" i="3"/>
  <c r="Y501" i="3"/>
  <c r="Y495" i="3"/>
  <c r="Y496" i="3"/>
  <c r="Y485" i="3"/>
  <c r="Y483" i="3"/>
  <c r="Y479" i="3"/>
  <c r="Y477" i="3"/>
  <c r="Y475" i="3"/>
  <c r="X522" i="3"/>
  <c r="C499" i="3"/>
  <c r="C484" i="3"/>
  <c r="C116" i="3"/>
  <c r="C476" i="3" s="1"/>
  <c r="Z523" i="3"/>
  <c r="Z521" i="3"/>
  <c r="Z187" i="3"/>
  <c r="Z519" i="3"/>
  <c r="D507" i="3"/>
  <c r="D501" i="3"/>
  <c r="D498" i="3"/>
  <c r="D495" i="3"/>
  <c r="D496" i="3"/>
  <c r="D485" i="3"/>
  <c r="D483" i="3"/>
  <c r="D479" i="3"/>
  <c r="D477" i="3"/>
  <c r="D475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484" i="3"/>
  <c r="U116" i="3"/>
  <c r="U476" i="3" s="1"/>
  <c r="V494" i="3"/>
  <c r="V484" i="3"/>
  <c r="V116" i="3"/>
  <c r="V476" i="3" s="1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5" i="3"/>
  <c r="AB496" i="3"/>
  <c r="AB485" i="3"/>
  <c r="AB483" i="3"/>
  <c r="AB479" i="3"/>
  <c r="AB477" i="3"/>
  <c r="AB475" i="3"/>
  <c r="AB473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9" i="3"/>
  <c r="AD484" i="3"/>
  <c r="AD116" i="3"/>
  <c r="AD476" i="3" s="1"/>
  <c r="Y523" i="3"/>
  <c r="Y521" i="3"/>
  <c r="Y187" i="3"/>
  <c r="Y519" i="3"/>
  <c r="X507" i="3"/>
  <c r="X501" i="3"/>
  <c r="X495" i="3"/>
  <c r="X496" i="3"/>
  <c r="X485" i="3"/>
  <c r="X483" i="3"/>
  <c r="X479" i="3"/>
  <c r="X477" i="3"/>
  <c r="X473" i="3"/>
  <c r="C522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AE474" i="3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47" i="1"/>
  <c r="H36" i="1"/>
  <c r="J9" i="5"/>
  <c r="AB56" i="1"/>
  <c r="AB53" i="1" s="1"/>
  <c r="AB461" i="1" s="1"/>
  <c r="AB9" i="1"/>
  <c r="Y470" i="2"/>
  <c r="G9" i="5"/>
  <c r="W84" i="5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53" i="5"/>
  <c r="Y461" i="5" s="1"/>
  <c r="Y9" i="5"/>
  <c r="Y56" i="1"/>
  <c r="Y53" i="1" s="1"/>
  <c r="Y461" i="1" s="1"/>
  <c r="Y9" i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60" i="1"/>
  <c r="H462" i="1" s="1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60" i="1"/>
  <c r="Q462" i="1" s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80" i="1" s="1"/>
  <c r="Q465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81" i="5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68" i="1"/>
  <c r="Z62" i="1"/>
  <c r="Z60" i="1" s="1"/>
  <c r="Z462" i="1" s="1"/>
  <c r="Z47" i="1"/>
  <c r="Z36" i="1"/>
  <c r="L9" i="5"/>
  <c r="L8" i="5" s="1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81" i="1"/>
  <c r="Z39" i="1"/>
  <c r="Z17" i="1"/>
  <c r="Z459" i="1" s="1"/>
  <c r="I84" i="2"/>
  <c r="I81" i="2" s="1"/>
  <c r="I75" i="2"/>
  <c r="L91" i="5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60" i="2" s="1"/>
  <c r="O462" i="2" s="1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107" i="3"/>
  <c r="AB469" i="3" s="1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53" i="3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U35" i="3" s="1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W299" i="65" l="1"/>
  <c r="R461" i="3"/>
  <c r="AC461" i="3"/>
  <c r="C35" i="3"/>
  <c r="AC149" i="3"/>
  <c r="AD80" i="1"/>
  <c r="AD465" i="1" s="1"/>
  <c r="O499" i="3"/>
  <c r="P69" i="5"/>
  <c r="P68" i="5" s="1"/>
  <c r="C24" i="71"/>
  <c r="D24" i="71" s="1"/>
  <c r="C18" i="70"/>
  <c r="C23" i="71"/>
  <c r="D23" i="71" s="1"/>
  <c r="C14" i="70"/>
  <c r="C74" i="71"/>
  <c r="D74" i="71" s="1"/>
  <c r="C162" i="70"/>
  <c r="C42" i="70"/>
  <c r="C73" i="71"/>
  <c r="D73" i="71" s="1"/>
  <c r="D3" i="71"/>
  <c r="D76" i="70"/>
  <c r="D126" i="70"/>
  <c r="D12" i="70"/>
  <c r="D41" i="70"/>
  <c r="D38" i="70"/>
  <c r="D134" i="70"/>
  <c r="D106" i="70"/>
  <c r="D88" i="70"/>
  <c r="D21" i="70"/>
  <c r="D44" i="70"/>
  <c r="D130" i="70"/>
  <c r="D139" i="70"/>
  <c r="D136" i="70"/>
  <c r="D149" i="70"/>
  <c r="D17" i="70"/>
  <c r="D100" i="70"/>
  <c r="AE149" i="3"/>
  <c r="C64" i="70"/>
  <c r="C100" i="71"/>
  <c r="D100" i="71" s="1"/>
  <c r="C75" i="71"/>
  <c r="D75" i="71" s="1"/>
  <c r="C57" i="70"/>
  <c r="D128" i="70"/>
  <c r="D37" i="70"/>
  <c r="D27" i="70"/>
  <c r="D151" i="70"/>
  <c r="D140" i="70"/>
  <c r="D135" i="70"/>
  <c r="D65" i="70"/>
  <c r="D46" i="70"/>
  <c r="D85" i="70"/>
  <c r="C97" i="71"/>
  <c r="D97" i="71" s="1"/>
  <c r="C183" i="70"/>
  <c r="D43" i="70"/>
  <c r="D112" i="70"/>
  <c r="D153" i="70"/>
  <c r="D148" i="70"/>
  <c r="D131" i="70"/>
  <c r="D103" i="70"/>
  <c r="D127" i="70"/>
  <c r="D141" i="70"/>
  <c r="D59" i="70"/>
  <c r="D31" i="70"/>
  <c r="D137" i="70"/>
  <c r="D129" i="70"/>
  <c r="D117" i="70"/>
  <c r="D142" i="70"/>
  <c r="D78" i="70"/>
  <c r="D152" i="70"/>
  <c r="D26" i="70"/>
  <c r="D86" i="70"/>
  <c r="C99" i="70"/>
  <c r="C101" i="71"/>
  <c r="D101" i="71" s="1"/>
  <c r="D28" i="70"/>
  <c r="D39" i="70"/>
  <c r="D5" i="70"/>
  <c r="D123" i="70"/>
  <c r="D124" i="70"/>
  <c r="D133" i="70"/>
  <c r="D138" i="70"/>
  <c r="D125" i="70"/>
  <c r="D66" i="70"/>
  <c r="D32" i="70"/>
  <c r="G69" i="5"/>
  <c r="G68" i="5" s="1"/>
  <c r="N35" i="2"/>
  <c r="I35" i="1"/>
  <c r="M35" i="1"/>
  <c r="Y8" i="1"/>
  <c r="X112" i="3"/>
  <c r="AC8" i="1"/>
  <c r="L35" i="1"/>
  <c r="G497" i="2"/>
  <c r="G608" i="2" s="1"/>
  <c r="M112" i="3"/>
  <c r="E149" i="3"/>
  <c r="O35" i="2"/>
  <c r="X80" i="5"/>
  <c r="X465" i="5" s="1"/>
  <c r="AE497" i="2"/>
  <c r="AE608" i="2" s="1"/>
  <c r="G299" i="65"/>
  <c r="Y35" i="1"/>
  <c r="M299" i="65"/>
  <c r="M69" i="2"/>
  <c r="M68" i="2" s="1"/>
  <c r="D80" i="1"/>
  <c r="D465" i="1" s="1"/>
  <c r="O69" i="2"/>
  <c r="O68" i="2" s="1"/>
  <c r="R299" i="65"/>
  <c r="N8" i="3"/>
  <c r="O12" i="67" s="1"/>
  <c r="O11" i="67" s="1"/>
  <c r="O90" i="67" s="1"/>
  <c r="N8" i="5"/>
  <c r="Z69" i="3"/>
  <c r="Z68" i="3" s="1"/>
  <c r="X80" i="1"/>
  <c r="X465" i="1" s="1"/>
  <c r="S8" i="2"/>
  <c r="G8" i="1"/>
  <c r="I8" i="1"/>
  <c r="M35" i="5"/>
  <c r="C69" i="3"/>
  <c r="C68" i="3" s="1"/>
  <c r="D16" i="69" s="1"/>
  <c r="N497" i="2"/>
  <c r="N608" i="2" s="1"/>
  <c r="L497" i="2"/>
  <c r="L608" i="2" s="1"/>
  <c r="F122" i="2"/>
  <c r="AE462" i="5"/>
  <c r="F15" i="68"/>
  <c r="F15" i="66"/>
  <c r="V19" i="69"/>
  <c r="V19" i="67"/>
  <c r="R459" i="3"/>
  <c r="S10" i="69"/>
  <c r="S10" i="67"/>
  <c r="V462" i="3"/>
  <c r="W15" i="69"/>
  <c r="W15" i="67"/>
  <c r="Q53" i="3"/>
  <c r="R14" i="69"/>
  <c r="R14" i="67"/>
  <c r="I459" i="3"/>
  <c r="J10" i="69"/>
  <c r="J10" i="67"/>
  <c r="J93" i="67" s="1"/>
  <c r="J459" i="3"/>
  <c r="K10" i="69"/>
  <c r="K10" i="67"/>
  <c r="K462" i="3"/>
  <c r="L15" i="69"/>
  <c r="L15" i="67"/>
  <c r="P21" i="69"/>
  <c r="P21" i="67"/>
  <c r="AC21" i="69"/>
  <c r="AC21" i="67"/>
  <c r="D19" i="69"/>
  <c r="D19" i="67"/>
  <c r="D91" i="67" s="1"/>
  <c r="H459" i="3"/>
  <c r="I10" i="69"/>
  <c r="I10" i="67"/>
  <c r="H462" i="3"/>
  <c r="I15" i="69"/>
  <c r="I15" i="67"/>
  <c r="T53" i="3"/>
  <c r="U14" i="69"/>
  <c r="U14" i="67"/>
  <c r="V21" i="69"/>
  <c r="V21" i="67"/>
  <c r="U53" i="3"/>
  <c r="V14" i="67"/>
  <c r="V14" i="69"/>
  <c r="X462" i="3"/>
  <c r="Y15" i="69"/>
  <c r="Y15" i="67"/>
  <c r="AE53" i="3"/>
  <c r="AE461" i="3" s="1"/>
  <c r="AF14" i="69"/>
  <c r="AF14" i="67"/>
  <c r="H21" i="69"/>
  <c r="H21" i="67"/>
  <c r="X53" i="3"/>
  <c r="Y14" i="69"/>
  <c r="Y14" i="67"/>
  <c r="O21" i="69"/>
  <c r="O21" i="67"/>
  <c r="O12" i="69"/>
  <c r="O11" i="69" s="1"/>
  <c r="AE459" i="3"/>
  <c r="AF10" i="67"/>
  <c r="AF10" i="69"/>
  <c r="F21" i="69"/>
  <c r="F21" i="67"/>
  <c r="AB459" i="3"/>
  <c r="AC10" i="69"/>
  <c r="AC10" i="67"/>
  <c r="AF21" i="69"/>
  <c r="AF21" i="67"/>
  <c r="Z462" i="3"/>
  <c r="AA15" i="67"/>
  <c r="AA15" i="69"/>
  <c r="P459" i="3"/>
  <c r="Q10" i="69"/>
  <c r="Q10" i="67"/>
  <c r="M53" i="3"/>
  <c r="N14" i="67"/>
  <c r="N14" i="69"/>
  <c r="AB21" i="69"/>
  <c r="AB21" i="67"/>
  <c r="S459" i="3"/>
  <c r="T10" i="67"/>
  <c r="T10" i="69"/>
  <c r="AA53" i="3"/>
  <c r="AB14" i="69"/>
  <c r="AB14" i="67"/>
  <c r="Z53" i="3"/>
  <c r="AA14" i="69"/>
  <c r="AA14" i="67"/>
  <c r="AD53" i="3"/>
  <c r="AD461" i="3" s="1"/>
  <c r="AE14" i="69"/>
  <c r="AE14" i="67"/>
  <c r="O459" i="3"/>
  <c r="P10" i="69"/>
  <c r="P10" i="67"/>
  <c r="O462" i="3"/>
  <c r="P15" i="69"/>
  <c r="P15" i="67"/>
  <c r="T21" i="69"/>
  <c r="T21" i="67"/>
  <c r="L462" i="3"/>
  <c r="M15" i="69"/>
  <c r="M15" i="67"/>
  <c r="O53" i="3"/>
  <c r="P14" i="69"/>
  <c r="P14" i="67"/>
  <c r="AE21" i="69"/>
  <c r="AE21" i="67"/>
  <c r="AE462" i="2"/>
  <c r="D15" i="66"/>
  <c r="D15" i="68"/>
  <c r="AE53" i="1"/>
  <c r="AE461" i="1" s="1"/>
  <c r="G14" i="68"/>
  <c r="G14" i="66"/>
  <c r="N69" i="5"/>
  <c r="N68" i="5" s="1"/>
  <c r="W69" i="5"/>
  <c r="W68" i="5" s="1"/>
  <c r="AE462" i="1"/>
  <c r="G15" i="68"/>
  <c r="G15" i="66"/>
  <c r="AE459" i="1"/>
  <c r="G10" i="68"/>
  <c r="G10" i="66"/>
  <c r="D21" i="69"/>
  <c r="D21" i="67"/>
  <c r="Z497" i="2"/>
  <c r="Z608" i="2" s="1"/>
  <c r="D459" i="3"/>
  <c r="E10" i="69"/>
  <c r="E10" i="67"/>
  <c r="M462" i="3"/>
  <c r="N15" i="69"/>
  <c r="N15" i="67"/>
  <c r="X459" i="3"/>
  <c r="Y10" i="69"/>
  <c r="Y10" i="67"/>
  <c r="F462" i="3"/>
  <c r="G15" i="69"/>
  <c r="G15" i="67"/>
  <c r="W53" i="3"/>
  <c r="X14" i="69"/>
  <c r="X14" i="67"/>
  <c r="K53" i="3"/>
  <c r="L14" i="69"/>
  <c r="L14" i="67"/>
  <c r="D21" i="66"/>
  <c r="D21" i="68"/>
  <c r="S14" i="69"/>
  <c r="S14" i="67"/>
  <c r="G462" i="3"/>
  <c r="H15" i="69"/>
  <c r="H15" i="67"/>
  <c r="G53" i="3"/>
  <c r="H14" i="69"/>
  <c r="H14" i="67"/>
  <c r="Z21" i="69"/>
  <c r="Z21" i="67"/>
  <c r="V53" i="3"/>
  <c r="W14" i="69"/>
  <c r="W14" i="67"/>
  <c r="E462" i="3"/>
  <c r="F15" i="69"/>
  <c r="F15" i="67"/>
  <c r="AE462" i="3"/>
  <c r="AF15" i="69"/>
  <c r="AF15" i="67"/>
  <c r="E21" i="69"/>
  <c r="E21" i="67"/>
  <c r="AA462" i="3"/>
  <c r="AB15" i="69"/>
  <c r="AB15" i="67"/>
  <c r="D53" i="3"/>
  <c r="E14" i="69"/>
  <c r="E14" i="67"/>
  <c r="W459" i="3"/>
  <c r="X10" i="67"/>
  <c r="X10" i="69"/>
  <c r="AD14" i="67"/>
  <c r="AD14" i="69"/>
  <c r="F53" i="3"/>
  <c r="G14" i="69"/>
  <c r="G14" i="67"/>
  <c r="AE459" i="2"/>
  <c r="D10" i="66"/>
  <c r="D10" i="68"/>
  <c r="G16" i="68"/>
  <c r="G16" i="66"/>
  <c r="AE53" i="5"/>
  <c r="AE461" i="5" s="1"/>
  <c r="F14" i="68"/>
  <c r="F14" i="66"/>
  <c r="C462" i="3"/>
  <c r="D15" i="69"/>
  <c r="D15" i="67"/>
  <c r="C53" i="3"/>
  <c r="D14" i="69"/>
  <c r="D14" i="67"/>
  <c r="AA497" i="2"/>
  <c r="AA608" i="2" s="1"/>
  <c r="I21" i="69"/>
  <c r="I21" i="67"/>
  <c r="T459" i="3"/>
  <c r="U10" i="69"/>
  <c r="U10" i="67"/>
  <c r="R462" i="3"/>
  <c r="S15" i="69"/>
  <c r="S15" i="67"/>
  <c r="Y21" i="69"/>
  <c r="Y21" i="67"/>
  <c r="Y459" i="3"/>
  <c r="Z10" i="69"/>
  <c r="Z10" i="67"/>
  <c r="Q459" i="3"/>
  <c r="R10" i="67"/>
  <c r="R93" i="67" s="1"/>
  <c r="R10" i="69"/>
  <c r="J462" i="3"/>
  <c r="K15" i="69"/>
  <c r="K15" i="67"/>
  <c r="Q462" i="3"/>
  <c r="R15" i="69"/>
  <c r="R15" i="67"/>
  <c r="J53" i="3"/>
  <c r="K14" i="69"/>
  <c r="K14" i="67"/>
  <c r="E459" i="3"/>
  <c r="F10" i="69"/>
  <c r="F10" i="67"/>
  <c r="M21" i="69"/>
  <c r="M21" i="67"/>
  <c r="G21" i="68"/>
  <c r="G21" i="66"/>
  <c r="AE459" i="5"/>
  <c r="F10" i="66"/>
  <c r="F10" i="68"/>
  <c r="H53" i="3"/>
  <c r="I14" i="69"/>
  <c r="I14" i="67"/>
  <c r="U462" i="3"/>
  <c r="V15" i="67"/>
  <c r="V15" i="69"/>
  <c r="U459" i="3"/>
  <c r="V10" i="69"/>
  <c r="V10" i="67"/>
  <c r="U21" i="69"/>
  <c r="U21" i="67"/>
  <c r="N462" i="3"/>
  <c r="O15" i="69"/>
  <c r="O15" i="67"/>
  <c r="N53" i="3"/>
  <c r="O14" i="69"/>
  <c r="O14" i="67"/>
  <c r="J21" i="69"/>
  <c r="J21" i="67"/>
  <c r="S53" i="3"/>
  <c r="T14" i="69"/>
  <c r="T14" i="67"/>
  <c r="AD21" i="69"/>
  <c r="AD21" i="67"/>
  <c r="AA459" i="3"/>
  <c r="AB10" i="69"/>
  <c r="AB10" i="67"/>
  <c r="E53" i="3"/>
  <c r="F14" i="69"/>
  <c r="F14" i="67"/>
  <c r="AA21" i="69"/>
  <c r="AA21" i="67"/>
  <c r="Q21" i="69"/>
  <c r="Q21" i="67"/>
  <c r="K459" i="3"/>
  <c r="L10" i="69"/>
  <c r="L10" i="67"/>
  <c r="X21" i="69"/>
  <c r="X21" i="67"/>
  <c r="L459" i="3"/>
  <c r="M10" i="69"/>
  <c r="M10" i="67"/>
  <c r="S462" i="3"/>
  <c r="T15" i="69"/>
  <c r="T15" i="67"/>
  <c r="AD462" i="3"/>
  <c r="AE15" i="69"/>
  <c r="AE15" i="67"/>
  <c r="T462" i="3"/>
  <c r="U15" i="69"/>
  <c r="U15" i="67"/>
  <c r="S21" i="69"/>
  <c r="S21" i="67"/>
  <c r="W21" i="69"/>
  <c r="W21" i="67"/>
  <c r="N459" i="3"/>
  <c r="O10" i="69"/>
  <c r="O10" i="67"/>
  <c r="Y462" i="3"/>
  <c r="Z15" i="69"/>
  <c r="Z15" i="67"/>
  <c r="I462" i="3"/>
  <c r="J15" i="69"/>
  <c r="J15" i="67"/>
  <c r="Y53" i="3"/>
  <c r="Z14" i="69"/>
  <c r="Z14" i="67"/>
  <c r="K21" i="69"/>
  <c r="K21" i="67"/>
  <c r="V459" i="3"/>
  <c r="W10" i="69"/>
  <c r="W10" i="67"/>
  <c r="R21" i="69"/>
  <c r="R21" i="67"/>
  <c r="M459" i="3"/>
  <c r="N10" i="69"/>
  <c r="N10" i="67"/>
  <c r="N93" i="67" s="1"/>
  <c r="AC462" i="3"/>
  <c r="AD15" i="69"/>
  <c r="AD15" i="67"/>
  <c r="AB462" i="3"/>
  <c r="AC15" i="69"/>
  <c r="AC15" i="67"/>
  <c r="N21" i="69"/>
  <c r="N21" i="67"/>
  <c r="Z459" i="3"/>
  <c r="AA10" i="69"/>
  <c r="AA10" i="67"/>
  <c r="D462" i="3"/>
  <c r="E15" i="69"/>
  <c r="E15" i="67"/>
  <c r="P462" i="3"/>
  <c r="Q15" i="69"/>
  <c r="Q15" i="67"/>
  <c r="I53" i="3"/>
  <c r="J14" i="69"/>
  <c r="J14" i="67"/>
  <c r="AB53" i="3"/>
  <c r="AC14" i="69"/>
  <c r="AC14" i="67"/>
  <c r="G459" i="3"/>
  <c r="H10" i="67"/>
  <c r="H10" i="69"/>
  <c r="P53" i="3"/>
  <c r="Q14" i="69"/>
  <c r="Q14" i="67"/>
  <c r="L53" i="3"/>
  <c r="M14" i="69"/>
  <c r="M14" i="67"/>
  <c r="G21" i="69"/>
  <c r="G21" i="67"/>
  <c r="W462" i="3"/>
  <c r="X15" i="69"/>
  <c r="X15" i="67"/>
  <c r="AC459" i="3"/>
  <c r="AD10" i="69"/>
  <c r="AD10" i="67"/>
  <c r="L21" i="69"/>
  <c r="L21" i="67"/>
  <c r="AD459" i="3"/>
  <c r="AE10" i="69"/>
  <c r="AE10" i="67"/>
  <c r="F459" i="3"/>
  <c r="G10" i="69"/>
  <c r="G10" i="67"/>
  <c r="AE53" i="2"/>
  <c r="AE461" i="2" s="1"/>
  <c r="D14" i="68"/>
  <c r="D14" i="66"/>
  <c r="P35" i="2"/>
  <c r="S69" i="2"/>
  <c r="S68" i="2" s="1"/>
  <c r="M80" i="5"/>
  <c r="M465" i="5" s="1"/>
  <c r="D16" i="67"/>
  <c r="F21" i="66"/>
  <c r="F21" i="68"/>
  <c r="C459" i="3"/>
  <c r="D10" i="69"/>
  <c r="D10" i="67"/>
  <c r="AB497" i="2"/>
  <c r="AB608" i="2" s="1"/>
  <c r="W498" i="3"/>
  <c r="F498" i="3"/>
  <c r="T299" i="65"/>
  <c r="U299" i="65"/>
  <c r="P299" i="65"/>
  <c r="AA299" i="65"/>
  <c r="AA298" i="65" s="1"/>
  <c r="Z299" i="65"/>
  <c r="Z298" i="65" s="1"/>
  <c r="Z297" i="65" s="1"/>
  <c r="AE299" i="65"/>
  <c r="AE557" i="65" s="1"/>
  <c r="AE556" i="65" s="1"/>
  <c r="AA149" i="3"/>
  <c r="H149" i="3"/>
  <c r="AB149" i="3"/>
  <c r="D149" i="3"/>
  <c r="O112" i="3"/>
  <c r="AB112" i="3"/>
  <c r="T112" i="3"/>
  <c r="Y112" i="3"/>
  <c r="H112" i="3"/>
  <c r="X497" i="2"/>
  <c r="X608" i="2" s="1"/>
  <c r="X149" i="3"/>
  <c r="F497" i="2"/>
  <c r="F608" i="2" s="1"/>
  <c r="D112" i="3"/>
  <c r="Y149" i="3"/>
  <c r="AA499" i="3"/>
  <c r="T497" i="2"/>
  <c r="T608" i="2" s="1"/>
  <c r="P112" i="3"/>
  <c r="N112" i="3"/>
  <c r="V149" i="3"/>
  <c r="U149" i="3"/>
  <c r="S149" i="3"/>
  <c r="Q149" i="3"/>
  <c r="G149" i="3"/>
  <c r="W497" i="2"/>
  <c r="W608" i="2" s="1"/>
  <c r="S497" i="2"/>
  <c r="S608" i="2" s="1"/>
  <c r="P149" i="3"/>
  <c r="P497" i="3"/>
  <c r="P608" i="3" s="1"/>
  <c r="AE8" i="1"/>
  <c r="Z8" i="1"/>
  <c r="O8" i="1"/>
  <c r="AB80" i="3"/>
  <c r="C69" i="5"/>
  <c r="C68" i="5" s="1"/>
  <c r="P8" i="5"/>
  <c r="V8" i="5"/>
  <c r="M8" i="5"/>
  <c r="Y80" i="3"/>
  <c r="Z80" i="2"/>
  <c r="Z465" i="2" s="1"/>
  <c r="G35" i="3"/>
  <c r="W8" i="5"/>
  <c r="D69" i="5"/>
  <c r="D68" i="5" s="1"/>
  <c r="AE80" i="5"/>
  <c r="F35" i="3"/>
  <c r="D35" i="2"/>
  <c r="AD35" i="2"/>
  <c r="T8" i="5"/>
  <c r="T458" i="5" s="1"/>
  <c r="Q8" i="1"/>
  <c r="J80" i="5"/>
  <c r="J465" i="5" s="1"/>
  <c r="AE8" i="3"/>
  <c r="X35" i="3"/>
  <c r="K8" i="3"/>
  <c r="I80" i="2"/>
  <c r="I465" i="2" s="1"/>
  <c r="D35" i="1"/>
  <c r="C35" i="1"/>
  <c r="C31" i="1" s="1"/>
  <c r="C460" i="1" s="1"/>
  <c r="C80" i="1"/>
  <c r="C465" i="1" s="1"/>
  <c r="P69" i="2"/>
  <c r="P68" i="2" s="1"/>
  <c r="X299" i="65"/>
  <c r="X557" i="65" s="1"/>
  <c r="X556" i="65" s="1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Y171" i="3"/>
  <c r="Y513" i="3" s="1"/>
  <c r="Y513" i="39"/>
  <c r="AA172" i="3"/>
  <c r="AA514" i="3" s="1"/>
  <c r="AA514" i="39"/>
  <c r="AA162" i="3"/>
  <c r="AA161" i="39"/>
  <c r="AA160" i="39" s="1"/>
  <c r="AA111" i="39" s="1"/>
  <c r="AA4" i="39" s="1"/>
  <c r="AC171" i="3"/>
  <c r="AC513" i="3" s="1"/>
  <c r="AC513" i="39"/>
  <c r="AE172" i="3"/>
  <c r="AE514" i="39"/>
  <c r="AE162" i="3"/>
  <c r="AE161" i="39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M517" i="41" s="1"/>
  <c r="M515" i="41" s="1"/>
  <c r="M611" i="41" s="1"/>
  <c r="T174" i="4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478" i="1" s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478" i="1" s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D142" i="3"/>
  <c r="D490" i="5"/>
  <c r="D141" i="5"/>
  <c r="V136" i="3"/>
  <c r="D183" i="3"/>
  <c r="D182" i="1"/>
  <c r="D173" i="1" s="1"/>
  <c r="D111" i="1" s="1"/>
  <c r="J132" i="3"/>
  <c r="S142" i="3"/>
  <c r="S141" i="5"/>
  <c r="S490" i="5"/>
  <c r="S489" i="5" s="1"/>
  <c r="S607" i="5" s="1"/>
  <c r="AA136" i="3"/>
  <c r="T136" i="3"/>
  <c r="I136" i="3"/>
  <c r="Z183" i="3"/>
  <c r="Z182" i="1"/>
  <c r="I488" i="1"/>
  <c r="N125" i="3"/>
  <c r="N481" i="3" s="1"/>
  <c r="N481" i="1"/>
  <c r="Y183" i="3"/>
  <c r="Y182" i="1"/>
  <c r="E488" i="1"/>
  <c r="G125" i="3"/>
  <c r="G481" i="3" s="1"/>
  <c r="G481" i="1"/>
  <c r="C183" i="3"/>
  <c r="C182" i="1"/>
  <c r="C518" i="1" s="1"/>
  <c r="C515" i="1" s="1"/>
  <c r="C611" i="1" s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O548" i="1"/>
  <c r="O271" i="3"/>
  <c r="O245" i="3"/>
  <c r="O244" i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I517" i="41" s="1"/>
  <c r="I515" i="41" s="1"/>
  <c r="I611" i="41" s="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L509" i="39" s="1"/>
  <c r="N171" i="3"/>
  <c r="N513" i="3" s="1"/>
  <c r="N513" i="39"/>
  <c r="P172" i="3"/>
  <c r="P514" i="3" s="1"/>
  <c r="P514" i="39"/>
  <c r="P162" i="3"/>
  <c r="P161" i="39"/>
  <c r="P160" i="39" s="1"/>
  <c r="P111" i="39" s="1"/>
  <c r="P4" i="39" s="1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Z171" i="3"/>
  <c r="Z513" i="3" s="1"/>
  <c r="Z513" i="39"/>
  <c r="AB172" i="3"/>
  <c r="AB514" i="3" s="1"/>
  <c r="AB514" i="39"/>
  <c r="AB162" i="3"/>
  <c r="AB161" i="39"/>
  <c r="AB160" i="39" s="1"/>
  <c r="AB111" i="39" s="1"/>
  <c r="AB4" i="39" s="1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T173" i="1" s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D518" i="1" s="1"/>
  <c r="AD515" i="1" s="1"/>
  <c r="AD611" i="1" s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5"/>
  <c r="J429" i="3"/>
  <c r="G578" i="5"/>
  <c r="G635" i="5" s="1"/>
  <c r="D435" i="3"/>
  <c r="D434" i="5"/>
  <c r="D580" i="5" s="1"/>
  <c r="D637" i="5" s="1"/>
  <c r="C427" i="3"/>
  <c r="C426" i="5"/>
  <c r="AB578" i="1"/>
  <c r="N578" i="1"/>
  <c r="I578" i="1"/>
  <c r="J578" i="1"/>
  <c r="R578" i="1"/>
  <c r="S578" i="1"/>
  <c r="AA578" i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O171" i="3"/>
  <c r="O513" i="3" s="1"/>
  <c r="O513" i="39"/>
  <c r="Q172" i="3"/>
  <c r="Q514" i="3" s="1"/>
  <c r="Q514" i="39"/>
  <c r="Q162" i="3"/>
  <c r="Q161" i="39"/>
  <c r="Q160" i="39" s="1"/>
  <c r="Q111" i="39" s="1"/>
  <c r="Q4" i="39" s="1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478" i="1" s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G173" i="41" s="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T126" i="3"/>
  <c r="T482" i="3" s="1"/>
  <c r="T482" i="1"/>
  <c r="W124" i="3"/>
  <c r="W480" i="3" s="1"/>
  <c r="W480" i="1"/>
  <c r="W122" i="1"/>
  <c r="C133" i="3"/>
  <c r="AC183" i="3"/>
  <c r="AC182" i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U518" i="1" s="1"/>
  <c r="U515" i="1" s="1"/>
  <c r="U611" i="1" s="1"/>
  <c r="Y488" i="1"/>
  <c r="E125" i="3"/>
  <c r="E481" i="3" s="1"/>
  <c r="E481" i="1"/>
  <c r="J183" i="3"/>
  <c r="J182" i="1"/>
  <c r="J173" i="1" s="1"/>
  <c r="J111" i="1" s="1"/>
  <c r="C488" i="1"/>
  <c r="H125" i="3"/>
  <c r="H481" i="3" s="1"/>
  <c r="H481" i="1"/>
  <c r="R183" i="3"/>
  <c r="R182" i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3" s="1"/>
  <c r="S434" i="5"/>
  <c r="S580" i="5" s="1"/>
  <c r="S637" i="5" s="1"/>
  <c r="R427" i="3"/>
  <c r="R426" i="5"/>
  <c r="Q429" i="3"/>
  <c r="O578" i="5"/>
  <c r="O635" i="5" s="1"/>
  <c r="K435" i="3"/>
  <c r="K434" i="3" s="1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573" i="2" s="1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Z517" i="41" s="1"/>
  <c r="Z515" i="41" s="1"/>
  <c r="Z611" i="41" s="1"/>
  <c r="AC503" i="41"/>
  <c r="AC154" i="41"/>
  <c r="I504" i="41"/>
  <c r="H174" i="41"/>
  <c r="H173" i="41" s="1"/>
  <c r="H111" i="41" s="1"/>
  <c r="H4" i="41" s="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L489" i="5" s="1"/>
  <c r="L607" i="5" s="1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P429" i="3"/>
  <c r="N578" i="5"/>
  <c r="N635" i="5" s="1"/>
  <c r="J435" i="3"/>
  <c r="J434" i="3" s="1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T509" i="39" s="1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C160" i="39" s="1"/>
  <c r="AC111" i="39" s="1"/>
  <c r="AC4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Y517" i="41" s="1"/>
  <c r="Y515" i="41" s="1"/>
  <c r="Y611" i="41" s="1"/>
  <c r="U504" i="41"/>
  <c r="AB174" i="41"/>
  <c r="AB173" i="41" s="1"/>
  <c r="AB111" i="41" s="1"/>
  <c r="AB4" i="41" s="1"/>
  <c r="K140" i="3"/>
  <c r="K488" i="3" s="1"/>
  <c r="K488" i="5"/>
  <c r="Z132" i="3"/>
  <c r="U131" i="3"/>
  <c r="U130" i="5"/>
  <c r="AB133" i="3"/>
  <c r="P133" i="3"/>
  <c r="Y134" i="3"/>
  <c r="AC131" i="3"/>
  <c r="AC130" i="5"/>
  <c r="AC486" i="5" s="1"/>
  <c r="AC478" i="5" s="1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3" s="1"/>
  <c r="AC516" i="3" s="1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P173" i="41" s="1"/>
  <c r="P111" i="41" s="1"/>
  <c r="P4" i="41" s="1"/>
  <c r="AA504" i="41"/>
  <c r="G504" i="41"/>
  <c r="K134" i="3"/>
  <c r="Z131" i="3"/>
  <c r="Z130" i="5"/>
  <c r="G135" i="3"/>
  <c r="L124" i="3"/>
  <c r="L480" i="3" s="1"/>
  <c r="L480" i="1"/>
  <c r="L122" i="1"/>
  <c r="X133" i="3"/>
  <c r="P136" i="3"/>
  <c r="AC134" i="3"/>
  <c r="F183" i="3"/>
  <c r="F182" i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N173" i="1" s="1"/>
  <c r="U488" i="1"/>
  <c r="Y125" i="3"/>
  <c r="Y481" i="3" s="1"/>
  <c r="Y481" i="1"/>
  <c r="G183" i="3"/>
  <c r="G182" i="1"/>
  <c r="J488" i="1"/>
  <c r="C125" i="3"/>
  <c r="C481" i="3" s="1"/>
  <c r="C481" i="1"/>
  <c r="O183" i="3"/>
  <c r="O182" i="1"/>
  <c r="R488" i="1"/>
  <c r="S125" i="3"/>
  <c r="S481" i="3" s="1"/>
  <c r="S481" i="1"/>
  <c r="M183" i="3"/>
  <c r="M182" i="1"/>
  <c r="M518" i="1" s="1"/>
  <c r="M515" i="1" s="1"/>
  <c r="M611" i="1" s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3" s="1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O509" i="39" s="1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L173" i="41" s="1"/>
  <c r="L111" i="41" s="1"/>
  <c r="L4" i="41" s="1"/>
  <c r="Z504" i="41"/>
  <c r="C174" i="4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O132" i="3"/>
  <c r="L140" i="3"/>
  <c r="L488" i="3" s="1"/>
  <c r="L488" i="5"/>
  <c r="C132" i="3"/>
  <c r="V142" i="3"/>
  <c r="V490" i="5"/>
  <c r="V489" i="5" s="1"/>
  <c r="V607" i="5" s="1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AD578" i="1"/>
  <c r="F578" i="1"/>
  <c r="AE578" i="1"/>
  <c r="Z578" i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Q173" i="41" s="1"/>
  <c r="Q111" i="41" s="1"/>
  <c r="Q4" i="41" s="1"/>
  <c r="V503" i="41"/>
  <c r="V154" i="41"/>
  <c r="K504" i="41"/>
  <c r="F174" i="41"/>
  <c r="F173" i="41" s="1"/>
  <c r="F111" i="41" s="1"/>
  <c r="F4" i="41" s="1"/>
  <c r="R131" i="3"/>
  <c r="R130" i="3" s="1"/>
  <c r="R486" i="3" s="1"/>
  <c r="R130" i="5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C122" i="5" s="1"/>
  <c r="C111" i="5" s="1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5"/>
  <c r="X580" i="5" s="1"/>
  <c r="X637" i="5" s="1"/>
  <c r="W427" i="3"/>
  <c r="W426" i="5"/>
  <c r="V429" i="3"/>
  <c r="T578" i="5"/>
  <c r="T635" i="5" s="1"/>
  <c r="P435" i="3"/>
  <c r="P434" i="3" s="1"/>
  <c r="P434" i="5"/>
  <c r="P580" i="5" s="1"/>
  <c r="P637" i="5" s="1"/>
  <c r="O427" i="3"/>
  <c r="O426" i="5"/>
  <c r="N429" i="3"/>
  <c r="L578" i="5"/>
  <c r="L635" i="5" s="1"/>
  <c r="G435" i="3"/>
  <c r="G434" i="3" s="1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3" s="1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489" i="5" s="1"/>
  <c r="U607" i="5" s="1"/>
  <c r="U141" i="5"/>
  <c r="G136" i="3"/>
  <c r="X134" i="3"/>
  <c r="Q183" i="3"/>
  <c r="Q182" i="3" s="1"/>
  <c r="Q518" i="3" s="1"/>
  <c r="Q182" i="1"/>
  <c r="AC142" i="3"/>
  <c r="AC490" i="5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O578" i="1"/>
  <c r="W578" i="1"/>
  <c r="T578" i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F160" i="39" s="1"/>
  <c r="F111" i="39" s="1"/>
  <c r="F4" i="39" s="1"/>
  <c r="D168" i="3"/>
  <c r="D510" i="3" s="1"/>
  <c r="D510" i="39"/>
  <c r="E172" i="3"/>
  <c r="E514" i="3" s="1"/>
  <c r="E514" i="39"/>
  <c r="E162" i="3"/>
  <c r="E161" i="39"/>
  <c r="E160" i="39" s="1"/>
  <c r="E111" i="39" s="1"/>
  <c r="E4" i="39" s="1"/>
  <c r="G168" i="3"/>
  <c r="G510" i="3" s="1"/>
  <c r="G510" i="39"/>
  <c r="I172" i="3"/>
  <c r="I514" i="3" s="1"/>
  <c r="I514" i="39"/>
  <c r="I162" i="3"/>
  <c r="I161" i="39"/>
  <c r="I160" i="39" s="1"/>
  <c r="I111" i="39" s="1"/>
  <c r="I4" i="39" s="1"/>
  <c r="C168" i="3"/>
  <c r="C510" i="3" s="1"/>
  <c r="C510" i="39"/>
  <c r="J172" i="3"/>
  <c r="J514" i="3" s="1"/>
  <c r="J514" i="39"/>
  <c r="J162" i="3"/>
  <c r="J161" i="39"/>
  <c r="J509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X171" i="3"/>
  <c r="X513" i="3" s="1"/>
  <c r="X513" i="39"/>
  <c r="Z172" i="3"/>
  <c r="Z514" i="3" s="1"/>
  <c r="Z514" i="39"/>
  <c r="Z162" i="3"/>
  <c r="Z161" i="39"/>
  <c r="Z509" i="39" s="1"/>
  <c r="AB171" i="3"/>
  <c r="AB513" i="3" s="1"/>
  <c r="AB513" i="39"/>
  <c r="AD172" i="3"/>
  <c r="AD514" i="3" s="1"/>
  <c r="AD514" i="39"/>
  <c r="AD162" i="3"/>
  <c r="AD161" i="39"/>
  <c r="S175" i="3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J504" i="41"/>
  <c r="P504" i="41"/>
  <c r="N174" i="41"/>
  <c r="N173" i="41" s="1"/>
  <c r="N111" i="41" s="1"/>
  <c r="N4" i="41" s="1"/>
  <c r="S503" i="41"/>
  <c r="S502" i="41" s="1"/>
  <c r="S154" i="41"/>
  <c r="Z142" i="3"/>
  <c r="Z141" i="5"/>
  <c r="Z490" i="5"/>
  <c r="U134" i="3"/>
  <c r="G131" i="3"/>
  <c r="G130" i="5"/>
  <c r="G122" i="5" s="1"/>
  <c r="G111" i="5" s="1"/>
  <c r="AB136" i="3"/>
  <c r="AA183" i="3"/>
  <c r="AA182" i="3" s="1"/>
  <c r="AA518" i="3" s="1"/>
  <c r="AA182" i="1"/>
  <c r="AA518" i="1" s="1"/>
  <c r="AA515" i="1" s="1"/>
  <c r="AA611" i="1" s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D122" i="5" s="1"/>
  <c r="D111" i="5" s="1"/>
  <c r="W133" i="3"/>
  <c r="J136" i="3"/>
  <c r="F134" i="3"/>
  <c r="S131" i="3"/>
  <c r="S130" i="3" s="1"/>
  <c r="S130" i="5"/>
  <c r="M133" i="3"/>
  <c r="N133" i="3"/>
  <c r="Q133" i="3"/>
  <c r="I183" i="3"/>
  <c r="I182" i="3" s="1"/>
  <c r="I518" i="3" s="1"/>
  <c r="I182" i="1"/>
  <c r="N488" i="1"/>
  <c r="U125" i="3"/>
  <c r="U481" i="3" s="1"/>
  <c r="U481" i="1"/>
  <c r="E183" i="3"/>
  <c r="E182" i="3" s="1"/>
  <c r="E518" i="3" s="1"/>
  <c r="E182" i="1"/>
  <c r="E518" i="1" s="1"/>
  <c r="E515" i="1" s="1"/>
  <c r="E611" i="1" s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M488" i="1"/>
  <c r="AD157" i="3"/>
  <c r="AD505" i="3" s="1"/>
  <c r="AD505" i="40"/>
  <c r="AE504" i="41"/>
  <c r="AD135" i="3"/>
  <c r="AD124" i="3"/>
  <c r="AD480" i="3" s="1"/>
  <c r="AD480" i="1"/>
  <c r="AD478" i="1" s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U429" i="3"/>
  <c r="S578" i="5"/>
  <c r="S635" i="5" s="1"/>
  <c r="O435" i="3"/>
  <c r="O434" i="3" s="1"/>
  <c r="O434" i="5"/>
  <c r="O580" i="5" s="1"/>
  <c r="O637" i="5" s="1"/>
  <c r="N427" i="3"/>
  <c r="N426" i="5"/>
  <c r="M429" i="3"/>
  <c r="K578" i="5"/>
  <c r="K635" i="5" s="1"/>
  <c r="H435" i="3"/>
  <c r="H434" i="5"/>
  <c r="H580" i="5" s="1"/>
  <c r="H637" i="5" s="1"/>
  <c r="F427" i="3"/>
  <c r="F426" i="5"/>
  <c r="E429" i="3"/>
  <c r="C578" i="5"/>
  <c r="C635" i="5" s="1"/>
  <c r="L578" i="1"/>
  <c r="AC578" i="1"/>
  <c r="P578" i="1"/>
  <c r="X578" i="1"/>
  <c r="G578" i="1"/>
  <c r="E578" i="1"/>
  <c r="H578" i="1"/>
  <c r="J432" i="3"/>
  <c r="J431" i="3" s="1"/>
  <c r="J431" i="2"/>
  <c r="J579" i="2" s="1"/>
  <c r="J636" i="2" s="1"/>
  <c r="R432" i="3"/>
  <c r="R431" i="2"/>
  <c r="R579" i="2" s="1"/>
  <c r="R636" i="2" s="1"/>
  <c r="D432" i="3"/>
  <c r="D431" i="3" s="1"/>
  <c r="D431" i="2"/>
  <c r="D579" i="2" s="1"/>
  <c r="D636" i="2" s="1"/>
  <c r="F432" i="3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H531" i="1" s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2"/>
  <c r="N243" i="3"/>
  <c r="AB403" i="3"/>
  <c r="AB369" i="3"/>
  <c r="AB368" i="3" s="1"/>
  <c r="AB368" i="2"/>
  <c r="M394" i="3"/>
  <c r="M393" i="2"/>
  <c r="M564" i="2" s="1"/>
  <c r="Z394" i="3"/>
  <c r="Z393" i="2"/>
  <c r="Z564" i="2" s="1"/>
  <c r="H394" i="3"/>
  <c r="H393" i="2"/>
  <c r="H564" i="2" s="1"/>
  <c r="D403" i="3"/>
  <c r="D360" i="3"/>
  <c r="D359" i="2"/>
  <c r="D358" i="2" s="1"/>
  <c r="AE263" i="3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AE242" i="3"/>
  <c r="T282" i="3"/>
  <c r="T251" i="3"/>
  <c r="T230" i="1"/>
  <c r="T534" i="1" s="1"/>
  <c r="O547" i="1"/>
  <c r="O265" i="3"/>
  <c r="O242" i="3"/>
  <c r="W282" i="3"/>
  <c r="W251" i="3"/>
  <c r="W230" i="1"/>
  <c r="W534" i="1" s="1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391" i="2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AE542" i="1" s="1"/>
  <c r="T284" i="3"/>
  <c r="T268" i="3"/>
  <c r="T246" i="3"/>
  <c r="T226" i="1"/>
  <c r="T533" i="1" s="1"/>
  <c r="O276" i="3"/>
  <c r="O261" i="3"/>
  <c r="O260" i="1"/>
  <c r="O258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570" i="2" s="1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573" i="2" s="1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G557" i="1" s="1"/>
  <c r="G556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J573" i="5" s="1"/>
  <c r="J571" i="5" s="1"/>
  <c r="J630" i="5" s="1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AE557" i="5" s="1"/>
  <c r="AE556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F557" i="5" s="1"/>
  <c r="F556" i="5" s="1"/>
  <c r="M359" i="5"/>
  <c r="M358" i="5" s="1"/>
  <c r="M349" i="5" s="1"/>
  <c r="M299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D557" i="5" s="1"/>
  <c r="D556" i="5" s="1"/>
  <c r="AC417" i="5"/>
  <c r="AC573" i="5" s="1"/>
  <c r="AC571" i="5" s="1"/>
  <c r="AC630" i="5" s="1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AB415" i="5" s="1"/>
  <c r="I207" i="3"/>
  <c r="U417" i="1"/>
  <c r="W234" i="3"/>
  <c r="V236" i="3"/>
  <c r="O546" i="5"/>
  <c r="O287" i="5"/>
  <c r="S359" i="1"/>
  <c r="S358" i="1" s="1"/>
  <c r="S349" i="1" s="1"/>
  <c r="S299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I542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K526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I531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557" i="5" s="1"/>
  <c r="W556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D573" i="5" s="1"/>
  <c r="D571" i="5" s="1"/>
  <c r="D630" i="5" s="1"/>
  <c r="M417" i="1"/>
  <c r="AE417" i="5"/>
  <c r="T417" i="5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I263" i="3"/>
  <c r="I219" i="1"/>
  <c r="I217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O526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3" s="1"/>
  <c r="Y371" i="2"/>
  <c r="H285" i="3"/>
  <c r="H262" i="3"/>
  <c r="C406" i="3"/>
  <c r="C384" i="3"/>
  <c r="C560" i="3" s="1"/>
  <c r="C383" i="2"/>
  <c r="C560" i="2"/>
  <c r="C559" i="2" s="1"/>
  <c r="C626" i="2" s="1"/>
  <c r="C362" i="3"/>
  <c r="C302" i="2"/>
  <c r="P416" i="3"/>
  <c r="P572" i="3" s="1"/>
  <c r="P415" i="2"/>
  <c r="P572" i="2"/>
  <c r="P571" i="2" s="1"/>
  <c r="P630" i="2" s="1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383" i="2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559" i="2" s="1"/>
  <c r="H626" i="2" s="1"/>
  <c r="H383" i="2"/>
  <c r="H362" i="3"/>
  <c r="H302" i="2"/>
  <c r="D416" i="3"/>
  <c r="D572" i="3" s="1"/>
  <c r="D572" i="2"/>
  <c r="D571" i="2" s="1"/>
  <c r="D630" i="2" s="1"/>
  <c r="D415" i="2"/>
  <c r="D397" i="3"/>
  <c r="D372" i="3"/>
  <c r="D371" i="3" s="1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3" s="1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3" s="1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2"/>
  <c r="AE273" i="3"/>
  <c r="AE272" i="1"/>
  <c r="AE270" i="1" s="1"/>
  <c r="AE250" i="3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58" i="1" s="1"/>
  <c r="U542" i="1" s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3" s="1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X193" i="5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C557" i="5" s="1"/>
  <c r="C556" i="5" s="1"/>
  <c r="Y197" i="3"/>
  <c r="G273" i="3"/>
  <c r="G272" i="1"/>
  <c r="G270" i="1" s="1"/>
  <c r="G250" i="3"/>
  <c r="AA412" i="3"/>
  <c r="AA394" i="3"/>
  <c r="AA393" i="2"/>
  <c r="AA564" i="2" s="1"/>
  <c r="AA369" i="3"/>
  <c r="AA368" i="3" s="1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D542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3" s="1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Q415" i="5" s="1"/>
  <c r="M359" i="1"/>
  <c r="M358" i="1" s="1"/>
  <c r="M349" i="1" s="1"/>
  <c r="M299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565" i="2" s="1"/>
  <c r="K628" i="2" s="1"/>
  <c r="K399" i="2"/>
  <c r="K382" i="3"/>
  <c r="K361" i="3"/>
  <c r="AC413" i="3"/>
  <c r="AC390" i="3"/>
  <c r="AC370" i="3"/>
  <c r="AC352" i="3"/>
  <c r="X422" i="3"/>
  <c r="X400" i="3"/>
  <c r="X566" i="2"/>
  <c r="X565" i="2" s="1"/>
  <c r="X628" i="2" s="1"/>
  <c r="X399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AD573" i="5" s="1"/>
  <c r="AD571" i="5" s="1"/>
  <c r="AD630" i="5" s="1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F298" i="1" s="1"/>
  <c r="V359" i="1"/>
  <c r="V358" i="1" s="1"/>
  <c r="V349" i="1" s="1"/>
  <c r="V299" i="1" s="1"/>
  <c r="L209" i="3"/>
  <c r="J211" i="3"/>
  <c r="K214" i="3"/>
  <c r="K213" i="5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U557" i="5" s="1"/>
  <c r="U556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AD557" i="5" s="1"/>
  <c r="AD556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R557" i="5" s="1"/>
  <c r="R556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J557" i="1" s="1"/>
  <c r="J556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557" i="5" s="1"/>
  <c r="Q556" i="5" s="1"/>
  <c r="I359" i="5"/>
  <c r="I358" i="5" s="1"/>
  <c r="I349" i="5" s="1"/>
  <c r="I299" i="5" s="1"/>
  <c r="AD359" i="1"/>
  <c r="AD358" i="1" s="1"/>
  <c r="AD349" i="1" s="1"/>
  <c r="AD299" i="1" s="1"/>
  <c r="AD557" i="1" s="1"/>
  <c r="AD556" i="1" s="1"/>
  <c r="Z359" i="5"/>
  <c r="Z358" i="5" s="1"/>
  <c r="Z349" i="5" s="1"/>
  <c r="Z299" i="5" s="1"/>
  <c r="L359" i="5"/>
  <c r="L358" i="5" s="1"/>
  <c r="L349" i="5" s="1"/>
  <c r="L299" i="5" s="1"/>
  <c r="AC359" i="5"/>
  <c r="AC358" i="5" s="1"/>
  <c r="AC349" i="5" s="1"/>
  <c r="AC299" i="5" s="1"/>
  <c r="AC557" i="5" s="1"/>
  <c r="AC556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T266" i="3"/>
  <c r="O266" i="3"/>
  <c r="W266" i="3"/>
  <c r="Y411" i="3"/>
  <c r="Y388" i="3"/>
  <c r="Y365" i="3"/>
  <c r="Y364" i="3" s="1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3" s="1"/>
  <c r="M567" i="3" s="1"/>
  <c r="M565" i="3" s="1"/>
  <c r="M628" i="3" s="1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AE230" i="1"/>
  <c r="AE534" i="1" s="1"/>
  <c r="T547" i="1"/>
  <c r="T265" i="3"/>
  <c r="T242" i="3"/>
  <c r="O282" i="3"/>
  <c r="O251" i="3"/>
  <c r="O230" i="1"/>
  <c r="O534" i="1" s="1"/>
  <c r="W547" i="1"/>
  <c r="W265" i="3"/>
  <c r="W242" i="3"/>
  <c r="Y414" i="3"/>
  <c r="Y392" i="3"/>
  <c r="Y563" i="3" s="1"/>
  <c r="Y563" i="2"/>
  <c r="Y391" i="2"/>
  <c r="Y357" i="3"/>
  <c r="H284" i="3"/>
  <c r="H268" i="3"/>
  <c r="H246" i="3"/>
  <c r="H226" i="1"/>
  <c r="H533" i="1" s="1"/>
  <c r="C414" i="3"/>
  <c r="C392" i="3"/>
  <c r="C391" i="2"/>
  <c r="C563" i="2"/>
  <c r="C562" i="2" s="1"/>
  <c r="C627" i="2" s="1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T542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99" i="2"/>
  <c r="Y382" i="3"/>
  <c r="Y361" i="3"/>
  <c r="H287" i="1"/>
  <c r="H546" i="1"/>
  <c r="H545" i="1" s="1"/>
  <c r="H619" i="1" s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K564" i="2" s="1"/>
  <c r="AC398" i="3"/>
  <c r="AC360" i="3"/>
  <c r="AC359" i="2"/>
  <c r="AC358" i="2" s="1"/>
  <c r="X394" i="3"/>
  <c r="X393" i="2"/>
  <c r="X564" i="2" s="1"/>
  <c r="G408" i="3"/>
  <c r="G569" i="3" s="1"/>
  <c r="G569" i="2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3" s="1"/>
  <c r="AA573" i="3" s="1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3" s="1"/>
  <c r="AD237" i="5"/>
  <c r="AD230" i="5" s="1"/>
  <c r="AD534" i="5" s="1"/>
  <c r="S393" i="5"/>
  <c r="S564" i="5" s="1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387" i="3"/>
  <c r="U353" i="3"/>
  <c r="S214" i="3"/>
  <c r="S213" i="3" s="1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568" i="2" s="1"/>
  <c r="AA629" i="2" s="1"/>
  <c r="AA407" i="2"/>
  <c r="AA389" i="3"/>
  <c r="AA366" i="3"/>
  <c r="W408" i="3"/>
  <c r="W569" i="3" s="1"/>
  <c r="W569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559" i="2" s="1"/>
  <c r="J626" i="2" s="1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559" i="2" s="1"/>
  <c r="V626" i="2" s="1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U413" i="3"/>
  <c r="U390" i="3"/>
  <c r="U370" i="3"/>
  <c r="U352" i="3"/>
  <c r="E359" i="1"/>
  <c r="E358" i="1" s="1"/>
  <c r="E349" i="1" s="1"/>
  <c r="E299" i="1" s="1"/>
  <c r="E557" i="1" s="1"/>
  <c r="E556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573" i="5" s="1"/>
  <c r="L571" i="5" s="1"/>
  <c r="L630" i="5" s="1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2"/>
  <c r="W416" i="3"/>
  <c r="W572" i="3" s="1"/>
  <c r="W572" i="2"/>
  <c r="W397" i="3"/>
  <c r="W372" i="3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571" i="2" s="1"/>
  <c r="X630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AC542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2"/>
  <c r="I360" i="3"/>
  <c r="I359" i="3" s="1"/>
  <c r="I359" i="2"/>
  <c r="I358" i="2" s="1"/>
  <c r="G393" i="1"/>
  <c r="G564" i="1" s="1"/>
  <c r="D293" i="3"/>
  <c r="D551" i="3" s="1"/>
  <c r="D551" i="2"/>
  <c r="U403" i="3"/>
  <c r="U381" i="3"/>
  <c r="U380" i="2"/>
  <c r="U360" i="3"/>
  <c r="U359" i="2"/>
  <c r="U358" i="2" s="1"/>
  <c r="H563" i="1"/>
  <c r="S231" i="3"/>
  <c r="S210" i="3"/>
  <c r="R234" i="3"/>
  <c r="R207" i="3"/>
  <c r="AD393" i="5"/>
  <c r="AD564" i="5" s="1"/>
  <c r="M547" i="5"/>
  <c r="M214" i="3"/>
  <c r="M213" i="5"/>
  <c r="M206" i="5" s="1"/>
  <c r="M529" i="5" s="1"/>
  <c r="X548" i="5"/>
  <c r="X218" i="3"/>
  <c r="R417" i="5"/>
  <c r="Q418" i="3"/>
  <c r="Q417" i="2"/>
  <c r="Q573" i="2" s="1"/>
  <c r="Q571" i="2" s="1"/>
  <c r="Q630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W557" i="1" s="1"/>
  <c r="W556" i="1" s="1"/>
  <c r="H359" i="5"/>
  <c r="H358" i="5" s="1"/>
  <c r="H349" i="5" s="1"/>
  <c r="H299" i="5" s="1"/>
  <c r="L197" i="3"/>
  <c r="J199" i="3"/>
  <c r="K417" i="5"/>
  <c r="K573" i="5" s="1"/>
  <c r="K571" i="5" s="1"/>
  <c r="K630" i="5" s="1"/>
  <c r="Y209" i="3"/>
  <c r="R560" i="1"/>
  <c r="R559" i="1" s="1"/>
  <c r="R626" i="1" s="1"/>
  <c r="R383" i="1"/>
  <c r="Q403" i="3"/>
  <c r="Q381" i="3"/>
  <c r="Q380" i="2"/>
  <c r="Q360" i="3"/>
  <c r="Q359" i="2"/>
  <c r="Q358" i="2" s="1"/>
  <c r="AD223" i="3"/>
  <c r="AD205" i="3"/>
  <c r="S563" i="5"/>
  <c r="T419" i="3"/>
  <c r="T396" i="3"/>
  <c r="T375" i="3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3" s="1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V192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17" i="5"/>
  <c r="K531" i="5" s="1"/>
  <c r="K530" i="5" s="1"/>
  <c r="K615" i="5" s="1"/>
  <c r="K201" i="3"/>
  <c r="K527" i="3" s="1"/>
  <c r="K527" i="5"/>
  <c r="AD293" i="3"/>
  <c r="AD551" i="3" s="1"/>
  <c r="AD551" i="2"/>
  <c r="AD549" i="2" s="1"/>
  <c r="AD620" i="2" s="1"/>
  <c r="K393" i="5"/>
  <c r="K391" i="5" s="1"/>
  <c r="P417" i="1"/>
  <c r="C227" i="3"/>
  <c r="C226" i="5"/>
  <c r="C533" i="5" s="1"/>
  <c r="K417" i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Y415" i="5" s="1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R573" i="1" s="1"/>
  <c r="R571" i="1" s="1"/>
  <c r="R630" i="1" s="1"/>
  <c r="Q411" i="3"/>
  <c r="Q388" i="3"/>
  <c r="Q365" i="3"/>
  <c r="Q364" i="2"/>
  <c r="Q341" i="2"/>
  <c r="AD546" i="5"/>
  <c r="AD545" i="5" s="1"/>
  <c r="AD619" i="5" s="1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573" i="2" s="1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F573" i="5" s="1"/>
  <c r="F571" i="5" s="1"/>
  <c r="F630" i="5" s="1"/>
  <c r="I253" i="3"/>
  <c r="I537" i="5"/>
  <c r="I252" i="5"/>
  <c r="I225" i="3"/>
  <c r="I532" i="3" s="1"/>
  <c r="I532" i="5"/>
  <c r="I209" i="3"/>
  <c r="J359" i="5"/>
  <c r="J358" i="5" s="1"/>
  <c r="J349" i="5" s="1"/>
  <c r="J299" i="5" s="1"/>
  <c r="J557" i="5" s="1"/>
  <c r="J556" i="5" s="1"/>
  <c r="Z546" i="5"/>
  <c r="Z287" i="5"/>
  <c r="Z234" i="3"/>
  <c r="Z207" i="3"/>
  <c r="Y417" i="1"/>
  <c r="Y573" i="1" s="1"/>
  <c r="Y571" i="1" s="1"/>
  <c r="Y630" i="1" s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3" s="1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I295" i="3"/>
  <c r="I553" i="3" s="1"/>
  <c r="I622" i="3" s="1"/>
  <c r="I553" i="2"/>
  <c r="I622" i="2" s="1"/>
  <c r="N417" i="1"/>
  <c r="V417" i="1"/>
  <c r="H417" i="5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W192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T531" i="1" s="1"/>
  <c r="T530" i="1" s="1"/>
  <c r="O263" i="3"/>
  <c r="O219" i="1"/>
  <c r="O217" i="1" s="1"/>
  <c r="W263" i="3"/>
  <c r="W219" i="1"/>
  <c r="W217" i="1" s="1"/>
  <c r="W531" i="1" s="1"/>
  <c r="Y406" i="3"/>
  <c r="Y384" i="3"/>
  <c r="Y560" i="2"/>
  <c r="Y362" i="3"/>
  <c r="Y302" i="2"/>
  <c r="H274" i="3"/>
  <c r="H247" i="3"/>
  <c r="C416" i="3"/>
  <c r="C572" i="3" s="1"/>
  <c r="C572" i="2"/>
  <c r="C397" i="3"/>
  <c r="C372" i="3"/>
  <c r="C371" i="2"/>
  <c r="C286" i="3"/>
  <c r="C544" i="3" s="1"/>
  <c r="C618" i="3" s="1"/>
  <c r="C544" i="2"/>
  <c r="P406" i="3"/>
  <c r="P384" i="3"/>
  <c r="P560" i="3" s="1"/>
  <c r="P560" i="2"/>
  <c r="P362" i="3"/>
  <c r="P302" i="2"/>
  <c r="N406" i="3"/>
  <c r="N384" i="3"/>
  <c r="N560" i="3" s="1"/>
  <c r="N560" i="2"/>
  <c r="N362" i="3"/>
  <c r="N302" i="2"/>
  <c r="N274" i="3"/>
  <c r="N247" i="3"/>
  <c r="AB416" i="3"/>
  <c r="AB572" i="3" s="1"/>
  <c r="AB572" i="2"/>
  <c r="AB571" i="2" s="1"/>
  <c r="AB630" i="2" s="1"/>
  <c r="AB415" i="2"/>
  <c r="AB397" i="3"/>
  <c r="AB372" i="3"/>
  <c r="AB371" i="2"/>
  <c r="M416" i="3"/>
  <c r="M572" i="3" s="1"/>
  <c r="M572" i="2"/>
  <c r="M571" i="2" s="1"/>
  <c r="M630" i="2" s="1"/>
  <c r="M397" i="3"/>
  <c r="M372" i="3"/>
  <c r="M371" i="2"/>
  <c r="Z416" i="3"/>
  <c r="Z572" i="3" s="1"/>
  <c r="Z572" i="2"/>
  <c r="Z397" i="3"/>
  <c r="Z372" i="3"/>
  <c r="Z371" i="2"/>
  <c r="H416" i="3"/>
  <c r="H572" i="3" s="1"/>
  <c r="H572" i="2"/>
  <c r="H397" i="3"/>
  <c r="H372" i="3"/>
  <c r="H371" i="2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D301" i="2" s="1"/>
  <c r="D300" i="2" s="1"/>
  <c r="AE274" i="3"/>
  <c r="AE247" i="3"/>
  <c r="T285" i="3"/>
  <c r="T262" i="3"/>
  <c r="O274" i="3"/>
  <c r="O247" i="3"/>
  <c r="W285" i="3"/>
  <c r="W262" i="3"/>
  <c r="Y410" i="3"/>
  <c r="Y409" i="2"/>
  <c r="Y570" i="2" s="1"/>
  <c r="Y568" i="2" s="1"/>
  <c r="Y629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C549" i="2" s="1"/>
  <c r="C620" i="2" s="1"/>
  <c r="P410" i="3"/>
  <c r="P409" i="2"/>
  <c r="P407" i="2" s="1"/>
  <c r="P387" i="3"/>
  <c r="P353" i="3"/>
  <c r="N419" i="3"/>
  <c r="N396" i="3"/>
  <c r="N375" i="3"/>
  <c r="N374" i="2"/>
  <c r="N273" i="3"/>
  <c r="N272" i="3" s="1"/>
  <c r="N272" i="1"/>
  <c r="N270" i="1" s="1"/>
  <c r="N269" i="1" s="1"/>
  <c r="N543" i="1" s="1"/>
  <c r="N250" i="3"/>
  <c r="AB419" i="3"/>
  <c r="AB396" i="3"/>
  <c r="AB375" i="3"/>
  <c r="AB374" i="3" s="1"/>
  <c r="AB374" i="2"/>
  <c r="M410" i="3"/>
  <c r="M409" i="2"/>
  <c r="M570" i="2" s="1"/>
  <c r="M387" i="3"/>
  <c r="M353" i="3"/>
  <c r="Z419" i="3"/>
  <c r="Z396" i="3"/>
  <c r="Z375" i="3"/>
  <c r="Z374" i="2"/>
  <c r="H410" i="3"/>
  <c r="H409" i="2"/>
  <c r="H570" i="2" s="1"/>
  <c r="H387" i="3"/>
  <c r="H353" i="3"/>
  <c r="O292" i="3"/>
  <c r="O291" i="2"/>
  <c r="O191" i="2" s="1"/>
  <c r="O550" i="2"/>
  <c r="O549" i="2" s="1"/>
  <c r="O620" i="2" s="1"/>
  <c r="D410" i="3"/>
  <c r="D409" i="2"/>
  <c r="D570" i="2" s="1"/>
  <c r="D387" i="3"/>
  <c r="D353" i="3"/>
  <c r="AE281" i="3"/>
  <c r="AE264" i="3"/>
  <c r="AE241" i="3"/>
  <c r="T273" i="3"/>
  <c r="T272" i="1"/>
  <c r="T270" i="1" s="1"/>
  <c r="T250" i="3"/>
  <c r="O281" i="3"/>
  <c r="O264" i="3"/>
  <c r="O241" i="3"/>
  <c r="O240" i="1"/>
  <c r="O535" i="1" s="1"/>
  <c r="W273" i="3"/>
  <c r="W272" i="1"/>
  <c r="W270" i="1" s="1"/>
  <c r="W269" i="1" s="1"/>
  <c r="W543" i="1" s="1"/>
  <c r="W250" i="3"/>
  <c r="Y418" i="3"/>
  <c r="Y417" i="2"/>
  <c r="Y573" i="2" s="1"/>
  <c r="Y395" i="3"/>
  <c r="Y378" i="3"/>
  <c r="Y377" i="3" s="1"/>
  <c r="Y377" i="2"/>
  <c r="Y356" i="3"/>
  <c r="Y355" i="3" s="1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X349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545" i="1" s="1"/>
  <c r="C619" i="1" s="1"/>
  <c r="C287" i="1"/>
  <c r="C249" i="3"/>
  <c r="U276" i="3"/>
  <c r="U241" i="3"/>
  <c r="V422" i="3"/>
  <c r="V361" i="3"/>
  <c r="V328" i="2"/>
  <c r="O402" i="3"/>
  <c r="O401" i="2"/>
  <c r="O567" i="2" s="1"/>
  <c r="O302" i="2"/>
  <c r="O301" i="2" s="1"/>
  <c r="AA247" i="3"/>
  <c r="I397" i="3"/>
  <c r="U402" i="3"/>
  <c r="U401" i="2"/>
  <c r="U567" i="2" s="1"/>
  <c r="U565" i="2" s="1"/>
  <c r="U628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3" s="1"/>
  <c r="K371" i="2"/>
  <c r="AC416" i="3"/>
  <c r="AC572" i="3" s="1"/>
  <c r="AC572" i="2"/>
  <c r="AC376" i="3"/>
  <c r="X420" i="3"/>
  <c r="X372" i="3"/>
  <c r="X371" i="3" s="1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V421" i="3"/>
  <c r="V381" i="3"/>
  <c r="V380" i="2"/>
  <c r="V351" i="3"/>
  <c r="V350" i="2"/>
  <c r="V349" i="2" s="1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390" i="3"/>
  <c r="J356" i="3"/>
  <c r="J355" i="2"/>
  <c r="J349" i="2" s="1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565" i="2" s="1"/>
  <c r="I628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V536" i="5" s="1"/>
  <c r="V616" i="5" s="1"/>
  <c r="O234" i="3"/>
  <c r="X286" i="3"/>
  <c r="X544" i="3" s="1"/>
  <c r="X618" i="3" s="1"/>
  <c r="X544" i="2"/>
  <c r="Z417" i="5"/>
  <c r="Z573" i="5" s="1"/>
  <c r="Z571" i="5" s="1"/>
  <c r="Z630" i="5" s="1"/>
  <c r="L220" i="3"/>
  <c r="L219" i="5"/>
  <c r="L217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562" i="2" s="1"/>
  <c r="I627" i="2" s="1"/>
  <c r="I357" i="3"/>
  <c r="N393" i="5"/>
  <c r="N391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3" s="1"/>
  <c r="S237" i="5"/>
  <c r="S230" i="5" s="1"/>
  <c r="S534" i="5" s="1"/>
  <c r="S207" i="3"/>
  <c r="R236" i="3"/>
  <c r="R218" i="3"/>
  <c r="R217" i="5"/>
  <c r="R531" i="5" s="1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298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99" i="2" s="1"/>
  <c r="S302" i="2"/>
  <c r="E229" i="3"/>
  <c r="AA199" i="3"/>
  <c r="G417" i="5"/>
  <c r="G415" i="5" s="1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N557" i="1" s="1"/>
  <c r="N556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3" s="1"/>
  <c r="AA359" i="2"/>
  <c r="AA358" i="2" s="1"/>
  <c r="W403" i="3"/>
  <c r="W381" i="3"/>
  <c r="W380" i="2"/>
  <c r="W360" i="3"/>
  <c r="W359" i="3" s="1"/>
  <c r="W358" i="3" s="1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562" i="2" s="1"/>
  <c r="X627" i="2" s="1"/>
  <c r="X357" i="3"/>
  <c r="D284" i="3"/>
  <c r="D268" i="3"/>
  <c r="D246" i="3"/>
  <c r="D226" i="1"/>
  <c r="D533" i="1" s="1"/>
  <c r="G414" i="3"/>
  <c r="G392" i="3"/>
  <c r="G563" i="3" s="1"/>
  <c r="G563" i="2"/>
  <c r="G562" i="2" s="1"/>
  <c r="G627" i="2" s="1"/>
  <c r="G357" i="3"/>
  <c r="J420" i="3"/>
  <c r="J402" i="3"/>
  <c r="J401" i="2"/>
  <c r="J567" i="2" s="1"/>
  <c r="J565" i="2" s="1"/>
  <c r="J628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565" i="2" s="1"/>
  <c r="V628" i="2" s="1"/>
  <c r="V376" i="3"/>
  <c r="V354" i="3"/>
  <c r="O422" i="3"/>
  <c r="O400" i="3"/>
  <c r="O566" i="3" s="1"/>
  <c r="O566" i="2"/>
  <c r="O382" i="3"/>
  <c r="O361" i="3"/>
  <c r="V546" i="1"/>
  <c r="V545" i="1" s="1"/>
  <c r="V619" i="1" s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573" i="1" s="1"/>
  <c r="I571" i="1" s="1"/>
  <c r="I630" i="1" s="1"/>
  <c r="I404" i="3"/>
  <c r="I386" i="3"/>
  <c r="I385" i="2"/>
  <c r="I561" i="2" s="1"/>
  <c r="I363" i="3"/>
  <c r="I328" i="2"/>
  <c r="G417" i="1"/>
  <c r="U404" i="3"/>
  <c r="U386" i="3"/>
  <c r="U385" i="2"/>
  <c r="U561" i="2" s="1"/>
  <c r="U559" i="2" s="1"/>
  <c r="U626" i="2" s="1"/>
  <c r="U363" i="3"/>
  <c r="U328" i="2"/>
  <c r="H359" i="1"/>
  <c r="H358" i="1" s="1"/>
  <c r="H349" i="1" s="1"/>
  <c r="H299" i="1" s="1"/>
  <c r="H557" i="1" s="1"/>
  <c r="H556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W546" i="5"/>
  <c r="W287" i="5"/>
  <c r="V547" i="5"/>
  <c r="O227" i="3"/>
  <c r="O226" i="5"/>
  <c r="O533" i="5" s="1"/>
  <c r="X359" i="5"/>
  <c r="X358" i="5" s="1"/>
  <c r="X349" i="5" s="1"/>
  <c r="X299" i="5" s="1"/>
  <c r="T359" i="5"/>
  <c r="T358" i="5" s="1"/>
  <c r="T349" i="5" s="1"/>
  <c r="T299" i="5" s="1"/>
  <c r="L214" i="3"/>
  <c r="L213" i="5"/>
  <c r="L206" i="5" s="1"/>
  <c r="L529" i="5" s="1"/>
  <c r="K229" i="3"/>
  <c r="AD267" i="3"/>
  <c r="G283" i="3"/>
  <c r="G259" i="3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559" i="2" s="1"/>
  <c r="G626" i="2" s="1"/>
  <c r="G363" i="3"/>
  <c r="G328" i="3"/>
  <c r="G328" i="2"/>
  <c r="G301" i="2" s="1"/>
  <c r="J419" i="3"/>
  <c r="J396" i="3"/>
  <c r="J375" i="3"/>
  <c r="J374" i="2"/>
  <c r="J367" i="2" s="1"/>
  <c r="J558" i="2" s="1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7" i="2" s="1"/>
  <c r="O558" i="2" s="1"/>
  <c r="O360" i="3"/>
  <c r="O359" i="2"/>
  <c r="O358" i="2" s="1"/>
  <c r="O349" i="2" s="1"/>
  <c r="V263" i="3"/>
  <c r="V219" i="1"/>
  <c r="V217" i="1" s="1"/>
  <c r="V531" i="1" s="1"/>
  <c r="AA263" i="3"/>
  <c r="AA219" i="1"/>
  <c r="AA217" i="1" s="1"/>
  <c r="AA531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534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567" i="2" s="1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J545" i="5" s="1"/>
  <c r="J619" i="5" s="1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562" i="2" s="1"/>
  <c r="T627" i="2" s="1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3" s="1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3" s="1"/>
  <c r="I237" i="5"/>
  <c r="I230" i="5" s="1"/>
  <c r="I534" i="5" s="1"/>
  <c r="I210" i="3"/>
  <c r="M563" i="5"/>
  <c r="M562" i="5" s="1"/>
  <c r="M627" i="5" s="1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5"/>
  <c r="J230" i="5" s="1"/>
  <c r="J210" i="3"/>
  <c r="K231" i="3"/>
  <c r="K212" i="3"/>
  <c r="K200" i="3"/>
  <c r="C563" i="5"/>
  <c r="C562" i="5" s="1"/>
  <c r="C627" i="5" s="1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565" i="2" s="1"/>
  <c r="T628" i="2" s="1"/>
  <c r="T382" i="3"/>
  <c r="T361" i="3"/>
  <c r="S413" i="3"/>
  <c r="S390" i="3"/>
  <c r="S370" i="3"/>
  <c r="S352" i="3"/>
  <c r="F547" i="5"/>
  <c r="F545" i="5" s="1"/>
  <c r="F619" i="5" s="1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I236" i="3"/>
  <c r="I224" i="3"/>
  <c r="I197" i="3"/>
  <c r="M417" i="5"/>
  <c r="M573" i="5" s="1"/>
  <c r="M571" i="5" s="1"/>
  <c r="M630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O531" i="5" s="1"/>
  <c r="E359" i="5"/>
  <c r="E358" i="5" s="1"/>
  <c r="E349" i="5" s="1"/>
  <c r="E299" i="5" s="1"/>
  <c r="E557" i="5" s="1"/>
  <c r="E556" i="5" s="1"/>
  <c r="Q359" i="1"/>
  <c r="Q358" i="1" s="1"/>
  <c r="Q349" i="1" s="1"/>
  <c r="Q299" i="1" s="1"/>
  <c r="D359" i="1"/>
  <c r="D358" i="1" s="1"/>
  <c r="D349" i="1" s="1"/>
  <c r="D299" i="1" s="1"/>
  <c r="D557" i="1" s="1"/>
  <c r="D556" i="1" s="1"/>
  <c r="I286" i="3"/>
  <c r="I544" i="3" s="1"/>
  <c r="I618" i="3" s="1"/>
  <c r="I544" i="2"/>
  <c r="T359" i="1"/>
  <c r="T358" i="1" s="1"/>
  <c r="T349" i="1" s="1"/>
  <c r="T299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K206" i="5"/>
  <c r="K529" i="5" s="1"/>
  <c r="AD295" i="3"/>
  <c r="AD553" i="3" s="1"/>
  <c r="AD622" i="3" s="1"/>
  <c r="AD553" i="2"/>
  <c r="AD622" i="2" s="1"/>
  <c r="U417" i="5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2"/>
  <c r="S360" i="3"/>
  <c r="S359" i="2"/>
  <c r="S358" i="2" s="1"/>
  <c r="F223" i="3"/>
  <c r="F205" i="3"/>
  <c r="E238" i="3"/>
  <c r="E237" i="3" s="1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J562" i="5" s="1"/>
  <c r="J627" i="5" s="1"/>
  <c r="Z221" i="3"/>
  <c r="Z198" i="3"/>
  <c r="U563" i="1"/>
  <c r="N231" i="3"/>
  <c r="N212" i="3"/>
  <c r="N200" i="3"/>
  <c r="W223" i="3"/>
  <c r="W205" i="3"/>
  <c r="V238" i="3"/>
  <c r="V237" i="3" s="1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T563" i="1"/>
  <c r="T562" i="1" s="1"/>
  <c r="T627" i="1" s="1"/>
  <c r="AC563" i="1"/>
  <c r="AC562" i="1" s="1"/>
  <c r="AC627" i="1" s="1"/>
  <c r="L238" i="3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AE526" i="5" s="1"/>
  <c r="X283" i="3"/>
  <c r="X259" i="3"/>
  <c r="H546" i="5"/>
  <c r="H287" i="5"/>
  <c r="H234" i="3"/>
  <c r="H207" i="3"/>
  <c r="X417" i="1"/>
  <c r="X573" i="1" s="1"/>
  <c r="X571" i="1" s="1"/>
  <c r="X630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298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L359" i="1"/>
  <c r="L358" i="1" s="1"/>
  <c r="L349" i="1" s="1"/>
  <c r="L299" i="1" s="1"/>
  <c r="L557" i="1" s="1"/>
  <c r="L556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AE220" i="3"/>
  <c r="AE219" i="5"/>
  <c r="AE217" i="5" s="1"/>
  <c r="X284" i="3"/>
  <c r="X268" i="3"/>
  <c r="X246" i="3"/>
  <c r="X226" i="1"/>
  <c r="X533" i="1" s="1"/>
  <c r="H228" i="3"/>
  <c r="H208" i="3"/>
  <c r="H196" i="3"/>
  <c r="H195" i="5"/>
  <c r="H193" i="5" s="1"/>
  <c r="J284" i="3"/>
  <c r="J268" i="3"/>
  <c r="J246" i="3"/>
  <c r="J226" i="1"/>
  <c r="J533" i="1" s="1"/>
  <c r="Q228" i="3"/>
  <c r="Q208" i="3"/>
  <c r="Q196" i="3"/>
  <c r="Q195" i="5"/>
  <c r="Q193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AE377" i="2"/>
  <c r="AE356" i="3"/>
  <c r="AE355" i="2"/>
  <c r="L404" i="3"/>
  <c r="L386" i="3"/>
  <c r="L385" i="2"/>
  <c r="L561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573" i="5" s="1"/>
  <c r="O571" i="5" s="1"/>
  <c r="O630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557" i="5" s="1"/>
  <c r="O556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298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J526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AD531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415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531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C221" i="3"/>
  <c r="C198" i="3"/>
  <c r="Y238" i="3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533" i="5" s="1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568" i="2" s="1"/>
  <c r="F629" i="2" s="1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298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568" i="2" s="1"/>
  <c r="E629" i="2" s="1"/>
  <c r="E387" i="3"/>
  <c r="E353" i="3"/>
  <c r="R419" i="3"/>
  <c r="R396" i="3"/>
  <c r="R375" i="3"/>
  <c r="R374" i="3" s="1"/>
  <c r="R374" i="2"/>
  <c r="R273" i="3"/>
  <c r="R272" i="1"/>
  <c r="R270" i="1" s="1"/>
  <c r="R269" i="1" s="1"/>
  <c r="R543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3" s="1"/>
  <c r="C237" i="5"/>
  <c r="C230" i="5" s="1"/>
  <c r="C534" i="5" s="1"/>
  <c r="C210" i="3"/>
  <c r="Y221" i="3"/>
  <c r="Y198" i="3"/>
  <c r="AD273" i="3"/>
  <c r="AD272" i="1"/>
  <c r="AD270" i="1" s="1"/>
  <c r="AD269" i="1" s="1"/>
  <c r="AD543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573" i="1" s="1"/>
  <c r="AE571" i="1" s="1"/>
  <c r="AE630" i="1" s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549" i="2" s="1"/>
  <c r="N620" i="2" s="1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69" i="1" s="1"/>
  <c r="X543" i="1" s="1"/>
  <c r="X250" i="3"/>
  <c r="H231" i="3"/>
  <c r="H212" i="3"/>
  <c r="H200" i="3"/>
  <c r="J273" i="3"/>
  <c r="J272" i="1"/>
  <c r="J270" i="1" s="1"/>
  <c r="J250" i="3"/>
  <c r="Q231" i="3"/>
  <c r="Q230" i="5"/>
  <c r="Q534" i="5" s="1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561" i="2" s="1"/>
  <c r="F363" i="3"/>
  <c r="F328" i="2"/>
  <c r="F301" i="2" s="1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3" s="1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O564" i="5" s="1"/>
  <c r="Z293" i="3"/>
  <c r="Z551" i="3" s="1"/>
  <c r="Z551" i="2"/>
  <c r="Z549" i="2" s="1"/>
  <c r="Z620" i="2" s="1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69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U526" i="5" s="1"/>
  <c r="K293" i="3"/>
  <c r="K551" i="3" s="1"/>
  <c r="K551" i="2"/>
  <c r="AB275" i="3"/>
  <c r="AB243" i="3"/>
  <c r="AB532" i="1"/>
  <c r="T293" i="3"/>
  <c r="T551" i="3" s="1"/>
  <c r="T551" i="2"/>
  <c r="T549" i="2" s="1"/>
  <c r="T620" i="2" s="1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G557" i="65"/>
  <c r="AA557" i="65"/>
  <c r="AA556" i="65" s="1"/>
  <c r="N69" i="3"/>
  <c r="N68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N5" i="65" s="1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D545" i="1"/>
  <c r="D619" i="1" s="1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H8" i="3"/>
  <c r="V35" i="3"/>
  <c r="G69" i="3"/>
  <c r="G68" i="3" s="1"/>
  <c r="Y69" i="3"/>
  <c r="Y68" i="3" s="1"/>
  <c r="J8" i="3"/>
  <c r="AC69" i="3"/>
  <c r="AC68" i="3" s="1"/>
  <c r="D69" i="3"/>
  <c r="D68" i="3" s="1"/>
  <c r="M8" i="2"/>
  <c r="M458" i="2" s="1"/>
  <c r="J69" i="2"/>
  <c r="J68" i="2" s="1"/>
  <c r="J464" i="2" s="1"/>
  <c r="K564" i="5"/>
  <c r="I80" i="5"/>
  <c r="I465" i="5" s="1"/>
  <c r="AB80" i="2"/>
  <c r="AB465" i="2" s="1"/>
  <c r="X80" i="2"/>
  <c r="X465" i="2" s="1"/>
  <c r="N80" i="3"/>
  <c r="Y8" i="3"/>
  <c r="J35" i="3"/>
  <c r="J31" i="3" s="1"/>
  <c r="E69" i="3"/>
  <c r="E68" i="3" s="1"/>
  <c r="P35" i="3"/>
  <c r="G35" i="2"/>
  <c r="G31" i="2" s="1"/>
  <c r="G460" i="2" s="1"/>
  <c r="V415" i="2"/>
  <c r="K391" i="2"/>
  <c r="R80" i="3"/>
  <c r="I69" i="3"/>
  <c r="I68" i="3" s="1"/>
  <c r="AB8" i="3"/>
  <c r="L8" i="3"/>
  <c r="O80" i="3"/>
  <c r="W8" i="3"/>
  <c r="F35" i="2"/>
  <c r="F31" i="2" s="1"/>
  <c r="F460" i="2" s="1"/>
  <c r="N564" i="5"/>
  <c r="N562" i="5" s="1"/>
  <c r="N627" i="5" s="1"/>
  <c r="T8" i="1"/>
  <c r="T458" i="1" s="1"/>
  <c r="C545" i="5"/>
  <c r="C619" i="5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AD8" i="5"/>
  <c r="AD458" i="5" s="1"/>
  <c r="H562" i="2"/>
  <c r="H627" i="2" s="1"/>
  <c r="H571" i="2"/>
  <c r="H630" i="2" s="1"/>
  <c r="M415" i="2"/>
  <c r="Y35" i="5"/>
  <c r="Y31" i="5" s="1"/>
  <c r="Y460" i="5" s="1"/>
  <c r="AE8" i="5"/>
  <c r="H8" i="5"/>
  <c r="H458" i="5" s="1"/>
  <c r="Z349" i="2"/>
  <c r="AE478" i="1"/>
  <c r="AE606" i="1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AE8" i="2"/>
  <c r="AE458" i="2" s="1"/>
  <c r="N80" i="1"/>
  <c r="N465" i="1" s="1"/>
  <c r="R8" i="1"/>
  <c r="R458" i="1" s="1"/>
  <c r="N536" i="5"/>
  <c r="N616" i="5" s="1"/>
  <c r="L35" i="5"/>
  <c r="L31" i="5" s="1"/>
  <c r="L460" i="5" s="1"/>
  <c r="AC35" i="5"/>
  <c r="AC31" i="5" s="1"/>
  <c r="AC460" i="5" s="1"/>
  <c r="N35" i="5"/>
  <c r="N31" i="5" s="1"/>
  <c r="Y31" i="1"/>
  <c r="Y460" i="1" s="1"/>
  <c r="AD80" i="5"/>
  <c r="AD465" i="5" s="1"/>
  <c r="F69" i="2"/>
  <c r="F68" i="2" s="1"/>
  <c r="F464" i="2" s="1"/>
  <c r="O269" i="1"/>
  <c r="P391" i="2"/>
  <c r="H80" i="5"/>
  <c r="H465" i="5" s="1"/>
  <c r="Z383" i="2"/>
  <c r="M301" i="2"/>
  <c r="M30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AB8" i="2"/>
  <c r="AB458" i="2" s="1"/>
  <c r="U367" i="2"/>
  <c r="U558" i="2" s="1"/>
  <c r="AC35" i="1"/>
  <c r="AC31" i="1" s="1"/>
  <c r="AC460" i="1" s="1"/>
  <c r="R80" i="5"/>
  <c r="R465" i="5" s="1"/>
  <c r="C269" i="1"/>
  <c r="C543" i="1" s="1"/>
  <c r="M80" i="1"/>
  <c r="M465" i="1" s="1"/>
  <c r="L80" i="5"/>
  <c r="L465" i="5" s="1"/>
  <c r="J8" i="1"/>
  <c r="J458" i="1" s="1"/>
  <c r="AC562" i="2"/>
  <c r="AC627" i="2" s="1"/>
  <c r="AC559" i="2"/>
  <c r="AC626" i="2" s="1"/>
  <c r="O69" i="5"/>
  <c r="O68" i="5" s="1"/>
  <c r="O464" i="5" s="1"/>
  <c r="Y565" i="2"/>
  <c r="Y628" i="2" s="1"/>
  <c r="S80" i="5"/>
  <c r="S465" i="5" s="1"/>
  <c r="K69" i="2"/>
  <c r="K68" i="2" s="1"/>
  <c r="K464" i="2" s="1"/>
  <c r="H415" i="2"/>
  <c r="S122" i="2"/>
  <c r="R122" i="2"/>
  <c r="H69" i="3"/>
  <c r="H68" i="3" s="1"/>
  <c r="U69" i="3"/>
  <c r="U68" i="3" s="1"/>
  <c r="V69" i="3"/>
  <c r="V68" i="3" s="1"/>
  <c r="I35" i="3"/>
  <c r="I31" i="3" s="1"/>
  <c r="D80" i="3"/>
  <c r="AC35" i="3"/>
  <c r="P80" i="3"/>
  <c r="M8" i="3"/>
  <c r="J8" i="2"/>
  <c r="J458" i="2" s="1"/>
  <c r="AE69" i="2"/>
  <c r="AE68" i="2" s="1"/>
  <c r="AE464" i="2" s="1"/>
  <c r="U564" i="2"/>
  <c r="U562" i="2" s="1"/>
  <c r="U627" i="2" s="1"/>
  <c r="U391" i="2"/>
  <c r="H564" i="1"/>
  <c r="H562" i="1" s="1"/>
  <c r="H627" i="1" s="1"/>
  <c r="H391" i="1"/>
  <c r="E564" i="1"/>
  <c r="E391" i="1"/>
  <c r="AA80" i="3"/>
  <c r="AB80" i="5"/>
  <c r="AB465" i="5" s="1"/>
  <c r="V80" i="5"/>
  <c r="V465" i="5" s="1"/>
  <c r="U269" i="1"/>
  <c r="U543" i="1" s="1"/>
  <c r="I80" i="3"/>
  <c r="AE69" i="3"/>
  <c r="AE68" i="3" s="1"/>
  <c r="Z8" i="3"/>
  <c r="T35" i="3"/>
  <c r="S69" i="3"/>
  <c r="S68" i="3" s="1"/>
  <c r="AB35" i="3"/>
  <c r="J80" i="2"/>
  <c r="J465" i="2" s="1"/>
  <c r="AA8" i="2"/>
  <c r="AA458" i="2" s="1"/>
  <c r="N8" i="1"/>
  <c r="N458" i="1" s="1"/>
  <c r="S561" i="2"/>
  <c r="S559" i="2" s="1"/>
  <c r="S626" i="2" s="1"/>
  <c r="S383" i="2"/>
  <c r="U570" i="2"/>
  <c r="U568" i="2" s="1"/>
  <c r="U629" i="2" s="1"/>
  <c r="U407" i="2"/>
  <c r="AE80" i="2"/>
  <c r="G80" i="1"/>
  <c r="G465" i="1" s="1"/>
  <c r="Q549" i="2"/>
  <c r="Q620" i="2" s="1"/>
  <c r="F562" i="1"/>
  <c r="F627" i="1" s="1"/>
  <c r="S562" i="1"/>
  <c r="S627" i="1" s="1"/>
  <c r="O562" i="1"/>
  <c r="O627" i="1" s="1"/>
  <c r="I568" i="2"/>
  <c r="I629" i="2" s="1"/>
  <c r="Z35" i="5"/>
  <c r="Z31" i="5" s="1"/>
  <c r="Z460" i="5" s="1"/>
  <c r="AA8" i="5"/>
  <c r="AA458" i="5" s="1"/>
  <c r="E69" i="2"/>
  <c r="E68" i="2" s="1"/>
  <c r="E464" i="2" s="1"/>
  <c r="AA367" i="2"/>
  <c r="AA558" i="2" s="1"/>
  <c r="V69" i="2"/>
  <c r="V68" i="2" s="1"/>
  <c r="V464" i="2" s="1"/>
  <c r="Q8" i="2"/>
  <c r="Q458" i="2" s="1"/>
  <c r="R391" i="5"/>
  <c r="O415" i="2"/>
  <c r="X383" i="2"/>
  <c r="K301" i="2"/>
  <c r="K300" i="2" s="1"/>
  <c r="K383" i="2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AE31" i="2" s="1"/>
  <c r="W8" i="2"/>
  <c r="W458" i="2" s="1"/>
  <c r="F571" i="2"/>
  <c r="F630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C536" i="5"/>
  <c r="C616" i="5" s="1"/>
  <c r="S80" i="2"/>
  <c r="S465" i="2" s="1"/>
  <c r="I391" i="2"/>
  <c r="X35" i="1"/>
  <c r="X31" i="1" s="1"/>
  <c r="X460" i="1" s="1"/>
  <c r="H8" i="1"/>
  <c r="H458" i="1" s="1"/>
  <c r="Z80" i="3"/>
  <c r="S80" i="3"/>
  <c r="W80" i="3"/>
  <c r="AD8" i="3"/>
  <c r="W35" i="3"/>
  <c r="AD35" i="3"/>
  <c r="AD31" i="3" s="1"/>
  <c r="AD460" i="3" s="1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W80" i="1"/>
  <c r="W465" i="1" s="1"/>
  <c r="G80" i="5"/>
  <c r="G465" i="5" s="1"/>
  <c r="G545" i="1"/>
  <c r="G619" i="1" s="1"/>
  <c r="T349" i="2"/>
  <c r="Z80" i="5"/>
  <c r="Z465" i="5" s="1"/>
  <c r="AD80" i="2"/>
  <c r="AD465" i="2" s="1"/>
  <c r="W564" i="2"/>
  <c r="W391" i="2"/>
  <c r="AA391" i="2"/>
  <c r="G391" i="1"/>
  <c r="T80" i="5"/>
  <c r="T465" i="5" s="1"/>
  <c r="G415" i="2"/>
  <c r="P570" i="2"/>
  <c r="P568" i="2" s="1"/>
  <c r="P629" i="2" s="1"/>
  <c r="V80" i="2"/>
  <c r="V465" i="2" s="1"/>
  <c r="Q35" i="1"/>
  <c r="Q31" i="1" s="1"/>
  <c r="G571" i="2"/>
  <c r="G630" i="2" s="1"/>
  <c r="AC571" i="2"/>
  <c r="AC630" i="2" s="1"/>
  <c r="J35" i="5"/>
  <c r="J31" i="5" s="1"/>
  <c r="J460" i="5" s="1"/>
  <c r="J8" i="5"/>
  <c r="J458" i="5" s="1"/>
  <c r="Q69" i="2"/>
  <c r="Q68" i="2" s="1"/>
  <c r="Q464" i="2" s="1"/>
  <c r="L80" i="1"/>
  <c r="L465" i="1" s="1"/>
  <c r="E8" i="1"/>
  <c r="E458" i="1" s="1"/>
  <c r="Z301" i="2"/>
  <c r="Z300" i="2" s="1"/>
  <c r="Y80" i="1"/>
  <c r="Y465" i="1" s="1"/>
  <c r="O80" i="1"/>
  <c r="O465" i="1" s="1"/>
  <c r="C568" i="2"/>
  <c r="C629" i="2" s="1"/>
  <c r="Z565" i="2"/>
  <c r="Z628" i="2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M349" i="2"/>
  <c r="H69" i="5"/>
  <c r="H68" i="5" s="1"/>
  <c r="H464" i="5" s="1"/>
  <c r="W545" i="1"/>
  <c r="W619" i="1" s="1"/>
  <c r="I571" i="2"/>
  <c r="I630" i="2" s="1"/>
  <c r="X559" i="2"/>
  <c r="X626" i="2" s="1"/>
  <c r="Y8" i="5"/>
  <c r="Y458" i="5" s="1"/>
  <c r="S545" i="5"/>
  <c r="S619" i="5" s="1"/>
  <c r="K8" i="5"/>
  <c r="K458" i="5" s="1"/>
  <c r="AE80" i="1"/>
  <c r="H35" i="1"/>
  <c r="H31" i="1" s="1"/>
  <c r="H460" i="1" s="1"/>
  <c r="H80" i="1"/>
  <c r="H465" i="1" s="1"/>
  <c r="C80" i="2"/>
  <c r="C465" i="2" s="1"/>
  <c r="Q80" i="2"/>
  <c r="Y559" i="2"/>
  <c r="Y626" i="2" s="1"/>
  <c r="F35" i="5"/>
  <c r="F31" i="5" s="1"/>
  <c r="F460" i="5" s="1"/>
  <c r="N407" i="2"/>
  <c r="AB69" i="2"/>
  <c r="AB68" i="2" s="1"/>
  <c r="AB464" i="2" s="1"/>
  <c r="T545" i="1"/>
  <c r="T619" i="1" s="1"/>
  <c r="N399" i="2"/>
  <c r="AD122" i="2"/>
  <c r="AD111" i="2" s="1"/>
  <c r="Y478" i="2"/>
  <c r="Y606" i="2" s="1"/>
  <c r="N122" i="2"/>
  <c r="V69" i="5"/>
  <c r="V68" i="5" s="1"/>
  <c r="V464" i="5" s="1"/>
  <c r="Z69" i="2"/>
  <c r="Z68" i="2" s="1"/>
  <c r="AB8" i="5"/>
  <c r="AB458" i="5" s="1"/>
  <c r="G8" i="5"/>
  <c r="G458" i="5" s="1"/>
  <c r="K80" i="1"/>
  <c r="K465" i="1" s="1"/>
  <c r="H269" i="1"/>
  <c r="H543" i="1" s="1"/>
  <c r="S8" i="5"/>
  <c r="S458" i="5" s="1"/>
  <c r="D367" i="2"/>
  <c r="D558" i="2" s="1"/>
  <c r="H349" i="2"/>
  <c r="X69" i="5"/>
  <c r="X68" i="5" s="1"/>
  <c r="X67" i="5" s="1"/>
  <c r="H425" i="1"/>
  <c r="E425" i="1"/>
  <c r="G425" i="1"/>
  <c r="X425" i="1"/>
  <c r="P425" i="1"/>
  <c r="AC425" i="1"/>
  <c r="L425" i="1"/>
  <c r="C489" i="2"/>
  <c r="C607" i="2" s="1"/>
  <c r="T472" i="3"/>
  <c r="T605" i="3" s="1"/>
  <c r="O472" i="2"/>
  <c r="O605" i="2" s="1"/>
  <c r="O478" i="2"/>
  <c r="O606" i="2" s="1"/>
  <c r="I531" i="1"/>
  <c r="I216" i="1"/>
  <c r="S531" i="1"/>
  <c r="S530" i="1" s="1"/>
  <c r="F526" i="5"/>
  <c r="F192" i="5"/>
  <c r="AA531" i="5"/>
  <c r="Z526" i="5"/>
  <c r="G531" i="1"/>
  <c r="G530" i="1" s="1"/>
  <c r="G80" i="2"/>
  <c r="G465" i="2" s="1"/>
  <c r="O80" i="2"/>
  <c r="O465" i="2" s="1"/>
  <c r="Q526" i="5"/>
  <c r="Y531" i="1"/>
  <c r="Y530" i="1" s="1"/>
  <c r="C531" i="5"/>
  <c r="M531" i="1"/>
  <c r="V531" i="5"/>
  <c r="H80" i="2"/>
  <c r="H465" i="2" s="1"/>
  <c r="L80" i="3"/>
  <c r="T80" i="2"/>
  <c r="T465" i="2" s="1"/>
  <c r="AE531" i="5"/>
  <c r="W526" i="5"/>
  <c r="N526" i="5"/>
  <c r="N192" i="5"/>
  <c r="F269" i="1"/>
  <c r="F543" i="1" s="1"/>
  <c r="K80" i="5"/>
  <c r="K465" i="5" s="1"/>
  <c r="C531" i="1"/>
  <c r="P80" i="5"/>
  <c r="N80" i="5"/>
  <c r="N465" i="5" s="1"/>
  <c r="O542" i="1"/>
  <c r="N531" i="1"/>
  <c r="N530" i="1" s="1"/>
  <c r="N216" i="1"/>
  <c r="T80" i="3"/>
  <c r="AE80" i="3"/>
  <c r="F531" i="1"/>
  <c r="F530" i="1" s="1"/>
  <c r="F216" i="1"/>
  <c r="AA526" i="5"/>
  <c r="AA192" i="5"/>
  <c r="C542" i="1"/>
  <c r="Y80" i="2"/>
  <c r="Y465" i="2" s="1"/>
  <c r="M80" i="2"/>
  <c r="M465" i="2" s="1"/>
  <c r="N542" i="1"/>
  <c r="F80" i="2"/>
  <c r="F465" i="2" s="1"/>
  <c r="H102" i="3"/>
  <c r="H466" i="3" s="1"/>
  <c r="H468" i="3"/>
  <c r="H467" i="3" s="1"/>
  <c r="H603" i="3" s="1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E618" i="2"/>
  <c r="N573" i="1"/>
  <c r="N571" i="1" s="1"/>
  <c r="N630" i="1" s="1"/>
  <c r="N415" i="1"/>
  <c r="I618" i="2"/>
  <c r="E298" i="5"/>
  <c r="Y415" i="1"/>
  <c r="K573" i="1"/>
  <c r="K571" i="1" s="1"/>
  <c r="K630" i="1" s="1"/>
  <c r="K415" i="1"/>
  <c r="X531" i="5"/>
  <c r="S531" i="5"/>
  <c r="S216" i="5"/>
  <c r="P458" i="5"/>
  <c r="R80" i="2"/>
  <c r="R465" i="2" s="1"/>
  <c r="W458" i="5"/>
  <c r="AC531" i="1"/>
  <c r="AC216" i="1"/>
  <c r="H102" i="2"/>
  <c r="H466" i="2" s="1"/>
  <c r="H468" i="2"/>
  <c r="H467" i="2" s="1"/>
  <c r="H603" i="2" s="1"/>
  <c r="C298" i="5"/>
  <c r="I573" i="5"/>
  <c r="I571" i="5" s="1"/>
  <c r="I630" i="5" s="1"/>
  <c r="I415" i="5"/>
  <c r="T571" i="2"/>
  <c r="T630" i="2" s="1"/>
  <c r="I80" i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Z31" i="3" s="1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AA557" i="5"/>
  <c r="AA556" i="5" s="1"/>
  <c r="T69" i="2"/>
  <c r="T68" i="2" s="1"/>
  <c r="T618" i="2"/>
  <c r="M618" i="2"/>
  <c r="S35" i="1"/>
  <c r="S31" i="1" s="1"/>
  <c r="S460" i="1" s="1"/>
  <c r="Q35" i="5"/>
  <c r="Q31" i="5" s="1"/>
  <c r="Q460" i="5" s="1"/>
  <c r="G458" i="1"/>
  <c r="AC618" i="2"/>
  <c r="R464" i="1"/>
  <c r="U8" i="1"/>
  <c r="N464" i="1"/>
  <c r="AD31" i="2"/>
  <c r="AD460" i="2" s="1"/>
  <c r="E69" i="5"/>
  <c r="E68" i="5" s="1"/>
  <c r="L573" i="1"/>
  <c r="L571" i="1" s="1"/>
  <c r="L630" i="1" s="1"/>
  <c r="L415" i="1"/>
  <c r="AE102" i="2"/>
  <c r="AE466" i="2" s="1"/>
  <c r="AE468" i="2"/>
  <c r="AE467" i="2" s="1"/>
  <c r="AE603" i="2" s="1"/>
  <c r="J618" i="2"/>
  <c r="AD8" i="2"/>
  <c r="N31" i="2"/>
  <c r="N460" i="2" s="1"/>
  <c r="K35" i="2"/>
  <c r="K31" i="2" s="1"/>
  <c r="K460" i="2" s="1"/>
  <c r="AD391" i="1"/>
  <c r="I391" i="5"/>
  <c r="J391" i="1"/>
  <c r="S568" i="2"/>
  <c r="S629" i="2" s="1"/>
  <c r="U573" i="5"/>
  <c r="U571" i="5" s="1"/>
  <c r="U630" i="5" s="1"/>
  <c r="U415" i="5"/>
  <c r="AD618" i="2"/>
  <c r="L545" i="5"/>
  <c r="L619" i="5" s="1"/>
  <c r="T573" i="5"/>
  <c r="T571" i="5" s="1"/>
  <c r="T630" i="5" s="1"/>
  <c r="T415" i="5"/>
  <c r="AE573" i="5"/>
  <c r="AE571" i="5" s="1"/>
  <c r="AE630" i="5" s="1"/>
  <c r="AE415" i="5"/>
  <c r="M573" i="1"/>
  <c r="M571" i="1" s="1"/>
  <c r="M630" i="1" s="1"/>
  <c r="M415" i="1"/>
  <c r="I557" i="5"/>
  <c r="I556" i="5" s="1"/>
  <c r="I298" i="5"/>
  <c r="Q298" i="5"/>
  <c r="M415" i="5"/>
  <c r="F415" i="5"/>
  <c r="F545" i="1"/>
  <c r="F619" i="1" s="1"/>
  <c r="I545" i="1"/>
  <c r="I619" i="1" s="1"/>
  <c r="F536" i="5"/>
  <c r="F616" i="5" s="1"/>
  <c r="T399" i="2"/>
  <c r="M545" i="5"/>
  <c r="M619" i="5" s="1"/>
  <c r="AD298" i="5"/>
  <c r="N391" i="1"/>
  <c r="D391" i="5"/>
  <c r="Y562" i="1"/>
  <c r="Y627" i="1" s="1"/>
  <c r="O391" i="1"/>
  <c r="F391" i="5"/>
  <c r="S562" i="2"/>
  <c r="S627" i="2" s="1"/>
  <c r="T391" i="2"/>
  <c r="N8" i="2"/>
  <c r="T573" i="1"/>
  <c r="T571" i="1" s="1"/>
  <c r="T630" i="1" s="1"/>
  <c r="T415" i="1"/>
  <c r="AB573" i="5"/>
  <c r="AB571" i="5" s="1"/>
  <c r="AB630" i="5" s="1"/>
  <c r="T559" i="2"/>
  <c r="T626" i="2" s="1"/>
  <c r="Q565" i="2"/>
  <c r="Q628" i="2" s="1"/>
  <c r="Y391" i="5"/>
  <c r="R536" i="5"/>
  <c r="R616" i="5" s="1"/>
  <c r="I464" i="1"/>
  <c r="U349" i="2"/>
  <c r="K69" i="5"/>
  <c r="K68" i="5" s="1"/>
  <c r="V562" i="2"/>
  <c r="V627" i="2" s="1"/>
  <c r="M464" i="1"/>
  <c r="Z80" i="1"/>
  <c r="Z465" i="1" s="1"/>
  <c r="W571" i="2"/>
  <c r="W630" i="2" s="1"/>
  <c r="AA415" i="2"/>
  <c r="D8" i="1"/>
  <c r="K536" i="5"/>
  <c r="K616" i="5" s="1"/>
  <c r="Q573" i="1"/>
  <c r="Q571" i="1" s="1"/>
  <c r="Q630" i="1" s="1"/>
  <c r="Q415" i="1"/>
  <c r="AD464" i="1"/>
  <c r="AD463" i="1" s="1"/>
  <c r="AD602" i="1" s="1"/>
  <c r="AD67" i="1"/>
  <c r="V542" i="1"/>
  <c r="R8" i="5"/>
  <c r="M8" i="1"/>
  <c r="X391" i="2"/>
  <c r="Z35" i="1"/>
  <c r="Z31" i="1" s="1"/>
  <c r="Z460" i="1" s="1"/>
  <c r="H69" i="2"/>
  <c r="H68" i="2" s="1"/>
  <c r="M545" i="1"/>
  <c r="M619" i="1" s="1"/>
  <c r="V102" i="2"/>
  <c r="V466" i="2" s="1"/>
  <c r="V468" i="2"/>
  <c r="V467" i="2" s="1"/>
  <c r="V603" i="2" s="1"/>
  <c r="L536" i="5"/>
  <c r="L616" i="5" s="1"/>
  <c r="N298" i="1"/>
  <c r="M557" i="5"/>
  <c r="M556" i="5" s="1"/>
  <c r="M298" i="5"/>
  <c r="AA545" i="5"/>
  <c r="AA619" i="5" s="1"/>
  <c r="C573" i="1"/>
  <c r="C571" i="1" s="1"/>
  <c r="C630" i="1" s="1"/>
  <c r="C415" i="1"/>
  <c r="M464" i="2"/>
  <c r="Z8" i="5"/>
  <c r="I562" i="1"/>
  <c r="I627" i="1" s="1"/>
  <c r="O562" i="2"/>
  <c r="O627" i="2" s="1"/>
  <c r="K35" i="5"/>
  <c r="K31" i="5" s="1"/>
  <c r="K460" i="5" s="1"/>
  <c r="AD573" i="1"/>
  <c r="AD571" i="1" s="1"/>
  <c r="AD630" i="1" s="1"/>
  <c r="AD415" i="1"/>
  <c r="N545" i="5"/>
  <c r="N619" i="5" s="1"/>
  <c r="J415" i="5"/>
  <c r="J573" i="1"/>
  <c r="J571" i="1" s="1"/>
  <c r="J630" i="1" s="1"/>
  <c r="J415" i="1"/>
  <c r="Q391" i="2"/>
  <c r="AD562" i="5"/>
  <c r="AD627" i="5" s="1"/>
  <c r="W8" i="1"/>
  <c r="M31" i="1"/>
  <c r="M460" i="1" s="1"/>
  <c r="G383" i="2"/>
  <c r="X415" i="2"/>
  <c r="AC301" i="2"/>
  <c r="AC383" i="2"/>
  <c r="AB35" i="5"/>
  <c r="AB31" i="5" s="1"/>
  <c r="AA565" i="2"/>
  <c r="AA628" i="2" s="1"/>
  <c r="G35" i="5"/>
  <c r="G31" i="5" s="1"/>
  <c r="G460" i="5" s="1"/>
  <c r="T35" i="5"/>
  <c r="T31" i="5" s="1"/>
  <c r="V399" i="2"/>
  <c r="G407" i="2"/>
  <c r="AC349" i="2"/>
  <c r="AC568" i="2"/>
  <c r="AC629" i="2" s="1"/>
  <c r="V568" i="2"/>
  <c r="V629" i="2" s="1"/>
  <c r="R69" i="5"/>
  <c r="R68" i="5" s="1"/>
  <c r="U69" i="2"/>
  <c r="U68" i="2" s="1"/>
  <c r="J568" i="2"/>
  <c r="J629" i="2" s="1"/>
  <c r="AC415" i="2"/>
  <c r="W565" i="2"/>
  <c r="W628" i="2" s="1"/>
  <c r="AD35" i="5"/>
  <c r="AD31" i="5" s="1"/>
  <c r="AD460" i="5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M562" i="2"/>
  <c r="M627" i="2" s="1"/>
  <c r="AB391" i="2"/>
  <c r="I8" i="5"/>
  <c r="P464" i="2"/>
  <c r="L8" i="1"/>
  <c r="D383" i="2"/>
  <c r="H301" i="2"/>
  <c r="H300" i="2" s="1"/>
  <c r="Z415" i="2"/>
  <c r="AB559" i="2"/>
  <c r="AB626" i="2" s="1"/>
  <c r="N559" i="2"/>
  <c r="N626" i="2" s="1"/>
  <c r="P301" i="2"/>
  <c r="P300" i="2" s="1"/>
  <c r="C301" i="2"/>
  <c r="C300" i="2" s="1"/>
  <c r="P464" i="1"/>
  <c r="U35" i="5"/>
  <c r="U31" i="5" s="1"/>
  <c r="U460" i="5" s="1"/>
  <c r="H367" i="2"/>
  <c r="H558" i="2" s="1"/>
  <c r="H568" i="2"/>
  <c r="H629" i="2" s="1"/>
  <c r="Z568" i="2"/>
  <c r="Z629" i="2" s="1"/>
  <c r="M367" i="2"/>
  <c r="M558" i="2" s="1"/>
  <c r="M568" i="2"/>
  <c r="M629" i="2" s="1"/>
  <c r="AB568" i="2"/>
  <c r="AB629" i="2" s="1"/>
  <c r="C407" i="2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O545" i="1"/>
  <c r="O619" i="1" s="1"/>
  <c r="Z399" i="2"/>
  <c r="M565" i="2"/>
  <c r="M628" i="2" s="1"/>
  <c r="C399" i="2"/>
  <c r="J577" i="5"/>
  <c r="J425" i="5"/>
  <c r="P577" i="5"/>
  <c r="P425" i="5"/>
  <c r="AB577" i="5"/>
  <c r="AB425" i="5"/>
  <c r="AE577" i="5"/>
  <c r="AE425" i="5"/>
  <c r="AD502" i="40"/>
  <c r="AD609" i="40" s="1"/>
  <c r="X518" i="1"/>
  <c r="X515" i="1" s="1"/>
  <c r="X611" i="1" s="1"/>
  <c r="X173" i="1"/>
  <c r="I518" i="1"/>
  <c r="I515" i="1" s="1"/>
  <c r="I611" i="1" s="1"/>
  <c r="I173" i="1"/>
  <c r="I111" i="1" s="1"/>
  <c r="AD509" i="39"/>
  <c r="AD508" i="39" s="1"/>
  <c r="AD160" i="39"/>
  <c r="AD111" i="39" s="1"/>
  <c r="AD4" i="39" s="1"/>
  <c r="V509" i="39"/>
  <c r="V160" i="39"/>
  <c r="V111" i="39" s="1"/>
  <c r="V4" i="39" s="1"/>
  <c r="J160" i="39"/>
  <c r="J111" i="39" s="1"/>
  <c r="J4" i="39" s="1"/>
  <c r="E509" i="39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I633" i="2" s="1"/>
  <c r="I661" i="2" s="1"/>
  <c r="I104" i="44" s="1"/>
  <c r="I576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Y425" i="1"/>
  <c r="T425" i="1"/>
  <c r="W425" i="1"/>
  <c r="O425" i="1"/>
  <c r="U425" i="1"/>
  <c r="D425" i="1"/>
  <c r="U486" i="5"/>
  <c r="U478" i="5" s="1"/>
  <c r="U122" i="5"/>
  <c r="U111" i="5" s="1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509" i="39"/>
  <c r="U160" i="39"/>
  <c r="U111" i="39" s="1"/>
  <c r="U4" i="39" s="1"/>
  <c r="M509" i="39"/>
  <c r="M160" i="39"/>
  <c r="M111" i="39" s="1"/>
  <c r="M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I425" i="5"/>
  <c r="K577" i="5"/>
  <c r="K425" i="5"/>
  <c r="AE502" i="41"/>
  <c r="M478" i="1"/>
  <c r="O478" i="1"/>
  <c r="G478" i="1"/>
  <c r="N478" i="1"/>
  <c r="Q486" i="5"/>
  <c r="Q478" i="5" s="1"/>
  <c r="Q122" i="5"/>
  <c r="Q111" i="5" s="1"/>
  <c r="N486" i="5"/>
  <c r="N478" i="5" s="1"/>
  <c r="N122" i="5"/>
  <c r="M486" i="5"/>
  <c r="M478" i="5" s="1"/>
  <c r="M122" i="5"/>
  <c r="M111" i="5" s="1"/>
  <c r="E489" i="5"/>
  <c r="E607" i="5" s="1"/>
  <c r="W486" i="5"/>
  <c r="W478" i="5" s="1"/>
  <c r="W122" i="5"/>
  <c r="W111" i="5" s="1"/>
  <c r="V478" i="1"/>
  <c r="W518" i="1"/>
  <c r="W515" i="1" s="1"/>
  <c r="W611" i="1" s="1"/>
  <c r="W173" i="1"/>
  <c r="W111" i="1" s="1"/>
  <c r="F478" i="1"/>
  <c r="AB509" i="39"/>
  <c r="X509" i="39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E576" i="2"/>
  <c r="AA635" i="2"/>
  <c r="AA633" i="2" s="1"/>
  <c r="AA661" i="2" s="1"/>
  <c r="AA104" i="44" s="1"/>
  <c r="AA576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Q576" i="1"/>
  <c r="Z635" i="1"/>
  <c r="Z633" i="1" s="1"/>
  <c r="Z661" i="1" s="1"/>
  <c r="Z106" i="44" s="1"/>
  <c r="Z576" i="1"/>
  <c r="AE635" i="1"/>
  <c r="F635" i="1"/>
  <c r="F633" i="1" s="1"/>
  <c r="F661" i="1" s="1"/>
  <c r="F106" i="44" s="1"/>
  <c r="F576" i="1"/>
  <c r="AD635" i="1"/>
  <c r="AD633" i="1" s="1"/>
  <c r="AD661" i="1" s="1"/>
  <c r="AD106" i="44" s="1"/>
  <c r="AD576" i="1"/>
  <c r="V635" i="1"/>
  <c r="V633" i="1" s="1"/>
  <c r="V661" i="1" s="1"/>
  <c r="V106" i="44" s="1"/>
  <c r="V576" i="1"/>
  <c r="C635" i="1"/>
  <c r="K635" i="1"/>
  <c r="K633" i="1" s="1"/>
  <c r="K661" i="1" s="1"/>
  <c r="K106" i="44" s="1"/>
  <c r="K576" i="1"/>
  <c r="AD502" i="41"/>
  <c r="J486" i="5"/>
  <c r="J478" i="5" s="1"/>
  <c r="J122" i="5"/>
  <c r="J111" i="5" s="1"/>
  <c r="P486" i="5"/>
  <c r="P478" i="5" s="1"/>
  <c r="P122" i="5"/>
  <c r="P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O160" i="39"/>
  <c r="O111" i="39" s="1"/>
  <c r="O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K458" i="3"/>
  <c r="I8" i="3"/>
  <c r="J80" i="3"/>
  <c r="P8" i="3"/>
  <c r="AD102" i="3"/>
  <c r="AD466" i="3" s="1"/>
  <c r="AD468" i="3"/>
  <c r="AD467" i="3" s="1"/>
  <c r="AD603" i="3" s="1"/>
  <c r="AC80" i="3"/>
  <c r="F618" i="2"/>
  <c r="Z618" i="2"/>
  <c r="P531" i="1"/>
  <c r="S458" i="2"/>
  <c r="J102" i="2"/>
  <c r="J466" i="2" s="1"/>
  <c r="J468" i="2"/>
  <c r="J467" i="2" s="1"/>
  <c r="J603" i="2" s="1"/>
  <c r="F407" i="2"/>
  <c r="U618" i="2"/>
  <c r="K618" i="2"/>
  <c r="U464" i="1"/>
  <c r="AA35" i="2"/>
  <c r="AA31" i="2" s="1"/>
  <c r="AB573" i="1"/>
  <c r="AB571" i="1" s="1"/>
  <c r="AB630" i="1" s="1"/>
  <c r="L618" i="2"/>
  <c r="Q69" i="5"/>
  <c r="Q68" i="5" s="1"/>
  <c r="P557" i="5"/>
  <c r="P556" i="5" s="1"/>
  <c r="N35" i="1"/>
  <c r="N31" i="1" s="1"/>
  <c r="T464" i="1"/>
  <c r="E80" i="5"/>
  <c r="E465" i="5" s="1"/>
  <c r="X415" i="1"/>
  <c r="G464" i="1"/>
  <c r="AE618" i="2"/>
  <c r="AA557" i="1"/>
  <c r="AA556" i="1" s="1"/>
  <c r="AA298" i="1"/>
  <c r="T531" i="5"/>
  <c r="J531" i="5"/>
  <c r="D391" i="1"/>
  <c r="I562" i="5"/>
  <c r="I627" i="5" s="1"/>
  <c r="N531" i="5"/>
  <c r="N530" i="5" s="1"/>
  <c r="N615" i="5" s="1"/>
  <c r="L464" i="2"/>
  <c r="K557" i="5"/>
  <c r="K556" i="5" s="1"/>
  <c r="K298" i="5"/>
  <c r="T557" i="1"/>
  <c r="T556" i="1" s="1"/>
  <c r="T298" i="1"/>
  <c r="W573" i="1"/>
  <c r="W571" i="1" s="1"/>
  <c r="W630" i="1" s="1"/>
  <c r="W415" i="1"/>
  <c r="S573" i="1"/>
  <c r="S571" i="1" s="1"/>
  <c r="S630" i="1" s="1"/>
  <c r="S415" i="1"/>
  <c r="Z545" i="5"/>
  <c r="Z619" i="5" s="1"/>
  <c r="J298" i="1"/>
  <c r="I269" i="1"/>
  <c r="I543" i="1" s="1"/>
  <c r="S542" i="1"/>
  <c r="S545" i="1"/>
  <c r="S619" i="1" s="1"/>
  <c r="E545" i="5"/>
  <c r="E619" i="5" s="1"/>
  <c r="N80" i="2"/>
  <c r="N465" i="2" s="1"/>
  <c r="R415" i="1"/>
  <c r="K216" i="5"/>
  <c r="D562" i="5"/>
  <c r="D627" i="5" s="1"/>
  <c r="W391" i="1"/>
  <c r="F391" i="1"/>
  <c r="X549" i="2"/>
  <c r="X620" i="2" s="1"/>
  <c r="O31" i="2"/>
  <c r="O460" i="2" s="1"/>
  <c r="F562" i="5"/>
  <c r="F627" i="5" s="1"/>
  <c r="H557" i="5"/>
  <c r="H556" i="5" s="1"/>
  <c r="H298" i="5"/>
  <c r="S557" i="1"/>
  <c r="S556" i="1" s="1"/>
  <c r="S298" i="1"/>
  <c r="I526" i="5"/>
  <c r="I192" i="5"/>
  <c r="R573" i="5"/>
  <c r="R571" i="5" s="1"/>
  <c r="R630" i="5" s="1"/>
  <c r="R415" i="5"/>
  <c r="Y562" i="5"/>
  <c r="Y627" i="5" s="1"/>
  <c r="R526" i="5"/>
  <c r="I367" i="2"/>
  <c r="I558" i="2" s="1"/>
  <c r="S102" i="2"/>
  <c r="S466" i="2" s="1"/>
  <c r="S468" i="2"/>
  <c r="S467" i="2" s="1"/>
  <c r="S603" i="2" s="1"/>
  <c r="J464" i="1"/>
  <c r="G399" i="2"/>
  <c r="AC399" i="2"/>
  <c r="AE458" i="1"/>
  <c r="N458" i="5"/>
  <c r="AA301" i="2"/>
  <c r="AA300" i="2" s="1"/>
  <c r="G464" i="5"/>
  <c r="M557" i="1"/>
  <c r="M556" i="1" s="1"/>
  <c r="M298" i="1"/>
  <c r="Q573" i="5"/>
  <c r="Q571" i="5" s="1"/>
  <c r="Q630" i="5" s="1"/>
  <c r="W545" i="5"/>
  <c r="W619" i="5" s="1"/>
  <c r="I545" i="5"/>
  <c r="I619" i="5" s="1"/>
  <c r="L80" i="2"/>
  <c r="L465" i="2" s="1"/>
  <c r="T407" i="2"/>
  <c r="S536" i="5"/>
  <c r="S616" i="5" s="1"/>
  <c r="E298" i="1"/>
  <c r="G573" i="1"/>
  <c r="G571" i="1" s="1"/>
  <c r="G630" i="1" s="1"/>
  <c r="G415" i="1"/>
  <c r="V35" i="5"/>
  <c r="V31" i="5" s="1"/>
  <c r="AC458" i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573" i="5"/>
  <c r="G571" i="5" s="1"/>
  <c r="G630" i="5" s="1"/>
  <c r="F298" i="5"/>
  <c r="T415" i="2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Q562" i="2"/>
  <c r="Q627" i="2" s="1"/>
  <c r="H573" i="1"/>
  <c r="H571" i="1" s="1"/>
  <c r="H630" i="1" s="1"/>
  <c r="H415" i="1"/>
  <c r="U102" i="2"/>
  <c r="U466" i="2" s="1"/>
  <c r="U468" i="2"/>
  <c r="U467" i="2" s="1"/>
  <c r="U603" i="2" s="1"/>
  <c r="Y464" i="2"/>
  <c r="R545" i="5"/>
  <c r="R619" i="5" s="1"/>
  <c r="G568" i="2"/>
  <c r="G629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AC80" i="1"/>
  <c r="AC465" i="1" s="1"/>
  <c r="P35" i="5"/>
  <c r="P31" i="5" s="1"/>
  <c r="P460" i="5" s="1"/>
  <c r="K568" i="2"/>
  <c r="K629" i="2" s="1"/>
  <c r="AE35" i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H391" i="2"/>
  <c r="AB562" i="2"/>
  <c r="AB627" i="2" s="1"/>
  <c r="C464" i="3"/>
  <c r="M69" i="5"/>
  <c r="M68" i="5" s="1"/>
  <c r="P80" i="1"/>
  <c r="P465" i="1" s="1"/>
  <c r="AE35" i="5"/>
  <c r="O531" i="1"/>
  <c r="O530" i="1" s="1"/>
  <c r="AE531" i="1"/>
  <c r="AE530" i="1" s="1"/>
  <c r="AE216" i="1"/>
  <c r="Z571" i="2"/>
  <c r="Z630" i="2" s="1"/>
  <c r="C8" i="3"/>
  <c r="C102" i="2"/>
  <c r="C466" i="2" s="1"/>
  <c r="C468" i="2"/>
  <c r="C467" i="2" s="1"/>
  <c r="C603" i="2" s="1"/>
  <c r="P35" i="1"/>
  <c r="P31" i="1" s="1"/>
  <c r="P460" i="1" s="1"/>
  <c r="Y301" i="2"/>
  <c r="Y300" i="2" s="1"/>
  <c r="Y383" i="2"/>
  <c r="X8" i="5"/>
  <c r="N349" i="2"/>
  <c r="P349" i="2"/>
  <c r="AC80" i="2"/>
  <c r="AC465" i="2" s="1"/>
  <c r="X102" i="2"/>
  <c r="X466" i="2" s="1"/>
  <c r="X468" i="2"/>
  <c r="X467" i="2" s="1"/>
  <c r="X603" i="2" s="1"/>
  <c r="E80" i="1"/>
  <c r="E465" i="1" s="1"/>
  <c r="H399" i="2"/>
  <c r="P399" i="2"/>
  <c r="C565" i="2"/>
  <c r="C628" i="2" s="1"/>
  <c r="D577" i="5"/>
  <c r="D425" i="5"/>
  <c r="N577" i="5"/>
  <c r="N425" i="5"/>
  <c r="R577" i="5"/>
  <c r="R425" i="5"/>
  <c r="Z577" i="5"/>
  <c r="Z425" i="5"/>
  <c r="O518" i="1"/>
  <c r="O515" i="1" s="1"/>
  <c r="O611" i="1" s="1"/>
  <c r="O173" i="1"/>
  <c r="O111" i="1" s="1"/>
  <c r="G518" i="1"/>
  <c r="G515" i="1" s="1"/>
  <c r="G611" i="1" s="1"/>
  <c r="G173" i="1"/>
  <c r="AC518" i="1"/>
  <c r="AC515" i="1" s="1"/>
  <c r="AC611" i="1" s="1"/>
  <c r="AC173" i="1"/>
  <c r="AC111" i="1" s="1"/>
  <c r="F518" i="1"/>
  <c r="F515" i="1" s="1"/>
  <c r="F611" i="1" s="1"/>
  <c r="F173" i="1"/>
  <c r="L478" i="1"/>
  <c r="S609" i="41"/>
  <c r="F609" i="41"/>
  <c r="P517" i="41"/>
  <c r="P515" i="41" s="1"/>
  <c r="P611" i="41" s="1"/>
  <c r="V517" i="41"/>
  <c r="V515" i="41" s="1"/>
  <c r="V611" i="41" s="1"/>
  <c r="V173" i="41"/>
  <c r="V111" i="41" s="1"/>
  <c r="V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P425" i="2"/>
  <c r="D425" i="2"/>
  <c r="H425" i="2"/>
  <c r="R425" i="2"/>
  <c r="N425" i="2"/>
  <c r="J425" i="2"/>
  <c r="AE425" i="2"/>
  <c r="M635" i="1"/>
  <c r="M633" i="1" s="1"/>
  <c r="M661" i="1" s="1"/>
  <c r="M106" i="44" s="1"/>
  <c r="M576" i="1"/>
  <c r="Y635" i="1"/>
  <c r="Y633" i="1" s="1"/>
  <c r="Y661" i="1" s="1"/>
  <c r="Y106" i="44" s="1"/>
  <c r="Y576" i="1"/>
  <c r="T635" i="1"/>
  <c r="T633" i="1" s="1"/>
  <c r="T661" i="1" s="1"/>
  <c r="T106" i="44" s="1"/>
  <c r="T576" i="1"/>
  <c r="W635" i="1"/>
  <c r="W633" i="1" s="1"/>
  <c r="W661" i="1" s="1"/>
  <c r="W106" i="44" s="1"/>
  <c r="W576" i="1"/>
  <c r="O635" i="1"/>
  <c r="O633" i="1" s="1"/>
  <c r="O661" i="1" s="1"/>
  <c r="O106" i="44" s="1"/>
  <c r="O576" i="1"/>
  <c r="U635" i="1"/>
  <c r="U633" i="1" s="1"/>
  <c r="U661" i="1" s="1"/>
  <c r="U106" i="44" s="1"/>
  <c r="U576" i="1"/>
  <c r="D635" i="1"/>
  <c r="D633" i="1" s="1"/>
  <c r="D661" i="1" s="1"/>
  <c r="D106" i="44" s="1"/>
  <c r="D576" i="1"/>
  <c r="AE607" i="40"/>
  <c r="F486" i="5"/>
  <c r="F478" i="5" s="1"/>
  <c r="F122" i="5"/>
  <c r="F111" i="5" s="1"/>
  <c r="Q518" i="1"/>
  <c r="Q515" i="1" s="1"/>
  <c r="Q611" i="1" s="1"/>
  <c r="Q173" i="1"/>
  <c r="Q111" i="1" s="1"/>
  <c r="AB517" i="41"/>
  <c r="AB515" i="41" s="1"/>
  <c r="AB611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W425" i="5"/>
  <c r="Y577" i="5"/>
  <c r="Y425" i="5"/>
  <c r="J478" i="1"/>
  <c r="E486" i="5"/>
  <c r="E478" i="5" s="1"/>
  <c r="E122" i="5"/>
  <c r="E111" i="5" s="1"/>
  <c r="AC478" i="1"/>
  <c r="K478" i="1"/>
  <c r="O489" i="5"/>
  <c r="O607" i="5" s="1"/>
  <c r="Y489" i="5"/>
  <c r="Y607" i="5" s="1"/>
  <c r="X486" i="5"/>
  <c r="X478" i="5" s="1"/>
  <c r="X122" i="5"/>
  <c r="X111" i="5" s="1"/>
  <c r="R489" i="5"/>
  <c r="R607" i="5" s="1"/>
  <c r="N502" i="41"/>
  <c r="O517" i="41"/>
  <c r="O515" i="41" s="1"/>
  <c r="O611" i="41" s="1"/>
  <c r="O173" i="41"/>
  <c r="O111" i="41" s="1"/>
  <c r="O4" i="41" s="1"/>
  <c r="AA502" i="41"/>
  <c r="E502" i="41"/>
  <c r="J502" i="4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M425" i="2"/>
  <c r="S425" i="2"/>
  <c r="G425" i="2"/>
  <c r="O425" i="2"/>
  <c r="W425" i="2"/>
  <c r="Z425" i="2"/>
  <c r="L486" i="5"/>
  <c r="L478" i="5" s="1"/>
  <c r="L122" i="5"/>
  <c r="L111" i="5" s="1"/>
  <c r="W517" i="41"/>
  <c r="W515" i="41" s="1"/>
  <c r="W173" i="41"/>
  <c r="W111" i="41" s="1"/>
  <c r="W4" i="41" s="1"/>
  <c r="Y502" i="41"/>
  <c r="H517" i="41"/>
  <c r="H515" i="41" s="1"/>
  <c r="H611" i="41" s="1"/>
  <c r="D502" i="41"/>
  <c r="I173" i="41"/>
  <c r="I111" i="41" s="1"/>
  <c r="I4" i="41" s="1"/>
  <c r="AC502" i="41"/>
  <c r="L517" i="41"/>
  <c r="L515" i="41" s="1"/>
  <c r="L611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H526" i="5"/>
  <c r="Y531" i="5"/>
  <c r="I216" i="5"/>
  <c r="Q557" i="1"/>
  <c r="Q556" i="1" s="1"/>
  <c r="Q298" i="1"/>
  <c r="W298" i="5"/>
  <c r="P573" i="1"/>
  <c r="P571" i="1" s="1"/>
  <c r="P630" i="1" s="1"/>
  <c r="P415" i="1"/>
  <c r="AD531" i="5"/>
  <c r="AD216" i="5"/>
  <c r="L458" i="5"/>
  <c r="W464" i="5"/>
  <c r="S526" i="5"/>
  <c r="S192" i="5"/>
  <c r="Z458" i="1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AA80" i="1"/>
  <c r="AA465" i="1" s="1"/>
  <c r="AB464" i="1"/>
  <c r="Y458" i="1"/>
  <c r="I383" i="2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H542" i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W216" i="1"/>
  <c r="T216" i="1"/>
  <c r="O618" i="2"/>
  <c r="C618" i="2"/>
  <c r="C613" i="2" s="1"/>
  <c r="C659" i="2" s="1"/>
  <c r="C64" i="44" s="1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D399" i="2"/>
  <c r="H565" i="2"/>
  <c r="H628" i="2" s="1"/>
  <c r="P565" i="2"/>
  <c r="P628" i="2" s="1"/>
  <c r="L577" i="5"/>
  <c r="L425" i="5"/>
  <c r="T577" i="5"/>
  <c r="T425" i="5"/>
  <c r="V577" i="5"/>
  <c r="V425" i="5"/>
  <c r="AD607" i="40"/>
  <c r="R518" i="1"/>
  <c r="R515" i="1" s="1"/>
  <c r="R611" i="1" s="1"/>
  <c r="R173" i="1"/>
  <c r="R111" i="1" s="1"/>
  <c r="D518" i="1"/>
  <c r="D515" i="1" s="1"/>
  <c r="D611" i="1" s="1"/>
  <c r="P518" i="1"/>
  <c r="P515" i="1" s="1"/>
  <c r="P611" i="1" s="1"/>
  <c r="P173" i="1"/>
  <c r="P111" i="1" s="1"/>
  <c r="K518" i="1"/>
  <c r="K515" i="1" s="1"/>
  <c r="K611" i="1" s="1"/>
  <c r="K173" i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509" i="39"/>
  <c r="R160" i="39"/>
  <c r="R111" i="39" s="1"/>
  <c r="R4" i="39" s="1"/>
  <c r="G509" i="39"/>
  <c r="G160" i="39"/>
  <c r="G111" i="39" s="1"/>
  <c r="G4" i="39" s="1"/>
  <c r="F635" i="2"/>
  <c r="F633" i="2" s="1"/>
  <c r="F661" i="2" s="1"/>
  <c r="F104" i="44" s="1"/>
  <c r="F576" i="2"/>
  <c r="P635" i="2"/>
  <c r="P633" i="2" s="1"/>
  <c r="P661" i="2" s="1"/>
  <c r="P104" i="44" s="1"/>
  <c r="P576" i="2"/>
  <c r="D635" i="2"/>
  <c r="D633" i="2" s="1"/>
  <c r="D661" i="2" s="1"/>
  <c r="D104" i="44" s="1"/>
  <c r="D576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N633" i="2" s="1"/>
  <c r="N661" i="2" s="1"/>
  <c r="N104" i="44" s="1"/>
  <c r="N576" i="2"/>
  <c r="J635" i="2"/>
  <c r="J633" i="2" s="1"/>
  <c r="J661" i="2" s="1"/>
  <c r="J104" i="44" s="1"/>
  <c r="J576" i="2"/>
  <c r="AE635" i="2"/>
  <c r="AE486" i="5"/>
  <c r="AE478" i="5" s="1"/>
  <c r="AE122" i="5"/>
  <c r="AC509" i="39"/>
  <c r="T160" i="39"/>
  <c r="T111" i="39" s="1"/>
  <c r="T4" i="39" s="1"/>
  <c r="AA425" i="1"/>
  <c r="S425" i="1"/>
  <c r="R425" i="1"/>
  <c r="J425" i="1"/>
  <c r="I425" i="1"/>
  <c r="N425" i="1"/>
  <c r="AB425" i="1"/>
  <c r="H577" i="5"/>
  <c r="H425" i="5"/>
  <c r="Q577" i="5"/>
  <c r="Q425" i="5"/>
  <c r="S577" i="5"/>
  <c r="S425" i="5"/>
  <c r="AC577" i="5"/>
  <c r="AC425" i="5"/>
  <c r="AD517" i="40"/>
  <c r="AD515" i="40" s="1"/>
  <c r="AD611" i="40" s="1"/>
  <c r="AD173" i="40"/>
  <c r="S478" i="1"/>
  <c r="C478" i="1"/>
  <c r="Y478" i="1"/>
  <c r="Z478" i="1"/>
  <c r="D478" i="1"/>
  <c r="P478" i="1"/>
  <c r="O486" i="5"/>
  <c r="O478" i="5" s="1"/>
  <c r="O122" i="5"/>
  <c r="Y486" i="5"/>
  <c r="Y478" i="5" s="1"/>
  <c r="Y122" i="5"/>
  <c r="R486" i="5"/>
  <c r="R478" i="5" s="1"/>
  <c r="R122" i="5"/>
  <c r="R111" i="5" s="1"/>
  <c r="G111" i="41"/>
  <c r="G4" i="41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L160" i="39"/>
  <c r="L111" i="39" s="1"/>
  <c r="L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I489" i="5"/>
  <c r="I607" i="5" s="1"/>
  <c r="T489" i="5"/>
  <c r="T607" i="5" s="1"/>
  <c r="AA489" i="5"/>
  <c r="AA607" i="5" s="1"/>
  <c r="Q478" i="1"/>
  <c r="AE509" i="39"/>
  <c r="AE160" i="39"/>
  <c r="AA509" i="39"/>
  <c r="AA508" i="39" s="1"/>
  <c r="AA610" i="39" s="1"/>
  <c r="W509" i="39"/>
  <c r="W160" i="39"/>
  <c r="W111" i="39" s="1"/>
  <c r="W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R478" i="3"/>
  <c r="R606" i="3" s="1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V573" i="5"/>
  <c r="V571" i="5" s="1"/>
  <c r="V630" i="5" s="1"/>
  <c r="V415" i="5"/>
  <c r="Q8" i="5"/>
  <c r="T35" i="1"/>
  <c r="T31" i="1" s="1"/>
  <c r="C573" i="5"/>
  <c r="C571" i="5" s="1"/>
  <c r="C630" i="5" s="1"/>
  <c r="C415" i="5"/>
  <c r="V573" i="1"/>
  <c r="V571" i="1" s="1"/>
  <c r="V630" i="1" s="1"/>
  <c r="V415" i="1"/>
  <c r="D298" i="1"/>
  <c r="O573" i="1"/>
  <c r="O571" i="1" s="1"/>
  <c r="O630" i="1" s="1"/>
  <c r="O415" i="1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T568" i="2"/>
  <c r="T629" i="2" s="1"/>
  <c r="N557" i="5"/>
  <c r="N556" i="5" s="1"/>
  <c r="N298" i="5"/>
  <c r="W464" i="1"/>
  <c r="P464" i="5"/>
  <c r="X526" i="5"/>
  <c r="M102" i="2"/>
  <c r="M466" i="2" s="1"/>
  <c r="M468" i="2"/>
  <c r="M467" i="2" s="1"/>
  <c r="M603" i="2" s="1"/>
  <c r="AE298" i="5"/>
  <c r="D618" i="2"/>
  <c r="V458" i="5"/>
  <c r="AA571" i="3"/>
  <c r="AA630" i="3" s="1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O35" i="3"/>
  <c r="L69" i="3"/>
  <c r="L68" i="3" s="1"/>
  <c r="F464" i="1"/>
  <c r="W618" i="2"/>
  <c r="AB618" i="2"/>
  <c r="V458" i="1"/>
  <c r="F8" i="1"/>
  <c r="AC526" i="5"/>
  <c r="Y549" i="2"/>
  <c r="Y620" i="2" s="1"/>
  <c r="L35" i="2"/>
  <c r="L31" i="2" s="1"/>
  <c r="T35" i="2"/>
  <c r="T31" i="2" s="1"/>
  <c r="AE399" i="2"/>
  <c r="R399" i="2"/>
  <c r="S464" i="1"/>
  <c r="H35" i="2"/>
  <c r="H31" i="2" s="1"/>
  <c r="AA618" i="2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T526" i="5"/>
  <c r="R8" i="2"/>
  <c r="D8" i="2"/>
  <c r="AE557" i="1"/>
  <c r="AE556" i="1" s="1"/>
  <c r="L562" i="1"/>
  <c r="L627" i="1" s="1"/>
  <c r="R35" i="2"/>
  <c r="R31" i="2" s="1"/>
  <c r="R460" i="2" s="1"/>
  <c r="T391" i="1"/>
  <c r="G562" i="5"/>
  <c r="G627" i="5" s="1"/>
  <c r="AB391" i="5"/>
  <c r="AC35" i="2"/>
  <c r="AC31" i="2" s="1"/>
  <c r="AC460" i="2" s="1"/>
  <c r="L102" i="2"/>
  <c r="L466" i="2" s="1"/>
  <c r="L468" i="2"/>
  <c r="L467" i="2" s="1"/>
  <c r="L603" i="2" s="1"/>
  <c r="S407" i="2"/>
  <c r="H573" i="5"/>
  <c r="H571" i="5" s="1"/>
  <c r="H630" i="5" s="1"/>
  <c r="H415" i="5"/>
  <c r="L557" i="5"/>
  <c r="L556" i="5" s="1"/>
  <c r="L298" i="5"/>
  <c r="Z557" i="5"/>
  <c r="Z556" i="5" s="1"/>
  <c r="Z298" i="5"/>
  <c r="X573" i="5"/>
  <c r="X571" i="5" s="1"/>
  <c r="X630" i="5" s="1"/>
  <c r="X415" i="5"/>
  <c r="F573" i="1"/>
  <c r="F571" i="1" s="1"/>
  <c r="F630" i="1" s="1"/>
  <c r="F415" i="1"/>
  <c r="O536" i="5"/>
  <c r="O616" i="5" s="1"/>
  <c r="G557" i="5"/>
  <c r="G556" i="5" s="1"/>
  <c r="G298" i="5"/>
  <c r="X8" i="2"/>
  <c r="AB557" i="5"/>
  <c r="AB556" i="5" s="1"/>
  <c r="AB298" i="5"/>
  <c r="E526" i="5"/>
  <c r="E525" i="5" s="1"/>
  <c r="E192" i="5"/>
  <c r="S573" i="5"/>
  <c r="S571" i="5" s="1"/>
  <c r="S630" i="5" s="1"/>
  <c r="S415" i="5"/>
  <c r="Q301" i="2"/>
  <c r="Q300" i="2" s="1"/>
  <c r="X536" i="5"/>
  <c r="X616" i="5" s="1"/>
  <c r="Y573" i="5"/>
  <c r="Y571" i="5" s="1"/>
  <c r="Y630" i="5" s="1"/>
  <c r="P8" i="2"/>
  <c r="C391" i="5"/>
  <c r="L531" i="5"/>
  <c r="H391" i="5"/>
  <c r="V562" i="1"/>
  <c r="V627" i="1" s="1"/>
  <c r="AE391" i="5"/>
  <c r="Y391" i="1"/>
  <c r="M391" i="5"/>
  <c r="X35" i="2"/>
  <c r="X31" i="2" s="1"/>
  <c r="X460" i="2" s="1"/>
  <c r="S391" i="2"/>
  <c r="Q367" i="2"/>
  <c r="Q558" i="2" s="1"/>
  <c r="R391" i="1"/>
  <c r="K415" i="5"/>
  <c r="V557" i="1"/>
  <c r="V556" i="1" s="1"/>
  <c r="V298" i="1"/>
  <c r="W298" i="1"/>
  <c r="O545" i="5"/>
  <c r="O619" i="5" s="1"/>
  <c r="O8" i="2"/>
  <c r="T383" i="2"/>
  <c r="Q399" i="2"/>
  <c r="AC69" i="5"/>
  <c r="AC68" i="5" s="1"/>
  <c r="S464" i="2"/>
  <c r="O407" i="2"/>
  <c r="AC464" i="1"/>
  <c r="V391" i="2"/>
  <c r="U531" i="1"/>
  <c r="U530" i="1" s="1"/>
  <c r="U216" i="1"/>
  <c r="E80" i="2"/>
  <c r="E465" i="2" s="1"/>
  <c r="AB69" i="5"/>
  <c r="AB68" i="5" s="1"/>
  <c r="W415" i="2"/>
  <c r="Y536" i="5"/>
  <c r="Y616" i="5" s="1"/>
  <c r="T557" i="5"/>
  <c r="T556" i="5" s="1"/>
  <c r="T298" i="5"/>
  <c r="X557" i="5"/>
  <c r="X556" i="5" s="1"/>
  <c r="X298" i="5"/>
  <c r="O557" i="1"/>
  <c r="O556" i="1" s="1"/>
  <c r="O298" i="1"/>
  <c r="Y557" i="5"/>
  <c r="Y556" i="5" s="1"/>
  <c r="Y298" i="5"/>
  <c r="AC80" i="5"/>
  <c r="AC465" i="5" s="1"/>
  <c r="I458" i="1"/>
  <c r="I399" i="2"/>
  <c r="T69" i="5"/>
  <c r="T68" i="5" s="1"/>
  <c r="W35" i="1"/>
  <c r="W31" i="1" s="1"/>
  <c r="W460" i="1" s="1"/>
  <c r="V301" i="2"/>
  <c r="V300" i="2" s="1"/>
  <c r="J301" i="2"/>
  <c r="J300" i="2" s="1"/>
  <c r="G391" i="2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573" i="5"/>
  <c r="W571" i="5" s="1"/>
  <c r="W630" i="5" s="1"/>
  <c r="W415" i="5"/>
  <c r="Y557" i="1"/>
  <c r="Y556" i="1" s="1"/>
  <c r="Y298" i="1"/>
  <c r="E536" i="5"/>
  <c r="E616" i="5" s="1"/>
  <c r="I391" i="1"/>
  <c r="O391" i="2"/>
  <c r="AD69" i="2"/>
  <c r="AD68" i="2" s="1"/>
  <c r="AA69" i="5"/>
  <c r="AA68" i="5" s="1"/>
  <c r="P557" i="1"/>
  <c r="P556" i="1" s="1"/>
  <c r="P298" i="1"/>
  <c r="Z415" i="5"/>
  <c r="Q618" i="2"/>
  <c r="T301" i="2"/>
  <c r="T300" i="2" s="1"/>
  <c r="C391" i="1"/>
  <c r="R562" i="5"/>
  <c r="R627" i="5" s="1"/>
  <c r="Z69" i="5"/>
  <c r="Z68" i="5" s="1"/>
  <c r="O571" i="2"/>
  <c r="O630" i="2" s="1"/>
  <c r="AA399" i="2"/>
  <c r="Y102" i="2"/>
  <c r="Y466" i="2" s="1"/>
  <c r="Y468" i="2"/>
  <c r="Y467" i="2" s="1"/>
  <c r="Y603" i="2" s="1"/>
  <c r="I69" i="2"/>
  <c r="I68" i="2" s="1"/>
  <c r="AC407" i="2"/>
  <c r="G69" i="2"/>
  <c r="G68" i="2" s="1"/>
  <c r="AC69" i="2"/>
  <c r="AC68" i="2" s="1"/>
  <c r="I557" i="1"/>
  <c r="I556" i="1" s="1"/>
  <c r="I298" i="1"/>
  <c r="V407" i="2"/>
  <c r="J407" i="2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I559" i="2"/>
  <c r="I626" i="2" s="1"/>
  <c r="X8" i="1"/>
  <c r="X407" i="2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Z562" i="2"/>
  <c r="Z627" i="2" s="1"/>
  <c r="M391" i="2"/>
  <c r="P562" i="2"/>
  <c r="P627" i="2" s="1"/>
  <c r="AA69" i="2"/>
  <c r="AA68" i="2" s="1"/>
  <c r="C80" i="5"/>
  <c r="C465" i="5" s="1"/>
  <c r="K35" i="1"/>
  <c r="K31" i="1" s="1"/>
  <c r="K460" i="1" s="1"/>
  <c r="Y562" i="2"/>
  <c r="Y627" i="2" s="1"/>
  <c r="X35" i="5"/>
  <c r="X31" i="5" s="1"/>
  <c r="X460" i="5" s="1"/>
  <c r="M559" i="2"/>
  <c r="M626" i="2" s="1"/>
  <c r="AB301" i="2"/>
  <c r="AB300" i="2" s="1"/>
  <c r="AB383" i="2"/>
  <c r="N301" i="2"/>
  <c r="N300" i="2" s="1"/>
  <c r="N383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Z407" i="2"/>
  <c r="AB407" i="2"/>
  <c r="N367" i="2"/>
  <c r="N558" i="2" s="1"/>
  <c r="N568" i="2"/>
  <c r="N629" i="2" s="1"/>
  <c r="P367" i="2"/>
  <c r="P558" i="2" s="1"/>
  <c r="C349" i="2"/>
  <c r="C31" i="3"/>
  <c r="S69" i="5"/>
  <c r="S68" i="5" s="1"/>
  <c r="O464" i="1"/>
  <c r="X69" i="2"/>
  <c r="X68" i="2" s="1"/>
  <c r="AE69" i="5"/>
  <c r="AE68" i="5" s="1"/>
  <c r="Y407" i="2"/>
  <c r="F8" i="5"/>
  <c r="AE545" i="1"/>
  <c r="AE619" i="1" s="1"/>
  <c r="D565" i="2"/>
  <c r="D628" i="2" s="1"/>
  <c r="M399" i="2"/>
  <c r="AB565" i="2"/>
  <c r="AB628" i="2" s="1"/>
  <c r="N545" i="1"/>
  <c r="N619" i="1" s="1"/>
  <c r="N565" i="2"/>
  <c r="N628" i="2" s="1"/>
  <c r="C102" i="3"/>
  <c r="C466" i="3" s="1"/>
  <c r="C468" i="3"/>
  <c r="C467" i="3" s="1"/>
  <c r="C603" i="3" s="1"/>
  <c r="C35" i="2"/>
  <c r="C31" i="2" s="1"/>
  <c r="H635" i="1"/>
  <c r="H633" i="1" s="1"/>
  <c r="H661" i="1" s="1"/>
  <c r="H106" i="44" s="1"/>
  <c r="H576" i="1"/>
  <c r="E635" i="1"/>
  <c r="E633" i="1" s="1"/>
  <c r="E661" i="1" s="1"/>
  <c r="E106" i="44" s="1"/>
  <c r="E576" i="1"/>
  <c r="G635" i="1"/>
  <c r="G633" i="1" s="1"/>
  <c r="G661" i="1" s="1"/>
  <c r="G106" i="44" s="1"/>
  <c r="G576" i="1"/>
  <c r="X635" i="1"/>
  <c r="X633" i="1" s="1"/>
  <c r="X661" i="1" s="1"/>
  <c r="X106" i="44" s="1"/>
  <c r="X576" i="1"/>
  <c r="P635" i="1"/>
  <c r="P633" i="1" s="1"/>
  <c r="P661" i="1" s="1"/>
  <c r="P106" i="44" s="1"/>
  <c r="P576" i="1"/>
  <c r="AC635" i="1"/>
  <c r="AC633" i="1" s="1"/>
  <c r="AC661" i="1" s="1"/>
  <c r="AC106" i="44" s="1"/>
  <c r="AC576" i="1"/>
  <c r="L635" i="1"/>
  <c r="L633" i="1" s="1"/>
  <c r="L661" i="1" s="1"/>
  <c r="L106" i="44" s="1"/>
  <c r="L576" i="1"/>
  <c r="F577" i="5"/>
  <c r="F425" i="5"/>
  <c r="G577" i="5"/>
  <c r="G425" i="5"/>
  <c r="X577" i="5"/>
  <c r="X425" i="5"/>
  <c r="AD486" i="5"/>
  <c r="AD478" i="5" s="1"/>
  <c r="AD122" i="5"/>
  <c r="AD111" i="5" s="1"/>
  <c r="C173" i="1"/>
  <c r="C111" i="1" s="1"/>
  <c r="Y518" i="1"/>
  <c r="Y515" i="1" s="1"/>
  <c r="Y611" i="1" s="1"/>
  <c r="Y173" i="1"/>
  <c r="Z518" i="1"/>
  <c r="Z515" i="1" s="1"/>
  <c r="Z611" i="1" s="1"/>
  <c r="Z173" i="1"/>
  <c r="Z111" i="1" s="1"/>
  <c r="S486" i="5"/>
  <c r="S478" i="5" s="1"/>
  <c r="S122" i="5"/>
  <c r="S111" i="5" s="1"/>
  <c r="W478" i="1"/>
  <c r="AA517" i="41"/>
  <c r="AA515" i="41" s="1"/>
  <c r="AA611" i="41" s="1"/>
  <c r="AA173" i="41"/>
  <c r="AA111" i="41" s="1"/>
  <c r="AA4" i="41" s="1"/>
  <c r="E517" i="41"/>
  <c r="E515" i="41" s="1"/>
  <c r="E611" i="41" s="1"/>
  <c r="E173" i="41"/>
  <c r="E111" i="41" s="1"/>
  <c r="E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V425" i="2"/>
  <c r="AB425" i="2"/>
  <c r="I425" i="2"/>
  <c r="K425" i="2"/>
  <c r="T425" i="2"/>
  <c r="AD517" i="41"/>
  <c r="AD515" i="41" s="1"/>
  <c r="AD611" i="41" s="1"/>
  <c r="AD173" i="41"/>
  <c r="AD111" i="41" s="1"/>
  <c r="AD4" i="41" s="1"/>
  <c r="H486" i="5"/>
  <c r="H478" i="5" s="1"/>
  <c r="H122" i="5"/>
  <c r="H111" i="5" s="1"/>
  <c r="W609" i="41"/>
  <c r="H609" i="41"/>
  <c r="AC517" i="41"/>
  <c r="AC515" i="41" s="1"/>
  <c r="AC611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AA635" i="1"/>
  <c r="AA633" i="1" s="1"/>
  <c r="AA661" i="1" s="1"/>
  <c r="AA106" i="44" s="1"/>
  <c r="AA576" i="1"/>
  <c r="S635" i="1"/>
  <c r="S633" i="1" s="1"/>
  <c r="S661" i="1" s="1"/>
  <c r="S106" i="44" s="1"/>
  <c r="S576" i="1"/>
  <c r="R635" i="1"/>
  <c r="R633" i="1" s="1"/>
  <c r="R661" i="1" s="1"/>
  <c r="R106" i="44" s="1"/>
  <c r="R576" i="1"/>
  <c r="J635" i="1"/>
  <c r="J633" i="1" s="1"/>
  <c r="J661" i="1" s="1"/>
  <c r="J106" i="44" s="1"/>
  <c r="J576" i="1"/>
  <c r="I635" i="1"/>
  <c r="I633" i="1" s="1"/>
  <c r="I661" i="1" s="1"/>
  <c r="I106" i="44" s="1"/>
  <c r="I576" i="1"/>
  <c r="N635" i="1"/>
  <c r="N633" i="1" s="1"/>
  <c r="N661" i="1" s="1"/>
  <c r="N106" i="44" s="1"/>
  <c r="N576" i="1"/>
  <c r="AB635" i="1"/>
  <c r="AB633" i="1" s="1"/>
  <c r="AB661" i="1" s="1"/>
  <c r="AB106" i="44" s="1"/>
  <c r="AB576" i="1"/>
  <c r="C577" i="5"/>
  <c r="C425" i="5"/>
  <c r="E577" i="5"/>
  <c r="E425" i="5"/>
  <c r="M577" i="5"/>
  <c r="M425" i="5"/>
  <c r="O577" i="5"/>
  <c r="O425" i="5"/>
  <c r="U577" i="5"/>
  <c r="U425" i="5"/>
  <c r="AA577" i="5"/>
  <c r="AA425" i="5"/>
  <c r="AD577" i="5"/>
  <c r="AD425" i="5"/>
  <c r="AD509" i="40"/>
  <c r="AD508" i="40" s="1"/>
  <c r="AD610" i="40" s="1"/>
  <c r="AD160" i="40"/>
  <c r="X478" i="1"/>
  <c r="H478" i="1"/>
  <c r="E478" i="1"/>
  <c r="I478" i="1"/>
  <c r="N489" i="5"/>
  <c r="N607" i="5" s="1"/>
  <c r="W489" i="5"/>
  <c r="W607" i="5" s="1"/>
  <c r="T518" i="1"/>
  <c r="T515" i="1" s="1"/>
  <c r="T611" i="1" s="1"/>
  <c r="AA478" i="1"/>
  <c r="L518" i="1"/>
  <c r="L515" i="1" s="1"/>
  <c r="L611" i="1" s="1"/>
  <c r="L173" i="1"/>
  <c r="L111" i="1" s="1"/>
  <c r="G502" i="41"/>
  <c r="P502" i="41"/>
  <c r="K517" i="41"/>
  <c r="K515" i="41" s="1"/>
  <c r="K611" i="41" s="1"/>
  <c r="K173" i="41"/>
  <c r="K111" i="41" s="1"/>
  <c r="K4" i="41" s="1"/>
  <c r="V502" i="4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U425" i="2"/>
  <c r="L425" i="2"/>
  <c r="E425" i="2"/>
  <c r="AA425" i="2"/>
  <c r="AD425" i="2"/>
  <c r="AC425" i="2"/>
  <c r="Q425" i="1"/>
  <c r="Z425" i="1"/>
  <c r="AE425" i="1"/>
  <c r="F425" i="1"/>
  <c r="AD425" i="1"/>
  <c r="V425" i="1"/>
  <c r="K425" i="1"/>
  <c r="AE509" i="40"/>
  <c r="AE508" i="40" s="1"/>
  <c r="AE610" i="40" s="1"/>
  <c r="AE160" i="40"/>
  <c r="AE111" i="40" s="1"/>
  <c r="AE4" i="40" s="1"/>
  <c r="I486" i="5"/>
  <c r="I478" i="5" s="1"/>
  <c r="I122" i="5"/>
  <c r="I111" i="5" s="1"/>
  <c r="T486" i="5"/>
  <c r="T478" i="5" s="1"/>
  <c r="T122" i="5"/>
  <c r="T111" i="5" s="1"/>
  <c r="AA486" i="5"/>
  <c r="AA478" i="5" s="1"/>
  <c r="AA122" i="5"/>
  <c r="AA111" i="5" s="1"/>
  <c r="J489" i="5"/>
  <c r="J607" i="5" s="1"/>
  <c r="AB518" i="1"/>
  <c r="AB515" i="1" s="1"/>
  <c r="AB611" i="1" s="1"/>
  <c r="AB173" i="1"/>
  <c r="AB111" i="1" s="1"/>
  <c r="P489" i="5"/>
  <c r="P607" i="5" s="1"/>
  <c r="AB489" i="5"/>
  <c r="AB607" i="5" s="1"/>
  <c r="AB502" i="41"/>
  <c r="U502" i="41"/>
  <c r="R517" i="41"/>
  <c r="R515" i="41" s="1"/>
  <c r="R611" i="41" s="1"/>
  <c r="R173" i="41"/>
  <c r="R111" i="41" s="1"/>
  <c r="R4" i="41" s="1"/>
  <c r="T517" i="41"/>
  <c r="T515" i="41" s="1"/>
  <c r="T611" i="41" s="1"/>
  <c r="T173" i="41"/>
  <c r="T111" i="41" s="1"/>
  <c r="T4" i="41" s="1"/>
  <c r="M173" i="41"/>
  <c r="M111" i="41" s="1"/>
  <c r="M4" i="41" s="1"/>
  <c r="C517" i="41"/>
  <c r="C515" i="41" s="1"/>
  <c r="C611" i="41" s="1"/>
  <c r="C173" i="41"/>
  <c r="C111" i="41" s="1"/>
  <c r="C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T2" i="39"/>
  <c r="L2" i="41"/>
  <c r="P2" i="40"/>
  <c r="F2" i="40"/>
  <c r="F2" i="41"/>
  <c r="V2" i="40"/>
  <c r="AE2" i="40"/>
  <c r="I2" i="41"/>
  <c r="X2" i="40"/>
  <c r="Q2" i="39"/>
  <c r="V2" i="41"/>
  <c r="I2" i="39"/>
  <c r="R2" i="41"/>
  <c r="AC2" i="39"/>
  <c r="C2" i="41"/>
  <c r="N2" i="41"/>
  <c r="M2" i="39"/>
  <c r="AB2" i="41"/>
  <c r="K2" i="40"/>
  <c r="AC2" i="40"/>
  <c r="P2" i="39"/>
  <c r="S2" i="40"/>
  <c r="V2" i="39"/>
  <c r="W2" i="39"/>
  <c r="AA2" i="39"/>
  <c r="T2" i="40"/>
  <c r="W2" i="41"/>
  <c r="O2" i="39"/>
  <c r="Z2" i="40"/>
  <c r="H2" i="40"/>
  <c r="R2" i="39"/>
  <c r="P2" i="41"/>
  <c r="O2" i="41"/>
  <c r="AD2" i="41"/>
  <c r="AD2" i="39"/>
  <c r="J2" i="39"/>
  <c r="U2" i="39"/>
  <c r="M2" i="41"/>
  <c r="AA2" i="41"/>
  <c r="O2" i="40"/>
  <c r="AB2" i="39"/>
  <c r="T2" i="41"/>
  <c r="R2" i="40"/>
  <c r="Q2" i="41"/>
  <c r="E2" i="39"/>
  <c r="K2" i="41"/>
  <c r="F2" i="39"/>
  <c r="G2" i="41"/>
  <c r="X2" i="39"/>
  <c r="L2" i="39"/>
  <c r="E2" i="41"/>
  <c r="AC2" i="41"/>
  <c r="H2" i="41"/>
  <c r="Q2" i="40"/>
  <c r="G2" i="39"/>
  <c r="AD391" i="2" l="1"/>
  <c r="AA269" i="1"/>
  <c r="AA543" i="1" s="1"/>
  <c r="Z367" i="2"/>
  <c r="Z558" i="2" s="1"/>
  <c r="Y463" i="1"/>
  <c r="Y602" i="1" s="1"/>
  <c r="H298" i="1"/>
  <c r="E399" i="2"/>
  <c r="AC530" i="1"/>
  <c r="M216" i="1"/>
  <c r="AE562" i="5"/>
  <c r="AE627" i="5" s="1"/>
  <c r="S567" i="2"/>
  <c r="S565" i="2" s="1"/>
  <c r="S628" i="2" s="1"/>
  <c r="AA272" i="3"/>
  <c r="V380" i="3"/>
  <c r="AB93" i="67"/>
  <c r="AF93" i="67"/>
  <c r="I93" i="67"/>
  <c r="K93" i="67"/>
  <c r="S93" i="67"/>
  <c r="D92" i="67"/>
  <c r="D93" i="67"/>
  <c r="AE93" i="67"/>
  <c r="H93" i="67"/>
  <c r="O93" i="67"/>
  <c r="M93" i="67"/>
  <c r="Z93" i="67"/>
  <c r="U93" i="67"/>
  <c r="E93" i="67"/>
  <c r="G93" i="67"/>
  <c r="AD93" i="67"/>
  <c r="L93" i="67"/>
  <c r="V92" i="67"/>
  <c r="V93" i="67"/>
  <c r="F93" i="67"/>
  <c r="P93" i="67"/>
  <c r="Q93" i="67"/>
  <c r="AC93" i="67"/>
  <c r="AA93" i="67"/>
  <c r="W93" i="67"/>
  <c r="X93" i="67"/>
  <c r="Y93" i="67"/>
  <c r="T93" i="67"/>
  <c r="W511" i="3"/>
  <c r="E511" i="3"/>
  <c r="F548" i="3"/>
  <c r="K511" i="3"/>
  <c r="N511" i="3"/>
  <c r="G511" i="3"/>
  <c r="U511" i="3"/>
  <c r="H548" i="3"/>
  <c r="S426" i="3"/>
  <c r="F511" i="3"/>
  <c r="T511" i="3"/>
  <c r="J548" i="3"/>
  <c r="G548" i="3"/>
  <c r="Q511" i="3"/>
  <c r="M548" i="3"/>
  <c r="N548" i="3"/>
  <c r="S548" i="3"/>
  <c r="L548" i="3"/>
  <c r="Y461" i="3"/>
  <c r="H461" i="3"/>
  <c r="G461" i="3"/>
  <c r="Z461" i="3"/>
  <c r="U460" i="3"/>
  <c r="AC31" i="3"/>
  <c r="U464" i="3"/>
  <c r="AA511" i="3"/>
  <c r="L511" i="3"/>
  <c r="O511" i="3"/>
  <c r="R511" i="3"/>
  <c r="R548" i="3"/>
  <c r="Y511" i="3"/>
  <c r="C548" i="3"/>
  <c r="Y548" i="3"/>
  <c r="C511" i="3"/>
  <c r="AB548" i="3"/>
  <c r="I548" i="3"/>
  <c r="P461" i="3"/>
  <c r="E461" i="3"/>
  <c r="S461" i="3"/>
  <c r="J461" i="3"/>
  <c r="F461" i="3"/>
  <c r="D461" i="3"/>
  <c r="W461" i="3"/>
  <c r="U461" i="3"/>
  <c r="C460" i="3"/>
  <c r="I464" i="3"/>
  <c r="D464" i="3"/>
  <c r="G464" i="3"/>
  <c r="J464" i="3"/>
  <c r="P511" i="3"/>
  <c r="S511" i="3"/>
  <c r="V511" i="3"/>
  <c r="T548" i="3"/>
  <c r="K426" i="3"/>
  <c r="AC511" i="3"/>
  <c r="K548" i="3"/>
  <c r="E548" i="3"/>
  <c r="Q548" i="3"/>
  <c r="X511" i="3"/>
  <c r="D511" i="3"/>
  <c r="U548" i="3"/>
  <c r="AC548" i="3"/>
  <c r="L461" i="3"/>
  <c r="I461" i="3"/>
  <c r="N461" i="3"/>
  <c r="K461" i="3"/>
  <c r="X461" i="3"/>
  <c r="T461" i="3"/>
  <c r="Q461" i="3"/>
  <c r="J460" i="3"/>
  <c r="Z460" i="3"/>
  <c r="I460" i="3"/>
  <c r="J511" i="3"/>
  <c r="O548" i="3"/>
  <c r="X548" i="3"/>
  <c r="Z511" i="3"/>
  <c r="H511" i="3"/>
  <c r="P548" i="3"/>
  <c r="D548" i="3"/>
  <c r="I511" i="3"/>
  <c r="V548" i="3"/>
  <c r="AB511" i="3"/>
  <c r="M511" i="3"/>
  <c r="W548" i="3"/>
  <c r="Z548" i="3"/>
  <c r="AA548" i="3"/>
  <c r="AB461" i="3"/>
  <c r="C461" i="3"/>
  <c r="V461" i="3"/>
  <c r="O461" i="3"/>
  <c r="AA461" i="3"/>
  <c r="M461" i="3"/>
  <c r="AA16" i="69"/>
  <c r="AE562" i="2"/>
  <c r="AE627" i="2" s="1"/>
  <c r="R562" i="2"/>
  <c r="R627" i="2" s="1"/>
  <c r="K67" i="1"/>
  <c r="AD545" i="1"/>
  <c r="AD619" i="1" s="1"/>
  <c r="AA545" i="1"/>
  <c r="AA619" i="1" s="1"/>
  <c r="T367" i="2"/>
  <c r="T558" i="2" s="1"/>
  <c r="I349" i="2"/>
  <c r="K562" i="2"/>
  <c r="K627" i="2" s="1"/>
  <c r="R562" i="1"/>
  <c r="R627" i="1" s="1"/>
  <c r="AA391" i="1"/>
  <c r="X192" i="5"/>
  <c r="I415" i="1"/>
  <c r="I525" i="5"/>
  <c r="T67" i="1"/>
  <c r="AC300" i="2"/>
  <c r="X557" i="1"/>
  <c r="X556" i="1" s="1"/>
  <c r="N257" i="1"/>
  <c r="M530" i="1"/>
  <c r="X525" i="5"/>
  <c r="N216" i="5"/>
  <c r="J399" i="2"/>
  <c r="L415" i="5"/>
  <c r="N541" i="1"/>
  <c r="N617" i="1" s="1"/>
  <c r="W562" i="2"/>
  <c r="W627" i="2" s="1"/>
  <c r="AA16" i="67"/>
  <c r="N463" i="5"/>
  <c r="N602" i="5" s="1"/>
  <c r="G67" i="1"/>
  <c r="AB391" i="1"/>
  <c r="Y545" i="5"/>
  <c r="Y619" i="5" s="1"/>
  <c r="S349" i="2"/>
  <c r="J536" i="5"/>
  <c r="J616" i="5" s="1"/>
  <c r="X434" i="3"/>
  <c r="P368" i="3"/>
  <c r="C426" i="3"/>
  <c r="O300" i="2"/>
  <c r="Z562" i="5"/>
  <c r="Z627" i="5" s="1"/>
  <c r="H434" i="3"/>
  <c r="I28" i="69" s="1"/>
  <c r="H359" i="3"/>
  <c r="N111" i="1"/>
  <c r="F431" i="3"/>
  <c r="R431" i="3"/>
  <c r="S27" i="67" s="1"/>
  <c r="T173" i="3"/>
  <c r="P269" i="1"/>
  <c r="P543" i="1" s="1"/>
  <c r="G367" i="2"/>
  <c r="G558" i="2" s="1"/>
  <c r="D568" i="2"/>
  <c r="D629" i="2" s="1"/>
  <c r="W530" i="1"/>
  <c r="I536" i="5"/>
  <c r="I616" i="5" s="1"/>
  <c r="N226" i="3"/>
  <c r="N533" i="3" s="1"/>
  <c r="X545" i="5"/>
  <c r="X619" i="5" s="1"/>
  <c r="G565" i="2"/>
  <c r="G628" i="2" s="1"/>
  <c r="W237" i="3"/>
  <c r="X111" i="2"/>
  <c r="AA216" i="1"/>
  <c r="E407" i="2"/>
  <c r="AE565" i="2"/>
  <c r="AE628" i="2" s="1"/>
  <c r="R279" i="3"/>
  <c r="F565" i="2"/>
  <c r="F628" i="2" s="1"/>
  <c r="AE571" i="2"/>
  <c r="AE630" i="2" s="1"/>
  <c r="AA358" i="3"/>
  <c r="U380" i="3"/>
  <c r="D530" i="5"/>
  <c r="D615" i="5" s="1"/>
  <c r="AD272" i="3"/>
  <c r="AD270" i="3" s="1"/>
  <c r="M549" i="2"/>
  <c r="M620" i="2" s="1"/>
  <c r="J525" i="5"/>
  <c r="K202" i="3"/>
  <c r="K528" i="3" s="1"/>
  <c r="L213" i="3"/>
  <c r="O226" i="3"/>
  <c r="O533" i="3" s="1"/>
  <c r="Z213" i="3"/>
  <c r="Z299" i="2"/>
  <c r="C197" i="71"/>
  <c r="D197" i="71" s="1"/>
  <c r="C10" i="70"/>
  <c r="C200" i="71"/>
  <c r="D200" i="71" s="1"/>
  <c r="C226" i="70"/>
  <c r="AE532" i="3"/>
  <c r="C107" i="70"/>
  <c r="C145" i="71"/>
  <c r="D145" i="71" s="1"/>
  <c r="C139" i="71"/>
  <c r="D139" i="71" s="1"/>
  <c r="C114" i="70"/>
  <c r="C190" i="71"/>
  <c r="D190" i="71" s="1"/>
  <c r="C53" i="70"/>
  <c r="C143" i="71"/>
  <c r="D143" i="71" s="1"/>
  <c r="C121" i="70"/>
  <c r="C92" i="70"/>
  <c r="C137" i="71"/>
  <c r="D137" i="71" s="1"/>
  <c r="V545" i="5"/>
  <c r="V619" i="5" s="1"/>
  <c r="C182" i="71"/>
  <c r="D182" i="71" s="1"/>
  <c r="C220" i="70"/>
  <c r="C218" i="70"/>
  <c r="C177" i="71"/>
  <c r="D177" i="71" s="1"/>
  <c r="C159" i="71"/>
  <c r="D159" i="71" s="1"/>
  <c r="C208" i="70"/>
  <c r="C221" i="70"/>
  <c r="C183" i="71"/>
  <c r="D183" i="71" s="1"/>
  <c r="C163" i="71"/>
  <c r="D163" i="71" s="1"/>
  <c r="C211" i="70"/>
  <c r="C186" i="71"/>
  <c r="D186" i="71" s="1"/>
  <c r="C222" i="70"/>
  <c r="C206" i="70"/>
  <c r="C156" i="71"/>
  <c r="D156" i="71" s="1"/>
  <c r="C210" i="70"/>
  <c r="C161" i="71"/>
  <c r="D161" i="71" s="1"/>
  <c r="C158" i="71"/>
  <c r="D158" i="71" s="1"/>
  <c r="C207" i="70"/>
  <c r="C223" i="71"/>
  <c r="D223" i="71" s="1"/>
  <c r="C236" i="70"/>
  <c r="C122" i="71"/>
  <c r="D122" i="71" s="1"/>
  <c r="C108" i="70"/>
  <c r="AE510" i="3"/>
  <c r="C115" i="71"/>
  <c r="D115" i="71" s="1"/>
  <c r="C75" i="70"/>
  <c r="C181" i="71"/>
  <c r="D181" i="71" s="1"/>
  <c r="C89" i="70"/>
  <c r="C224" i="71"/>
  <c r="D224" i="71" s="1"/>
  <c r="C115" i="70"/>
  <c r="C184" i="71"/>
  <c r="D184" i="71" s="1"/>
  <c r="C70" i="70"/>
  <c r="C93" i="71"/>
  <c r="D93" i="71" s="1"/>
  <c r="C19" i="70"/>
  <c r="C47" i="70"/>
  <c r="C109" i="71"/>
  <c r="D109" i="71" s="1"/>
  <c r="D99" i="70"/>
  <c r="D64" i="70"/>
  <c r="D14" i="70"/>
  <c r="AE566" i="3"/>
  <c r="C214" i="71"/>
  <c r="D214" i="71" s="1"/>
  <c r="C232" i="70"/>
  <c r="C101" i="70"/>
  <c r="C149" i="71"/>
  <c r="D149" i="71" s="1"/>
  <c r="C136" i="71"/>
  <c r="D136" i="71" s="1"/>
  <c r="C203" i="70"/>
  <c r="AE527" i="3"/>
  <c r="C134" i="71"/>
  <c r="D134" i="71" s="1"/>
  <c r="C81" i="70"/>
  <c r="AE574" i="3"/>
  <c r="AE631" i="3" s="1"/>
  <c r="C220" i="71"/>
  <c r="D220" i="71" s="1"/>
  <c r="C9" i="70"/>
  <c r="AE572" i="3"/>
  <c r="C218" i="71"/>
  <c r="D218" i="71" s="1"/>
  <c r="C234" i="70"/>
  <c r="C208" i="71"/>
  <c r="D208" i="71" s="1"/>
  <c r="C230" i="70"/>
  <c r="C142" i="71"/>
  <c r="D142" i="71" s="1"/>
  <c r="C104" i="70"/>
  <c r="C205" i="71"/>
  <c r="D205" i="71" s="1"/>
  <c r="C54" i="70"/>
  <c r="C206" i="71"/>
  <c r="D206" i="71" s="1"/>
  <c r="C228" i="70"/>
  <c r="C174" i="71"/>
  <c r="D174" i="71" s="1"/>
  <c r="C217" i="70"/>
  <c r="C167" i="71"/>
  <c r="D167" i="71" s="1"/>
  <c r="C67" i="70"/>
  <c r="C171" i="71"/>
  <c r="D171" i="71" s="1"/>
  <c r="C45" i="70"/>
  <c r="C180" i="71"/>
  <c r="D180" i="71" s="1"/>
  <c r="C58" i="70"/>
  <c r="C214" i="70"/>
  <c r="C169" i="71"/>
  <c r="D169" i="71" s="1"/>
  <c r="C173" i="71"/>
  <c r="D173" i="71" s="1"/>
  <c r="C216" i="70"/>
  <c r="AE511" i="3"/>
  <c r="C116" i="71"/>
  <c r="D116" i="71" s="1"/>
  <c r="C83" i="70"/>
  <c r="C175" i="71"/>
  <c r="D175" i="71" s="1"/>
  <c r="C69" i="70"/>
  <c r="AE513" i="3"/>
  <c r="C118" i="71"/>
  <c r="D118" i="71" s="1"/>
  <c r="C84" i="70"/>
  <c r="C68" i="70"/>
  <c r="C225" i="71"/>
  <c r="D225" i="71" s="1"/>
  <c r="C126" i="71"/>
  <c r="D126" i="71" s="1"/>
  <c r="C113" i="70"/>
  <c r="D183" i="70"/>
  <c r="D57" i="70"/>
  <c r="D42" i="70"/>
  <c r="AE563" i="3"/>
  <c r="C102" i="70"/>
  <c r="C212" i="71"/>
  <c r="D212" i="71" s="1"/>
  <c r="AE560" i="3"/>
  <c r="C210" i="71"/>
  <c r="D210" i="71" s="1"/>
  <c r="C109" i="70"/>
  <c r="C111" i="70"/>
  <c r="C141" i="71"/>
  <c r="D141" i="71" s="1"/>
  <c r="C203" i="71"/>
  <c r="D203" i="71" s="1"/>
  <c r="C8" i="70"/>
  <c r="C138" i="71"/>
  <c r="D138" i="71" s="1"/>
  <c r="C73" i="70"/>
  <c r="C118" i="70"/>
  <c r="C153" i="71"/>
  <c r="D153" i="71" s="1"/>
  <c r="C150" i="71"/>
  <c r="D150" i="71" s="1"/>
  <c r="C119" i="70"/>
  <c r="C207" i="71"/>
  <c r="D207" i="71" s="1"/>
  <c r="C229" i="70"/>
  <c r="C202" i="71"/>
  <c r="D202" i="71" s="1"/>
  <c r="C51" i="70"/>
  <c r="C140" i="71"/>
  <c r="D140" i="71" s="1"/>
  <c r="C204" i="70"/>
  <c r="AE569" i="3"/>
  <c r="C216" i="71"/>
  <c r="D216" i="71" s="1"/>
  <c r="C233" i="70"/>
  <c r="C148" i="71"/>
  <c r="D148" i="71" s="1"/>
  <c r="C110" i="70"/>
  <c r="C155" i="71"/>
  <c r="D155" i="71" s="1"/>
  <c r="C96" i="70"/>
  <c r="C185" i="71"/>
  <c r="D185" i="71" s="1"/>
  <c r="C60" i="70"/>
  <c r="C176" i="71"/>
  <c r="D176" i="71" s="1"/>
  <c r="C91" i="70"/>
  <c r="C179" i="71"/>
  <c r="D179" i="71" s="1"/>
  <c r="C74" i="70"/>
  <c r="C84" i="71"/>
  <c r="D84" i="71" s="1"/>
  <c r="C171" i="70"/>
  <c r="C227" i="71"/>
  <c r="D227" i="71" s="1"/>
  <c r="C52" i="70"/>
  <c r="C110" i="71"/>
  <c r="D110" i="71" s="1"/>
  <c r="C72" i="70"/>
  <c r="C162" i="71"/>
  <c r="D162" i="71" s="1"/>
  <c r="C87" i="70"/>
  <c r="C114" i="71"/>
  <c r="D114" i="71" s="1"/>
  <c r="C48" i="70"/>
  <c r="C120" i="71"/>
  <c r="D120" i="71" s="1"/>
  <c r="C97" i="70"/>
  <c r="AE514" i="3"/>
  <c r="C119" i="71"/>
  <c r="D119" i="71" s="1"/>
  <c r="C193" i="70"/>
  <c r="D162" i="70"/>
  <c r="D18" i="70"/>
  <c r="C209" i="71"/>
  <c r="D209" i="71" s="1"/>
  <c r="C231" i="70"/>
  <c r="C152" i="71"/>
  <c r="D152" i="71" s="1"/>
  <c r="C116" i="70"/>
  <c r="C205" i="70"/>
  <c r="C147" i="71"/>
  <c r="D147" i="71" s="1"/>
  <c r="C204" i="71"/>
  <c r="D204" i="71" s="1"/>
  <c r="C227" i="70"/>
  <c r="C94" i="70"/>
  <c r="C151" i="71"/>
  <c r="D151" i="71" s="1"/>
  <c r="C201" i="71"/>
  <c r="D201" i="71" s="1"/>
  <c r="C7" i="70"/>
  <c r="C154" i="71"/>
  <c r="D154" i="71" s="1"/>
  <c r="C122" i="70"/>
  <c r="C196" i="71"/>
  <c r="D196" i="71" s="1"/>
  <c r="C22" i="70"/>
  <c r="C170" i="71"/>
  <c r="D170" i="71" s="1"/>
  <c r="C50" i="70"/>
  <c r="C209" i="70"/>
  <c r="C160" i="71"/>
  <c r="D160" i="71" s="1"/>
  <c r="C164" i="71"/>
  <c r="D164" i="71" s="1"/>
  <c r="C212" i="70"/>
  <c r="C172" i="71"/>
  <c r="D172" i="71" s="1"/>
  <c r="C215" i="70"/>
  <c r="C213" i="70"/>
  <c r="C168" i="71"/>
  <c r="D168" i="71" s="1"/>
  <c r="C56" i="70"/>
  <c r="C113" i="71"/>
  <c r="D113" i="71" s="1"/>
  <c r="C178" i="71"/>
  <c r="D178" i="71" s="1"/>
  <c r="C219" i="70"/>
  <c r="AE480" i="3"/>
  <c r="C78" i="71"/>
  <c r="D78" i="71" s="1"/>
  <c r="C165" i="70"/>
  <c r="C85" i="71"/>
  <c r="D85" i="71" s="1"/>
  <c r="C172" i="70"/>
  <c r="C121" i="71"/>
  <c r="D121" i="71" s="1"/>
  <c r="C80" i="70"/>
  <c r="AE512" i="3"/>
  <c r="C90" i="70"/>
  <c r="C117" i="71"/>
  <c r="D117" i="71" s="1"/>
  <c r="C98" i="70"/>
  <c r="C157" i="71"/>
  <c r="D157" i="71" s="1"/>
  <c r="C166" i="71"/>
  <c r="D166" i="71" s="1"/>
  <c r="C40" i="70"/>
  <c r="C111" i="71"/>
  <c r="D111" i="71" s="1"/>
  <c r="C34" i="70"/>
  <c r="C226" i="71"/>
  <c r="D226" i="71" s="1"/>
  <c r="C33" i="70"/>
  <c r="C112" i="71"/>
  <c r="D112" i="71" s="1"/>
  <c r="C77" i="70"/>
  <c r="AE491" i="3"/>
  <c r="C94" i="71"/>
  <c r="D94" i="71" s="1"/>
  <c r="C180" i="70"/>
  <c r="AE269" i="1"/>
  <c r="AE543" i="1" s="1"/>
  <c r="AC545" i="5"/>
  <c r="AC619" i="5" s="1"/>
  <c r="S67" i="1"/>
  <c r="AA391" i="5"/>
  <c r="Z415" i="1"/>
  <c r="J355" i="3"/>
  <c r="X377" i="3"/>
  <c r="K377" i="3"/>
  <c r="W371" i="3"/>
  <c r="V383" i="2"/>
  <c r="J383" i="2"/>
  <c r="Q374" i="3"/>
  <c r="V557" i="5"/>
  <c r="V556" i="5" s="1"/>
  <c r="AE301" i="2"/>
  <c r="AE300" i="2" s="1"/>
  <c r="F300" i="2"/>
  <c r="E549" i="2"/>
  <c r="E620" i="2" s="1"/>
  <c r="U391" i="1"/>
  <c r="AD226" i="3"/>
  <c r="AD533" i="3" s="1"/>
  <c r="V367" i="2"/>
  <c r="V558" i="2" s="1"/>
  <c r="G385" i="3"/>
  <c r="G561" i="3" s="1"/>
  <c r="S301" i="2"/>
  <c r="S300" i="2" s="1"/>
  <c r="U545" i="1"/>
  <c r="U619" i="1" s="1"/>
  <c r="J571" i="2"/>
  <c r="J630" i="2" s="1"/>
  <c r="AC367" i="2"/>
  <c r="AC558" i="2" s="1"/>
  <c r="N374" i="3"/>
  <c r="K571" i="2"/>
  <c r="K630" i="2" s="1"/>
  <c r="AA355" i="3"/>
  <c r="H562" i="5"/>
  <c r="H627" i="5" s="1"/>
  <c r="AC192" i="5"/>
  <c r="L399" i="2"/>
  <c r="Z536" i="5"/>
  <c r="Z616" i="5" s="1"/>
  <c r="N237" i="3"/>
  <c r="X237" i="3"/>
  <c r="X213" i="3"/>
  <c r="O559" i="2"/>
  <c r="O626" i="2" s="1"/>
  <c r="X219" i="3"/>
  <c r="N415" i="2"/>
  <c r="V549" i="2"/>
  <c r="V620" i="2" s="1"/>
  <c r="V613" i="2" s="1"/>
  <c r="V659" i="2" s="1"/>
  <c r="V64" i="44" s="1"/>
  <c r="R568" i="2"/>
  <c r="R629" i="2" s="1"/>
  <c r="J549" i="2"/>
  <c r="J620" i="2" s="1"/>
  <c r="H463" i="5"/>
  <c r="H602" i="5" s="1"/>
  <c r="K269" i="1"/>
  <c r="K543" i="1" s="1"/>
  <c r="K545" i="5"/>
  <c r="K619" i="5" s="1"/>
  <c r="Y216" i="5"/>
  <c r="O415" i="5"/>
  <c r="Y545" i="1"/>
  <c r="Y619" i="1" s="1"/>
  <c r="AD536" i="5"/>
  <c r="AD616" i="5" s="1"/>
  <c r="J237" i="3"/>
  <c r="S549" i="2"/>
  <c r="S620" i="2" s="1"/>
  <c r="Y272" i="3"/>
  <c r="T374" i="3"/>
  <c r="I380" i="3"/>
  <c r="F67" i="1"/>
  <c r="AB67" i="1"/>
  <c r="Y530" i="5"/>
  <c r="Y615" i="5" s="1"/>
  <c r="AE415" i="2"/>
  <c r="L383" i="2"/>
  <c r="D213" i="3"/>
  <c r="L364" i="3"/>
  <c r="AD568" i="2"/>
  <c r="AD629" i="2" s="1"/>
  <c r="AE237" i="3"/>
  <c r="U536" i="5"/>
  <c r="U616" i="5" s="1"/>
  <c r="AB549" i="2"/>
  <c r="AC269" i="1"/>
  <c r="T368" i="3"/>
  <c r="M269" i="1"/>
  <c r="M543" i="1" s="1"/>
  <c r="Q380" i="3"/>
  <c r="M213" i="3"/>
  <c r="AA279" i="3"/>
  <c r="I407" i="2"/>
  <c r="F463" i="1"/>
  <c r="F602" i="1" s="1"/>
  <c r="AB557" i="1"/>
  <c r="AB556" i="1" s="1"/>
  <c r="AB463" i="1"/>
  <c r="AB602" i="1" s="1"/>
  <c r="AE415" i="1"/>
  <c r="L391" i="1"/>
  <c r="J391" i="5"/>
  <c r="AA349" i="2"/>
  <c r="O409" i="3"/>
  <c r="O570" i="3" s="1"/>
  <c r="O568" i="3" s="1"/>
  <c r="O629" i="3" s="1"/>
  <c r="P409" i="3"/>
  <c r="P570" i="3" s="1"/>
  <c r="P568" i="3" s="1"/>
  <c r="P629" i="3" s="1"/>
  <c r="S571" i="2"/>
  <c r="S630" i="2" s="1"/>
  <c r="AE460" i="2"/>
  <c r="AE457" i="2" s="1"/>
  <c r="AE601" i="2" s="1"/>
  <c r="AE7" i="2"/>
  <c r="D549" i="2"/>
  <c r="D620" i="2" s="1"/>
  <c r="I301" i="2"/>
  <c r="I300" i="2" s="1"/>
  <c r="V530" i="1"/>
  <c r="V374" i="3"/>
  <c r="AE568" i="2"/>
  <c r="AE629" i="2" s="1"/>
  <c r="D545" i="5"/>
  <c r="D619" i="5" s="1"/>
  <c r="X367" i="2"/>
  <c r="X558" i="2" s="1"/>
  <c r="N463" i="1"/>
  <c r="N602" i="1" s="1"/>
  <c r="V67" i="1"/>
  <c r="R529" i="5"/>
  <c r="R192" i="5"/>
  <c r="L530" i="5"/>
  <c r="L615" i="5" s="1"/>
  <c r="S463" i="1"/>
  <c r="S602" i="1" s="1"/>
  <c r="Q216" i="5"/>
  <c r="D530" i="1"/>
  <c r="P213" i="3"/>
  <c r="D562" i="1"/>
  <c r="D627" i="1" s="1"/>
  <c r="S359" i="3"/>
  <c r="AB371" i="3"/>
  <c r="J562" i="1"/>
  <c r="J627" i="1" s="1"/>
  <c r="X374" i="3"/>
  <c r="G380" i="3"/>
  <c r="Z67" i="1"/>
  <c r="Z463" i="1"/>
  <c r="Z602" i="1" s="1"/>
  <c r="R557" i="1"/>
  <c r="R556" i="1" s="1"/>
  <c r="V526" i="5"/>
  <c r="V525" i="5" s="1"/>
  <c r="AA525" i="5"/>
  <c r="K545" i="1"/>
  <c r="K619" i="1" s="1"/>
  <c r="AC391" i="1"/>
  <c r="M237" i="3"/>
  <c r="V368" i="3"/>
  <c r="T272" i="3"/>
  <c r="T270" i="3" s="1"/>
  <c r="AA364" i="3"/>
  <c r="Y571" i="2"/>
  <c r="Y630" i="2" s="1"/>
  <c r="W272" i="3"/>
  <c r="W270" i="3" s="1"/>
  <c r="Z371" i="3"/>
  <c r="D272" i="3"/>
  <c r="I226" i="3"/>
  <c r="I533" i="3" s="1"/>
  <c r="AE549" i="2"/>
  <c r="L549" i="2"/>
  <c r="L620" i="2" s="1"/>
  <c r="AE349" i="2"/>
  <c r="Z216" i="5"/>
  <c r="AC545" i="1"/>
  <c r="AC619" i="1" s="1"/>
  <c r="E349" i="2"/>
  <c r="F213" i="3"/>
  <c r="E67" i="1"/>
  <c r="V463" i="1"/>
  <c r="V602" i="1" s="1"/>
  <c r="L301" i="2"/>
  <c r="L300" i="2" s="1"/>
  <c r="W67" i="1"/>
  <c r="K549" i="2"/>
  <c r="K620" i="2" s="1"/>
  <c r="AB545" i="1"/>
  <c r="AB619" i="1" s="1"/>
  <c r="R559" i="2"/>
  <c r="R626" i="2" s="1"/>
  <c r="F562" i="2"/>
  <c r="F627" i="2" s="1"/>
  <c r="AD349" i="2"/>
  <c r="E530" i="1"/>
  <c r="W549" i="2"/>
  <c r="L568" i="2"/>
  <c r="L629" i="2" s="1"/>
  <c r="H536" i="5"/>
  <c r="H616" i="5" s="1"/>
  <c r="U301" i="2"/>
  <c r="U300" i="2" s="1"/>
  <c r="M536" i="5"/>
  <c r="M616" i="5" s="1"/>
  <c r="M562" i="1"/>
  <c r="M627" i="1" s="1"/>
  <c r="J213" i="3"/>
  <c r="J206" i="3" s="1"/>
  <c r="J529" i="3" s="1"/>
  <c r="AA536" i="5"/>
  <c r="AA616" i="5" s="1"/>
  <c r="O568" i="2"/>
  <c r="O629" i="2" s="1"/>
  <c r="K367" i="2"/>
  <c r="K558" i="2" s="1"/>
  <c r="V269" i="1"/>
  <c r="V543" i="1" s="1"/>
  <c r="H530" i="1"/>
  <c r="R434" i="3"/>
  <c r="S28" i="69" s="1"/>
  <c r="X489" i="5"/>
  <c r="X607" i="5" s="1"/>
  <c r="G431" i="3"/>
  <c r="AC67" i="1"/>
  <c r="W463" i="1"/>
  <c r="W602" i="1" s="1"/>
  <c r="X464" i="5"/>
  <c r="X463" i="5" s="1"/>
  <c r="X602" i="5" s="1"/>
  <c r="J67" i="1"/>
  <c r="G525" i="5"/>
  <c r="R202" i="3"/>
  <c r="R528" i="3" s="1"/>
  <c r="F237" i="3"/>
  <c r="F230" i="3" s="1"/>
  <c r="F534" i="3" s="1"/>
  <c r="D368" i="3"/>
  <c r="U431" i="3"/>
  <c r="AD431" i="3"/>
  <c r="AE27" i="69" s="1"/>
  <c r="AA426" i="3"/>
  <c r="K14" i="68"/>
  <c r="D18" i="69"/>
  <c r="D58" i="69" s="1"/>
  <c r="AC463" i="1"/>
  <c r="AC602" i="1" s="1"/>
  <c r="AA415" i="1"/>
  <c r="J463" i="1"/>
  <c r="J602" i="1" s="1"/>
  <c r="D216" i="5"/>
  <c r="L367" i="2"/>
  <c r="L558" i="2" s="1"/>
  <c r="G192" i="5"/>
  <c r="Z545" i="1"/>
  <c r="Z619" i="1" s="1"/>
  <c r="H545" i="5"/>
  <c r="H619" i="5" s="1"/>
  <c r="D202" i="3"/>
  <c r="D528" i="3" s="1"/>
  <c r="E565" i="2"/>
  <c r="E628" i="2" s="1"/>
  <c r="Q545" i="5"/>
  <c r="Q619" i="5" s="1"/>
  <c r="AE545" i="5"/>
  <c r="AE619" i="5" s="1"/>
  <c r="AB536" i="5"/>
  <c r="AB616" i="5" s="1"/>
  <c r="Q536" i="5"/>
  <c r="Q616" i="5" s="1"/>
  <c r="P545" i="5"/>
  <c r="P619" i="5" s="1"/>
  <c r="P545" i="1"/>
  <c r="P619" i="1" s="1"/>
  <c r="P562" i="5"/>
  <c r="P627" i="5" s="1"/>
  <c r="T213" i="3"/>
  <c r="Q545" i="1"/>
  <c r="Q619" i="1" s="1"/>
  <c r="E545" i="1"/>
  <c r="E619" i="1" s="1"/>
  <c r="W536" i="5"/>
  <c r="W616" i="5" s="1"/>
  <c r="Y260" i="3"/>
  <c r="Y258" i="3" s="1"/>
  <c r="AD192" i="5"/>
  <c r="I377" i="3"/>
  <c r="AA562" i="2"/>
  <c r="AA627" i="2" s="1"/>
  <c r="AD434" i="3"/>
  <c r="AD580" i="3" s="1"/>
  <c r="AD637" i="3" s="1"/>
  <c r="AE130" i="3"/>
  <c r="AE486" i="3" s="1"/>
  <c r="O31" i="3"/>
  <c r="P19" i="69"/>
  <c r="P18" i="69" s="1"/>
  <c r="P58" i="69" s="1"/>
  <c r="P19" i="67"/>
  <c r="P92" i="67" s="1"/>
  <c r="AB12" i="69"/>
  <c r="AB11" i="69" s="1"/>
  <c r="AB12" i="67"/>
  <c r="AB11" i="67" s="1"/>
  <c r="AB90" i="67" s="1"/>
  <c r="W465" i="3"/>
  <c r="X17" i="69"/>
  <c r="X17" i="67"/>
  <c r="G19" i="68"/>
  <c r="G18" i="68" s="1"/>
  <c r="G19" i="66"/>
  <c r="AE31" i="1"/>
  <c r="AE460" i="1" s="1"/>
  <c r="AE457" i="1" s="1"/>
  <c r="Z67" i="2"/>
  <c r="Z464" i="2"/>
  <c r="Z463" i="2" s="1"/>
  <c r="Z602" i="2" s="1"/>
  <c r="P465" i="3"/>
  <c r="Q17" i="69"/>
  <c r="Q17" i="67"/>
  <c r="V464" i="3"/>
  <c r="W16" i="69"/>
  <c r="W16" i="67"/>
  <c r="AB16" i="69"/>
  <c r="AB16" i="67"/>
  <c r="S16" i="69"/>
  <c r="S16" i="67"/>
  <c r="O543" i="1"/>
  <c r="O541" i="1" s="1"/>
  <c r="O257" i="1"/>
  <c r="M31" i="3"/>
  <c r="N19" i="69"/>
  <c r="N18" i="69" s="1"/>
  <c r="N58" i="69" s="1"/>
  <c r="N19" i="67"/>
  <c r="P465" i="5"/>
  <c r="P463" i="5" s="1"/>
  <c r="P602" i="5" s="1"/>
  <c r="P67" i="5"/>
  <c r="T16" i="69"/>
  <c r="T16" i="67"/>
  <c r="S464" i="3"/>
  <c r="AF16" i="69"/>
  <c r="AF16" i="67"/>
  <c r="AE464" i="3"/>
  <c r="AD12" i="69"/>
  <c r="AD11" i="69" s="1"/>
  <c r="AD12" i="67"/>
  <c r="AD11" i="67" s="1"/>
  <c r="AD90" i="67" s="1"/>
  <c r="N460" i="5"/>
  <c r="N457" i="5" s="1"/>
  <c r="N601" i="5" s="1"/>
  <c r="N600" i="5" s="1"/>
  <c r="N7" i="5"/>
  <c r="Q465" i="2"/>
  <c r="Q463" i="2" s="1"/>
  <c r="Q602" i="2" s="1"/>
  <c r="Q67" i="2"/>
  <c r="F16" i="66"/>
  <c r="F16" i="68"/>
  <c r="S463" i="2"/>
  <c r="S602" i="2" s="1"/>
  <c r="W611" i="41"/>
  <c r="W471" i="41"/>
  <c r="W455" i="41" s="1"/>
  <c r="J12" i="69"/>
  <c r="J11" i="69" s="1"/>
  <c r="J12" i="67"/>
  <c r="J11" i="67" s="1"/>
  <c r="J90" i="67" s="1"/>
  <c r="X465" i="3"/>
  <c r="Y17" i="69"/>
  <c r="Y17" i="67"/>
  <c r="P12" i="69"/>
  <c r="P11" i="69" s="1"/>
  <c r="P12" i="67"/>
  <c r="P11" i="67" s="1"/>
  <c r="P90" i="67" s="1"/>
  <c r="Q16" i="69"/>
  <c r="Q16" i="67"/>
  <c r="R31" i="3"/>
  <c r="S19" i="69"/>
  <c r="S18" i="69" s="1"/>
  <c r="S58" i="69" s="1"/>
  <c r="S19" i="67"/>
  <c r="S92" i="67" s="1"/>
  <c r="I465" i="1"/>
  <c r="I463" i="1" s="1"/>
  <c r="I67" i="1"/>
  <c r="W458" i="3"/>
  <c r="X12" i="69"/>
  <c r="X11" i="69" s="1"/>
  <c r="X12" i="67"/>
  <c r="X11" i="67" s="1"/>
  <c r="X90" i="67" s="1"/>
  <c r="P31" i="3"/>
  <c r="Q19" i="69"/>
  <c r="Q18" i="69" s="1"/>
  <c r="Q58" i="69" s="1"/>
  <c r="Q19" i="67"/>
  <c r="Q91" i="67" s="1"/>
  <c r="N465" i="3"/>
  <c r="O17" i="69"/>
  <c r="O17" i="67"/>
  <c r="AC464" i="3"/>
  <c r="AD16" i="69"/>
  <c r="AD16" i="67"/>
  <c r="X464" i="3"/>
  <c r="Y16" i="69"/>
  <c r="Y16" i="67"/>
  <c r="P552" i="3"/>
  <c r="P621" i="3" s="1"/>
  <c r="F552" i="3"/>
  <c r="F621" i="3" s="1"/>
  <c r="AD530" i="5"/>
  <c r="AD615" i="5" s="1"/>
  <c r="T216" i="5"/>
  <c r="P216" i="1"/>
  <c r="L391" i="2"/>
  <c r="AA31" i="3"/>
  <c r="AB19" i="69"/>
  <c r="AB18" i="69" s="1"/>
  <c r="AB58" i="69" s="1"/>
  <c r="AB19" i="67"/>
  <c r="AB92" i="67" s="1"/>
  <c r="R12" i="69"/>
  <c r="R11" i="69" s="1"/>
  <c r="R12" i="67"/>
  <c r="R11" i="67" s="1"/>
  <c r="R90" i="67" s="1"/>
  <c r="H465" i="3"/>
  <c r="I17" i="69"/>
  <c r="I17" i="67"/>
  <c r="T465" i="3"/>
  <c r="U17" i="69"/>
  <c r="U17" i="67"/>
  <c r="Z531" i="5"/>
  <c r="Z530" i="5" s="1"/>
  <c r="Z615" i="5" s="1"/>
  <c r="W31" i="3"/>
  <c r="X19" i="69"/>
  <c r="X18" i="69" s="1"/>
  <c r="X58" i="69" s="1"/>
  <c r="X19" i="67"/>
  <c r="X92" i="67" s="1"/>
  <c r="D465" i="3"/>
  <c r="E17" i="69"/>
  <c r="E17" i="67"/>
  <c r="L458" i="3"/>
  <c r="M12" i="69"/>
  <c r="M11" i="69" s="1"/>
  <c r="M12" i="67"/>
  <c r="M11" i="67" s="1"/>
  <c r="M90" i="67" s="1"/>
  <c r="K19" i="69"/>
  <c r="K18" i="69" s="1"/>
  <c r="K58" i="69" s="1"/>
  <c r="K19" i="67"/>
  <c r="K92" i="67" s="1"/>
  <c r="K562" i="5"/>
  <c r="K627" i="5" s="1"/>
  <c r="M464" i="3"/>
  <c r="N16" i="67"/>
  <c r="N16" i="69"/>
  <c r="O464" i="3"/>
  <c r="P16" i="69"/>
  <c r="P16" i="67"/>
  <c r="T545" i="5"/>
  <c r="T619" i="5" s="1"/>
  <c r="D536" i="5"/>
  <c r="D616" i="5" s="1"/>
  <c r="J545" i="1"/>
  <c r="J619" i="1" s="1"/>
  <c r="K552" i="3"/>
  <c r="K621" i="3" s="1"/>
  <c r="G552" i="3"/>
  <c r="G621" i="3" s="1"/>
  <c r="K279" i="3"/>
  <c r="T536" i="5"/>
  <c r="T616" i="5" s="1"/>
  <c r="Z269" i="1"/>
  <c r="AE552" i="3"/>
  <c r="AE621" i="3" s="1"/>
  <c r="M552" i="3"/>
  <c r="M621" i="3" s="1"/>
  <c r="W552" i="3"/>
  <c r="W621" i="3" s="1"/>
  <c r="AB552" i="3"/>
  <c r="AB621" i="3" s="1"/>
  <c r="AE536" i="5"/>
  <c r="AE616" i="5" s="1"/>
  <c r="U562" i="5"/>
  <c r="U627" i="5" s="1"/>
  <c r="X552" i="3"/>
  <c r="X621" i="3" s="1"/>
  <c r="Z374" i="3"/>
  <c r="X562" i="5"/>
  <c r="X627" i="5" s="1"/>
  <c r="W407" i="2"/>
  <c r="S562" i="5"/>
  <c r="S627" i="5" s="1"/>
  <c r="O525" i="5"/>
  <c r="O580" i="3"/>
  <c r="O637" i="3" s="1"/>
  <c r="P28" i="69"/>
  <c r="P28" i="67"/>
  <c r="AE28" i="67"/>
  <c r="S579" i="3"/>
  <c r="S636" i="3" s="1"/>
  <c r="T27" i="69"/>
  <c r="T27" i="67"/>
  <c r="Z579" i="3"/>
  <c r="Z636" i="3" s="1"/>
  <c r="AA27" i="69"/>
  <c r="AA27" i="67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J580" i="3"/>
  <c r="J637" i="3" s="1"/>
  <c r="K28" i="69"/>
  <c r="K28" i="67"/>
  <c r="Z580" i="3"/>
  <c r="Z637" i="3" s="1"/>
  <c r="AA28" i="69"/>
  <c r="AA28" i="67"/>
  <c r="Z368" i="3"/>
  <c r="AE580" i="5"/>
  <c r="F28" i="68"/>
  <c r="F28" i="66"/>
  <c r="AB465" i="3"/>
  <c r="AC17" i="69"/>
  <c r="AC17" i="67"/>
  <c r="K10" i="68"/>
  <c r="S299" i="2"/>
  <c r="J16" i="69"/>
  <c r="J16" i="67"/>
  <c r="V31" i="3"/>
  <c r="W19" i="69"/>
  <c r="W18" i="69" s="1"/>
  <c r="W58" i="69" s="1"/>
  <c r="W19" i="67"/>
  <c r="W92" i="67" s="1"/>
  <c r="S458" i="3"/>
  <c r="T12" i="69"/>
  <c r="T11" i="69" s="1"/>
  <c r="T12" i="67"/>
  <c r="T11" i="67" s="1"/>
  <c r="T90" i="67" s="1"/>
  <c r="E31" i="3"/>
  <c r="F19" i="69"/>
  <c r="F18" i="69" s="1"/>
  <c r="F58" i="69" s="1"/>
  <c r="F19" i="67"/>
  <c r="F92" i="67" s="1"/>
  <c r="M465" i="3"/>
  <c r="N17" i="69"/>
  <c r="N17" i="67"/>
  <c r="R552" i="3"/>
  <c r="R621" i="3" s="1"/>
  <c r="N552" i="3"/>
  <c r="N621" i="3" s="1"/>
  <c r="AC549" i="2"/>
  <c r="Q552" i="3"/>
  <c r="Q621" i="3" s="1"/>
  <c r="T192" i="5"/>
  <c r="T191" i="5" s="1"/>
  <c r="E216" i="1"/>
  <c r="H12" i="69"/>
  <c r="H11" i="69" s="1"/>
  <c r="H12" i="67"/>
  <c r="H11" i="67" s="1"/>
  <c r="H90" i="67" s="1"/>
  <c r="D31" i="3"/>
  <c r="E19" i="69"/>
  <c r="E18" i="69" s="1"/>
  <c r="E58" i="69" s="1"/>
  <c r="E19" i="67"/>
  <c r="E91" i="67" s="1"/>
  <c r="V465" i="3"/>
  <c r="W17" i="69"/>
  <c r="W17" i="67"/>
  <c r="AC465" i="3"/>
  <c r="AD17" i="69"/>
  <c r="AD17" i="67"/>
  <c r="AC16" i="69"/>
  <c r="AC16" i="67"/>
  <c r="AD465" i="3"/>
  <c r="AE17" i="69"/>
  <c r="AE17" i="67"/>
  <c r="W12" i="67"/>
  <c r="W11" i="67" s="1"/>
  <c r="W90" i="67" s="1"/>
  <c r="W12" i="69"/>
  <c r="W11" i="69" s="1"/>
  <c r="L465" i="3"/>
  <c r="M17" i="69"/>
  <c r="M17" i="67"/>
  <c r="AA216" i="5"/>
  <c r="AA191" i="5" s="1"/>
  <c r="Z465" i="3"/>
  <c r="AA17" i="69"/>
  <c r="AA17" i="67"/>
  <c r="AE465" i="2"/>
  <c r="AE463" i="2" s="1"/>
  <c r="AE602" i="2" s="1"/>
  <c r="D17" i="68"/>
  <c r="D17" i="66"/>
  <c r="AA465" i="3"/>
  <c r="AB17" i="67"/>
  <c r="AB17" i="69"/>
  <c r="H464" i="3"/>
  <c r="I16" i="69"/>
  <c r="I16" i="67"/>
  <c r="U399" i="2"/>
  <c r="Y464" i="3"/>
  <c r="Z16" i="69"/>
  <c r="Z16" i="67"/>
  <c r="N464" i="3"/>
  <c r="O16" i="69"/>
  <c r="O7" i="69" s="1"/>
  <c r="O16" i="67"/>
  <c r="T458" i="3"/>
  <c r="U12" i="69"/>
  <c r="U11" i="69" s="1"/>
  <c r="U12" i="67"/>
  <c r="U11" i="67" s="1"/>
  <c r="U90" i="67" s="1"/>
  <c r="P260" i="3"/>
  <c r="P258" i="3" s="1"/>
  <c r="P542" i="3" s="1"/>
  <c r="P536" i="5"/>
  <c r="P616" i="5" s="1"/>
  <c r="AA562" i="5"/>
  <c r="AA627" i="5" s="1"/>
  <c r="T552" i="3"/>
  <c r="T621" i="3" s="1"/>
  <c r="R545" i="1"/>
  <c r="R619" i="1" s="1"/>
  <c r="H552" i="3"/>
  <c r="H621" i="3" s="1"/>
  <c r="D30" i="66"/>
  <c r="T525" i="5"/>
  <c r="T614" i="5" s="1"/>
  <c r="J463" i="2"/>
  <c r="J602" i="2" s="1"/>
  <c r="M16" i="69"/>
  <c r="M16" i="67"/>
  <c r="F465" i="3"/>
  <c r="G17" i="69"/>
  <c r="G17" i="67"/>
  <c r="S31" i="3"/>
  <c r="T19" i="67"/>
  <c r="T92" i="67" s="1"/>
  <c r="T19" i="69"/>
  <c r="T18" i="69" s="1"/>
  <c r="T58" i="69" s="1"/>
  <c r="Q31" i="3"/>
  <c r="R19" i="69"/>
  <c r="R18" i="69" s="1"/>
  <c r="R58" i="69" s="1"/>
  <c r="R19" i="67"/>
  <c r="N31" i="3"/>
  <c r="O19" i="69"/>
  <c r="O18" i="69" s="1"/>
  <c r="O58" i="69" s="1"/>
  <c r="O19" i="67"/>
  <c r="O92" i="67" s="1"/>
  <c r="Q465" i="3"/>
  <c r="R17" i="69"/>
  <c r="R17" i="67"/>
  <c r="V12" i="69"/>
  <c r="V11" i="69" s="1"/>
  <c r="V12" i="67"/>
  <c r="V11" i="67" s="1"/>
  <c r="V90" i="67" s="1"/>
  <c r="U465" i="3"/>
  <c r="V17" i="69"/>
  <c r="V17" i="67"/>
  <c r="AE111" i="5"/>
  <c r="F30" i="66"/>
  <c r="F29" i="66" s="1"/>
  <c r="AB67" i="2"/>
  <c r="K31" i="3"/>
  <c r="L19" i="69"/>
  <c r="L18" i="69" s="1"/>
  <c r="L58" i="69" s="1"/>
  <c r="L19" i="67"/>
  <c r="L92" i="67" s="1"/>
  <c r="AE31" i="5"/>
  <c r="F19" i="68"/>
  <c r="F18" i="68" s="1"/>
  <c r="F19" i="66"/>
  <c r="F18" i="66" s="1"/>
  <c r="G67" i="5"/>
  <c r="T530" i="5"/>
  <c r="T615" i="5" s="1"/>
  <c r="AC216" i="5"/>
  <c r="AC191" i="5" s="1"/>
  <c r="J465" i="3"/>
  <c r="K17" i="69"/>
  <c r="K17" i="67"/>
  <c r="S111" i="2"/>
  <c r="G300" i="2"/>
  <c r="Z391" i="5"/>
  <c r="Z297" i="5" s="1"/>
  <c r="AE16" i="69"/>
  <c r="AE16" i="67"/>
  <c r="G16" i="69"/>
  <c r="G16" i="67"/>
  <c r="Y31" i="3"/>
  <c r="Z19" i="69"/>
  <c r="Z18" i="69" s="1"/>
  <c r="Z58" i="69" s="1"/>
  <c r="Z19" i="67"/>
  <c r="Z92" i="67" s="1"/>
  <c r="S12" i="67"/>
  <c r="S11" i="67" s="1"/>
  <c r="S90" i="67" s="1"/>
  <c r="S12" i="69"/>
  <c r="S11" i="69" s="1"/>
  <c r="G216" i="5"/>
  <c r="K465" i="3"/>
  <c r="L17" i="69"/>
  <c r="L17" i="67"/>
  <c r="Y192" i="5"/>
  <c r="N525" i="5"/>
  <c r="D216" i="1"/>
  <c r="Z192" i="5"/>
  <c r="AA530" i="5"/>
  <c r="AA615" i="5" s="1"/>
  <c r="AD458" i="3"/>
  <c r="AE12" i="67"/>
  <c r="AE11" i="67" s="1"/>
  <c r="AE90" i="67" s="1"/>
  <c r="AE12" i="69"/>
  <c r="AE11" i="69" s="1"/>
  <c r="D19" i="68"/>
  <c r="D19" i="66"/>
  <c r="AB31" i="3"/>
  <c r="AC19" i="69"/>
  <c r="AC18" i="69" s="1"/>
  <c r="AC58" i="69" s="1"/>
  <c r="AC19" i="67"/>
  <c r="AC92" i="67" s="1"/>
  <c r="Z458" i="3"/>
  <c r="AA12" i="67"/>
  <c r="AA11" i="67" s="1"/>
  <c r="AA12" i="69"/>
  <c r="AA11" i="69" s="1"/>
  <c r="M458" i="3"/>
  <c r="N12" i="69"/>
  <c r="N11" i="69" s="1"/>
  <c r="N12" i="67"/>
  <c r="N11" i="67" s="1"/>
  <c r="N90" i="67" s="1"/>
  <c r="J19" i="69"/>
  <c r="J18" i="69" s="1"/>
  <c r="J58" i="69" s="1"/>
  <c r="J19" i="67"/>
  <c r="J92" i="67" s="1"/>
  <c r="D12" i="66"/>
  <c r="D12" i="68"/>
  <c r="AB458" i="3"/>
  <c r="AC12" i="69"/>
  <c r="AC11" i="69" s="1"/>
  <c r="AC12" i="67"/>
  <c r="AC11" i="67" s="1"/>
  <c r="AC90" i="67" s="1"/>
  <c r="Y458" i="3"/>
  <c r="Z12" i="69"/>
  <c r="Z11" i="69" s="1"/>
  <c r="Z12" i="67"/>
  <c r="Z11" i="67" s="1"/>
  <c r="Z90" i="67" s="1"/>
  <c r="E16" i="69"/>
  <c r="E16" i="67"/>
  <c r="H16" i="69"/>
  <c r="H16" i="67"/>
  <c r="X458" i="3"/>
  <c r="Y12" i="69"/>
  <c r="Y11" i="69" s="1"/>
  <c r="Y12" i="67"/>
  <c r="Y11" i="67" s="1"/>
  <c r="Y90" i="67" s="1"/>
  <c r="D458" i="3"/>
  <c r="E12" i="69"/>
  <c r="E11" i="69" s="1"/>
  <c r="E12" i="67"/>
  <c r="E11" i="67" s="1"/>
  <c r="E458" i="3"/>
  <c r="F12" i="69"/>
  <c r="F11" i="69" s="1"/>
  <c r="F12" i="67"/>
  <c r="F11" i="67" s="1"/>
  <c r="F90" i="67" s="1"/>
  <c r="AD367" i="2"/>
  <c r="AD558" i="2" s="1"/>
  <c r="O562" i="5"/>
  <c r="O627" i="5" s="1"/>
  <c r="AB545" i="5"/>
  <c r="AB619" i="5" s="1"/>
  <c r="AC552" i="3"/>
  <c r="AC621" i="3" s="1"/>
  <c r="Y202" i="3"/>
  <c r="Y528" i="3" s="1"/>
  <c r="AE191" i="2"/>
  <c r="D33" i="66" s="1"/>
  <c r="Z562" i="1"/>
  <c r="Z627" i="1" s="1"/>
  <c r="E301" i="2"/>
  <c r="E300" i="2" s="1"/>
  <c r="AE213" i="3"/>
  <c r="L552" i="3"/>
  <c r="L621" i="3" s="1"/>
  <c r="H226" i="3"/>
  <c r="H533" i="3" s="1"/>
  <c r="AA552" i="3"/>
  <c r="AA621" i="3" s="1"/>
  <c r="O530" i="5"/>
  <c r="T401" i="3"/>
  <c r="T567" i="3" s="1"/>
  <c r="T565" i="3" s="1"/>
  <c r="T628" i="3" s="1"/>
  <c r="AC565" i="2"/>
  <c r="AC628" i="2" s="1"/>
  <c r="R530" i="5"/>
  <c r="R615" i="5" s="1"/>
  <c r="D270" i="3"/>
  <c r="W568" i="2"/>
  <c r="W629" i="2" s="1"/>
  <c r="Q568" i="2"/>
  <c r="Q629" i="2" s="1"/>
  <c r="O552" i="3"/>
  <c r="O621" i="3" s="1"/>
  <c r="N562" i="1"/>
  <c r="N627" i="1" s="1"/>
  <c r="D552" i="3"/>
  <c r="D621" i="3" s="1"/>
  <c r="J409" i="3"/>
  <c r="G377" i="3"/>
  <c r="C562" i="1"/>
  <c r="C627" i="1" s="1"/>
  <c r="V371" i="3"/>
  <c r="D349" i="2"/>
  <c r="D299" i="2" s="1"/>
  <c r="D359" i="3"/>
  <c r="D579" i="3"/>
  <c r="D636" i="3" s="1"/>
  <c r="E27" i="69"/>
  <c r="E27" i="67"/>
  <c r="J579" i="3"/>
  <c r="J636" i="3" s="1"/>
  <c r="K27" i="69"/>
  <c r="K27" i="67"/>
  <c r="F25" i="68"/>
  <c r="F25" i="66"/>
  <c r="G580" i="3"/>
  <c r="G637" i="3" s="1"/>
  <c r="H28" i="69"/>
  <c r="H28" i="67"/>
  <c r="O426" i="3"/>
  <c r="X580" i="3"/>
  <c r="X637" i="3" s="1"/>
  <c r="Y28" i="69"/>
  <c r="Y28" i="67"/>
  <c r="AD426" i="3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B349" i="2"/>
  <c r="Y349" i="2"/>
  <c r="Y299" i="2" s="1"/>
  <c r="AE579" i="2"/>
  <c r="D27" i="66"/>
  <c r="D27" i="68"/>
  <c r="K580" i="3"/>
  <c r="K637" i="3" s="1"/>
  <c r="L28" i="69"/>
  <c r="L28" i="67"/>
  <c r="AA580" i="3"/>
  <c r="AA637" i="3" s="1"/>
  <c r="AB28" i="69"/>
  <c r="AB28" i="67"/>
  <c r="D25" i="69"/>
  <c r="D25" i="67"/>
  <c r="T25" i="69"/>
  <c r="T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L12" i="69"/>
  <c r="L11" i="69" s="1"/>
  <c r="L12" i="67"/>
  <c r="L11" i="67" s="1"/>
  <c r="L90" i="67" s="1"/>
  <c r="F31" i="3"/>
  <c r="G19" i="69"/>
  <c r="G18" i="69" s="1"/>
  <c r="G58" i="69" s="1"/>
  <c r="G19" i="67"/>
  <c r="G92" i="67" s="1"/>
  <c r="G31" i="3"/>
  <c r="H19" i="69"/>
  <c r="H18" i="69" s="1"/>
  <c r="H58" i="69" s="1"/>
  <c r="H19" i="67"/>
  <c r="H92" i="67" s="1"/>
  <c r="K10" i="66"/>
  <c r="K15" i="66"/>
  <c r="W349" i="2"/>
  <c r="H580" i="3"/>
  <c r="H637" i="3" s="1"/>
  <c r="I28" i="67"/>
  <c r="W580" i="3"/>
  <c r="W637" i="3" s="1"/>
  <c r="X28" i="69"/>
  <c r="X28" i="67"/>
  <c r="AE579" i="5"/>
  <c r="AE636" i="5" s="1"/>
  <c r="F27" i="66"/>
  <c r="F27" i="68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6"/>
  <c r="G27" i="68"/>
  <c r="R580" i="3"/>
  <c r="R637" i="3" s="1"/>
  <c r="G579" i="3"/>
  <c r="G636" i="3" s="1"/>
  <c r="H27" i="69"/>
  <c r="H27" i="67"/>
  <c r="AE580" i="1"/>
  <c r="AE637" i="1" s="1"/>
  <c r="G28" i="68"/>
  <c r="G28" i="66"/>
  <c r="X31" i="3"/>
  <c r="Y19" i="69"/>
  <c r="Y18" i="69" s="1"/>
  <c r="Y58" i="69" s="1"/>
  <c r="Y19" i="67"/>
  <c r="Y91" i="67" s="1"/>
  <c r="AE465" i="5"/>
  <c r="F17" i="66"/>
  <c r="F17" i="68"/>
  <c r="N92" i="67"/>
  <c r="G18" i="66"/>
  <c r="K21" i="68"/>
  <c r="V18" i="67"/>
  <c r="V59" i="67" s="1"/>
  <c r="V91" i="67"/>
  <c r="K15" i="68"/>
  <c r="Y552" i="3"/>
  <c r="Y621" i="3" s="1"/>
  <c r="AD391" i="5"/>
  <c r="AE31" i="3"/>
  <c r="AF19" i="69"/>
  <c r="AF18" i="69" s="1"/>
  <c r="AF58" i="69" s="1"/>
  <c r="AF19" i="67"/>
  <c r="AF92" i="67" s="1"/>
  <c r="H31" i="3"/>
  <c r="I19" i="69"/>
  <c r="I18" i="69" s="1"/>
  <c r="I58" i="69" s="1"/>
  <c r="I19" i="67"/>
  <c r="I92" i="67" s="1"/>
  <c r="L298" i="1"/>
  <c r="L407" i="2"/>
  <c r="R16" i="69"/>
  <c r="R16" i="67"/>
  <c r="R7" i="67" s="1"/>
  <c r="R58" i="67" s="1"/>
  <c r="G465" i="3"/>
  <c r="H17" i="69"/>
  <c r="H17" i="67"/>
  <c r="AE111" i="39"/>
  <c r="AE4" i="39" s="1"/>
  <c r="H31" i="66"/>
  <c r="H29" i="66" s="1"/>
  <c r="H5" i="66" s="1"/>
  <c r="H2" i="68" s="1"/>
  <c r="N111" i="2"/>
  <c r="D12" i="69"/>
  <c r="D11" i="69" s="1"/>
  <c r="D12" i="67"/>
  <c r="D11" i="67" s="1"/>
  <c r="D90" i="67" s="1"/>
  <c r="O216" i="1"/>
  <c r="M391" i="1"/>
  <c r="M297" i="1" s="1"/>
  <c r="U298" i="1"/>
  <c r="Q530" i="5"/>
  <c r="Q615" i="5" s="1"/>
  <c r="R407" i="2"/>
  <c r="Q12" i="69"/>
  <c r="Q11" i="69" s="1"/>
  <c r="Q12" i="67"/>
  <c r="Q11" i="67" s="1"/>
  <c r="Q90" i="67" s="1"/>
  <c r="Y67" i="1"/>
  <c r="P391" i="1"/>
  <c r="P297" i="1" s="1"/>
  <c r="L31" i="3"/>
  <c r="M19" i="69"/>
  <c r="M18" i="69" s="1"/>
  <c r="M58" i="69" s="1"/>
  <c r="M19" i="67"/>
  <c r="M91" i="67" s="1"/>
  <c r="G12" i="69"/>
  <c r="G11" i="69" s="1"/>
  <c r="G7" i="69" s="1"/>
  <c r="G12" i="67"/>
  <c r="G11" i="67" s="1"/>
  <c r="G90" i="67" s="1"/>
  <c r="AA19" i="69"/>
  <c r="AA18" i="69" s="1"/>
  <c r="AA58" i="69" s="1"/>
  <c r="AA19" i="67"/>
  <c r="AA92" i="67" s="1"/>
  <c r="E465" i="3"/>
  <c r="F17" i="69"/>
  <c r="F17" i="67"/>
  <c r="U16" i="69"/>
  <c r="U16" i="67"/>
  <c r="AD407" i="2"/>
  <c r="AE525" i="5"/>
  <c r="AE465" i="3"/>
  <c r="AF17" i="69"/>
  <c r="AF17" i="67"/>
  <c r="Q525" i="5"/>
  <c r="V463" i="5"/>
  <c r="V602" i="5" s="1"/>
  <c r="D407" i="2"/>
  <c r="AE465" i="1"/>
  <c r="AE463" i="1" s="1"/>
  <c r="AE602" i="1" s="1"/>
  <c r="G17" i="66"/>
  <c r="G17" i="68"/>
  <c r="C465" i="3"/>
  <c r="C463" i="3" s="1"/>
  <c r="C602" i="3" s="1"/>
  <c r="D17" i="69"/>
  <c r="D17" i="67"/>
  <c r="AE19" i="69"/>
  <c r="AE18" i="69" s="1"/>
  <c r="AE58" i="69" s="1"/>
  <c r="AE19" i="67"/>
  <c r="AE92" i="67" s="1"/>
  <c r="S465" i="3"/>
  <c r="T17" i="69"/>
  <c r="T17" i="67"/>
  <c r="W464" i="3"/>
  <c r="W463" i="3" s="1"/>
  <c r="W602" i="3" s="1"/>
  <c r="X16" i="69"/>
  <c r="X16" i="67"/>
  <c r="T31" i="3"/>
  <c r="U19" i="69"/>
  <c r="U18" i="69" s="1"/>
  <c r="U58" i="69" s="1"/>
  <c r="U19" i="67"/>
  <c r="U91" i="67" s="1"/>
  <c r="I465" i="3"/>
  <c r="J17" i="69"/>
  <c r="J17" i="67"/>
  <c r="D16" i="66"/>
  <c r="D16" i="68"/>
  <c r="AD19" i="69"/>
  <c r="AD18" i="69" s="1"/>
  <c r="AD58" i="69" s="1"/>
  <c r="AD19" i="67"/>
  <c r="AD92" i="67" s="1"/>
  <c r="V16" i="69"/>
  <c r="V16" i="67"/>
  <c r="AE458" i="5"/>
  <c r="F12" i="66"/>
  <c r="F11" i="66" s="1"/>
  <c r="F12" i="68"/>
  <c r="F11" i="68" s="1"/>
  <c r="Q564" i="1"/>
  <c r="Q562" i="1" s="1"/>
  <c r="Q627" i="1" s="1"/>
  <c r="O465" i="3"/>
  <c r="P17" i="69"/>
  <c r="P17" i="67"/>
  <c r="R465" i="3"/>
  <c r="S17" i="69"/>
  <c r="S17" i="67"/>
  <c r="E464" i="3"/>
  <c r="F16" i="69"/>
  <c r="F16" i="67"/>
  <c r="J458" i="3"/>
  <c r="J457" i="3" s="1"/>
  <c r="K12" i="67"/>
  <c r="K11" i="67" s="1"/>
  <c r="K90" i="67" s="1"/>
  <c r="K12" i="69"/>
  <c r="K11" i="69" s="1"/>
  <c r="H458" i="3"/>
  <c r="I12" i="69"/>
  <c r="I11" i="69" s="1"/>
  <c r="I7" i="69" s="1"/>
  <c r="I12" i="67"/>
  <c r="I11" i="67" s="1"/>
  <c r="I90" i="67" s="1"/>
  <c r="K464" i="3"/>
  <c r="K463" i="3" s="1"/>
  <c r="K602" i="3" s="1"/>
  <c r="L16" i="69"/>
  <c r="L16" i="67"/>
  <c r="K16" i="69"/>
  <c r="K16" i="67"/>
  <c r="U525" i="5"/>
  <c r="L269" i="1"/>
  <c r="L543" i="1" s="1"/>
  <c r="L541" i="1" s="1"/>
  <c r="L617" i="1" s="1"/>
  <c r="F559" i="2"/>
  <c r="F626" i="2" s="1"/>
  <c r="Q272" i="3"/>
  <c r="Q270" i="3" s="1"/>
  <c r="J552" i="3"/>
  <c r="J621" i="3" s="1"/>
  <c r="AB202" i="3"/>
  <c r="AB528" i="3" s="1"/>
  <c r="AE374" i="3"/>
  <c r="AE364" i="3"/>
  <c r="R565" i="2"/>
  <c r="R628" i="2" s="1"/>
  <c r="Z552" i="3"/>
  <c r="Z621" i="3" s="1"/>
  <c r="R301" i="2"/>
  <c r="R300" i="2" s="1"/>
  <c r="U549" i="2"/>
  <c r="U524" i="2" s="1"/>
  <c r="L565" i="2"/>
  <c r="L628" i="2" s="1"/>
  <c r="E552" i="3"/>
  <c r="E621" i="3" s="1"/>
  <c r="AA549" i="2"/>
  <c r="L202" i="3"/>
  <c r="L528" i="3" s="1"/>
  <c r="U552" i="3"/>
  <c r="U621" i="3" s="1"/>
  <c r="V552" i="3"/>
  <c r="V621" i="3" s="1"/>
  <c r="Q559" i="2"/>
  <c r="Q626" i="2" s="1"/>
  <c r="O237" i="3"/>
  <c r="O230" i="3" s="1"/>
  <c r="G368" i="3"/>
  <c r="K374" i="3"/>
  <c r="D364" i="3"/>
  <c r="S552" i="3"/>
  <c r="S621" i="3" s="1"/>
  <c r="AD552" i="3"/>
  <c r="AD621" i="3" s="1"/>
  <c r="I552" i="3"/>
  <c r="I621" i="3" s="1"/>
  <c r="S374" i="3"/>
  <c r="F579" i="3"/>
  <c r="F636" i="3" s="1"/>
  <c r="G27" i="69"/>
  <c r="G27" i="67"/>
  <c r="S27" i="69"/>
  <c r="Z508" i="39"/>
  <c r="H426" i="3"/>
  <c r="P580" i="3"/>
  <c r="P637" i="3" s="1"/>
  <c r="Q28" i="69"/>
  <c r="Q28" i="67"/>
  <c r="W426" i="3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U579" i="3"/>
  <c r="U636" i="3" s="1"/>
  <c r="V27" i="69"/>
  <c r="V27" i="67"/>
  <c r="AD579" i="3"/>
  <c r="AD636" i="3" s="1"/>
  <c r="AE27" i="67"/>
  <c r="S580" i="3"/>
  <c r="S637" i="3" s="1"/>
  <c r="T28" i="69"/>
  <c r="T28" i="67"/>
  <c r="L25" i="69"/>
  <c r="L25" i="67"/>
  <c r="AB25" i="67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AE458" i="3"/>
  <c r="AF12" i="69"/>
  <c r="AF11" i="69" s="1"/>
  <c r="AF12" i="67"/>
  <c r="AF11" i="67" s="1"/>
  <c r="Y465" i="3"/>
  <c r="Z17" i="69"/>
  <c r="Z17" i="67"/>
  <c r="G12" i="66"/>
  <c r="G11" i="66" s="1"/>
  <c r="G7" i="66" s="1"/>
  <c r="G12" i="68"/>
  <c r="G11" i="68" s="1"/>
  <c r="D18" i="67"/>
  <c r="D59" i="67" s="1"/>
  <c r="K14" i="66"/>
  <c r="R6" i="66" s="1"/>
  <c r="S6" i="66" s="1"/>
  <c r="R92" i="67"/>
  <c r="AD7" i="67"/>
  <c r="AD58" i="67" s="1"/>
  <c r="K21" i="66"/>
  <c r="R15" i="66" s="1"/>
  <c r="S15" i="66" s="1"/>
  <c r="V18" i="69"/>
  <c r="V58" i="69" s="1"/>
  <c r="K391" i="1"/>
  <c r="S391" i="1"/>
  <c r="S297" i="1" s="1"/>
  <c r="AA562" i="1"/>
  <c r="K562" i="1"/>
  <c r="K627" i="1" s="1"/>
  <c r="G562" i="1"/>
  <c r="G627" i="1" s="1"/>
  <c r="X391" i="1"/>
  <c r="X297" i="1" s="1"/>
  <c r="AE391" i="1"/>
  <c r="AE562" i="1"/>
  <c r="AE627" i="1" s="1"/>
  <c r="E562" i="1"/>
  <c r="E627" i="1" s="1"/>
  <c r="F557" i="1"/>
  <c r="F556" i="1" s="1"/>
  <c r="C557" i="1"/>
  <c r="C556" i="1" s="1"/>
  <c r="AD298" i="1"/>
  <c r="G298" i="1"/>
  <c r="G297" i="1" s="1"/>
  <c r="K298" i="1"/>
  <c r="AC298" i="1"/>
  <c r="AC297" i="1" s="1"/>
  <c r="Z298" i="1"/>
  <c r="AC415" i="5"/>
  <c r="AD415" i="5"/>
  <c r="D415" i="5"/>
  <c r="P573" i="5"/>
  <c r="P571" i="5" s="1"/>
  <c r="P630" i="5" s="1"/>
  <c r="U391" i="5"/>
  <c r="T562" i="5"/>
  <c r="T627" i="5" s="1"/>
  <c r="T391" i="5"/>
  <c r="T297" i="5" s="1"/>
  <c r="AC391" i="5"/>
  <c r="S391" i="5"/>
  <c r="X391" i="5"/>
  <c r="X297" i="5" s="1"/>
  <c r="AC562" i="5"/>
  <c r="U298" i="5"/>
  <c r="S298" i="5"/>
  <c r="R298" i="5"/>
  <c r="R297" i="5" s="1"/>
  <c r="D298" i="5"/>
  <c r="D297" i="5" s="1"/>
  <c r="J298" i="5"/>
  <c r="O298" i="5"/>
  <c r="AC298" i="5"/>
  <c r="K359" i="3"/>
  <c r="K358" i="3" s="1"/>
  <c r="AA415" i="3"/>
  <c r="Y409" i="3"/>
  <c r="H401" i="3"/>
  <c r="C401" i="3"/>
  <c r="M399" i="3"/>
  <c r="G559" i="3"/>
  <c r="G626" i="3" s="1"/>
  <c r="G383" i="3"/>
  <c r="Z364" i="3"/>
  <c r="M4" i="65"/>
  <c r="U359" i="3"/>
  <c r="U358" i="3" s="1"/>
  <c r="X298" i="65"/>
  <c r="X297" i="65" s="1"/>
  <c r="AE298" i="65"/>
  <c r="N350" i="3"/>
  <c r="AD562" i="2"/>
  <c r="AD627" i="2" s="1"/>
  <c r="E562" i="2"/>
  <c r="E627" i="2" s="1"/>
  <c r="U571" i="2"/>
  <c r="U630" i="2" s="1"/>
  <c r="V571" i="2"/>
  <c r="V630" i="2" s="1"/>
  <c r="N571" i="2"/>
  <c r="N630" i="2" s="1"/>
  <c r="C571" i="2"/>
  <c r="C630" i="2" s="1"/>
  <c r="Y415" i="2"/>
  <c r="R415" i="2"/>
  <c r="Y417" i="3"/>
  <c r="K415" i="2"/>
  <c r="U415" i="2"/>
  <c r="L571" i="2"/>
  <c r="L630" i="2" s="1"/>
  <c r="C415" i="2"/>
  <c r="S415" i="2"/>
  <c r="M407" i="2"/>
  <c r="P407" i="3"/>
  <c r="D409" i="3"/>
  <c r="H407" i="2"/>
  <c r="C409" i="3"/>
  <c r="Z409" i="3"/>
  <c r="AB409" i="3"/>
  <c r="F391" i="2"/>
  <c r="Z391" i="2"/>
  <c r="O383" i="2"/>
  <c r="P383" i="2"/>
  <c r="U383" i="2"/>
  <c r="I385" i="3"/>
  <c r="P559" i="2"/>
  <c r="P626" i="2" s="1"/>
  <c r="E559" i="2"/>
  <c r="E626" i="2" s="1"/>
  <c r="E367" i="2"/>
  <c r="E558" i="2" s="1"/>
  <c r="C367" i="2"/>
  <c r="C558" i="2" s="1"/>
  <c r="W367" i="2"/>
  <c r="W558" i="2" s="1"/>
  <c r="F380" i="3"/>
  <c r="W380" i="3"/>
  <c r="J380" i="3"/>
  <c r="N380" i="3"/>
  <c r="AE367" i="2"/>
  <c r="AE558" i="2" s="1"/>
  <c r="S380" i="3"/>
  <c r="AB367" i="2"/>
  <c r="AB558" i="2" s="1"/>
  <c r="Y367" i="2"/>
  <c r="Y558" i="2" s="1"/>
  <c r="S367" i="2"/>
  <c r="S558" i="2" s="1"/>
  <c r="C371" i="3"/>
  <c r="AA371" i="3"/>
  <c r="R367" i="2"/>
  <c r="R558" i="2" s="1"/>
  <c r="F367" i="2"/>
  <c r="F558" i="2" s="1"/>
  <c r="Q364" i="3"/>
  <c r="P364" i="3"/>
  <c r="W364" i="3"/>
  <c r="AC364" i="3"/>
  <c r="Q349" i="2"/>
  <c r="Q299" i="2" s="1"/>
  <c r="K349" i="2"/>
  <c r="K299" i="2" s="1"/>
  <c r="M359" i="3"/>
  <c r="M358" i="3" s="1"/>
  <c r="G349" i="2"/>
  <c r="L355" i="3"/>
  <c r="Q355" i="3"/>
  <c r="R349" i="2"/>
  <c r="S355" i="3"/>
  <c r="U355" i="3"/>
  <c r="V299" i="2"/>
  <c r="H299" i="2"/>
  <c r="H557" i="2" s="1"/>
  <c r="H556" i="2" s="1"/>
  <c r="F349" i="2"/>
  <c r="F299" i="2" s="1"/>
  <c r="L349" i="2"/>
  <c r="Q350" i="3"/>
  <c r="U350" i="3"/>
  <c r="AC350" i="3"/>
  <c r="AB299" i="2"/>
  <c r="AB557" i="2" s="1"/>
  <c r="F383" i="2"/>
  <c r="P391" i="5"/>
  <c r="U299" i="2"/>
  <c r="U557" i="2" s="1"/>
  <c r="U556" i="2" s="1"/>
  <c r="O407" i="3"/>
  <c r="AE407" i="2"/>
  <c r="R297" i="65"/>
  <c r="R4" i="65" s="1"/>
  <c r="AE391" i="2"/>
  <c r="AD371" i="3"/>
  <c r="AE368" i="3"/>
  <c r="AD374" i="3"/>
  <c r="AD380" i="3"/>
  <c r="O565" i="2"/>
  <c r="O628" i="2" s="1"/>
  <c r="H409" i="3"/>
  <c r="H570" i="3" s="1"/>
  <c r="M409" i="3"/>
  <c r="M371" i="3"/>
  <c r="S417" i="3"/>
  <c r="S573" i="3" s="1"/>
  <c r="S571" i="3" s="1"/>
  <c r="S630" i="3" s="1"/>
  <c r="Q359" i="3"/>
  <c r="Q358" i="3" s="1"/>
  <c r="Q349" i="3" s="1"/>
  <c r="O368" i="3"/>
  <c r="O371" i="3"/>
  <c r="D374" i="3"/>
  <c r="O391" i="5"/>
  <c r="T297" i="65"/>
  <c r="E355" i="3"/>
  <c r="E364" i="3"/>
  <c r="T364" i="3"/>
  <c r="Y297" i="5"/>
  <c r="I299" i="2"/>
  <c r="R383" i="2"/>
  <c r="E383" i="2"/>
  <c r="W297" i="65"/>
  <c r="W4" i="65" s="1"/>
  <c r="R571" i="2"/>
  <c r="R630" i="2" s="1"/>
  <c r="R385" i="3"/>
  <c r="R561" i="3" s="1"/>
  <c r="R559" i="3" s="1"/>
  <c r="R626" i="3" s="1"/>
  <c r="L380" i="3"/>
  <c r="I350" i="3"/>
  <c r="V401" i="3"/>
  <c r="H371" i="3"/>
  <c r="G374" i="3"/>
  <c r="AC371" i="3"/>
  <c r="L545" i="1"/>
  <c r="L619" i="1" s="1"/>
  <c r="E269" i="1"/>
  <c r="E543" i="1" s="1"/>
  <c r="E541" i="1" s="1"/>
  <c r="E617" i="1" s="1"/>
  <c r="Y279" i="3"/>
  <c r="Y277" i="3" s="1"/>
  <c r="AB279" i="3"/>
  <c r="AB277" i="3" s="1"/>
  <c r="P279" i="3"/>
  <c r="P277" i="3" s="1"/>
  <c r="Q279" i="3"/>
  <c r="Q277" i="3" s="1"/>
  <c r="AA277" i="3"/>
  <c r="G269" i="1"/>
  <c r="G543" i="1" s="1"/>
  <c r="D269" i="1"/>
  <c r="D543" i="1" s="1"/>
  <c r="D541" i="1" s="1"/>
  <c r="AD541" i="1"/>
  <c r="AD617" i="1" s="1"/>
  <c r="U257" i="1"/>
  <c r="U191" i="1" s="1"/>
  <c r="C541" i="1"/>
  <c r="C617" i="1" s="1"/>
  <c r="Q269" i="1"/>
  <c r="Q543" i="1" s="1"/>
  <c r="Q541" i="1" s="1"/>
  <c r="Q617" i="1" s="1"/>
  <c r="U541" i="1"/>
  <c r="U617" i="1" s="1"/>
  <c r="T269" i="1"/>
  <c r="T543" i="1" s="1"/>
  <c r="T541" i="1" s="1"/>
  <c r="AE541" i="1"/>
  <c r="AE617" i="1" s="1"/>
  <c r="F272" i="3"/>
  <c r="F270" i="3" s="1"/>
  <c r="AC272" i="3"/>
  <c r="AC270" i="3" s="1"/>
  <c r="W257" i="1"/>
  <c r="W541" i="1"/>
  <c r="W617" i="1" s="1"/>
  <c r="R541" i="1"/>
  <c r="R617" i="1" s="1"/>
  <c r="S269" i="1"/>
  <c r="AD260" i="3"/>
  <c r="AD258" i="3" s="1"/>
  <c r="AD542" i="3" s="1"/>
  <c r="AD257" i="1"/>
  <c r="AC260" i="3"/>
  <c r="AC258" i="3" s="1"/>
  <c r="AB260" i="3"/>
  <c r="AB258" i="3" s="1"/>
  <c r="AB542" i="3" s="1"/>
  <c r="X260" i="3"/>
  <c r="X258" i="3" s="1"/>
  <c r="X542" i="3" s="1"/>
  <c r="N260" i="3"/>
  <c r="N258" i="3" s="1"/>
  <c r="N542" i="3" s="1"/>
  <c r="S244" i="3"/>
  <c r="S240" i="3" s="1"/>
  <c r="S535" i="3" s="1"/>
  <c r="J530" i="1"/>
  <c r="J615" i="1" s="1"/>
  <c r="AD530" i="1"/>
  <c r="S216" i="1"/>
  <c r="Q530" i="1"/>
  <c r="Y216" i="1"/>
  <c r="L216" i="1"/>
  <c r="C216" i="1"/>
  <c r="AA530" i="1"/>
  <c r="AA615" i="1" s="1"/>
  <c r="I530" i="1"/>
  <c r="I615" i="1" s="1"/>
  <c r="C530" i="1"/>
  <c r="C230" i="3"/>
  <c r="C534" i="3" s="1"/>
  <c r="V230" i="3"/>
  <c r="V534" i="3" s="1"/>
  <c r="H216" i="1"/>
  <c r="V216" i="1"/>
  <c r="G216" i="1"/>
  <c r="E230" i="3"/>
  <c r="E534" i="3" s="1"/>
  <c r="AB530" i="1"/>
  <c r="Q216" i="1"/>
  <c r="P530" i="1"/>
  <c r="AB216" i="1"/>
  <c r="AD216" i="1"/>
  <c r="AC536" i="5"/>
  <c r="AC616" i="5" s="1"/>
  <c r="G536" i="5"/>
  <c r="G616" i="5" s="1"/>
  <c r="J534" i="5"/>
  <c r="J216" i="5"/>
  <c r="AB534" i="5"/>
  <c r="AB530" i="5" s="1"/>
  <c r="AB615" i="5" s="1"/>
  <c r="AB216" i="5"/>
  <c r="J530" i="5"/>
  <c r="J615" i="5" s="1"/>
  <c r="S530" i="5"/>
  <c r="S615" i="5" s="1"/>
  <c r="V216" i="5"/>
  <c r="V191" i="5" s="1"/>
  <c r="U530" i="5"/>
  <c r="U615" i="5" s="1"/>
  <c r="X216" i="5"/>
  <c r="X191" i="5" s="1"/>
  <c r="L237" i="3"/>
  <c r="L230" i="3" s="1"/>
  <c r="L534" i="3" s="1"/>
  <c r="X530" i="5"/>
  <c r="U216" i="5"/>
  <c r="Y237" i="3"/>
  <c r="P530" i="5"/>
  <c r="P615" i="5" s="1"/>
  <c r="L216" i="5"/>
  <c r="I530" i="5"/>
  <c r="I615" i="5" s="1"/>
  <c r="AE226" i="3"/>
  <c r="G226" i="3"/>
  <c r="G533" i="3" s="1"/>
  <c r="AA226" i="3"/>
  <c r="AA533" i="3" s="1"/>
  <c r="P216" i="5"/>
  <c r="V530" i="5"/>
  <c r="V615" i="5" s="1"/>
  <c r="O219" i="3"/>
  <c r="O217" i="3" s="1"/>
  <c r="O531" i="3" s="1"/>
  <c r="R216" i="5"/>
  <c r="R191" i="5" s="1"/>
  <c r="O216" i="5"/>
  <c r="C530" i="5"/>
  <c r="C615" i="5" s="1"/>
  <c r="Y525" i="5"/>
  <c r="Y614" i="5" s="1"/>
  <c r="Y613" i="5" s="1"/>
  <c r="Y659" i="5" s="1"/>
  <c r="Y65" i="44" s="1"/>
  <c r="W525" i="5"/>
  <c r="H525" i="5"/>
  <c r="AB525" i="5"/>
  <c r="AB614" i="5" s="1"/>
  <c r="D192" i="5"/>
  <c r="D191" i="5" s="1"/>
  <c r="C525" i="5"/>
  <c r="K525" i="5"/>
  <c r="R525" i="5"/>
  <c r="R614" i="5" s="1"/>
  <c r="H202" i="3"/>
  <c r="H528" i="3" s="1"/>
  <c r="H192" i="5"/>
  <c r="U202" i="3"/>
  <c r="U528" i="3" s="1"/>
  <c r="AC525" i="5"/>
  <c r="AC614" i="5" s="1"/>
  <c r="J195" i="3"/>
  <c r="J193" i="3" s="1"/>
  <c r="J526" i="3" s="1"/>
  <c r="AD526" i="5"/>
  <c r="AD525" i="5" s="1"/>
  <c r="K192" i="5"/>
  <c r="Z525" i="5"/>
  <c r="Z614" i="5" s="1"/>
  <c r="S525" i="5"/>
  <c r="S614" i="5" s="1"/>
  <c r="S613" i="5" s="1"/>
  <c r="S659" i="5" s="1"/>
  <c r="S65" i="44" s="1"/>
  <c r="D526" i="5"/>
  <c r="D525" i="5" s="1"/>
  <c r="F525" i="5"/>
  <c r="C192" i="5"/>
  <c r="J192" i="5"/>
  <c r="J191" i="5" s="1"/>
  <c r="O192" i="5"/>
  <c r="AB192" i="5"/>
  <c r="P192" i="5"/>
  <c r="U192" i="5"/>
  <c r="AE620" i="2"/>
  <c r="AE613" i="2" s="1"/>
  <c r="AE659" i="2" s="1"/>
  <c r="AE64" i="44" s="1"/>
  <c r="AE524" i="2"/>
  <c r="AB620" i="2"/>
  <c r="AB613" i="2" s="1"/>
  <c r="AB659" i="2" s="1"/>
  <c r="AB64" i="44" s="1"/>
  <c r="AB524" i="2"/>
  <c r="D613" i="2"/>
  <c r="D659" i="2" s="1"/>
  <c r="D64" i="44" s="1"/>
  <c r="P549" i="2"/>
  <c r="P524" i="2" s="1"/>
  <c r="R549" i="2"/>
  <c r="R620" i="2" s="1"/>
  <c r="R613" i="2" s="1"/>
  <c r="R659" i="2" s="1"/>
  <c r="R64" i="44" s="1"/>
  <c r="Q613" i="2"/>
  <c r="Q659" i="2" s="1"/>
  <c r="Q64" i="44" s="1"/>
  <c r="D524" i="2"/>
  <c r="O613" i="2"/>
  <c r="O659" i="2" s="1"/>
  <c r="O64" i="44" s="1"/>
  <c r="S613" i="2"/>
  <c r="S659" i="2" s="1"/>
  <c r="S64" i="44" s="1"/>
  <c r="C524" i="2"/>
  <c r="M524" i="2"/>
  <c r="AC279" i="3"/>
  <c r="AC277" i="3" s="1"/>
  <c r="C272" i="3"/>
  <c r="C270" i="3" s="1"/>
  <c r="H257" i="1"/>
  <c r="AE202" i="3"/>
  <c r="N613" i="2"/>
  <c r="N659" i="2" s="1"/>
  <c r="N64" i="44" s="1"/>
  <c r="L530" i="1"/>
  <c r="Q524" i="2"/>
  <c r="S524" i="2"/>
  <c r="O524" i="2"/>
  <c r="H541" i="1"/>
  <c r="AC530" i="5"/>
  <c r="AC615" i="5" s="1"/>
  <c r="H530" i="5"/>
  <c r="H615" i="5" s="1"/>
  <c r="AE216" i="5"/>
  <c r="R257" i="1"/>
  <c r="U219" i="3"/>
  <c r="U217" i="3" s="1"/>
  <c r="U531" i="3" s="1"/>
  <c r="G545" i="5"/>
  <c r="G619" i="5" s="1"/>
  <c r="K260" i="3"/>
  <c r="K258" i="3" s="1"/>
  <c r="L279" i="3"/>
  <c r="L277" i="3" s="1"/>
  <c r="G237" i="3"/>
  <c r="G230" i="3" s="1"/>
  <c r="G534" i="3" s="1"/>
  <c r="I279" i="3"/>
  <c r="I277" i="3" s="1"/>
  <c r="D279" i="3"/>
  <c r="D277" i="3" s="1"/>
  <c r="M260" i="3"/>
  <c r="M272" i="3"/>
  <c r="M270" i="3" s="1"/>
  <c r="G272" i="3"/>
  <c r="G270" i="3" s="1"/>
  <c r="S174" i="3"/>
  <c r="S516" i="3" s="1"/>
  <c r="J174" i="3"/>
  <c r="J516" i="3" s="1"/>
  <c r="Z173" i="41"/>
  <c r="Z111" i="41" s="1"/>
  <c r="Z4" i="41" s="1"/>
  <c r="T516" i="3"/>
  <c r="T515" i="3" s="1"/>
  <c r="T611" i="3" s="1"/>
  <c r="O174" i="3"/>
  <c r="O516" i="3" s="1"/>
  <c r="H174" i="3"/>
  <c r="H516" i="3" s="1"/>
  <c r="Z160" i="39"/>
  <c r="Z111" i="39" s="1"/>
  <c r="Z4" i="39" s="1"/>
  <c r="H160" i="39"/>
  <c r="H111" i="39" s="1"/>
  <c r="H4" i="39" s="1"/>
  <c r="Q509" i="39"/>
  <c r="Q508" i="39" s="1"/>
  <c r="E161" i="3"/>
  <c r="AD161" i="3"/>
  <c r="V161" i="3"/>
  <c r="V160" i="3" s="1"/>
  <c r="AD173" i="1"/>
  <c r="AD111" i="1" s="1"/>
  <c r="E173" i="1"/>
  <c r="E111" i="1" s="1"/>
  <c r="AA173" i="1"/>
  <c r="AA111" i="1" s="1"/>
  <c r="U173" i="1"/>
  <c r="U111" i="1" s="1"/>
  <c r="M173" i="1"/>
  <c r="M111" i="1" s="1"/>
  <c r="G111" i="1"/>
  <c r="F111" i="1"/>
  <c r="M489" i="5"/>
  <c r="M607" i="5" s="1"/>
  <c r="C489" i="5"/>
  <c r="C607" i="5" s="1"/>
  <c r="R111" i="2"/>
  <c r="T111" i="2"/>
  <c r="H518" i="1"/>
  <c r="H515" i="1" s="1"/>
  <c r="H611" i="1" s="1"/>
  <c r="H173" i="1"/>
  <c r="H111" i="1" s="1"/>
  <c r="S509" i="39"/>
  <c r="S508" i="39" s="1"/>
  <c r="S160" i="39"/>
  <c r="S111" i="39" s="1"/>
  <c r="S4" i="39" s="1"/>
  <c r="K509" i="39"/>
  <c r="K508" i="39" s="1"/>
  <c r="K160" i="39"/>
  <c r="K111" i="39" s="1"/>
  <c r="K4" i="39" s="1"/>
  <c r="AE517" i="41"/>
  <c r="AE515" i="41" s="1"/>
  <c r="AE611" i="41" s="1"/>
  <c r="AE173" i="41"/>
  <c r="V518" i="1"/>
  <c r="V515" i="1" s="1"/>
  <c r="V611" i="1" s="1"/>
  <c r="V173" i="1"/>
  <c r="V111" i="1" s="1"/>
  <c r="Z486" i="5"/>
  <c r="Z478" i="5" s="1"/>
  <c r="Z606" i="5" s="1"/>
  <c r="Z122" i="5"/>
  <c r="Z111" i="5" s="1"/>
  <c r="J517" i="41"/>
  <c r="J515" i="41" s="1"/>
  <c r="J611" i="41" s="1"/>
  <c r="J173" i="41"/>
  <c r="J111" i="41" s="1"/>
  <c r="J4" i="41" s="1"/>
  <c r="Y509" i="39"/>
  <c r="Y508" i="39" s="1"/>
  <c r="Y610" i="39" s="1"/>
  <c r="Y604" i="39" s="1"/>
  <c r="Y160" i="39"/>
  <c r="Y111" i="39" s="1"/>
  <c r="Y4" i="39" s="1"/>
  <c r="V486" i="5"/>
  <c r="V478" i="5" s="1"/>
  <c r="V606" i="5" s="1"/>
  <c r="V604" i="5" s="1"/>
  <c r="V658" i="5" s="1"/>
  <c r="V45" i="44" s="1"/>
  <c r="V122" i="5"/>
  <c r="V111" i="5" s="1"/>
  <c r="N509" i="39"/>
  <c r="N508" i="39" s="1"/>
  <c r="N610" i="39" s="1"/>
  <c r="N604" i="39" s="1"/>
  <c r="N160" i="39"/>
  <c r="N111" i="39" s="1"/>
  <c r="N4" i="39" s="1"/>
  <c r="C509" i="39"/>
  <c r="C508" i="39" s="1"/>
  <c r="C610" i="39" s="1"/>
  <c r="C604" i="39" s="1"/>
  <c r="C160" i="39"/>
  <c r="C111" i="39" s="1"/>
  <c r="C4" i="39" s="1"/>
  <c r="U517" i="41"/>
  <c r="U515" i="41" s="1"/>
  <c r="U611" i="41" s="1"/>
  <c r="U173" i="41"/>
  <c r="U111" i="41" s="1"/>
  <c r="U4" i="41" s="1"/>
  <c r="Q489" i="5"/>
  <c r="Q607" i="5" s="1"/>
  <c r="S517" i="41"/>
  <c r="S515" i="41" s="1"/>
  <c r="S611" i="41" s="1"/>
  <c r="S173" i="41"/>
  <c r="S111" i="41" s="1"/>
  <c r="S4" i="41" s="1"/>
  <c r="X517" i="41"/>
  <c r="X515" i="41" s="1"/>
  <c r="X611" i="41" s="1"/>
  <c r="X173" i="41"/>
  <c r="X111" i="41" s="1"/>
  <c r="X4" i="41" s="1"/>
  <c r="S518" i="1"/>
  <c r="S515" i="1" s="1"/>
  <c r="S611" i="1" s="1"/>
  <c r="S173" i="1"/>
  <c r="S111" i="1" s="1"/>
  <c r="D517" i="41"/>
  <c r="D515" i="41" s="1"/>
  <c r="D611" i="41" s="1"/>
  <c r="D173" i="41"/>
  <c r="D111" i="41" s="1"/>
  <c r="D4" i="41" s="1"/>
  <c r="AE518" i="1"/>
  <c r="AE515" i="1" s="1"/>
  <c r="AE611" i="1" s="1"/>
  <c r="AE173" i="1"/>
  <c r="N517" i="41"/>
  <c r="N515" i="41" s="1"/>
  <c r="N611" i="41" s="1"/>
  <c r="P509" i="39"/>
  <c r="P508" i="39" s="1"/>
  <c r="P610" i="39" s="1"/>
  <c r="P604" i="39" s="1"/>
  <c r="AC508" i="39"/>
  <c r="AC610" i="39" s="1"/>
  <c r="I509" i="39"/>
  <c r="I508" i="39" s="1"/>
  <c r="V508" i="39"/>
  <c r="AD610" i="39"/>
  <c r="AD604" i="39" s="1"/>
  <c r="AD658" i="39" s="1"/>
  <c r="AD471" i="39"/>
  <c r="AD455" i="39" s="1"/>
  <c r="AD453" i="39" s="1"/>
  <c r="D509" i="39"/>
  <c r="D508" i="39" s="1"/>
  <c r="D610" i="39" s="1"/>
  <c r="D160" i="39"/>
  <c r="D111" i="39" s="1"/>
  <c r="D4" i="39" s="1"/>
  <c r="F517" i="41"/>
  <c r="F515" i="41" s="1"/>
  <c r="F611" i="41" s="1"/>
  <c r="F604" i="41" s="1"/>
  <c r="AC122" i="5"/>
  <c r="AC111" i="5" s="1"/>
  <c r="G486" i="5"/>
  <c r="G478" i="5" s="1"/>
  <c r="N518" i="1"/>
  <c r="N515" i="1" s="1"/>
  <c r="N611" i="1" s="1"/>
  <c r="F509" i="39"/>
  <c r="F508" i="39" s="1"/>
  <c r="D486" i="5"/>
  <c r="D478" i="5" s="1"/>
  <c r="D606" i="5" s="1"/>
  <c r="S486" i="3"/>
  <c r="S478" i="3" s="1"/>
  <c r="S606" i="3" s="1"/>
  <c r="S122" i="3"/>
  <c r="T111" i="1"/>
  <c r="Y173" i="41"/>
  <c r="Y111" i="41" s="1"/>
  <c r="Y4" i="41" s="1"/>
  <c r="C486" i="5"/>
  <c r="C478" i="5" s="1"/>
  <c r="C606" i="5" s="1"/>
  <c r="T508" i="39"/>
  <c r="T610" i="39" s="1"/>
  <c r="T604" i="39" s="1"/>
  <c r="J518" i="1"/>
  <c r="J515" i="1" s="1"/>
  <c r="Q517" i="41"/>
  <c r="Q515" i="41" s="1"/>
  <c r="G517" i="41"/>
  <c r="G515" i="41" s="1"/>
  <c r="G611" i="41" s="1"/>
  <c r="O508" i="39"/>
  <c r="M508" i="39"/>
  <c r="U508" i="39"/>
  <c r="W508" i="39"/>
  <c r="W610" i="39" s="1"/>
  <c r="AE508" i="39"/>
  <c r="AE610" i="39" s="1"/>
  <c r="AE604" i="39" s="1"/>
  <c r="O111" i="5"/>
  <c r="G508" i="39"/>
  <c r="G610" i="39" s="1"/>
  <c r="H508" i="39"/>
  <c r="H610" i="39" s="1"/>
  <c r="H604" i="39" s="1"/>
  <c r="R508" i="39"/>
  <c r="R610" i="39" s="1"/>
  <c r="R604" i="39" s="1"/>
  <c r="X508" i="39"/>
  <c r="I161" i="3"/>
  <c r="F161" i="3"/>
  <c r="AC489" i="5"/>
  <c r="AC607" i="5" s="1"/>
  <c r="I174" i="3"/>
  <c r="I516" i="3" s="1"/>
  <c r="L604" i="41"/>
  <c r="Y111" i="1"/>
  <c r="N111" i="5"/>
  <c r="E508" i="39"/>
  <c r="J508" i="39"/>
  <c r="Z161" i="3"/>
  <c r="K174" i="3"/>
  <c r="K516" i="3" s="1"/>
  <c r="AD174" i="3"/>
  <c r="AD516" i="3" s="1"/>
  <c r="L508" i="39"/>
  <c r="L610" i="39" s="1"/>
  <c r="K111" i="1"/>
  <c r="H604" i="41"/>
  <c r="Z111" i="2"/>
  <c r="Y111" i="5"/>
  <c r="AB508" i="39"/>
  <c r="X111" i="1"/>
  <c r="Z489" i="5"/>
  <c r="Z607" i="5" s="1"/>
  <c r="J161" i="3"/>
  <c r="G174" i="3"/>
  <c r="G516" i="3" s="1"/>
  <c r="AE489" i="5"/>
  <c r="AE607" i="5" s="1"/>
  <c r="E463" i="1"/>
  <c r="E602" i="1" s="1"/>
  <c r="U67" i="1"/>
  <c r="R463" i="1"/>
  <c r="R602" i="1" s="1"/>
  <c r="O67" i="3"/>
  <c r="O67" i="1"/>
  <c r="L67" i="1"/>
  <c r="U463" i="1"/>
  <c r="U602" i="1" s="1"/>
  <c r="O463" i="1"/>
  <c r="O602" i="1" s="1"/>
  <c r="L463" i="1"/>
  <c r="L602" i="1" s="1"/>
  <c r="N67" i="1"/>
  <c r="I457" i="1"/>
  <c r="H457" i="1"/>
  <c r="H601" i="1" s="1"/>
  <c r="AC7" i="1"/>
  <c r="AC5" i="1" s="1"/>
  <c r="Y7" i="1"/>
  <c r="AC457" i="1"/>
  <c r="I7" i="1"/>
  <c r="Y457" i="1"/>
  <c r="Y456" i="1" s="1"/>
  <c r="Z67" i="3"/>
  <c r="Z463" i="3"/>
  <c r="Z602" i="3" s="1"/>
  <c r="D67" i="3"/>
  <c r="G463" i="5"/>
  <c r="G602" i="5" s="1"/>
  <c r="D463" i="5"/>
  <c r="D602" i="5" s="1"/>
  <c r="N67" i="5"/>
  <c r="Y67" i="3"/>
  <c r="K67" i="3"/>
  <c r="S7" i="5"/>
  <c r="S457" i="5"/>
  <c r="S601" i="5" s="1"/>
  <c r="S67" i="3"/>
  <c r="I67" i="3"/>
  <c r="S67" i="2"/>
  <c r="V67" i="2"/>
  <c r="W67" i="3"/>
  <c r="N67" i="3"/>
  <c r="O67" i="2"/>
  <c r="V463" i="2"/>
  <c r="V602" i="2" s="1"/>
  <c r="H463" i="3"/>
  <c r="H602" i="3" s="1"/>
  <c r="R67" i="2"/>
  <c r="F67" i="2"/>
  <c r="R464" i="2"/>
  <c r="R463" i="2" s="1"/>
  <c r="R602" i="2" s="1"/>
  <c r="F7" i="2"/>
  <c r="V460" i="1"/>
  <c r="V457" i="1" s="1"/>
  <c r="V7" i="1"/>
  <c r="V5" i="1" s="1"/>
  <c r="AC457" i="5"/>
  <c r="AC601" i="5" s="1"/>
  <c r="V460" i="5"/>
  <c r="V7" i="5"/>
  <c r="E460" i="1"/>
  <c r="E7" i="1"/>
  <c r="E5" i="1" s="1"/>
  <c r="V457" i="5"/>
  <c r="V601" i="5" s="1"/>
  <c r="K463" i="1"/>
  <c r="K602" i="1" s="1"/>
  <c r="V67" i="5"/>
  <c r="L7" i="5"/>
  <c r="C67" i="3"/>
  <c r="Y67" i="2"/>
  <c r="G463" i="1"/>
  <c r="G602" i="1" s="1"/>
  <c r="T463" i="1"/>
  <c r="T602" i="1" s="1"/>
  <c r="M67" i="3"/>
  <c r="AC7" i="5"/>
  <c r="F458" i="2"/>
  <c r="F457" i="2" s="1"/>
  <c r="F601" i="2" s="1"/>
  <c r="L457" i="5"/>
  <c r="L601" i="5" s="1"/>
  <c r="H67" i="3"/>
  <c r="AE67" i="2"/>
  <c r="E457" i="1"/>
  <c r="E601" i="1" s="1"/>
  <c r="J67" i="2"/>
  <c r="H67" i="5"/>
  <c r="AE67" i="1"/>
  <c r="R67" i="1"/>
  <c r="L297" i="1"/>
  <c r="S358" i="3"/>
  <c r="X359" i="3"/>
  <c r="X358" i="3" s="1"/>
  <c r="M431" i="3"/>
  <c r="W431" i="3"/>
  <c r="E431" i="3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O299" i="2"/>
  <c r="O298" i="2" s="1"/>
  <c r="E299" i="2"/>
  <c r="E557" i="2" s="1"/>
  <c r="E556" i="2" s="1"/>
  <c r="L393" i="3"/>
  <c r="L564" i="3" s="1"/>
  <c r="L562" i="3" s="1"/>
  <c r="L627" i="3" s="1"/>
  <c r="AE393" i="3"/>
  <c r="U385" i="3"/>
  <c r="J299" i="2"/>
  <c r="J557" i="2" s="1"/>
  <c r="J556" i="2" s="1"/>
  <c r="AA415" i="5"/>
  <c r="D297" i="1"/>
  <c r="AD567" i="2"/>
  <c r="AD565" i="2" s="1"/>
  <c r="AD628" i="2" s="1"/>
  <c r="V391" i="5"/>
  <c r="V297" i="5" s="1"/>
  <c r="L415" i="2"/>
  <c r="O380" i="3"/>
  <c r="AA341" i="3"/>
  <c r="T299" i="2"/>
  <c r="T557" i="2" s="1"/>
  <c r="T556" i="2" s="1"/>
  <c r="F415" i="2"/>
  <c r="AD415" i="2"/>
  <c r="AE302" i="3"/>
  <c r="AE559" i="2"/>
  <c r="AE626" i="2" s="1"/>
  <c r="R359" i="3"/>
  <c r="J401" i="3"/>
  <c r="R371" i="3"/>
  <c r="E371" i="3"/>
  <c r="R368" i="3"/>
  <c r="R380" i="3"/>
  <c r="AD355" i="3"/>
  <c r="AD359" i="3"/>
  <c r="AD358" i="3" s="1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J524" i="2"/>
  <c r="C257" i="1"/>
  <c r="AD350" i="3"/>
  <c r="Q219" i="3"/>
  <c r="Q217" i="3" s="1"/>
  <c r="L359" i="3"/>
  <c r="X562" i="1"/>
  <c r="C202" i="3"/>
  <c r="C528" i="3" s="1"/>
  <c r="P426" i="3"/>
  <c r="H431" i="3"/>
  <c r="AE431" i="3"/>
  <c r="AE257" i="1"/>
  <c r="U545" i="5"/>
  <c r="U619" i="5" s="1"/>
  <c r="H216" i="5"/>
  <c r="H191" i="5" s="1"/>
  <c r="AB226" i="3"/>
  <c r="AB533" i="3" s="1"/>
  <c r="AB213" i="3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M111" i="40"/>
  <c r="M4" i="40" s="1"/>
  <c r="D298" i="65"/>
  <c r="D297" i="65" s="1"/>
  <c r="AB543" i="1"/>
  <c r="AB541" i="1" s="1"/>
  <c r="AB257" i="1"/>
  <c r="P620" i="2"/>
  <c r="P613" i="2" s="1"/>
  <c r="P659" i="2" s="1"/>
  <c r="P64" i="44" s="1"/>
  <c r="F534" i="5"/>
  <c r="F530" i="5" s="1"/>
  <c r="F216" i="5"/>
  <c r="F191" i="5" s="1"/>
  <c r="R350" i="3"/>
  <c r="L471" i="41"/>
  <c r="L455" i="41" s="1"/>
  <c r="L453" i="41" s="1"/>
  <c r="Z471" i="40"/>
  <c r="Z455" i="40" s="1"/>
  <c r="AB471" i="40"/>
  <c r="AB455" i="40" s="1"/>
  <c r="L471" i="40"/>
  <c r="L455" i="40" s="1"/>
  <c r="Y297" i="1"/>
  <c r="I111" i="40"/>
  <c r="I4" i="40" s="1"/>
  <c r="J297" i="1"/>
  <c r="J216" i="1"/>
  <c r="Q192" i="5"/>
  <c r="Q191" i="5" s="1"/>
  <c r="P525" i="5"/>
  <c r="R391" i="2"/>
  <c r="O4" i="65"/>
  <c r="U195" i="3"/>
  <c r="U193" i="3" s="1"/>
  <c r="AC226" i="3"/>
  <c r="AC533" i="3" s="1"/>
  <c r="R393" i="3"/>
  <c r="E393" i="3"/>
  <c r="AD385" i="3"/>
  <c r="L272" i="3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H453" i="41" s="1"/>
  <c r="W453" i="41"/>
  <c r="V471" i="40"/>
  <c r="V455" i="40" s="1"/>
  <c r="D604" i="40"/>
  <c r="N299" i="2"/>
  <c r="N557" i="2" s="1"/>
  <c r="N556" i="2" s="1"/>
  <c r="AB297" i="1"/>
  <c r="L111" i="40"/>
  <c r="L4" i="40" s="1"/>
  <c r="S191" i="5"/>
  <c r="X299" i="2"/>
  <c r="X557" i="2" s="1"/>
  <c r="X556" i="2" s="1"/>
  <c r="F297" i="5"/>
  <c r="AA299" i="2"/>
  <c r="J297" i="5"/>
  <c r="M613" i="2"/>
  <c r="M659" i="2" s="1"/>
  <c r="M64" i="44" s="1"/>
  <c r="G530" i="5"/>
  <c r="G615" i="5" s="1"/>
  <c r="AE192" i="5"/>
  <c r="AE530" i="5"/>
  <c r="AE615" i="5" s="1"/>
  <c r="C216" i="5"/>
  <c r="P202" i="3"/>
  <c r="P528" i="3" s="1"/>
  <c r="F385" i="3"/>
  <c r="Q213" i="3"/>
  <c r="Q206" i="3" s="1"/>
  <c r="Q529" i="3" s="1"/>
  <c r="H219" i="3"/>
  <c r="H217" i="3" s="1"/>
  <c r="V562" i="5"/>
  <c r="V627" i="5" s="1"/>
  <c r="P237" i="3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Y541" i="1" s="1"/>
  <c r="Y617" i="1" s="1"/>
  <c r="AA213" i="3"/>
  <c r="Z237" i="3"/>
  <c r="Z230" i="3" s="1"/>
  <c r="Z534" i="3" s="1"/>
  <c r="W301" i="2"/>
  <c r="W300" i="2" s="1"/>
  <c r="W299" i="2" s="1"/>
  <c r="F426" i="3"/>
  <c r="V426" i="3"/>
  <c r="F130" i="3"/>
  <c r="X130" i="3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615" i="1" s="1"/>
  <c r="R216" i="1"/>
  <c r="AA542" i="1"/>
  <c r="AA541" i="1" s="1"/>
  <c r="AA617" i="1" s="1"/>
  <c r="AA257" i="1"/>
  <c r="AA191" i="1" s="1"/>
  <c r="S557" i="65"/>
  <c r="S556" i="65" s="1"/>
  <c r="S298" i="65"/>
  <c r="S297" i="65" s="1"/>
  <c r="K542" i="1"/>
  <c r="K541" i="1" s="1"/>
  <c r="K617" i="1" s="1"/>
  <c r="K257" i="1"/>
  <c r="W216" i="5"/>
  <c r="W191" i="5" s="1"/>
  <c r="W531" i="5"/>
  <c r="W530" i="5" s="1"/>
  <c r="W615" i="5" s="1"/>
  <c r="Z460" i="65"/>
  <c r="Z7" i="65"/>
  <c r="I557" i="65"/>
  <c r="I556" i="65" s="1"/>
  <c r="I298" i="65"/>
  <c r="I297" i="65" s="1"/>
  <c r="K216" i="1"/>
  <c r="K531" i="1"/>
  <c r="K530" i="1" s="1"/>
  <c r="X535" i="1"/>
  <c r="X530" i="1" s="1"/>
  <c r="X615" i="1" s="1"/>
  <c r="X216" i="1"/>
  <c r="L526" i="5"/>
  <c r="L525" i="5" s="1"/>
  <c r="L192" i="5"/>
  <c r="M526" i="5"/>
  <c r="M525" i="5" s="1"/>
  <c r="M614" i="5" s="1"/>
  <c r="M192" i="5"/>
  <c r="E531" i="5"/>
  <c r="E530" i="5" s="1"/>
  <c r="E615" i="5" s="1"/>
  <c r="E216" i="5"/>
  <c r="AD460" i="65"/>
  <c r="AD7" i="65"/>
  <c r="AD5" i="65" s="1"/>
  <c r="M534" i="5"/>
  <c r="M530" i="5" s="1"/>
  <c r="M216" i="5"/>
  <c r="G191" i="5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417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Q297" i="5" s="1"/>
  <c r="W391" i="5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AA349" i="3" s="1"/>
  <c r="S202" i="3"/>
  <c r="S528" i="3" s="1"/>
  <c r="X195" i="3"/>
  <c r="X193" i="3" s="1"/>
  <c r="AC302" i="3"/>
  <c r="I364" i="3"/>
  <c r="AC569" i="3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W269" i="3" s="1"/>
  <c r="W543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L270" i="3"/>
  <c r="AD315" i="3"/>
  <c r="G195" i="3"/>
  <c r="G193" i="3" s="1"/>
  <c r="G550" i="3"/>
  <c r="G549" i="3" s="1"/>
  <c r="G620" i="3" s="1"/>
  <c r="G291" i="3"/>
  <c r="E409" i="3"/>
  <c r="E350" i="3"/>
  <c r="AE328" i="3"/>
  <c r="AE385" i="3"/>
  <c r="R277" i="3"/>
  <c r="AE230" i="3"/>
  <c r="AE534" i="3" s="1"/>
  <c r="K277" i="3"/>
  <c r="D237" i="3"/>
  <c r="D230" i="3" s="1"/>
  <c r="D534" i="3" s="1"/>
  <c r="AD302" i="3"/>
  <c r="AD383" i="2"/>
  <c r="R302" i="3"/>
  <c r="E302" i="3"/>
  <c r="AE380" i="3"/>
  <c r="R358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AA270" i="3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AA206" i="3"/>
  <c r="AA529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I358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AD230" i="3"/>
  <c r="AD534" i="3" s="1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X217" i="3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L417" i="3"/>
  <c r="AC219" i="3"/>
  <c r="AC217" i="3" s="1"/>
  <c r="L260" i="3"/>
  <c r="L258" i="3" s="1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E560" i="3"/>
  <c r="AC195" i="3"/>
  <c r="AC193" i="3" s="1"/>
  <c r="R417" i="3"/>
  <c r="AD409" i="3"/>
  <c r="AD570" i="3" s="1"/>
  <c r="T206" i="3"/>
  <c r="T529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Y270" i="3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Q328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M269" i="3" s="1"/>
  <c r="M543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B367" i="3" s="1"/>
  <c r="AB558" i="3" s="1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E191" i="5"/>
  <c r="W5" i="65"/>
  <c r="Z457" i="65"/>
  <c r="P226" i="3"/>
  <c r="P533" i="3" s="1"/>
  <c r="AC213" i="3"/>
  <c r="AC206" i="3" s="1"/>
  <c r="AC529" i="3" s="1"/>
  <c r="F328" i="3"/>
  <c r="E279" i="3"/>
  <c r="E277" i="3" s="1"/>
  <c r="T195" i="3"/>
  <c r="T193" i="3" s="1"/>
  <c r="H550" i="3"/>
  <c r="H549" i="3" s="1"/>
  <c r="H620" i="3" s="1"/>
  <c r="H291" i="3"/>
  <c r="R401" i="3"/>
  <c r="P230" i="3"/>
  <c r="P534" i="3" s="1"/>
  <c r="L350" i="3"/>
  <c r="P206" i="3"/>
  <c r="P529" i="3" s="1"/>
  <c r="L377" i="3"/>
  <c r="AD569" i="3"/>
  <c r="AD407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L358" i="3"/>
  <c r="AE359" i="3"/>
  <c r="E380" i="3"/>
  <c r="F393" i="3"/>
  <c r="R377" i="3"/>
  <c r="F355" i="3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F219" i="3"/>
  <c r="F217" i="3" s="1"/>
  <c r="S291" i="3"/>
  <c r="S550" i="3"/>
  <c r="S549" i="3" s="1"/>
  <c r="S620" i="3" s="1"/>
  <c r="L206" i="3"/>
  <c r="L529" i="3" s="1"/>
  <c r="I328" i="3"/>
  <c r="S401" i="3"/>
  <c r="I563" i="3"/>
  <c r="L219" i="3"/>
  <c r="L217" i="3" s="1"/>
  <c r="M258" i="3"/>
  <c r="C279" i="3"/>
  <c r="C277" i="3" s="1"/>
  <c r="C269" i="3" s="1"/>
  <c r="C543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V270" i="3"/>
  <c r="O328" i="3"/>
  <c r="O385" i="3"/>
  <c r="V537" i="3"/>
  <c r="V536" i="3" s="1"/>
  <c r="V616" i="3" s="1"/>
  <c r="V252" i="3"/>
  <c r="S206" i="3"/>
  <c r="S529" i="3" s="1"/>
  <c r="AA260" i="3"/>
  <c r="AA258" i="3" s="1"/>
  <c r="AC401" i="3"/>
  <c r="W385" i="3"/>
  <c r="I341" i="3"/>
  <c r="T260" i="3"/>
  <c r="T258" i="3" s="1"/>
  <c r="M563" i="3"/>
  <c r="M391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S393" i="3"/>
  <c r="AD279" i="3"/>
  <c r="AD277" i="3" s="1"/>
  <c r="AD269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407" i="3"/>
  <c r="H569" i="3"/>
  <c r="H568" i="3" s="1"/>
  <c r="H629" i="3" s="1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457" i="3" s="1"/>
  <c r="M601" i="3" s="1"/>
  <c r="Q460" i="1"/>
  <c r="Q457" i="1" s="1"/>
  <c r="Q7" i="1"/>
  <c r="Q5" i="1" s="1"/>
  <c r="AD460" i="1"/>
  <c r="AD457" i="1" s="1"/>
  <c r="AD7" i="1"/>
  <c r="AD5" i="1" s="1"/>
  <c r="W460" i="3"/>
  <c r="W457" i="3" s="1"/>
  <c r="W601" i="3" s="1"/>
  <c r="W7" i="3"/>
  <c r="W5" i="3" s="1"/>
  <c r="H67" i="1"/>
  <c r="M67" i="1"/>
  <c r="P541" i="1"/>
  <c r="P617" i="1" s="1"/>
  <c r="S4" i="65"/>
  <c r="AE5" i="2"/>
  <c r="I297" i="1"/>
  <c r="S297" i="5"/>
  <c r="P471" i="40"/>
  <c r="P455" i="40" s="1"/>
  <c r="D471" i="40"/>
  <c r="D455" i="40" s="1"/>
  <c r="W297" i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658" i="41" s="1"/>
  <c r="Z604" i="40"/>
  <c r="AB604" i="40"/>
  <c r="O471" i="41"/>
  <c r="O455" i="41" s="1"/>
  <c r="O453" i="41" s="1"/>
  <c r="AB463" i="2"/>
  <c r="AB602" i="2" s="1"/>
  <c r="Q297" i="1"/>
  <c r="D67" i="5"/>
  <c r="M67" i="2"/>
  <c r="P257" i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G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AB111" i="2"/>
  <c r="J457" i="5"/>
  <c r="J601" i="5" s="1"/>
  <c r="I471" i="40"/>
  <c r="I455" i="40" s="1"/>
  <c r="M453" i="40"/>
  <c r="F453" i="40"/>
  <c r="I604" i="40"/>
  <c r="O297" i="1"/>
  <c r="V297" i="1"/>
  <c r="I457" i="2"/>
  <c r="I601" i="2" s="1"/>
  <c r="N524" i="2"/>
  <c r="AB460" i="3"/>
  <c r="Y460" i="2"/>
  <c r="Y457" i="2" s="1"/>
  <c r="Y7" i="2"/>
  <c r="Y5" i="2" s="1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M299" i="2"/>
  <c r="AA460" i="1"/>
  <c r="AA457" i="1" s="1"/>
  <c r="AA7" i="1"/>
  <c r="H460" i="2"/>
  <c r="H457" i="2" s="1"/>
  <c r="H7" i="2"/>
  <c r="N460" i="3"/>
  <c r="N7" i="3"/>
  <c r="N5" i="3" s="1"/>
  <c r="H460" i="3"/>
  <c r="H457" i="3" s="1"/>
  <c r="H7" i="3"/>
  <c r="H5" i="3" s="1"/>
  <c r="T460" i="1"/>
  <c r="T457" i="1" s="1"/>
  <c r="T7" i="1"/>
  <c r="T5" i="1" s="1"/>
  <c r="S460" i="2"/>
  <c r="S457" i="2" s="1"/>
  <c r="S7" i="2"/>
  <c r="S5" i="2" s="1"/>
  <c r="AA460" i="2"/>
  <c r="AA457" i="2" s="1"/>
  <c r="AA7" i="2"/>
  <c r="AE460" i="3"/>
  <c r="AE457" i="3" s="1"/>
  <c r="AE7" i="3"/>
  <c r="K460" i="3"/>
  <c r="K457" i="3" s="1"/>
  <c r="K7" i="3"/>
  <c r="K5" i="3" s="1"/>
  <c r="T460" i="5"/>
  <c r="T457" i="5" s="1"/>
  <c r="T7" i="5"/>
  <c r="C460" i="2"/>
  <c r="C457" i="2" s="1"/>
  <c r="C7" i="2"/>
  <c r="T460" i="2"/>
  <c r="T457" i="2" s="1"/>
  <c r="T7" i="2"/>
  <c r="AE460" i="5"/>
  <c r="AE7" i="5"/>
  <c r="AB460" i="5"/>
  <c r="AB457" i="5" s="1"/>
  <c r="AB7" i="5"/>
  <c r="W460" i="5"/>
  <c r="W457" i="5" s="1"/>
  <c r="W7" i="5"/>
  <c r="AB460" i="2"/>
  <c r="AB457" i="2" s="1"/>
  <c r="AB7" i="2"/>
  <c r="W460" i="2"/>
  <c r="W457" i="2" s="1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471" i="1"/>
  <c r="AD634" i="5"/>
  <c r="AD633" i="5" s="1"/>
  <c r="AD661" i="5" s="1"/>
  <c r="AD105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L658" i="41"/>
  <c r="L599" i="41"/>
  <c r="L597" i="41" s="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AB298" i="2"/>
  <c r="AB297" i="2" s="1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E614" i="5"/>
  <c r="E613" i="5" s="1"/>
  <c r="E659" i="5" s="1"/>
  <c r="E65" i="44" s="1"/>
  <c r="AB625" i="5"/>
  <c r="AB624" i="5" s="1"/>
  <c r="AB660" i="5" s="1"/>
  <c r="AB85" i="44" s="1"/>
  <c r="AB555" i="5"/>
  <c r="AE625" i="1"/>
  <c r="AE624" i="1" s="1"/>
  <c r="AE660" i="1" s="1"/>
  <c r="AE86" i="44" s="1"/>
  <c r="AE555" i="1"/>
  <c r="R7" i="2"/>
  <c r="R5" i="2" s="1"/>
  <c r="R458" i="2"/>
  <c r="R457" i="2" s="1"/>
  <c r="F458" i="1"/>
  <c r="F457" i="1" s="1"/>
  <c r="F7" i="1"/>
  <c r="F5" i="1" s="1"/>
  <c r="AC458" i="3"/>
  <c r="AC7" i="3"/>
  <c r="AA458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111" i="44" s="1"/>
  <c r="Q576" i="5"/>
  <c r="O471" i="2"/>
  <c r="AE606" i="5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W613" i="1" s="1"/>
  <c r="W659" i="1" s="1"/>
  <c r="W66" i="44" s="1"/>
  <c r="W524" i="1"/>
  <c r="C67" i="5"/>
  <c r="M7" i="5"/>
  <c r="Y601" i="1"/>
  <c r="Y600" i="1" s="1"/>
  <c r="K557" i="2"/>
  <c r="K298" i="2"/>
  <c r="O614" i="5"/>
  <c r="S524" i="5"/>
  <c r="AD615" i="1"/>
  <c r="Q625" i="1"/>
  <c r="Q624" i="1" s="1"/>
  <c r="Q660" i="1" s="1"/>
  <c r="Q86" i="44" s="1"/>
  <c r="Q555" i="1"/>
  <c r="K615" i="1"/>
  <c r="K613" i="1" s="1"/>
  <c r="K659" i="1" s="1"/>
  <c r="K66" i="44" s="1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J609" i="41"/>
  <c r="J604" i="41" s="1"/>
  <c r="X606" i="5"/>
  <c r="X604" i="5" s="1"/>
  <c r="X658" i="5" s="1"/>
  <c r="X45" i="44" s="1"/>
  <c r="X471" i="5"/>
  <c r="Y634" i="5"/>
  <c r="Y633" i="5" s="1"/>
  <c r="Y661" i="5" s="1"/>
  <c r="Y105" i="44" s="1"/>
  <c r="Y111" i="44" s="1"/>
  <c r="Y576" i="5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X604" i="41"/>
  <c r="K604" i="41"/>
  <c r="S604" i="41"/>
  <c r="AD606" i="1"/>
  <c r="AD604" i="1" s="1"/>
  <c r="AD658" i="1" s="1"/>
  <c r="AD46" i="44" s="1"/>
  <c r="AD471" i="1"/>
  <c r="Y557" i="2"/>
  <c r="Y556" i="2" s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I614" i="5"/>
  <c r="I613" i="5" s="1"/>
  <c r="I659" i="5" s="1"/>
  <c r="I65" i="44" s="1"/>
  <c r="I524" i="5"/>
  <c r="H625" i="5"/>
  <c r="H624" i="5" s="1"/>
  <c r="H660" i="5" s="1"/>
  <c r="H85" i="44" s="1"/>
  <c r="H555" i="5"/>
  <c r="U625" i="1"/>
  <c r="T625" i="1"/>
  <c r="T624" i="1" s="1"/>
  <c r="T660" i="1" s="1"/>
  <c r="T86" i="44" s="1"/>
  <c r="T555" i="1"/>
  <c r="K625" i="5"/>
  <c r="K624" i="5" s="1"/>
  <c r="K660" i="5" s="1"/>
  <c r="K85" i="44" s="1"/>
  <c r="K555" i="5"/>
  <c r="AA625" i="1"/>
  <c r="R7" i="1"/>
  <c r="R5" i="1" s="1"/>
  <c r="E7" i="5"/>
  <c r="L613" i="2"/>
  <c r="L659" i="2" s="1"/>
  <c r="L64" i="44" s="1"/>
  <c r="Z625" i="1"/>
  <c r="Z524" i="2"/>
  <c r="AD7" i="3"/>
  <c r="Z457" i="3"/>
  <c r="E7" i="3"/>
  <c r="E5" i="3" s="1"/>
  <c r="J463" i="3"/>
  <c r="J602" i="3" s="1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AD111" i="44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AE634" i="5"/>
  <c r="P634" i="5"/>
  <c r="P633" i="5" s="1"/>
  <c r="P661" i="5" s="1"/>
  <c r="P105" i="44" s="1"/>
  <c r="P111" i="44" s="1"/>
  <c r="P576" i="5"/>
  <c r="U458" i="5"/>
  <c r="U457" i="5" s="1"/>
  <c r="U7" i="5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M624" i="5" s="1"/>
  <c r="M660" i="5" s="1"/>
  <c r="M85" i="44" s="1"/>
  <c r="M555" i="5"/>
  <c r="M541" i="1"/>
  <c r="M617" i="1" s="1"/>
  <c r="V257" i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AD191" i="5"/>
  <c r="AD297" i="1"/>
  <c r="AC297" i="5"/>
  <c r="AD524" i="2"/>
  <c r="Z457" i="2"/>
  <c r="E7" i="2"/>
  <c r="G457" i="1"/>
  <c r="AA297" i="5"/>
  <c r="AD464" i="3"/>
  <c r="AD67" i="3"/>
  <c r="F458" i="3"/>
  <c r="F7" i="3"/>
  <c r="V67" i="3"/>
  <c r="R458" i="3"/>
  <c r="Q7" i="2"/>
  <c r="Q5" i="2" s="1"/>
  <c r="C297" i="5"/>
  <c r="G257" i="1"/>
  <c r="G191" i="1" s="1"/>
  <c r="S457" i="1"/>
  <c r="V7" i="2"/>
  <c r="V458" i="2"/>
  <c r="V457" i="2" s="1"/>
  <c r="G457" i="2"/>
  <c r="Y191" i="5"/>
  <c r="N615" i="1"/>
  <c r="N613" i="1" s="1"/>
  <c r="N659" i="1" s="1"/>
  <c r="N66" i="44" s="1"/>
  <c r="N524" i="1"/>
  <c r="I541" i="1"/>
  <c r="I617" i="1" s="1"/>
  <c r="D615" i="1"/>
  <c r="F257" i="1"/>
  <c r="F191" i="1" s="1"/>
  <c r="P614" i="5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5" i="5" s="1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AD464" i="2"/>
  <c r="AD463" i="2" s="1"/>
  <c r="AD602" i="2" s="1"/>
  <c r="AD67" i="2"/>
  <c r="Y625" i="1"/>
  <c r="Y624" i="1" s="1"/>
  <c r="Y660" i="1" s="1"/>
  <c r="Y86" i="44" s="1"/>
  <c r="Y555" i="1"/>
  <c r="V557" i="2"/>
  <c r="V556" i="2" s="1"/>
  <c r="V298" i="2"/>
  <c r="V297" i="2" s="1"/>
  <c r="I601" i="1"/>
  <c r="W625" i="1"/>
  <c r="W624" i="1" s="1"/>
  <c r="W660" i="1" s="1"/>
  <c r="W86" i="44" s="1"/>
  <c r="W555" i="1"/>
  <c r="X7" i="2"/>
  <c r="X458" i="2"/>
  <c r="X457" i="2" s="1"/>
  <c r="L625" i="5"/>
  <c r="AA464" i="3"/>
  <c r="AA463" i="3" s="1"/>
  <c r="AA602" i="3" s="1"/>
  <c r="AA67" i="3"/>
  <c r="N297" i="5"/>
  <c r="M457" i="2"/>
  <c r="S463" i="3"/>
  <c r="S602" i="3" s="1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111" i="44" s="1"/>
  <c r="T576" i="5"/>
  <c r="L634" i="5"/>
  <c r="L633" i="5" s="1"/>
  <c r="L661" i="5" s="1"/>
  <c r="L105" i="44" s="1"/>
  <c r="L111" i="44" s="1"/>
  <c r="L576" i="5"/>
  <c r="C463" i="5"/>
  <c r="C602" i="5" s="1"/>
  <c r="M457" i="5"/>
  <c r="O557" i="2"/>
  <c r="O556" i="2" s="1"/>
  <c r="Z7" i="1"/>
  <c r="Z5" i="1" s="1"/>
  <c r="K297" i="1"/>
  <c r="W67" i="5"/>
  <c r="W29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AC471" i="39"/>
  <c r="AC455" i="39" s="1"/>
  <c r="AC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L606" i="1"/>
  <c r="L604" i="1" s="1"/>
  <c r="L658" i="1" s="1"/>
  <c r="L46" i="44" s="1"/>
  <c r="L471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111" i="44" s="1"/>
  <c r="D576" i="5"/>
  <c r="C458" i="3"/>
  <c r="C457" i="3" s="1"/>
  <c r="C7" i="3"/>
  <c r="C5" i="3" s="1"/>
  <c r="Z557" i="2"/>
  <c r="Z556" i="2" s="1"/>
  <c r="Z298" i="2"/>
  <c r="Z297" i="2" s="1"/>
  <c r="O615" i="1"/>
  <c r="U464" i="5"/>
  <c r="U463" i="5" s="1"/>
  <c r="U602" i="5" s="1"/>
  <c r="U67" i="5"/>
  <c r="O7" i="1"/>
  <c r="O5" i="1" s="1"/>
  <c r="J7" i="5"/>
  <c r="L464" i="5"/>
  <c r="L463" i="5" s="1"/>
  <c r="L602" i="5" s="1"/>
  <c r="L67" i="5"/>
  <c r="E463" i="2"/>
  <c r="E602" i="2" s="1"/>
  <c r="N456" i="5"/>
  <c r="J625" i="5"/>
  <c r="J624" i="5" s="1"/>
  <c r="J660" i="5" s="1"/>
  <c r="J85" i="44" s="1"/>
  <c r="J555" i="5"/>
  <c r="L67" i="2"/>
  <c r="R457" i="1"/>
  <c r="E457" i="5"/>
  <c r="U457" i="2"/>
  <c r="K524" i="2"/>
  <c r="Z613" i="2"/>
  <c r="Z659" i="2" s="1"/>
  <c r="Z64" i="44" s="1"/>
  <c r="AD457" i="3"/>
  <c r="I458" i="3"/>
  <c r="I457" i="3" s="1"/>
  <c r="I7" i="3"/>
  <c r="I5" i="3" s="1"/>
  <c r="Y7" i="3"/>
  <c r="Y5" i="3" s="1"/>
  <c r="G463" i="3"/>
  <c r="G602" i="3" s="1"/>
  <c r="W111" i="2"/>
  <c r="Z605" i="3"/>
  <c r="AE605" i="2"/>
  <c r="AE604" i="2" s="1"/>
  <c r="AE658" i="2" s="1"/>
  <c r="AE44" i="44" s="1"/>
  <c r="AE471" i="2"/>
  <c r="M606" i="5"/>
  <c r="Q606" i="5"/>
  <c r="AE609" i="41"/>
  <c r="AE471" i="41"/>
  <c r="AE455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C299" i="2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V541" i="1"/>
  <c r="V617" i="1" s="1"/>
  <c r="F625" i="1"/>
  <c r="F624" i="1" s="1"/>
  <c r="F660" i="1" s="1"/>
  <c r="F86" i="44" s="1"/>
  <c r="F555" i="1"/>
  <c r="N7" i="2"/>
  <c r="N458" i="2"/>
  <c r="N457" i="2" s="1"/>
  <c r="AD614" i="5"/>
  <c r="AD524" i="5"/>
  <c r="Q625" i="5"/>
  <c r="AD625" i="1"/>
  <c r="AC625" i="5"/>
  <c r="AD613" i="2"/>
  <c r="AD659" i="2" s="1"/>
  <c r="AD64" i="44" s="1"/>
  <c r="U458" i="1"/>
  <c r="U457" i="1" s="1"/>
  <c r="U7" i="1"/>
  <c r="U5" i="1" s="1"/>
  <c r="G614" i="5"/>
  <c r="Z7" i="2"/>
  <c r="AA625" i="5"/>
  <c r="AA624" i="5" s="1"/>
  <c r="AA660" i="5" s="1"/>
  <c r="AA85" i="44" s="1"/>
  <c r="AA555" i="5"/>
  <c r="O458" i="3"/>
  <c r="O7" i="3"/>
  <c r="I463" i="3"/>
  <c r="I602" i="3" s="1"/>
  <c r="V458" i="3"/>
  <c r="X67" i="3"/>
  <c r="V463" i="3"/>
  <c r="V602" i="3" s="1"/>
  <c r="T464" i="3"/>
  <c r="T463" i="3" s="1"/>
  <c r="T602" i="3" s="1"/>
  <c r="T67" i="3"/>
  <c r="C625" i="5"/>
  <c r="C624" i="5" s="1"/>
  <c r="C660" i="5" s="1"/>
  <c r="C85" i="44" s="1"/>
  <c r="C555" i="5"/>
  <c r="AC615" i="1"/>
  <c r="G541" i="1"/>
  <c r="G617" i="1" s="1"/>
  <c r="P7" i="5"/>
  <c r="P5" i="5" s="1"/>
  <c r="E625" i="5"/>
  <c r="G7" i="2"/>
  <c r="AA614" i="5"/>
  <c r="AA613" i="5" s="1"/>
  <c r="AA659" i="5" s="1"/>
  <c r="AA65" i="44" s="1"/>
  <c r="AA524" i="5"/>
  <c r="Y524" i="5"/>
  <c r="M615" i="1"/>
  <c r="F541" i="1"/>
  <c r="F617" i="1" s="1"/>
  <c r="Y615" i="1"/>
  <c r="Q614" i="5"/>
  <c r="Q613" i="5" s="1"/>
  <c r="Q659" i="5" s="1"/>
  <c r="Q65" i="44" s="1"/>
  <c r="Q524" i="5"/>
  <c r="F614" i="5"/>
  <c r="U614" i="5"/>
  <c r="U609" i="41"/>
  <c r="F605" i="2"/>
  <c r="F604" i="2" s="1"/>
  <c r="F658" i="2" s="1"/>
  <c r="F44" i="44" s="1"/>
  <c r="F471" i="2"/>
  <c r="G609" i="41"/>
  <c r="G604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D605" i="2"/>
  <c r="AD604" i="2" s="1"/>
  <c r="AD658" i="2" s="1"/>
  <c r="AD44" i="44" s="1"/>
  <c r="AD471" i="2"/>
  <c r="AD599" i="39"/>
  <c r="AD597" i="39" s="1"/>
  <c r="V658" i="40"/>
  <c r="V599" i="40"/>
  <c r="V597" i="40" s="1"/>
  <c r="I658" i="40"/>
  <c r="I599" i="40"/>
  <c r="I597" i="40" s="1"/>
  <c r="L658" i="40"/>
  <c r="L599" i="40"/>
  <c r="L597" i="40" s="1"/>
  <c r="F458" i="5"/>
  <c r="F457" i="5" s="1"/>
  <c r="F7" i="5"/>
  <c r="X464" i="2"/>
  <c r="X463" i="2" s="1"/>
  <c r="X602" i="2" s="1"/>
  <c r="X67" i="2"/>
  <c r="K458" i="1"/>
  <c r="K457" i="1" s="1"/>
  <c r="K7" i="1"/>
  <c r="K5" i="1" s="1"/>
  <c r="C458" i="5"/>
  <c r="C457" i="5" s="1"/>
  <c r="C7" i="5"/>
  <c r="C5" i="5" s="1"/>
  <c r="AC464" i="2"/>
  <c r="AC463" i="2" s="1"/>
  <c r="AC602" i="2" s="1"/>
  <c r="AC67" i="2"/>
  <c r="S625" i="5"/>
  <c r="S624" i="5" s="1"/>
  <c r="S660" i="5" s="1"/>
  <c r="S85" i="44" s="1"/>
  <c r="S555" i="5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AC5" i="5" s="1"/>
  <c r="O7" i="2"/>
  <c r="O458" i="2"/>
  <c r="O457" i="2" s="1"/>
  <c r="U625" i="5"/>
  <c r="U624" i="5" s="1"/>
  <c r="U660" i="5" s="1"/>
  <c r="U85" i="44" s="1"/>
  <c r="U555" i="5"/>
  <c r="T524" i="5"/>
  <c r="V625" i="5"/>
  <c r="V624" i="5" s="1"/>
  <c r="V660" i="5" s="1"/>
  <c r="V85" i="44" s="1"/>
  <c r="V555" i="5"/>
  <c r="G458" i="3"/>
  <c r="G7" i="3"/>
  <c r="X614" i="5"/>
  <c r="N625" i="5"/>
  <c r="N624" i="5" s="1"/>
  <c r="N660" i="5" s="1"/>
  <c r="N85" i="44" s="1"/>
  <c r="N555" i="5"/>
  <c r="R625" i="5"/>
  <c r="R624" i="5" s="1"/>
  <c r="R660" i="5" s="1"/>
  <c r="R85" i="44" s="1"/>
  <c r="R555" i="5"/>
  <c r="D625" i="1"/>
  <c r="D624" i="1" s="1"/>
  <c r="D660" i="1" s="1"/>
  <c r="D86" i="44" s="1"/>
  <c r="D555" i="1"/>
  <c r="L614" i="5"/>
  <c r="L613" i="5" s="1"/>
  <c r="L659" i="5" s="1"/>
  <c r="L65" i="44" s="1"/>
  <c r="L524" i="5"/>
  <c r="AB625" i="1"/>
  <c r="AB624" i="1" s="1"/>
  <c r="AB660" i="1" s="1"/>
  <c r="AB86" i="44" s="1"/>
  <c r="AB555" i="1"/>
  <c r="L625" i="1"/>
  <c r="L624" i="1" s="1"/>
  <c r="L660" i="1" s="1"/>
  <c r="L86" i="44" s="1"/>
  <c r="L555" i="1"/>
  <c r="M7" i="2"/>
  <c r="T7" i="3"/>
  <c r="E605" i="2"/>
  <c r="E604" i="2" s="1"/>
  <c r="E658" i="2" s="1"/>
  <c r="E44" i="44" s="1"/>
  <c r="E471" i="2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I471" i="2"/>
  <c r="Y471" i="2"/>
  <c r="AE471" i="1"/>
  <c r="H7" i="5"/>
  <c r="H5" i="5" s="1"/>
  <c r="T615" i="1"/>
  <c r="G7" i="5"/>
  <c r="G5" i="5" s="1"/>
  <c r="K625" i="1"/>
  <c r="K624" i="1" s="1"/>
  <c r="K660" i="1" s="1"/>
  <c r="K86" i="44" s="1"/>
  <c r="K555" i="1"/>
  <c r="W463" i="5"/>
  <c r="W602" i="5" s="1"/>
  <c r="W625" i="5"/>
  <c r="H614" i="5"/>
  <c r="H613" i="5" s="1"/>
  <c r="H659" i="5" s="1"/>
  <c r="H65" i="44" s="1"/>
  <c r="D614" i="5"/>
  <c r="D613" i="5" s="1"/>
  <c r="D659" i="5" s="1"/>
  <c r="D65" i="44" s="1"/>
  <c r="L615" i="1"/>
  <c r="U463" i="3"/>
  <c r="U602" i="3" s="1"/>
  <c r="F605" i="3"/>
  <c r="W605" i="3"/>
  <c r="AA605" i="3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111" i="44" s="1"/>
  <c r="W576" i="5"/>
  <c r="M605" i="2"/>
  <c r="M604" i="2" s="1"/>
  <c r="M658" i="2" s="1"/>
  <c r="M44" i="44" s="1"/>
  <c r="M471" i="2"/>
  <c r="AC604" i="39"/>
  <c r="AA604" i="40"/>
  <c r="W604" i="40"/>
  <c r="U604" i="40"/>
  <c r="Z604" i="41"/>
  <c r="M604" i="41"/>
  <c r="R604" i="41"/>
  <c r="D471" i="39"/>
  <c r="D455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R297" i="1"/>
  <c r="J7" i="1"/>
  <c r="J5" i="1" s="1"/>
  <c r="AC601" i="1"/>
  <c r="AC600" i="1" s="1"/>
  <c r="AC456" i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P297" i="5"/>
  <c r="Q464" i="5"/>
  <c r="Q463" i="5" s="1"/>
  <c r="Q602" i="5" s="1"/>
  <c r="Q67" i="5"/>
  <c r="U7" i="2"/>
  <c r="K613" i="2"/>
  <c r="K659" i="2" s="1"/>
  <c r="K64" i="44" s="1"/>
  <c r="P458" i="3"/>
  <c r="P7" i="3"/>
  <c r="AC67" i="3"/>
  <c r="Q605" i="3"/>
  <c r="S605" i="3"/>
  <c r="P606" i="5"/>
  <c r="P604" i="5" s="1"/>
  <c r="P658" i="5" s="1"/>
  <c r="P45" i="44" s="1"/>
  <c r="P471" i="5"/>
  <c r="V605" i="3"/>
  <c r="W606" i="5"/>
  <c r="W604" i="5" s="1"/>
  <c r="W658" i="5" s="1"/>
  <c r="W45" i="44" s="1"/>
  <c r="W471" i="5"/>
  <c r="N606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H615" i="1"/>
  <c r="P67" i="1"/>
  <c r="P299" i="2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I557" i="2"/>
  <c r="I556" i="2" s="1"/>
  <c r="I298" i="2"/>
  <c r="I297" i="2" s="1"/>
  <c r="H464" i="2"/>
  <c r="H463" i="2" s="1"/>
  <c r="H602" i="2" s="1"/>
  <c r="H67" i="2"/>
  <c r="M458" i="1"/>
  <c r="M457" i="1" s="1"/>
  <c r="M7" i="1"/>
  <c r="AA457" i="5"/>
  <c r="D458" i="1"/>
  <c r="D457" i="1" s="1"/>
  <c r="D7" i="1"/>
  <c r="D5" i="1" s="1"/>
  <c r="C297" i="1"/>
  <c r="AD7" i="2"/>
  <c r="AD458" i="2"/>
  <c r="AD457" i="2" s="1"/>
  <c r="E464" i="5"/>
  <c r="E463" i="5" s="1"/>
  <c r="E602" i="5" s="1"/>
  <c r="E67" i="5"/>
  <c r="T524" i="2"/>
  <c r="L299" i="2"/>
  <c r="F464" i="3"/>
  <c r="F67" i="3"/>
  <c r="X463" i="3"/>
  <c r="X602" i="3" s="1"/>
  <c r="P457" i="5"/>
  <c r="K191" i="5"/>
  <c r="E524" i="2"/>
  <c r="Y524" i="2"/>
  <c r="J457" i="2"/>
  <c r="N191" i="5"/>
  <c r="X257" i="1"/>
  <c r="Z191" i="5"/>
  <c r="I605" i="3"/>
  <c r="L605" i="2"/>
  <c r="L604" i="2" s="1"/>
  <c r="L658" i="2" s="1"/>
  <c r="L44" i="44" s="1"/>
  <c r="L471" i="2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G634" i="5"/>
  <c r="G633" i="5" s="1"/>
  <c r="G661" i="5" s="1"/>
  <c r="G105" i="44" s="1"/>
  <c r="G111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U615" i="1"/>
  <c r="V625" i="1"/>
  <c r="V624" i="1" s="1"/>
  <c r="V660" i="1" s="1"/>
  <c r="V86" i="44" s="1"/>
  <c r="V555" i="1"/>
  <c r="P7" i="2"/>
  <c r="P458" i="2"/>
  <c r="P457" i="2" s="1"/>
  <c r="AB297" i="5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E615" i="1"/>
  <c r="F5" i="2"/>
  <c r="AC524" i="5"/>
  <c r="L464" i="3"/>
  <c r="L463" i="3" s="1"/>
  <c r="L602" i="3" s="1"/>
  <c r="L67" i="3"/>
  <c r="R464" i="3"/>
  <c r="R463" i="3" s="1"/>
  <c r="R602" i="3" s="1"/>
  <c r="R67" i="3"/>
  <c r="AE297" i="5"/>
  <c r="F34" i="66" s="1"/>
  <c r="S557" i="2"/>
  <c r="S556" i="2" s="1"/>
  <c r="S298" i="2"/>
  <c r="S297" i="2" s="1"/>
  <c r="Q464" i="3"/>
  <c r="Q67" i="3"/>
  <c r="U458" i="3"/>
  <c r="U457" i="3" s="1"/>
  <c r="U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W191" i="1"/>
  <c r="G457" i="5"/>
  <c r="D625" i="5"/>
  <c r="D624" i="5" s="1"/>
  <c r="D660" i="5" s="1"/>
  <c r="D85" i="44" s="1"/>
  <c r="D555" i="5"/>
  <c r="X7" i="3"/>
  <c r="E111" i="2"/>
  <c r="W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604" i="5" s="1"/>
  <c r="F658" i="5" s="1"/>
  <c r="F45" i="44" s="1"/>
  <c r="F471" i="5"/>
  <c r="D604" i="39"/>
  <c r="X471" i="41"/>
  <c r="X455" i="41" s="1"/>
  <c r="K471" i="41"/>
  <c r="K455" i="41" s="1"/>
  <c r="K453" i="41" s="1"/>
  <c r="S471" i="41"/>
  <c r="S455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AE615" i="1"/>
  <c r="AE613" i="1" s="1"/>
  <c r="AE659" i="1" s="1"/>
  <c r="AE66" i="44" s="1"/>
  <c r="AE524" i="1"/>
  <c r="O463" i="2"/>
  <c r="O602" i="2" s="1"/>
  <c r="AD7" i="5"/>
  <c r="AA67" i="1"/>
  <c r="K7" i="2"/>
  <c r="K5" i="2" s="1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A557" i="2"/>
  <c r="AA556" i="2" s="1"/>
  <c r="AA298" i="2"/>
  <c r="I191" i="5"/>
  <c r="H297" i="5"/>
  <c r="J625" i="1"/>
  <c r="J624" i="1" s="1"/>
  <c r="J660" i="1" s="1"/>
  <c r="J86" i="44" s="1"/>
  <c r="J555" i="1"/>
  <c r="U297" i="1"/>
  <c r="T297" i="1"/>
  <c r="K297" i="5"/>
  <c r="AA297" i="1"/>
  <c r="P625" i="5"/>
  <c r="P624" i="5" s="1"/>
  <c r="P660" i="5" s="1"/>
  <c r="P85" i="44" s="1"/>
  <c r="P555" i="5"/>
  <c r="Q615" i="1"/>
  <c r="L524" i="2"/>
  <c r="Z297" i="1"/>
  <c r="AE299" i="2"/>
  <c r="O625" i="5"/>
  <c r="O624" i="5" s="1"/>
  <c r="O660" i="5" s="1"/>
  <c r="O85" i="44" s="1"/>
  <c r="O555" i="5"/>
  <c r="Z7" i="3"/>
  <c r="Z5" i="3" s="1"/>
  <c r="D463" i="3"/>
  <c r="D602" i="3" s="1"/>
  <c r="M463" i="3"/>
  <c r="M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K604" i="5" s="1"/>
  <c r="K658" i="5" s="1"/>
  <c r="K45" i="44" s="1"/>
  <c r="K471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M297" i="5"/>
  <c r="N625" i="1"/>
  <c r="N624" i="1" s="1"/>
  <c r="N660" i="1" s="1"/>
  <c r="N86" i="44" s="1"/>
  <c r="N555" i="1"/>
  <c r="M257" i="1"/>
  <c r="M191" i="1" s="1"/>
  <c r="R458" i="5"/>
  <c r="R457" i="5" s="1"/>
  <c r="R7" i="5"/>
  <c r="H297" i="1"/>
  <c r="K464" i="5"/>
  <c r="K463" i="5" s="1"/>
  <c r="K602" i="5" s="1"/>
  <c r="K67" i="5"/>
  <c r="K5" i="5" s="1"/>
  <c r="N67" i="2"/>
  <c r="AD297" i="5"/>
  <c r="I625" i="5"/>
  <c r="I624" i="5" s="1"/>
  <c r="I660" i="5" s="1"/>
  <c r="I85" i="44" s="1"/>
  <c r="I555" i="5"/>
  <c r="X62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L7" i="3"/>
  <c r="P464" i="3"/>
  <c r="P463" i="3" s="1"/>
  <c r="P602" i="3" s="1"/>
  <c r="P67" i="3"/>
  <c r="N457" i="3"/>
  <c r="Q458" i="3"/>
  <c r="Q7" i="3"/>
  <c r="Q457" i="2"/>
  <c r="V614" i="5"/>
  <c r="V613" i="5" s="1"/>
  <c r="V659" i="5" s="1"/>
  <c r="V65" i="44" s="1"/>
  <c r="V524" i="5"/>
  <c r="K614" i="5"/>
  <c r="K613" i="5" s="1"/>
  <c r="K659" i="5" s="1"/>
  <c r="K65" i="44" s="1"/>
  <c r="K524" i="5"/>
  <c r="S7" i="1"/>
  <c r="S5" i="1" s="1"/>
  <c r="E613" i="2"/>
  <c r="E659" i="2" s="1"/>
  <c r="E64" i="44" s="1"/>
  <c r="Y613" i="2"/>
  <c r="Y659" i="2" s="1"/>
  <c r="Y64" i="44" s="1"/>
  <c r="J7" i="2"/>
  <c r="O463" i="3"/>
  <c r="O602" i="3" s="1"/>
  <c r="F615" i="1"/>
  <c r="AE614" i="5"/>
  <c r="AB615" i="1"/>
  <c r="N191" i="1"/>
  <c r="C615" i="1"/>
  <c r="I257" i="1"/>
  <c r="I191" i="1" s="1"/>
  <c r="N614" i="5"/>
  <c r="N613" i="5" s="1"/>
  <c r="N659" i="5" s="1"/>
  <c r="N65" i="44" s="1"/>
  <c r="N71" i="44" s="1"/>
  <c r="N524" i="5"/>
  <c r="C614" i="5"/>
  <c r="C613" i="5" s="1"/>
  <c r="C659" i="5" s="1"/>
  <c r="C65" i="44" s="1"/>
  <c r="X541" i="1"/>
  <c r="X617" i="1" s="1"/>
  <c r="V615" i="1"/>
  <c r="J614" i="5"/>
  <c r="J613" i="5" s="1"/>
  <c r="J659" i="5" s="1"/>
  <c r="J65" i="44" s="1"/>
  <c r="J524" i="5"/>
  <c r="G615" i="1"/>
  <c r="G524" i="1"/>
  <c r="S615" i="1"/>
  <c r="E2" i="40"/>
  <c r="D2" i="40"/>
  <c r="U2" i="41"/>
  <c r="Y2" i="40"/>
  <c r="AB2" i="40"/>
  <c r="S2" i="41"/>
  <c r="G2" i="40"/>
  <c r="M2" i="40"/>
  <c r="X2" i="41"/>
  <c r="U2" i="40"/>
  <c r="W2" i="40"/>
  <c r="N2" i="39"/>
  <c r="Z2" i="41"/>
  <c r="N2" i="40"/>
  <c r="H2" i="39"/>
  <c r="D2" i="39"/>
  <c r="J2" i="40"/>
  <c r="Z2" i="39"/>
  <c r="AE2" i="39"/>
  <c r="C2" i="39"/>
  <c r="Y2" i="41"/>
  <c r="D2" i="41"/>
  <c r="S2" i="39"/>
  <c r="AA2" i="40"/>
  <c r="I2" i="40"/>
  <c r="K2" i="39"/>
  <c r="Y2" i="39"/>
  <c r="C2" i="40"/>
  <c r="J2" i="41"/>
  <c r="L2" i="40"/>
  <c r="AD2" i="40"/>
  <c r="D617" i="1" l="1"/>
  <c r="D524" i="1"/>
  <c r="M562" i="3"/>
  <c r="M627" i="3" s="1"/>
  <c r="C604" i="5"/>
  <c r="C658" i="5" s="1"/>
  <c r="C45" i="44" s="1"/>
  <c r="H478" i="3"/>
  <c r="H606" i="3" s="1"/>
  <c r="AE7" i="67"/>
  <c r="AE58" i="67" s="1"/>
  <c r="M5" i="1"/>
  <c r="G24" i="68"/>
  <c r="D524" i="5"/>
  <c r="C555" i="1"/>
  <c r="AE297" i="1"/>
  <c r="G34" i="66" s="1"/>
  <c r="R579" i="3"/>
  <c r="R636" i="3" s="1"/>
  <c r="P7" i="67"/>
  <c r="P58" i="67" s="1"/>
  <c r="E18" i="67"/>
  <c r="E59" i="67" s="1"/>
  <c r="E600" i="1"/>
  <c r="U191" i="5"/>
  <c r="Q269" i="3"/>
  <c r="Q543" i="3" s="1"/>
  <c r="S28" i="67"/>
  <c r="O7" i="67"/>
  <c r="O58" i="67" s="1"/>
  <c r="AE478" i="3"/>
  <c r="AE606" i="3" s="1"/>
  <c r="T269" i="3"/>
  <c r="T543" i="3" s="1"/>
  <c r="X269" i="3"/>
  <c r="X543" i="3" s="1"/>
  <c r="R35" i="66"/>
  <c r="S35" i="66" s="1"/>
  <c r="D97" i="67"/>
  <c r="E7" i="67"/>
  <c r="E58" i="67" s="1"/>
  <c r="E90" i="67"/>
  <c r="AA7" i="67"/>
  <c r="AA58" i="67" s="1"/>
  <c r="AA90" i="67"/>
  <c r="Q92" i="67"/>
  <c r="U92" i="67"/>
  <c r="M92" i="67"/>
  <c r="AF7" i="67"/>
  <c r="AF58" i="67" s="1"/>
  <c r="AF90" i="67"/>
  <c r="AB97" i="67"/>
  <c r="T97" i="67"/>
  <c r="L97" i="67"/>
  <c r="Y92" i="67"/>
  <c r="E92" i="67"/>
  <c r="F460" i="3"/>
  <c r="F457" i="3" s="1"/>
  <c r="S460" i="3"/>
  <c r="S457" i="3" s="1"/>
  <c r="M7" i="3"/>
  <c r="S577" i="3"/>
  <c r="S634" i="3" s="1"/>
  <c r="S633" i="3" s="1"/>
  <c r="S661" i="3" s="1"/>
  <c r="S425" i="3"/>
  <c r="L460" i="3"/>
  <c r="L457" i="3" s="1"/>
  <c r="G460" i="3"/>
  <c r="Y460" i="3"/>
  <c r="Q460" i="3"/>
  <c r="Q457" i="3" s="1"/>
  <c r="Q601" i="3" s="1"/>
  <c r="P460" i="3"/>
  <c r="P457" i="3" s="1"/>
  <c r="O460" i="3"/>
  <c r="O457" i="3" s="1"/>
  <c r="AC460" i="3"/>
  <c r="AC457" i="3" s="1"/>
  <c r="AB7" i="3"/>
  <c r="AB5" i="3" s="1"/>
  <c r="E460" i="3"/>
  <c r="E457" i="3" s="1"/>
  <c r="K577" i="3"/>
  <c r="K634" i="3" s="1"/>
  <c r="T460" i="3"/>
  <c r="X460" i="3"/>
  <c r="X457" i="3" s="1"/>
  <c r="X601" i="3" s="1"/>
  <c r="X600" i="3" s="1"/>
  <c r="AA460" i="3"/>
  <c r="AA457" i="3" s="1"/>
  <c r="AA577" i="3"/>
  <c r="AA634" i="3" s="1"/>
  <c r="C577" i="3"/>
  <c r="C634" i="3" s="1"/>
  <c r="C194" i="71"/>
  <c r="D194" i="71" s="1"/>
  <c r="C4" i="70"/>
  <c r="O599" i="41"/>
  <c r="O597" i="41" s="1"/>
  <c r="C219" i="71"/>
  <c r="D219" i="71" s="1"/>
  <c r="C55" i="70"/>
  <c r="C188" i="71"/>
  <c r="D188" i="71" s="1"/>
  <c r="C79" i="70"/>
  <c r="C215" i="71"/>
  <c r="D215" i="71" s="1"/>
  <c r="C95" i="70"/>
  <c r="C222" i="71"/>
  <c r="D222" i="71" s="1"/>
  <c r="C15" i="70"/>
  <c r="AE564" i="3"/>
  <c r="AE562" i="3" s="1"/>
  <c r="AE627" i="3" s="1"/>
  <c r="C20" i="70"/>
  <c r="C213" i="71"/>
  <c r="D213" i="71" s="1"/>
  <c r="AE533" i="3"/>
  <c r="C146" i="71"/>
  <c r="D146" i="71" s="1"/>
  <c r="C61" i="70"/>
  <c r="D180" i="70"/>
  <c r="D98" i="70"/>
  <c r="D80" i="70"/>
  <c r="D165" i="70"/>
  <c r="D213" i="70"/>
  <c r="D94" i="70"/>
  <c r="D205" i="70"/>
  <c r="D51" i="70"/>
  <c r="D119" i="70"/>
  <c r="D73" i="70"/>
  <c r="D45" i="70"/>
  <c r="D217" i="70"/>
  <c r="D54" i="70"/>
  <c r="D230" i="70"/>
  <c r="D81" i="70"/>
  <c r="D70" i="70"/>
  <c r="D89" i="70"/>
  <c r="D210" i="70"/>
  <c r="D221" i="70"/>
  <c r="D218" i="70"/>
  <c r="D53" i="70"/>
  <c r="AE358" i="3"/>
  <c r="C198" i="71"/>
  <c r="D198" i="71" s="1"/>
  <c r="C23" i="70"/>
  <c r="C165" i="71"/>
  <c r="D165" i="71" s="1"/>
  <c r="C120" i="70"/>
  <c r="AE528" i="3"/>
  <c r="C93" i="70"/>
  <c r="C135" i="71"/>
  <c r="D135" i="71" s="1"/>
  <c r="C199" i="71"/>
  <c r="D199" i="71" s="1"/>
  <c r="C11" i="70"/>
  <c r="D33" i="70"/>
  <c r="D40" i="70"/>
  <c r="D215" i="70"/>
  <c r="D22" i="70"/>
  <c r="D7" i="70"/>
  <c r="D227" i="70"/>
  <c r="D116" i="70"/>
  <c r="D97" i="70"/>
  <c r="D87" i="70"/>
  <c r="D52" i="70"/>
  <c r="D74" i="70"/>
  <c r="D60" i="70"/>
  <c r="D110" i="70"/>
  <c r="D111" i="70"/>
  <c r="D68" i="70"/>
  <c r="D69" i="70"/>
  <c r="D214" i="70"/>
  <c r="D9" i="70"/>
  <c r="D47" i="70"/>
  <c r="D108" i="70"/>
  <c r="D207" i="70"/>
  <c r="D211" i="70"/>
  <c r="D208" i="70"/>
  <c r="D220" i="70"/>
  <c r="D92" i="70"/>
  <c r="D107" i="70"/>
  <c r="D10" i="70"/>
  <c r="C133" i="71"/>
  <c r="C25" i="70"/>
  <c r="C49" i="70"/>
  <c r="C217" i="71"/>
  <c r="D217" i="71" s="1"/>
  <c r="C211" i="71"/>
  <c r="D211" i="71" s="1"/>
  <c r="C35" i="70"/>
  <c r="C189" i="71"/>
  <c r="D189" i="71" s="1"/>
  <c r="C71" i="70"/>
  <c r="C195" i="71"/>
  <c r="D195" i="71" s="1"/>
  <c r="C3" i="70"/>
  <c r="D90" i="70"/>
  <c r="D172" i="70"/>
  <c r="D56" i="70"/>
  <c r="D209" i="70"/>
  <c r="D193" i="70"/>
  <c r="D204" i="70"/>
  <c r="D229" i="70"/>
  <c r="D8" i="70"/>
  <c r="D109" i="70"/>
  <c r="D102" i="70"/>
  <c r="D113" i="70"/>
  <c r="D84" i="70"/>
  <c r="D216" i="70"/>
  <c r="D58" i="70"/>
  <c r="D67" i="70"/>
  <c r="D228" i="70"/>
  <c r="D104" i="70"/>
  <c r="D234" i="70"/>
  <c r="D101" i="70"/>
  <c r="D19" i="70"/>
  <c r="D115" i="70"/>
  <c r="D75" i="70"/>
  <c r="D206" i="70"/>
  <c r="D121" i="70"/>
  <c r="D114" i="70"/>
  <c r="C144" i="71"/>
  <c r="D144" i="71" s="1"/>
  <c r="C62" i="70"/>
  <c r="D77" i="70"/>
  <c r="D34" i="70"/>
  <c r="D219" i="70"/>
  <c r="D212" i="70"/>
  <c r="D50" i="70"/>
  <c r="D122" i="70"/>
  <c r="D231" i="70"/>
  <c r="D48" i="70"/>
  <c r="D72" i="70"/>
  <c r="D171" i="70"/>
  <c r="D91" i="70"/>
  <c r="D96" i="70"/>
  <c r="D233" i="70"/>
  <c r="D118" i="70"/>
  <c r="D83" i="70"/>
  <c r="D203" i="70"/>
  <c r="D232" i="70"/>
  <c r="D236" i="70"/>
  <c r="D222" i="70"/>
  <c r="D226" i="70"/>
  <c r="AC269" i="3"/>
  <c r="AC543" i="3" s="1"/>
  <c r="V524" i="2"/>
  <c r="X191" i="1"/>
  <c r="H456" i="5"/>
  <c r="L555" i="5"/>
  <c r="F613" i="1"/>
  <c r="F659" i="1" s="1"/>
  <c r="F66" i="44" s="1"/>
  <c r="D471" i="5"/>
  <c r="AE7" i="69"/>
  <c r="AC543" i="1"/>
  <c r="AC541" i="1" s="1"/>
  <c r="AC257" i="1"/>
  <c r="AC191" i="1" s="1"/>
  <c r="AC4" i="1" s="1"/>
  <c r="T5" i="3"/>
  <c r="AB556" i="2"/>
  <c r="I600" i="2"/>
  <c r="I657" i="2" s="1"/>
  <c r="G269" i="3"/>
  <c r="G543" i="3" s="1"/>
  <c r="W7" i="67"/>
  <c r="W58" i="67" s="1"/>
  <c r="AA7" i="69"/>
  <c r="N7" i="67"/>
  <c r="N58" i="67" s="1"/>
  <c r="Q557" i="2"/>
  <c r="Q556" i="2" s="1"/>
  <c r="Q625" i="2" s="1"/>
  <c r="Q624" i="2" s="1"/>
  <c r="Q660" i="2" s="1"/>
  <c r="Q84" i="44" s="1"/>
  <c r="Q298" i="2"/>
  <c r="O5" i="3"/>
  <c r="AE604" i="5"/>
  <c r="AE658" i="5" s="1"/>
  <c r="AE45" i="44" s="1"/>
  <c r="G471" i="5"/>
  <c r="H604" i="1"/>
  <c r="H658" i="1" s="1"/>
  <c r="H46" i="44" s="1"/>
  <c r="AD299" i="2"/>
  <c r="AD557" i="2" s="1"/>
  <c r="AD556" i="2" s="1"/>
  <c r="AB25" i="69"/>
  <c r="D7" i="69"/>
  <c r="D57" i="69" s="1"/>
  <c r="Q18" i="67"/>
  <c r="Q59" i="67" s="1"/>
  <c r="Y7" i="69"/>
  <c r="Y457" i="3"/>
  <c r="Y601" i="3" s="1"/>
  <c r="AE28" i="69"/>
  <c r="C471" i="39"/>
  <c r="C455" i="39" s="1"/>
  <c r="C453" i="39" s="1"/>
  <c r="D453" i="39"/>
  <c r="V471" i="5"/>
  <c r="T471" i="39"/>
  <c r="T455" i="39" s="1"/>
  <c r="T453" i="39" s="1"/>
  <c r="K297" i="2"/>
  <c r="K4" i="2" s="1"/>
  <c r="G604" i="5"/>
  <c r="G658" i="5" s="1"/>
  <c r="G45" i="44" s="1"/>
  <c r="AE457" i="5"/>
  <c r="AE456" i="5" s="1"/>
  <c r="AB457" i="3"/>
  <c r="AB601" i="3" s="1"/>
  <c r="AB600" i="3" s="1"/>
  <c r="V509" i="3"/>
  <c r="V508" i="3" s="1"/>
  <c r="V610" i="3" s="1"/>
  <c r="H191" i="1"/>
  <c r="T399" i="3"/>
  <c r="X7" i="69"/>
  <c r="X57" i="69" s="1"/>
  <c r="Q7" i="69"/>
  <c r="E7" i="69"/>
  <c r="V471" i="1"/>
  <c r="X453" i="41"/>
  <c r="Z5" i="5"/>
  <c r="C625" i="1"/>
  <c r="C624" i="1" s="1"/>
  <c r="C660" i="1" s="1"/>
  <c r="C86" i="44" s="1"/>
  <c r="V604" i="1"/>
  <c r="V658" i="1" s="1"/>
  <c r="V46" i="44" s="1"/>
  <c r="D5" i="2"/>
  <c r="H524" i="5"/>
  <c r="AD555" i="1"/>
  <c r="AD613" i="5"/>
  <c r="AD659" i="5" s="1"/>
  <c r="AD65" i="44" s="1"/>
  <c r="Q471" i="5"/>
  <c r="U555" i="1"/>
  <c r="J471" i="41"/>
  <c r="J455" i="41" s="1"/>
  <c r="J453" i="41" s="1"/>
  <c r="K556" i="2"/>
  <c r="K555" i="2" s="1"/>
  <c r="AA7" i="3"/>
  <c r="AA5" i="3" s="1"/>
  <c r="AB5" i="2"/>
  <c r="Y349" i="3"/>
  <c r="T30" i="67"/>
  <c r="U620" i="2"/>
  <c r="U613" i="2" s="1"/>
  <c r="U659" i="2" s="1"/>
  <c r="U64" i="44" s="1"/>
  <c r="C524" i="5"/>
  <c r="G7" i="68"/>
  <c r="P7" i="69"/>
  <c r="P57" i="69" s="1"/>
  <c r="F7" i="66"/>
  <c r="E463" i="3"/>
  <c r="E602" i="3" s="1"/>
  <c r="Z604" i="5"/>
  <c r="Z658" i="5" s="1"/>
  <c r="Z45" i="44" s="1"/>
  <c r="D7" i="67"/>
  <c r="D58" i="67" s="1"/>
  <c r="X4" i="5"/>
  <c r="U349" i="3"/>
  <c r="D257" i="1"/>
  <c r="D191" i="1" s="1"/>
  <c r="H456" i="1"/>
  <c r="E30" i="67"/>
  <c r="K524" i="1"/>
  <c r="O297" i="2"/>
  <c r="R524" i="2"/>
  <c r="AB191" i="5"/>
  <c r="V7" i="67"/>
  <c r="V58" i="67" s="1"/>
  <c r="T613" i="5"/>
  <c r="T659" i="5" s="1"/>
  <c r="T65" i="44" s="1"/>
  <c r="AC463" i="3"/>
  <c r="AC602" i="3" s="1"/>
  <c r="W620" i="2"/>
  <c r="W613" i="2" s="1"/>
  <c r="W659" i="2" s="1"/>
  <c r="W64" i="44" s="1"/>
  <c r="W524" i="2"/>
  <c r="D604" i="5"/>
  <c r="D658" i="5" s="1"/>
  <c r="D45" i="44" s="1"/>
  <c r="V191" i="1"/>
  <c r="V4" i="1" s="1"/>
  <c r="X541" i="3"/>
  <c r="X617" i="3" s="1"/>
  <c r="G24" i="66"/>
  <c r="Y298" i="2"/>
  <c r="Y297" i="2" s="1"/>
  <c r="Y4" i="2" s="1"/>
  <c r="V7" i="69"/>
  <c r="V57" i="69" s="1"/>
  <c r="T7" i="69"/>
  <c r="T57" i="69" s="1"/>
  <c r="M7" i="69"/>
  <c r="M57" i="69" s="1"/>
  <c r="R7" i="69"/>
  <c r="R57" i="69" s="1"/>
  <c r="N5" i="5"/>
  <c r="N4" i="5" s="1"/>
  <c r="AE463" i="3"/>
  <c r="AE602" i="3" s="1"/>
  <c r="AB7" i="69"/>
  <c r="AB57" i="69" s="1"/>
  <c r="T94" i="67"/>
  <c r="W599" i="41"/>
  <c r="W597" i="41" s="1"/>
  <c r="H122" i="3"/>
  <c r="V269" i="3"/>
  <c r="V543" i="3" s="1"/>
  <c r="X565" i="3"/>
  <c r="X628" i="3" s="1"/>
  <c r="R299" i="2"/>
  <c r="K7" i="67"/>
  <c r="K58" i="67" s="1"/>
  <c r="H7" i="69"/>
  <c r="H57" i="69" s="1"/>
  <c r="Z7" i="69"/>
  <c r="S7" i="69"/>
  <c r="S57" i="69" s="1"/>
  <c r="T457" i="3"/>
  <c r="T456" i="3" s="1"/>
  <c r="Z7" i="67"/>
  <c r="Z58" i="67" s="1"/>
  <c r="W7" i="69"/>
  <c r="W57" i="69" s="1"/>
  <c r="H7" i="67"/>
  <c r="H58" i="67" s="1"/>
  <c r="H600" i="1"/>
  <c r="H599" i="1" s="1"/>
  <c r="Q541" i="3"/>
  <c r="Q617" i="3" s="1"/>
  <c r="G7" i="67"/>
  <c r="G58" i="67" s="1"/>
  <c r="N463" i="3"/>
  <c r="N602" i="3" s="1"/>
  <c r="X7" i="67"/>
  <c r="X58" i="67" s="1"/>
  <c r="F7" i="68"/>
  <c r="M5" i="3"/>
  <c r="G57" i="69"/>
  <c r="AF28" i="69"/>
  <c r="AF28" i="67"/>
  <c r="H658" i="41"/>
  <c r="H599" i="41"/>
  <c r="H597" i="41" s="1"/>
  <c r="AE18" i="67"/>
  <c r="AE59" i="67" s="1"/>
  <c r="AE91" i="67"/>
  <c r="J298" i="2"/>
  <c r="J297" i="2" s="1"/>
  <c r="L257" i="1"/>
  <c r="L191" i="1" s="1"/>
  <c r="L4" i="1" s="1"/>
  <c r="G567" i="3"/>
  <c r="G565" i="3" s="1"/>
  <c r="G628" i="3" s="1"/>
  <c r="G399" i="3"/>
  <c r="AC25" i="69"/>
  <c r="AC25" i="67"/>
  <c r="L27" i="69"/>
  <c r="L24" i="69" s="1"/>
  <c r="L59" i="69" s="1"/>
  <c r="L27" i="67"/>
  <c r="L24" i="67" s="1"/>
  <c r="L60" i="67" s="1"/>
  <c r="D580" i="3"/>
  <c r="D637" i="3" s="1"/>
  <c r="E28" i="69"/>
  <c r="E28" i="67"/>
  <c r="N25" i="69"/>
  <c r="N25" i="67"/>
  <c r="N97" i="67" s="1"/>
  <c r="I580" i="3"/>
  <c r="I637" i="3" s="1"/>
  <c r="J28" i="69"/>
  <c r="J28" i="67"/>
  <c r="H25" i="69"/>
  <c r="H24" i="69" s="1"/>
  <c r="H59" i="69" s="1"/>
  <c r="H25" i="67"/>
  <c r="I27" i="69"/>
  <c r="I27" i="67"/>
  <c r="X627" i="1"/>
  <c r="X624" i="1" s="1"/>
  <c r="X660" i="1" s="1"/>
  <c r="X86" i="44" s="1"/>
  <c r="X555" i="1"/>
  <c r="AE111" i="41"/>
  <c r="AE4" i="41" s="1"/>
  <c r="AE453" i="41" s="1"/>
  <c r="J31" i="66"/>
  <c r="J29" i="66" s="1"/>
  <c r="J5" i="66" s="1"/>
  <c r="J2" i="68" s="1"/>
  <c r="AD160" i="3"/>
  <c r="AD509" i="3"/>
  <c r="AD508" i="3" s="1"/>
  <c r="AD610" i="3" s="1"/>
  <c r="W614" i="5"/>
  <c r="W613" i="5" s="1"/>
  <c r="W659" i="5" s="1"/>
  <c r="W65" i="44" s="1"/>
  <c r="W71" i="44" s="1"/>
  <c r="W524" i="5"/>
  <c r="X615" i="5"/>
  <c r="X524" i="5"/>
  <c r="P615" i="1"/>
  <c r="P613" i="1" s="1"/>
  <c r="P659" i="1" s="1"/>
  <c r="P66" i="44" s="1"/>
  <c r="P524" i="1"/>
  <c r="C191" i="1"/>
  <c r="AC627" i="5"/>
  <c r="AC624" i="5" s="1"/>
  <c r="AC660" i="5" s="1"/>
  <c r="AC85" i="44" s="1"/>
  <c r="AC555" i="5"/>
  <c r="AA627" i="1"/>
  <c r="AA624" i="1" s="1"/>
  <c r="AA660" i="1" s="1"/>
  <c r="AA86" i="44" s="1"/>
  <c r="AA555" i="1"/>
  <c r="Z610" i="39"/>
  <c r="Z604" i="39" s="1"/>
  <c r="Z471" i="39"/>
  <c r="Z455" i="39" s="1"/>
  <c r="Z453" i="39" s="1"/>
  <c r="U524" i="5"/>
  <c r="O615" i="5"/>
  <c r="O613" i="5" s="1"/>
  <c r="O659" i="5" s="1"/>
  <c r="O65" i="44" s="1"/>
  <c r="O524" i="5"/>
  <c r="R91" i="67"/>
  <c r="R18" i="67"/>
  <c r="R59" i="67" s="1"/>
  <c r="T91" i="67"/>
  <c r="T18" i="67"/>
  <c r="T59" i="67" s="1"/>
  <c r="AC620" i="2"/>
  <c r="AC613" i="2" s="1"/>
  <c r="AC659" i="2" s="1"/>
  <c r="AC64" i="44" s="1"/>
  <c r="AC524" i="2"/>
  <c r="Y18" i="67"/>
  <c r="Y59" i="67" s="1"/>
  <c r="AE637" i="5"/>
  <c r="AE633" i="5" s="1"/>
  <c r="AE661" i="5" s="1"/>
  <c r="AE105" i="44" s="1"/>
  <c r="AE576" i="5"/>
  <c r="AC94" i="67"/>
  <c r="T579" i="3"/>
  <c r="T636" i="3" s="1"/>
  <c r="U27" i="69"/>
  <c r="U27" i="67"/>
  <c r="S257" i="1"/>
  <c r="S191" i="1" s="1"/>
  <c r="S4" i="1" s="1"/>
  <c r="S543" i="1"/>
  <c r="S541" i="1" s="1"/>
  <c r="U624" i="1"/>
  <c r="U660" i="1" s="1"/>
  <c r="U86" i="44" s="1"/>
  <c r="N298" i="2"/>
  <c r="N297" i="2" s="1"/>
  <c r="Z555" i="1"/>
  <c r="E298" i="2"/>
  <c r="E297" i="2" s="1"/>
  <c r="AD613" i="1"/>
  <c r="AD659" i="1" s="1"/>
  <c r="AD66" i="44" s="1"/>
  <c r="I555" i="65"/>
  <c r="I455" i="65" s="1"/>
  <c r="I625" i="65"/>
  <c r="I624" i="65" s="1"/>
  <c r="I660" i="65" s="1"/>
  <c r="S625" i="65"/>
  <c r="S624" i="65" s="1"/>
  <c r="S660" i="65" s="1"/>
  <c r="S555" i="65"/>
  <c r="S455" i="65" s="1"/>
  <c r="S453" i="65" s="1"/>
  <c r="R613" i="1"/>
  <c r="R659" i="1" s="1"/>
  <c r="R66" i="44" s="1"/>
  <c r="X486" i="3"/>
  <c r="X478" i="3" s="1"/>
  <c r="X606" i="3" s="1"/>
  <c r="X122" i="3"/>
  <c r="AE577" i="3"/>
  <c r="AE634" i="3" s="1"/>
  <c r="AF25" i="69"/>
  <c r="AF25" i="67"/>
  <c r="H617" i="1"/>
  <c r="H524" i="1"/>
  <c r="AD524" i="1"/>
  <c r="AA620" i="2"/>
  <c r="AA613" i="2" s="1"/>
  <c r="AA659" i="2" s="1"/>
  <c r="AA64" i="44" s="1"/>
  <c r="AA524" i="2"/>
  <c r="I91" i="67"/>
  <c r="I18" i="67"/>
  <c r="I59" i="67" s="1"/>
  <c r="AE636" i="2"/>
  <c r="AE633" i="2" s="1"/>
  <c r="AE661" i="2" s="1"/>
  <c r="AE104" i="44" s="1"/>
  <c r="AE576" i="2"/>
  <c r="K25" i="68"/>
  <c r="F24" i="68"/>
  <c r="F5" i="68" s="1"/>
  <c r="J570" i="3"/>
  <c r="J568" i="3" s="1"/>
  <c r="J629" i="3" s="1"/>
  <c r="J407" i="3"/>
  <c r="Y7" i="67"/>
  <c r="Y58" i="67" s="1"/>
  <c r="Z57" i="69"/>
  <c r="AA57" i="69"/>
  <c r="AE57" i="69"/>
  <c r="AB7" i="67"/>
  <c r="AB58" i="67" s="1"/>
  <c r="X27" i="69"/>
  <c r="X27" i="67"/>
  <c r="I57" i="69"/>
  <c r="AD91" i="67"/>
  <c r="AD18" i="67"/>
  <c r="AD59" i="67" s="1"/>
  <c r="E57" i="69"/>
  <c r="I602" i="1"/>
  <c r="I600" i="1" s="1"/>
  <c r="I456" i="1"/>
  <c r="Z5" i="2"/>
  <c r="Z4" i="2" s="1"/>
  <c r="W627" i="5"/>
  <c r="W624" i="5" s="1"/>
  <c r="W660" i="5" s="1"/>
  <c r="W85" i="44" s="1"/>
  <c r="W555" i="5"/>
  <c r="X613" i="5"/>
  <c r="X659" i="5" s="1"/>
  <c r="X65" i="44" s="1"/>
  <c r="AC579" i="3"/>
  <c r="AC636" i="3" s="1"/>
  <c r="AD27" i="69"/>
  <c r="AD27" i="67"/>
  <c r="M580" i="3"/>
  <c r="M637" i="3" s="1"/>
  <c r="N28" i="69"/>
  <c r="N28" i="67"/>
  <c r="Z25" i="69"/>
  <c r="Z25" i="67"/>
  <c r="Z97" i="67" s="1"/>
  <c r="J611" i="1"/>
  <c r="J471" i="1"/>
  <c r="Q57" i="69"/>
  <c r="D460" i="3"/>
  <c r="D457" i="3" s="1"/>
  <c r="D601" i="3" s="1"/>
  <c r="D600" i="3" s="1"/>
  <c r="D7" i="3"/>
  <c r="D5" i="3" s="1"/>
  <c r="F18" i="67"/>
  <c r="F59" i="67" s="1"/>
  <c r="F91" i="67"/>
  <c r="V460" i="3"/>
  <c r="V457" i="3" s="1"/>
  <c r="V601" i="3" s="1"/>
  <c r="V600" i="3" s="1"/>
  <c r="V7" i="3"/>
  <c r="Z543" i="1"/>
  <c r="Z541" i="1" s="1"/>
  <c r="Z617" i="1" s="1"/>
  <c r="Z257" i="1"/>
  <c r="Z191" i="1" s="1"/>
  <c r="Z4" i="1" s="1"/>
  <c r="R460" i="3"/>
  <c r="R457" i="3" s="1"/>
  <c r="R7" i="3"/>
  <c r="J7" i="67"/>
  <c r="J58" i="67" s="1"/>
  <c r="O617" i="1"/>
  <c r="O613" i="1" s="1"/>
  <c r="O659" i="1" s="1"/>
  <c r="O66" i="44" s="1"/>
  <c r="O524" i="1"/>
  <c r="AA25" i="69"/>
  <c r="AA24" i="69" s="1"/>
  <c r="AA59" i="69" s="1"/>
  <c r="AA25" i="67"/>
  <c r="AA97" i="67" s="1"/>
  <c r="R25" i="69"/>
  <c r="R25" i="67"/>
  <c r="R97" i="67" s="1"/>
  <c r="I579" i="3"/>
  <c r="I636" i="3" s="1"/>
  <c r="J27" i="69"/>
  <c r="J27" i="67"/>
  <c r="N579" i="3"/>
  <c r="N636" i="3" s="1"/>
  <c r="O27" i="69"/>
  <c r="O27" i="67"/>
  <c r="Q25" i="69"/>
  <c r="Q25" i="67"/>
  <c r="AE111" i="1"/>
  <c r="G31" i="66"/>
  <c r="AA18" i="67"/>
  <c r="AA59" i="67" s="1"/>
  <c r="AA91" i="67"/>
  <c r="O191" i="1"/>
  <c r="D29" i="66"/>
  <c r="K30" i="66"/>
  <c r="R13" i="66" s="1"/>
  <c r="S13" i="66" s="1"/>
  <c r="P91" i="67"/>
  <c r="P18" i="67"/>
  <c r="P59" i="67" s="1"/>
  <c r="J5" i="2"/>
  <c r="J4" i="2" s="1"/>
  <c r="F471" i="41"/>
  <c r="F455" i="41" s="1"/>
  <c r="F453" i="41" s="1"/>
  <c r="E456" i="1"/>
  <c r="AD5" i="2"/>
  <c r="H298" i="2"/>
  <c r="H297" i="2" s="1"/>
  <c r="M5" i="2"/>
  <c r="G457" i="3"/>
  <c r="G601" i="3" s="1"/>
  <c r="G600" i="3" s="1"/>
  <c r="Z471" i="5"/>
  <c r="U604" i="41"/>
  <c r="U658" i="41" s="1"/>
  <c r="I613" i="1"/>
  <c r="I659" i="1" s="1"/>
  <c r="I66" i="44" s="1"/>
  <c r="G524" i="5"/>
  <c r="AE604" i="41"/>
  <c r="L624" i="5"/>
  <c r="L660" i="5" s="1"/>
  <c r="L85" i="44" s="1"/>
  <c r="P524" i="5"/>
  <c r="D613" i="1"/>
  <c r="D659" i="1" s="1"/>
  <c r="D66" i="44" s="1"/>
  <c r="D71" i="44" s="1"/>
  <c r="Z624" i="1"/>
  <c r="Z660" i="1" s="1"/>
  <c r="Z86" i="44" s="1"/>
  <c r="H471" i="39"/>
  <c r="H455" i="39" s="1"/>
  <c r="H453" i="39" s="1"/>
  <c r="P191" i="1"/>
  <c r="AC580" i="3"/>
  <c r="AC637" i="3" s="1"/>
  <c r="AD28" i="69"/>
  <c r="AD28" i="67"/>
  <c r="AB579" i="3"/>
  <c r="AB636" i="3" s="1"/>
  <c r="AC27" i="69"/>
  <c r="AC27" i="67"/>
  <c r="L580" i="3"/>
  <c r="L637" i="3" s="1"/>
  <c r="M28" i="69"/>
  <c r="M28" i="67"/>
  <c r="AC559" i="3"/>
  <c r="AC626" i="3" s="1"/>
  <c r="V367" i="3"/>
  <c r="V558" i="3" s="1"/>
  <c r="O28" i="69"/>
  <c r="O28" i="67"/>
  <c r="D367" i="3"/>
  <c r="D558" i="3" s="1"/>
  <c r="Q565" i="3"/>
  <c r="Q628" i="3" s="1"/>
  <c r="AE4" i="65"/>
  <c r="E32" i="66"/>
  <c r="E5" i="66" s="1"/>
  <c r="E2" i="68" s="1"/>
  <c r="AB27" i="69"/>
  <c r="AB27" i="67"/>
  <c r="AB24" i="67" s="1"/>
  <c r="AB60" i="67" s="1"/>
  <c r="M25" i="69"/>
  <c r="M25" i="67"/>
  <c r="K25" i="69"/>
  <c r="K24" i="69" s="1"/>
  <c r="K59" i="69" s="1"/>
  <c r="K25" i="67"/>
  <c r="K97" i="67" s="1"/>
  <c r="K349" i="3"/>
  <c r="AA269" i="3"/>
  <c r="AA543" i="3" s="1"/>
  <c r="AD25" i="67"/>
  <c r="AD97" i="67" s="1"/>
  <c r="AD25" i="69"/>
  <c r="Y27" i="69"/>
  <c r="Y27" i="67"/>
  <c r="V577" i="3"/>
  <c r="V634" i="3" s="1"/>
  <c r="W25" i="69"/>
  <c r="W25" i="67"/>
  <c r="W97" i="67" s="1"/>
  <c r="R383" i="3"/>
  <c r="E257" i="1"/>
  <c r="E191" i="1" s="1"/>
  <c r="E4" i="1" s="1"/>
  <c r="P579" i="3"/>
  <c r="P636" i="3" s="1"/>
  <c r="Q27" i="69"/>
  <c r="Q27" i="67"/>
  <c r="AE191" i="1"/>
  <c r="G33" i="66" s="1"/>
  <c r="G32" i="66" s="1"/>
  <c r="Z613" i="5"/>
  <c r="Z659" i="5" s="1"/>
  <c r="Z65" i="44" s="1"/>
  <c r="R613" i="5"/>
  <c r="R659" i="5" s="1"/>
  <c r="R65" i="44" s="1"/>
  <c r="AD191" i="1"/>
  <c r="AD4" i="1" s="1"/>
  <c r="U297" i="5"/>
  <c r="AF7" i="69"/>
  <c r="K7" i="69"/>
  <c r="K16" i="68"/>
  <c r="H2" i="66"/>
  <c r="AE636" i="1"/>
  <c r="AE633" i="1" s="1"/>
  <c r="AE661" i="1" s="1"/>
  <c r="AE106" i="44" s="1"/>
  <c r="AE576" i="1"/>
  <c r="G91" i="67"/>
  <c r="G18" i="67"/>
  <c r="G59" i="67" s="1"/>
  <c r="L7" i="69"/>
  <c r="K27" i="68"/>
  <c r="D24" i="68"/>
  <c r="F7" i="67"/>
  <c r="F58" i="67" s="1"/>
  <c r="AC7" i="67"/>
  <c r="AC58" i="67" s="1"/>
  <c r="K12" i="66"/>
  <c r="R18" i="66" s="1"/>
  <c r="S18" i="66" s="1"/>
  <c r="D11" i="66"/>
  <c r="D7" i="66" s="1"/>
  <c r="N7" i="69"/>
  <c r="K19" i="66"/>
  <c r="D18" i="66"/>
  <c r="Z91" i="67"/>
  <c r="Z18" i="67"/>
  <c r="Z59" i="67" s="1"/>
  <c r="U7" i="67"/>
  <c r="U58" i="67" s="1"/>
  <c r="Y463" i="3"/>
  <c r="Y602" i="3" s="1"/>
  <c r="K17" i="66"/>
  <c r="R28" i="66" s="1"/>
  <c r="S28" i="66" s="1"/>
  <c r="W18" i="67"/>
  <c r="W59" i="67" s="1"/>
  <c r="W91" i="67"/>
  <c r="K28" i="66"/>
  <c r="R27" i="66" s="1"/>
  <c r="S27" i="66" s="1"/>
  <c r="S18" i="67"/>
  <c r="S59" i="67" s="1"/>
  <c r="S91" i="67"/>
  <c r="J7" i="69"/>
  <c r="N91" i="67"/>
  <c r="N18" i="67"/>
  <c r="N59" i="67" s="1"/>
  <c r="L579" i="3"/>
  <c r="L636" i="3" s="1"/>
  <c r="M27" i="69"/>
  <c r="M27" i="67"/>
  <c r="E25" i="69"/>
  <c r="E25" i="67"/>
  <c r="AB580" i="3"/>
  <c r="AB637" i="3" s="1"/>
  <c r="AC28" i="69"/>
  <c r="AC28" i="67"/>
  <c r="S25" i="69"/>
  <c r="S24" i="69" s="1"/>
  <c r="S25" i="67"/>
  <c r="S97" i="67" s="1"/>
  <c r="J25" i="69"/>
  <c r="J25" i="67"/>
  <c r="J97" i="67" s="1"/>
  <c r="U269" i="3"/>
  <c r="U543" i="3" s="1"/>
  <c r="D301" i="3"/>
  <c r="D300" i="3" s="1"/>
  <c r="V25" i="69"/>
  <c r="V25" i="67"/>
  <c r="V97" i="67" s="1"/>
  <c r="W27" i="69"/>
  <c r="W27" i="67"/>
  <c r="U580" i="3"/>
  <c r="U637" i="3" s="1"/>
  <c r="V28" i="69"/>
  <c r="V28" i="67"/>
  <c r="Y579" i="3"/>
  <c r="Y636" i="3" s="1"/>
  <c r="Z27" i="69"/>
  <c r="Z27" i="67"/>
  <c r="G28" i="69"/>
  <c r="G28" i="67"/>
  <c r="L191" i="5"/>
  <c r="N577" i="3"/>
  <c r="N634" i="3" s="1"/>
  <c r="O25" i="69"/>
  <c r="O25" i="67"/>
  <c r="O97" i="67" s="1"/>
  <c r="M579" i="3"/>
  <c r="M636" i="3" s="1"/>
  <c r="N27" i="69"/>
  <c r="N27" i="67"/>
  <c r="I5" i="1"/>
  <c r="D269" i="3"/>
  <c r="D543" i="3" s="1"/>
  <c r="AE191" i="5"/>
  <c r="F33" i="66" s="1"/>
  <c r="L7" i="67"/>
  <c r="L58" i="67" s="1"/>
  <c r="T24" i="69"/>
  <c r="T59" i="69" s="1"/>
  <c r="Y57" i="69"/>
  <c r="K12" i="68"/>
  <c r="K11" i="68" s="1"/>
  <c r="D11" i="68"/>
  <c r="D7" i="68" s="1"/>
  <c r="S7" i="67"/>
  <c r="S58" i="67" s="1"/>
  <c r="O18" i="67"/>
  <c r="O59" i="67" s="1"/>
  <c r="O91" i="67"/>
  <c r="M18" i="67"/>
  <c r="M59" i="67" s="1"/>
  <c r="T24" i="67"/>
  <c r="T60" i="67" s="1"/>
  <c r="K18" i="67"/>
  <c r="K59" i="67" s="1"/>
  <c r="K91" i="67"/>
  <c r="X91" i="67"/>
  <c r="X18" i="67"/>
  <c r="X59" i="67" s="1"/>
  <c r="AB91" i="67"/>
  <c r="AB18" i="67"/>
  <c r="AB59" i="67" s="1"/>
  <c r="O57" i="69"/>
  <c r="I4" i="1"/>
  <c r="D5" i="5"/>
  <c r="D4" i="5" s="1"/>
  <c r="Y471" i="39"/>
  <c r="Y455" i="39" s="1"/>
  <c r="Q463" i="3"/>
  <c r="Q602" i="3" s="1"/>
  <c r="U613" i="1"/>
  <c r="U659" i="1" s="1"/>
  <c r="U66" i="44" s="1"/>
  <c r="F463" i="3"/>
  <c r="F602" i="3" s="1"/>
  <c r="H613" i="1"/>
  <c r="H659" i="1" s="1"/>
  <c r="H66" i="44" s="1"/>
  <c r="AE7" i="1"/>
  <c r="AE5" i="1" s="1"/>
  <c r="S576" i="3"/>
  <c r="W471" i="39"/>
  <c r="W455" i="39" s="1"/>
  <c r="W453" i="39" s="1"/>
  <c r="O5" i="2"/>
  <c r="G613" i="5"/>
  <c r="G659" i="5" s="1"/>
  <c r="G65" i="44" s="1"/>
  <c r="J604" i="1"/>
  <c r="J658" i="1" s="1"/>
  <c r="J46" i="44" s="1"/>
  <c r="P613" i="5"/>
  <c r="P659" i="5" s="1"/>
  <c r="P65" i="44" s="1"/>
  <c r="V5" i="2"/>
  <c r="V4" i="2" s="1"/>
  <c r="AD463" i="3"/>
  <c r="AD602" i="3" s="1"/>
  <c r="S7" i="3"/>
  <c r="S5" i="3" s="1"/>
  <c r="U25" i="69"/>
  <c r="U25" i="67"/>
  <c r="AC383" i="3"/>
  <c r="S349" i="3"/>
  <c r="F25" i="69"/>
  <c r="F25" i="67"/>
  <c r="F97" i="67" s="1"/>
  <c r="Q580" i="3"/>
  <c r="Q637" i="3" s="1"/>
  <c r="R28" i="69"/>
  <c r="R28" i="67"/>
  <c r="E580" i="3"/>
  <c r="E637" i="3" s="1"/>
  <c r="F28" i="69"/>
  <c r="F28" i="67"/>
  <c r="T580" i="3"/>
  <c r="T637" i="3" s="1"/>
  <c r="U28" i="69"/>
  <c r="U28" i="67"/>
  <c r="V580" i="3"/>
  <c r="V637" i="3" s="1"/>
  <c r="W28" i="69"/>
  <c r="W28" i="67"/>
  <c r="Y580" i="3"/>
  <c r="Y637" i="3" s="1"/>
  <c r="Z28" i="69"/>
  <c r="Z28" i="67"/>
  <c r="F269" i="3"/>
  <c r="F543" i="3" s="1"/>
  <c r="R191" i="1"/>
  <c r="R4" i="1" s="1"/>
  <c r="F577" i="3"/>
  <c r="F634" i="3" s="1"/>
  <c r="G25" i="69"/>
  <c r="G25" i="67"/>
  <c r="Q257" i="1"/>
  <c r="Q191" i="1" s="1"/>
  <c r="Q4" i="1" s="1"/>
  <c r="X577" i="3"/>
  <c r="X634" i="3" s="1"/>
  <c r="Y25" i="69"/>
  <c r="Y25" i="67"/>
  <c r="Y97" i="67" s="1"/>
  <c r="AE579" i="3"/>
  <c r="AE636" i="3" s="1"/>
  <c r="AF27" i="69"/>
  <c r="AF27" i="67"/>
  <c r="E579" i="3"/>
  <c r="E636" i="3" s="1"/>
  <c r="F27" i="69"/>
  <c r="F27" i="67"/>
  <c r="V600" i="5"/>
  <c r="Y5" i="1"/>
  <c r="X25" i="69"/>
  <c r="X25" i="67"/>
  <c r="W577" i="3"/>
  <c r="W634" i="3" s="1"/>
  <c r="I25" i="69"/>
  <c r="I25" i="67"/>
  <c r="H577" i="3"/>
  <c r="H634" i="3" s="1"/>
  <c r="I7" i="67"/>
  <c r="I58" i="67" s="1"/>
  <c r="K16" i="66"/>
  <c r="Q7" i="67"/>
  <c r="Q58" i="67" s="1"/>
  <c r="AF91" i="67"/>
  <c r="AF18" i="67"/>
  <c r="AF59" i="67" s="1"/>
  <c r="H91" i="67"/>
  <c r="H18" i="67"/>
  <c r="H59" i="67" s="1"/>
  <c r="K27" i="66"/>
  <c r="D24" i="66"/>
  <c r="AE25" i="69"/>
  <c r="AE25" i="67"/>
  <c r="AE97" i="67" s="1"/>
  <c r="AD577" i="3"/>
  <c r="AD425" i="3"/>
  <c r="P25" i="69"/>
  <c r="P24" i="69" s="1"/>
  <c r="P59" i="69" s="1"/>
  <c r="P25" i="67"/>
  <c r="O577" i="3"/>
  <c r="O425" i="3"/>
  <c r="K25" i="66"/>
  <c r="F24" i="66"/>
  <c r="F7" i="69"/>
  <c r="AC7" i="69"/>
  <c r="J91" i="67"/>
  <c r="J18" i="67"/>
  <c r="J59" i="67" s="1"/>
  <c r="AC18" i="67"/>
  <c r="AC59" i="67" s="1"/>
  <c r="AC91" i="67"/>
  <c r="K19" i="68"/>
  <c r="K18" i="68" s="1"/>
  <c r="N6" i="68" s="1"/>
  <c r="D18" i="68"/>
  <c r="L91" i="67"/>
  <c r="L18" i="67"/>
  <c r="L59" i="67" s="1"/>
  <c r="U7" i="69"/>
  <c r="K17" i="68"/>
  <c r="T7" i="67"/>
  <c r="T58" i="67" s="1"/>
  <c r="U18" i="67"/>
  <c r="U59" i="67" s="1"/>
  <c r="K28" i="68"/>
  <c r="M7" i="67"/>
  <c r="M58" i="67" s="1"/>
  <c r="AD7" i="69"/>
  <c r="AD624" i="1"/>
  <c r="AD660" i="1" s="1"/>
  <c r="AD86" i="44" s="1"/>
  <c r="E555" i="5"/>
  <c r="Y570" i="3"/>
  <c r="Y568" i="3" s="1"/>
  <c r="Y629" i="3" s="1"/>
  <c r="Y407" i="3"/>
  <c r="AB399" i="3"/>
  <c r="AB565" i="3"/>
  <c r="AB628" i="3" s="1"/>
  <c r="C567" i="3"/>
  <c r="C565" i="3" s="1"/>
  <c r="C628" i="3" s="1"/>
  <c r="C399" i="3"/>
  <c r="H567" i="3"/>
  <c r="H565" i="3" s="1"/>
  <c r="H628" i="3" s="1"/>
  <c r="H399" i="3"/>
  <c r="I4" i="65"/>
  <c r="Q455" i="65"/>
  <c r="Q453" i="65" s="1"/>
  <c r="X4" i="65"/>
  <c r="C555" i="65"/>
  <c r="C455" i="65" s="1"/>
  <c r="C453" i="65" s="1"/>
  <c r="O367" i="3"/>
  <c r="O558" i="3" s="1"/>
  <c r="W455" i="65"/>
  <c r="W453" i="65" s="1"/>
  <c r="U455" i="65"/>
  <c r="U453" i="65" s="1"/>
  <c r="X455" i="65"/>
  <c r="Y573" i="3"/>
  <c r="Y571" i="3" s="1"/>
  <c r="Y630" i="3" s="1"/>
  <c r="Y415" i="3"/>
  <c r="S415" i="3"/>
  <c r="Z570" i="3"/>
  <c r="Z568" i="3" s="1"/>
  <c r="Z629" i="3" s="1"/>
  <c r="Z407" i="3"/>
  <c r="D570" i="3"/>
  <c r="D568" i="3" s="1"/>
  <c r="D629" i="3" s="1"/>
  <c r="D407" i="3"/>
  <c r="AB570" i="3"/>
  <c r="AB568" i="3" s="1"/>
  <c r="AB629" i="3" s="1"/>
  <c r="AB407" i="3"/>
  <c r="C570" i="3"/>
  <c r="C568" i="3" s="1"/>
  <c r="C629" i="3" s="1"/>
  <c r="C407" i="3"/>
  <c r="I391" i="3"/>
  <c r="L391" i="3"/>
  <c r="I562" i="3"/>
  <c r="I627" i="3" s="1"/>
  <c r="I561" i="3"/>
  <c r="I559" i="3" s="1"/>
  <c r="I626" i="3" s="1"/>
  <c r="I383" i="3"/>
  <c r="G367" i="3"/>
  <c r="G558" i="3" s="1"/>
  <c r="I349" i="3"/>
  <c r="AD298" i="2"/>
  <c r="AD297" i="2" s="1"/>
  <c r="D349" i="3"/>
  <c r="F557" i="2"/>
  <c r="F556" i="2" s="1"/>
  <c r="F625" i="2" s="1"/>
  <c r="F624" i="2" s="1"/>
  <c r="F660" i="2" s="1"/>
  <c r="F298" i="2"/>
  <c r="F297" i="2" s="1"/>
  <c r="F4" i="2" s="1"/>
  <c r="U298" i="2"/>
  <c r="U297" i="2" s="1"/>
  <c r="AC4" i="5"/>
  <c r="E624" i="5"/>
  <c r="E660" i="5" s="1"/>
  <c r="E85" i="44" s="1"/>
  <c r="Q555" i="5"/>
  <c r="O4" i="1"/>
  <c r="X298" i="2"/>
  <c r="X297" i="2" s="1"/>
  <c r="Q297" i="2"/>
  <c r="Q4" i="2" s="1"/>
  <c r="D4" i="65"/>
  <c r="U301" i="3"/>
  <c r="U300" i="3" s="1"/>
  <c r="U299" i="3" s="1"/>
  <c r="U557" i="3" s="1"/>
  <c r="R367" i="3"/>
  <c r="R558" i="3" s="1"/>
  <c r="AD367" i="3"/>
  <c r="AD558" i="3" s="1"/>
  <c r="AD568" i="3"/>
  <c r="AD629" i="3" s="1"/>
  <c r="AA301" i="3"/>
  <c r="AA300" i="3" s="1"/>
  <c r="AA299" i="3" s="1"/>
  <c r="E383" i="3"/>
  <c r="Y367" i="3"/>
  <c r="Y558" i="3" s="1"/>
  <c r="AA367" i="3"/>
  <c r="AA558" i="3" s="1"/>
  <c r="AC407" i="3"/>
  <c r="V567" i="3"/>
  <c r="V565" i="3" s="1"/>
  <c r="V628" i="3" s="1"/>
  <c r="V399" i="3"/>
  <c r="M570" i="3"/>
  <c r="M568" i="3" s="1"/>
  <c r="M629" i="3" s="1"/>
  <c r="M407" i="3"/>
  <c r="AA297" i="2"/>
  <c r="Q624" i="5"/>
  <c r="Q660" i="5" s="1"/>
  <c r="Q85" i="44" s="1"/>
  <c r="T298" i="2"/>
  <c r="T297" i="2" s="1"/>
  <c r="T4" i="65"/>
  <c r="H383" i="3"/>
  <c r="Q367" i="3"/>
  <c r="Q558" i="3" s="1"/>
  <c r="E559" i="3"/>
  <c r="E626" i="3" s="1"/>
  <c r="AC568" i="3"/>
  <c r="AC629" i="3" s="1"/>
  <c r="AD349" i="3"/>
  <c r="Q399" i="3"/>
  <c r="H559" i="3"/>
  <c r="H626" i="3" s="1"/>
  <c r="N349" i="3"/>
  <c r="X399" i="3"/>
  <c r="T617" i="1"/>
  <c r="T524" i="1"/>
  <c r="T257" i="1"/>
  <c r="T191" i="1" s="1"/>
  <c r="T4" i="1" s="1"/>
  <c r="C524" i="1"/>
  <c r="T613" i="1"/>
  <c r="T659" i="1" s="1"/>
  <c r="T66" i="44" s="1"/>
  <c r="G613" i="1"/>
  <c r="G659" i="1" s="1"/>
  <c r="G66" i="44" s="1"/>
  <c r="C613" i="1"/>
  <c r="C659" i="1" s="1"/>
  <c r="C66" i="44" s="1"/>
  <c r="C71" i="44" s="1"/>
  <c r="E613" i="1"/>
  <c r="E659" i="1" s="1"/>
  <c r="E66" i="44" s="1"/>
  <c r="E71" i="44" s="1"/>
  <c r="E524" i="1"/>
  <c r="Y257" i="1"/>
  <c r="Y191" i="1" s="1"/>
  <c r="Q613" i="1"/>
  <c r="Q659" i="1" s="1"/>
  <c r="Q66" i="44" s="1"/>
  <c r="Q71" i="44" s="1"/>
  <c r="U524" i="1"/>
  <c r="I524" i="1"/>
  <c r="X257" i="3"/>
  <c r="Q257" i="3"/>
  <c r="Y269" i="3"/>
  <c r="Y543" i="3" s="1"/>
  <c r="P269" i="3"/>
  <c r="R524" i="1"/>
  <c r="V524" i="1"/>
  <c r="M524" i="1"/>
  <c r="M613" i="1"/>
  <c r="M659" i="1" s="1"/>
  <c r="M66" i="44" s="1"/>
  <c r="S617" i="1"/>
  <c r="S613" i="1" s="1"/>
  <c r="S659" i="1" s="1"/>
  <c r="S66" i="44" s="1"/>
  <c r="S71" i="44" s="1"/>
  <c r="S524" i="1"/>
  <c r="J617" i="1"/>
  <c r="J613" i="1" s="1"/>
  <c r="J659" i="1" s="1"/>
  <c r="J66" i="44" s="1"/>
  <c r="J71" i="44" s="1"/>
  <c r="J524" i="1"/>
  <c r="V613" i="1"/>
  <c r="V659" i="1" s="1"/>
  <c r="V66" i="44" s="1"/>
  <c r="V71" i="44" s="1"/>
  <c r="E269" i="3"/>
  <c r="J257" i="1"/>
  <c r="J191" i="1" s="1"/>
  <c r="J4" i="1" s="1"/>
  <c r="F524" i="1"/>
  <c r="AB191" i="1"/>
  <c r="AB4" i="1" s="1"/>
  <c r="AA613" i="1"/>
  <c r="AA659" i="1" s="1"/>
  <c r="AA66" i="44" s="1"/>
  <c r="Q524" i="1"/>
  <c r="AA524" i="1"/>
  <c r="G4" i="1"/>
  <c r="F615" i="5"/>
  <c r="F613" i="5" s="1"/>
  <c r="F659" i="5" s="1"/>
  <c r="F65" i="44" s="1"/>
  <c r="F524" i="5"/>
  <c r="U613" i="5"/>
  <c r="U659" i="5" s="1"/>
  <c r="U65" i="44" s="1"/>
  <c r="H455" i="5"/>
  <c r="E524" i="5"/>
  <c r="AE524" i="5"/>
  <c r="O191" i="5"/>
  <c r="AE613" i="5"/>
  <c r="AE659" i="5" s="1"/>
  <c r="AE65" i="44" s="1"/>
  <c r="AE71" i="44" s="1"/>
  <c r="P191" i="5"/>
  <c r="P4" i="5" s="1"/>
  <c r="M191" i="5"/>
  <c r="C191" i="5"/>
  <c r="C4" i="5" s="1"/>
  <c r="AC613" i="5"/>
  <c r="AC659" i="5" s="1"/>
  <c r="AC65" i="44" s="1"/>
  <c r="AB613" i="5"/>
  <c r="AB659" i="5" s="1"/>
  <c r="AB65" i="44" s="1"/>
  <c r="Z524" i="5"/>
  <c r="AB524" i="5"/>
  <c r="R524" i="5"/>
  <c r="S4" i="5"/>
  <c r="E160" i="3"/>
  <c r="E509" i="3"/>
  <c r="E508" i="3" s="1"/>
  <c r="E610" i="3" s="1"/>
  <c r="Q604" i="5"/>
  <c r="Q658" i="5" s="1"/>
  <c r="Q45" i="44" s="1"/>
  <c r="M471" i="5"/>
  <c r="M604" i="5"/>
  <c r="M658" i="5" s="1"/>
  <c r="M45" i="44" s="1"/>
  <c r="J160" i="3"/>
  <c r="J509" i="3"/>
  <c r="J508" i="3" s="1"/>
  <c r="J610" i="3" s="1"/>
  <c r="AB610" i="39"/>
  <c r="AB604" i="39" s="1"/>
  <c r="AB471" i="39"/>
  <c r="AB455" i="39" s="1"/>
  <c r="AB453" i="39" s="1"/>
  <c r="J610" i="39"/>
  <c r="J604" i="39" s="1"/>
  <c r="J471" i="39"/>
  <c r="J455" i="39" s="1"/>
  <c r="J453" i="39" s="1"/>
  <c r="F509" i="3"/>
  <c r="F508" i="3" s="1"/>
  <c r="F610" i="3" s="1"/>
  <c r="F160" i="3"/>
  <c r="U610" i="39"/>
  <c r="U604" i="39" s="1"/>
  <c r="U471" i="39"/>
  <c r="U455" i="39" s="1"/>
  <c r="U453" i="39" s="1"/>
  <c r="Q611" i="41"/>
  <c r="Q604" i="41" s="1"/>
  <c r="Q471" i="41"/>
  <c r="Q455" i="41" s="1"/>
  <c r="Q453" i="41" s="1"/>
  <c r="V610" i="39"/>
  <c r="V604" i="39" s="1"/>
  <c r="V471" i="39"/>
  <c r="V455" i="39" s="1"/>
  <c r="V453" i="39" s="1"/>
  <c r="S610" i="39"/>
  <c r="S604" i="39" s="1"/>
  <c r="S471" i="39"/>
  <c r="S455" i="39" s="1"/>
  <c r="S453" i="39" s="1"/>
  <c r="Y453" i="39"/>
  <c r="C471" i="5"/>
  <c r="N122" i="3"/>
  <c r="S453" i="41"/>
  <c r="N471" i="1"/>
  <c r="AE471" i="39"/>
  <c r="AE455" i="39" s="1"/>
  <c r="AE453" i="39" s="1"/>
  <c r="AC471" i="5"/>
  <c r="AD471" i="5"/>
  <c r="R471" i="39"/>
  <c r="R455" i="39" s="1"/>
  <c r="R453" i="39" s="1"/>
  <c r="N478" i="3"/>
  <c r="N606" i="3" s="1"/>
  <c r="T478" i="3"/>
  <c r="T606" i="3" s="1"/>
  <c r="E610" i="39"/>
  <c r="E604" i="39" s="1"/>
  <c r="E471" i="39"/>
  <c r="E455" i="39" s="1"/>
  <c r="E453" i="39" s="1"/>
  <c r="I160" i="3"/>
  <c r="I509" i="3"/>
  <c r="I508" i="3" s="1"/>
  <c r="I610" i="3" s="1"/>
  <c r="M610" i="39"/>
  <c r="M604" i="39" s="1"/>
  <c r="M471" i="39"/>
  <c r="M455" i="39" s="1"/>
  <c r="M453" i="39" s="1"/>
  <c r="I610" i="39"/>
  <c r="I604" i="39" s="1"/>
  <c r="I471" i="39"/>
  <c r="I455" i="39" s="1"/>
  <c r="I453" i="39" s="1"/>
  <c r="Z509" i="3"/>
  <c r="Z508" i="3" s="1"/>
  <c r="Z610" i="3" s="1"/>
  <c r="Z160" i="3"/>
  <c r="N604" i="1"/>
  <c r="N658" i="1" s="1"/>
  <c r="N46" i="44" s="1"/>
  <c r="AC604" i="5"/>
  <c r="AC658" i="5" s="1"/>
  <c r="AC45" i="44" s="1"/>
  <c r="G471" i="41"/>
  <c r="G455" i="41" s="1"/>
  <c r="G453" i="41" s="1"/>
  <c r="U471" i="41"/>
  <c r="U455" i="41" s="1"/>
  <c r="U453" i="41" s="1"/>
  <c r="L471" i="39"/>
  <c r="L455" i="39" s="1"/>
  <c r="L453" i="39" s="1"/>
  <c r="AD604" i="5"/>
  <c r="AD658" i="5" s="1"/>
  <c r="AD45" i="44" s="1"/>
  <c r="Q610" i="39"/>
  <c r="Q604" i="39" s="1"/>
  <c r="Q471" i="39"/>
  <c r="Q455" i="39" s="1"/>
  <c r="Q453" i="39" s="1"/>
  <c r="X610" i="39"/>
  <c r="X604" i="39" s="1"/>
  <c r="X471" i="39"/>
  <c r="X455" i="39" s="1"/>
  <c r="X453" i="39" s="1"/>
  <c r="O610" i="39"/>
  <c r="O604" i="39" s="1"/>
  <c r="O471" i="39"/>
  <c r="O455" i="39" s="1"/>
  <c r="O453" i="39" s="1"/>
  <c r="F610" i="39"/>
  <c r="F604" i="39" s="1"/>
  <c r="F471" i="39"/>
  <c r="F455" i="39" s="1"/>
  <c r="F453" i="39" s="1"/>
  <c r="K610" i="39"/>
  <c r="K604" i="39" s="1"/>
  <c r="K471" i="39"/>
  <c r="K455" i="39" s="1"/>
  <c r="K453" i="39" s="1"/>
  <c r="AE5" i="3"/>
  <c r="H5" i="1"/>
  <c r="H4" i="1" s="1"/>
  <c r="Q456" i="1"/>
  <c r="Q601" i="1"/>
  <c r="Q600" i="1" s="1"/>
  <c r="Q657" i="1" s="1"/>
  <c r="AD456" i="1"/>
  <c r="AD601" i="1"/>
  <c r="AD600" i="1" s="1"/>
  <c r="AD657" i="1" s="1"/>
  <c r="V456" i="1"/>
  <c r="V601" i="1"/>
  <c r="V600" i="1" s="1"/>
  <c r="V657" i="1" s="1"/>
  <c r="AA5" i="5"/>
  <c r="AA4" i="5" s="1"/>
  <c r="U5" i="3"/>
  <c r="L5" i="5"/>
  <c r="S600" i="5"/>
  <c r="S599" i="5" s="1"/>
  <c r="P5" i="2"/>
  <c r="F456" i="2"/>
  <c r="V5" i="3"/>
  <c r="E5" i="2"/>
  <c r="I456" i="2"/>
  <c r="F600" i="2"/>
  <c r="F657" i="2" s="1"/>
  <c r="I5" i="2"/>
  <c r="I4" i="2" s="1"/>
  <c r="X5" i="3"/>
  <c r="R5" i="5"/>
  <c r="R4" i="5" s="1"/>
  <c r="U5" i="2"/>
  <c r="Z456" i="1"/>
  <c r="V456" i="5"/>
  <c r="G5" i="3"/>
  <c r="V5" i="5"/>
  <c r="V4" i="5" s="1"/>
  <c r="W579" i="3"/>
  <c r="W425" i="3"/>
  <c r="K571" i="3"/>
  <c r="K630" i="3" s="1"/>
  <c r="AE391" i="3"/>
  <c r="AD301" i="3"/>
  <c r="AD300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H579" i="3"/>
  <c r="H425" i="3"/>
  <c r="G577" i="3"/>
  <c r="G425" i="3"/>
  <c r="P577" i="3"/>
  <c r="P425" i="3"/>
  <c r="O349" i="3"/>
  <c r="K191" i="1"/>
  <c r="K4" i="1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U425" i="3"/>
  <c r="AD486" i="3"/>
  <c r="AD478" i="3" s="1"/>
  <c r="AD122" i="3"/>
  <c r="AE30" i="67" s="1"/>
  <c r="V516" i="3"/>
  <c r="V515" i="3" s="1"/>
  <c r="V611" i="3" s="1"/>
  <c r="V173" i="3"/>
  <c r="W31" i="67" s="1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W561" i="3"/>
  <c r="W559" i="3" s="1"/>
  <c r="W626" i="3" s="1"/>
  <c r="W383" i="3"/>
  <c r="F542" i="3"/>
  <c r="M542" i="3"/>
  <c r="M541" i="3" s="1"/>
  <c r="M617" i="3" s="1"/>
  <c r="M257" i="3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71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U257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R425" i="3"/>
  <c r="I577" i="3"/>
  <c r="I425" i="3"/>
  <c r="Y122" i="3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O299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V299" i="3" s="1"/>
  <c r="V557" i="3" s="1"/>
  <c r="V556" i="3" s="1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M531" i="3"/>
  <c r="M530" i="3" s="1"/>
  <c r="M615" i="3" s="1"/>
  <c r="M216" i="3"/>
  <c r="AC542" i="3"/>
  <c r="N301" i="3"/>
  <c r="N300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C541" i="3" s="1"/>
  <c r="C617" i="3" s="1"/>
  <c r="C257" i="3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W542" i="3"/>
  <c r="W541" i="3" s="1"/>
  <c r="W617" i="3" s="1"/>
  <c r="W257" i="3"/>
  <c r="X301" i="3"/>
  <c r="X300" i="3" s="1"/>
  <c r="Q573" i="3"/>
  <c r="Q571" i="3" s="1"/>
  <c r="Q630" i="3" s="1"/>
  <c r="Q415" i="3"/>
  <c r="Y301" i="3"/>
  <c r="Y300" i="3" s="1"/>
  <c r="Y299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G455" i="65"/>
  <c r="G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599" i="65"/>
  <c r="J625" i="65"/>
  <c r="J624" i="65" s="1"/>
  <c r="J660" i="65" s="1"/>
  <c r="J555" i="65"/>
  <c r="J455" i="65" s="1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599" i="65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T654" i="65" s="1"/>
  <c r="Y601" i="2"/>
  <c r="Y600" i="2" s="1"/>
  <c r="Y657" i="2" s="1"/>
  <c r="Y456" i="2"/>
  <c r="J456" i="5"/>
  <c r="J455" i="5" s="1"/>
  <c r="S456" i="5"/>
  <c r="S455" i="5" s="1"/>
  <c r="M298" i="2"/>
  <c r="M297" i="2" s="1"/>
  <c r="M557" i="2"/>
  <c r="M556" i="2" s="1"/>
  <c r="S112" i="44"/>
  <c r="X613" i="1"/>
  <c r="X659" i="1" s="1"/>
  <c r="X66" i="44" s="1"/>
  <c r="K4" i="5"/>
  <c r="M600" i="3"/>
  <c r="M657" i="3" s="1"/>
  <c r="AC456" i="5"/>
  <c r="O5" i="5"/>
  <c r="O4" i="5" s="1"/>
  <c r="AE557" i="2"/>
  <c r="AE556" i="2" s="1"/>
  <c r="AE298" i="2"/>
  <c r="AE297" i="2" s="1"/>
  <c r="D34" i="66" s="1"/>
  <c r="K34" i="66" s="1"/>
  <c r="R10" i="66" s="1"/>
  <c r="S10" i="66" s="1"/>
  <c r="AE601" i="1"/>
  <c r="AE600" i="1" s="1"/>
  <c r="AE456" i="1"/>
  <c r="AE455" i="1" s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H657" i="5"/>
  <c r="H599" i="5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I625" i="2"/>
  <c r="I624" i="2" s="1"/>
  <c r="I660" i="2" s="1"/>
  <c r="I555" i="2"/>
  <c r="I601" i="5"/>
  <c r="I600" i="5" s="1"/>
  <c r="I456" i="5"/>
  <c r="I455" i="5" s="1"/>
  <c r="P557" i="2"/>
  <c r="P556" i="2" s="1"/>
  <c r="P298" i="2"/>
  <c r="P297" i="2" s="1"/>
  <c r="P4" i="2" s="1"/>
  <c r="U658" i="40"/>
  <c r="U599" i="40"/>
  <c r="U597" i="40" s="1"/>
  <c r="T658" i="39"/>
  <c r="T599" i="39"/>
  <c r="T597" i="39" s="1"/>
  <c r="T601" i="2"/>
  <c r="T600" i="2" s="1"/>
  <c r="T456" i="2"/>
  <c r="Y613" i="1"/>
  <c r="Y659" i="1" s="1"/>
  <c r="Y66" i="44" s="1"/>
  <c r="Y71" i="44" s="1"/>
  <c r="N601" i="2"/>
  <c r="N600" i="2" s="1"/>
  <c r="N456" i="2"/>
  <c r="W557" i="2"/>
  <c r="W556" i="2" s="1"/>
  <c r="W298" i="2"/>
  <c r="W297" i="2" s="1"/>
  <c r="Z601" i="5"/>
  <c r="Z600" i="5" s="1"/>
  <c r="Z456" i="5"/>
  <c r="Z455" i="5" s="1"/>
  <c r="L601" i="1"/>
  <c r="L600" i="1" s="1"/>
  <c r="L456" i="1"/>
  <c r="AE601" i="5"/>
  <c r="AE600" i="5" s="1"/>
  <c r="K601" i="3"/>
  <c r="K600" i="3" s="1"/>
  <c r="K456" i="3"/>
  <c r="U601" i="2"/>
  <c r="U600" i="2" s="1"/>
  <c r="U456" i="2"/>
  <c r="AA601" i="2"/>
  <c r="AA600" i="2" s="1"/>
  <c r="AA456" i="2"/>
  <c r="N657" i="5"/>
  <c r="N599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X625" i="2"/>
  <c r="X624" i="2" s="1"/>
  <c r="X660" i="2" s="1"/>
  <c r="X84" i="44" s="1"/>
  <c r="X555" i="2"/>
  <c r="Y625" i="2"/>
  <c r="Y624" i="2" s="1"/>
  <c r="Y660" i="2" s="1"/>
  <c r="Y555" i="2"/>
  <c r="K658" i="41"/>
  <c r="K599" i="41"/>
  <c r="K597" i="41" s="1"/>
  <c r="E658" i="40"/>
  <c r="E599" i="40"/>
  <c r="E597" i="40" s="1"/>
  <c r="Y658" i="39"/>
  <c r="Y599" i="39"/>
  <c r="Y597" i="39" s="1"/>
  <c r="E625" i="2"/>
  <c r="E624" i="2" s="1"/>
  <c r="E660" i="2" s="1"/>
  <c r="E84" i="44" s="1"/>
  <c r="E555" i="2"/>
  <c r="L456" i="5"/>
  <c r="C601" i="2"/>
  <c r="C600" i="2" s="1"/>
  <c r="C456" i="2"/>
  <c r="Q601" i="5"/>
  <c r="Q600" i="5" s="1"/>
  <c r="Q456" i="5"/>
  <c r="F4" i="1"/>
  <c r="R601" i="2"/>
  <c r="R600" i="2" s="1"/>
  <c r="R456" i="2"/>
  <c r="N4" i="1"/>
  <c r="L5" i="2"/>
  <c r="AB4" i="2"/>
  <c r="T5" i="2"/>
  <c r="T5" i="5"/>
  <c r="T4" i="5" s="1"/>
  <c r="H5" i="2"/>
  <c r="R601" i="5"/>
  <c r="R600" i="5" s="1"/>
  <c r="R456" i="5"/>
  <c r="J601" i="1"/>
  <c r="J600" i="1" s="1"/>
  <c r="J456" i="1"/>
  <c r="C658" i="39"/>
  <c r="C599" i="39"/>
  <c r="C597" i="39" s="1"/>
  <c r="H658" i="40"/>
  <c r="H599" i="40"/>
  <c r="H597" i="40" s="1"/>
  <c r="S625" i="2"/>
  <c r="S624" i="2" s="1"/>
  <c r="S660" i="2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L557" i="2"/>
  <c r="L556" i="2" s="1"/>
  <c r="L298" i="2"/>
  <c r="L297" i="2" s="1"/>
  <c r="D601" i="1"/>
  <c r="D600" i="1" s="1"/>
  <c r="D456" i="1"/>
  <c r="D455" i="1" s="1"/>
  <c r="AC657" i="1"/>
  <c r="X601" i="5"/>
  <c r="X600" i="5" s="1"/>
  <c r="X456" i="5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K455" i="1" s="1"/>
  <c r="I656" i="40"/>
  <c r="I49" i="44"/>
  <c r="AD656" i="39"/>
  <c r="AD48" i="44"/>
  <c r="U4" i="1"/>
  <c r="N5" i="2"/>
  <c r="N4" i="2" s="1"/>
  <c r="W4" i="1"/>
  <c r="C557" i="2"/>
  <c r="C556" i="2" s="1"/>
  <c r="C298" i="2"/>
  <c r="C297" i="2" s="1"/>
  <c r="AD601" i="3"/>
  <c r="AD625" i="2"/>
  <c r="AD624" i="2" s="1"/>
  <c r="AD660" i="2" s="1"/>
  <c r="AD555" i="2"/>
  <c r="K456" i="5"/>
  <c r="K455" i="5" s="1"/>
  <c r="Z625" i="2"/>
  <c r="Z624" i="2" s="1"/>
  <c r="Z660" i="2" s="1"/>
  <c r="Z555" i="2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X5" i="2"/>
  <c r="V625" i="2"/>
  <c r="V624" i="2" s="1"/>
  <c r="V660" i="2" s="1"/>
  <c r="V555" i="2"/>
  <c r="O656" i="40"/>
  <c r="O49" i="44"/>
  <c r="S656" i="40"/>
  <c r="S49" i="44"/>
  <c r="V601" i="2"/>
  <c r="V600" i="2" s="1"/>
  <c r="V456" i="2"/>
  <c r="G601" i="1"/>
  <c r="G600" i="1" s="1"/>
  <c r="G456" i="1"/>
  <c r="G455" i="1" s="1"/>
  <c r="D557" i="2"/>
  <c r="D556" i="2" s="1"/>
  <c r="D298" i="2"/>
  <c r="D297" i="2" s="1"/>
  <c r="J601" i="3"/>
  <c r="J600" i="3" s="1"/>
  <c r="J456" i="3"/>
  <c r="AD5" i="3"/>
  <c r="E5" i="5"/>
  <c r="E4" i="5" s="1"/>
  <c r="H455" i="1"/>
  <c r="X658" i="41"/>
  <c r="X599" i="41"/>
  <c r="X597" i="41" s="1"/>
  <c r="G658" i="40"/>
  <c r="G599" i="40"/>
  <c r="G597" i="40" s="1"/>
  <c r="Y658" i="41"/>
  <c r="Y599" i="41"/>
  <c r="Y597" i="41" s="1"/>
  <c r="X456" i="3"/>
  <c r="L600" i="5"/>
  <c r="Y657" i="1"/>
  <c r="F601" i="1"/>
  <c r="F600" i="1" s="1"/>
  <c r="F456" i="1"/>
  <c r="AE456" i="2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84" i="44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P601" i="5"/>
  <c r="P600" i="5" s="1"/>
  <c r="P456" i="5"/>
  <c r="AA601" i="5"/>
  <c r="AA600" i="5" s="1"/>
  <c r="AA456" i="5"/>
  <c r="AA455" i="5" s="1"/>
  <c r="AA453" i="5" s="1"/>
  <c r="P5" i="3"/>
  <c r="K71" i="44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G456" i="3"/>
  <c r="J625" i="2"/>
  <c r="J624" i="2" s="1"/>
  <c r="J660" i="2" s="1"/>
  <c r="J555" i="2"/>
  <c r="AC600" i="5"/>
  <c r="C601" i="5"/>
  <c r="C600" i="5" s="1"/>
  <c r="C456" i="5"/>
  <c r="F5" i="5"/>
  <c r="F4" i="5" s="1"/>
  <c r="U601" i="1"/>
  <c r="U600" i="1" s="1"/>
  <c r="U456" i="1"/>
  <c r="U455" i="1" s="1"/>
  <c r="W601" i="1"/>
  <c r="W600" i="1" s="1"/>
  <c r="W456" i="1"/>
  <c r="W455" i="1" s="1"/>
  <c r="O601" i="5"/>
  <c r="O600" i="5" s="1"/>
  <c r="O456" i="5"/>
  <c r="O455" i="5" s="1"/>
  <c r="E601" i="5"/>
  <c r="E600" i="5" s="1"/>
  <c r="E456" i="5"/>
  <c r="K600" i="5"/>
  <c r="Q658" i="40"/>
  <c r="Q599" i="40"/>
  <c r="Q597" i="40" s="1"/>
  <c r="M601" i="5"/>
  <c r="M600" i="5" s="1"/>
  <c r="M456" i="5"/>
  <c r="I455" i="1"/>
  <c r="I453" i="1" s="1"/>
  <c r="R5" i="3"/>
  <c r="C601" i="1"/>
  <c r="C600" i="1" s="1"/>
  <c r="C456" i="1"/>
  <c r="U5" i="5"/>
  <c r="AD601" i="5"/>
  <c r="AD600" i="5" s="1"/>
  <c r="AD456" i="5"/>
  <c r="H657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AE600" i="2"/>
  <c r="AA601" i="1"/>
  <c r="AA600" i="1" s="1"/>
  <c r="AA456" i="1"/>
  <c r="X4" i="1"/>
  <c r="W5" i="2"/>
  <c r="W5" i="5"/>
  <c r="W4" i="5" s="1"/>
  <c r="AB5" i="5"/>
  <c r="AE5" i="5"/>
  <c r="AE4" i="5" s="1"/>
  <c r="C5" i="2"/>
  <c r="AA5" i="2"/>
  <c r="S4" i="2"/>
  <c r="AA5" i="1"/>
  <c r="AA4" i="1" s="1"/>
  <c r="N601" i="3"/>
  <c r="N600" i="3" s="1"/>
  <c r="E601" i="2"/>
  <c r="E600" i="2" s="1"/>
  <c r="E456" i="2"/>
  <c r="K601" i="2"/>
  <c r="K600" i="2" s="1"/>
  <c r="K456" i="2"/>
  <c r="Q601" i="2"/>
  <c r="Q600" i="2" s="1"/>
  <c r="Q456" i="2"/>
  <c r="L5" i="3"/>
  <c r="X524" i="1"/>
  <c r="Y601" i="5"/>
  <c r="Y600" i="5" s="1"/>
  <c r="Y456" i="5"/>
  <c r="Y455" i="5" s="1"/>
  <c r="D601" i="5"/>
  <c r="D600" i="5" s="1"/>
  <c r="D456" i="5"/>
  <c r="D455" i="5" s="1"/>
  <c r="AE658" i="39"/>
  <c r="AE599" i="39"/>
  <c r="AE597" i="39" s="1"/>
  <c r="W456" i="3"/>
  <c r="T601" i="3"/>
  <c r="T600" i="3" s="1"/>
  <c r="U601" i="3"/>
  <c r="U600" i="3" s="1"/>
  <c r="U456" i="3"/>
  <c r="M456" i="3"/>
  <c r="AB601" i="1"/>
  <c r="AB600" i="1" s="1"/>
  <c r="AB456" i="1"/>
  <c r="E657" i="1"/>
  <c r="P658" i="41"/>
  <c r="P599" i="41"/>
  <c r="P597" i="41" s="1"/>
  <c r="AC656" i="40"/>
  <c r="AC49" i="44"/>
  <c r="T601" i="1"/>
  <c r="T600" i="1" s="1"/>
  <c r="T456" i="1"/>
  <c r="M4" i="1"/>
  <c r="Y5" i="5"/>
  <c r="Y4" i="5" s="1"/>
  <c r="I5" i="5"/>
  <c r="I4" i="5" s="1"/>
  <c r="H625" i="2"/>
  <c r="H624" i="2" s="1"/>
  <c r="H660" i="2" s="1"/>
  <c r="H555" i="2"/>
  <c r="O601" i="1"/>
  <c r="O600" i="1" s="1"/>
  <c r="O456" i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L71" i="44" s="1"/>
  <c r="Z657" i="1"/>
  <c r="O601" i="2"/>
  <c r="O600" i="2" s="1"/>
  <c r="O456" i="2"/>
  <c r="N625" i="2"/>
  <c r="N624" i="2" s="1"/>
  <c r="N660" i="2" s="1"/>
  <c r="N555" i="2"/>
  <c r="F601" i="5"/>
  <c r="F600" i="5" s="1"/>
  <c r="F456" i="5"/>
  <c r="O656" i="41"/>
  <c r="O50" i="44"/>
  <c r="L656" i="40"/>
  <c r="L49" i="44"/>
  <c r="V656" i="40"/>
  <c r="V49" i="44"/>
  <c r="G658" i="41"/>
  <c r="G599" i="41"/>
  <c r="G597" i="41" s="1"/>
  <c r="Y524" i="1"/>
  <c r="Y455" i="1" s="1"/>
  <c r="G5" i="2"/>
  <c r="Z4" i="5"/>
  <c r="AE658" i="41"/>
  <c r="AE599" i="41"/>
  <c r="I601" i="3"/>
  <c r="I600" i="3" s="1"/>
  <c r="I456" i="3"/>
  <c r="R601" i="1"/>
  <c r="R600" i="1" s="1"/>
  <c r="R456" i="1"/>
  <c r="N455" i="5"/>
  <c r="J5" i="5"/>
  <c r="J4" i="5" s="1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Y656" i="40"/>
  <c r="Y49" i="44"/>
  <c r="N656" i="40"/>
  <c r="N49" i="44"/>
  <c r="AE601" i="3"/>
  <c r="AE456" i="3"/>
  <c r="S601" i="1"/>
  <c r="S600" i="1" s="1"/>
  <c r="S456" i="1"/>
  <c r="F5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P601" i="1"/>
  <c r="P600" i="1" s="1"/>
  <c r="P456" i="1"/>
  <c r="P455" i="1" s="1"/>
  <c r="Q5" i="5"/>
  <c r="Q4" i="5" s="1"/>
  <c r="V657" i="5"/>
  <c r="V599" i="5"/>
  <c r="AC5" i="3"/>
  <c r="X601" i="1"/>
  <c r="X600" i="1" s="1"/>
  <c r="X456" i="1"/>
  <c r="D656" i="40"/>
  <c r="D49" i="44"/>
  <c r="AB656" i="40"/>
  <c r="AB49" i="44"/>
  <c r="W656" i="41"/>
  <c r="W50" i="44"/>
  <c r="AB2" i="1"/>
  <c r="S2" i="5"/>
  <c r="AA2" i="5"/>
  <c r="Y2" i="5"/>
  <c r="Z2" i="5"/>
  <c r="AC2" i="1"/>
  <c r="M2" i="5"/>
  <c r="AD2" i="1"/>
  <c r="K2" i="1"/>
  <c r="S2" i="1"/>
  <c r="F2" i="1"/>
  <c r="N2" i="1"/>
  <c r="E2" i="5"/>
  <c r="T2" i="5"/>
  <c r="E2" i="1"/>
  <c r="AE2" i="5"/>
  <c r="Z2" i="1"/>
  <c r="W2" i="1"/>
  <c r="AE2" i="41"/>
  <c r="M2" i="1"/>
  <c r="R2" i="5"/>
  <c r="D2" i="5"/>
  <c r="H2" i="1"/>
  <c r="O2" i="5"/>
  <c r="V2" i="5"/>
  <c r="O2" i="1"/>
  <c r="J2" i="5"/>
  <c r="T2" i="1"/>
  <c r="U2" i="1"/>
  <c r="N2" i="5"/>
  <c r="C2" i="5"/>
  <c r="R2" i="1"/>
  <c r="Q2" i="1"/>
  <c r="V2" i="1"/>
  <c r="P2" i="5"/>
  <c r="D2" i="1"/>
  <c r="AC2" i="5"/>
  <c r="K2" i="5"/>
  <c r="G2" i="1"/>
  <c r="X2" i="1"/>
  <c r="I2" i="1"/>
  <c r="W2" i="5"/>
  <c r="L2" i="1"/>
  <c r="Q2" i="5"/>
  <c r="X2" i="5"/>
  <c r="I2" i="5"/>
  <c r="AD2" i="5"/>
  <c r="J2" i="1"/>
  <c r="AA2" i="1"/>
  <c r="F2" i="5"/>
  <c r="G2" i="5"/>
  <c r="N455" i="1" l="1"/>
  <c r="AE600" i="3"/>
  <c r="AB456" i="3"/>
  <c r="G257" i="3"/>
  <c r="E455" i="1"/>
  <c r="AE597" i="41"/>
  <c r="AB4" i="5"/>
  <c r="Q555" i="2"/>
  <c r="I455" i="2"/>
  <c r="AE597" i="65"/>
  <c r="I299" i="3"/>
  <c r="O455" i="1"/>
  <c r="O453" i="1" s="1"/>
  <c r="S657" i="5"/>
  <c r="G455" i="5"/>
  <c r="AE654" i="65"/>
  <c r="K299" i="3"/>
  <c r="F601" i="3"/>
  <c r="F600" i="3" s="1"/>
  <c r="F456" i="3"/>
  <c r="AE455" i="5"/>
  <c r="X71" i="44"/>
  <c r="AC257" i="3"/>
  <c r="M71" i="44"/>
  <c r="G5" i="68"/>
  <c r="Q524" i="3"/>
  <c r="M455" i="5"/>
  <c r="L455" i="5"/>
  <c r="D456" i="3"/>
  <c r="AA455" i="1"/>
  <c r="X455" i="5"/>
  <c r="X453" i="5" s="1"/>
  <c r="AC455" i="5"/>
  <c r="AC541" i="3"/>
  <c r="AC617" i="3" s="1"/>
  <c r="V455" i="5"/>
  <c r="U71" i="44"/>
  <c r="N456" i="3"/>
  <c r="U4" i="5"/>
  <c r="AD84" i="44"/>
  <c r="L456" i="3"/>
  <c r="L601" i="3"/>
  <c r="L600" i="3" s="1"/>
  <c r="U541" i="3"/>
  <c r="U617" i="3" s="1"/>
  <c r="AA71" i="44"/>
  <c r="AF24" i="67"/>
  <c r="AF60" i="67" s="1"/>
  <c r="K33" i="66"/>
  <c r="R11" i="66" s="1"/>
  <c r="S11" i="66" s="1"/>
  <c r="AB455" i="1"/>
  <c r="F257" i="3"/>
  <c r="R455" i="5"/>
  <c r="R453" i="5" s="1"/>
  <c r="AC453" i="5"/>
  <c r="F541" i="3"/>
  <c r="F617" i="3" s="1"/>
  <c r="O601" i="3"/>
  <c r="O600" i="3" s="1"/>
  <c r="O456" i="3"/>
  <c r="F32" i="66"/>
  <c r="S601" i="3"/>
  <c r="S600" i="3" s="1"/>
  <c r="S456" i="3"/>
  <c r="J84" i="44"/>
  <c r="J91" i="44" s="1"/>
  <c r="AB84" i="44"/>
  <c r="AB91" i="44" s="1"/>
  <c r="R20" i="66"/>
  <c r="S20" i="66" s="1"/>
  <c r="R32" i="66"/>
  <c r="S32" i="66" s="1"/>
  <c r="N84" i="44"/>
  <c r="N91" i="44" s="1"/>
  <c r="H84" i="44"/>
  <c r="H91" i="44" s="1"/>
  <c r="Z84" i="44"/>
  <c r="Z91" i="44" s="1"/>
  <c r="D257" i="3"/>
  <c r="S299" i="3"/>
  <c r="S298" i="3" s="1"/>
  <c r="S297" i="3" s="1"/>
  <c r="AA257" i="3"/>
  <c r="Y257" i="3"/>
  <c r="Z524" i="1"/>
  <c r="F84" i="44"/>
  <c r="F91" i="44" s="1"/>
  <c r="F5" i="66"/>
  <c r="K84" i="44"/>
  <c r="K91" i="44" s="1"/>
  <c r="V84" i="44"/>
  <c r="V91" i="44" s="1"/>
  <c r="S84" i="44"/>
  <c r="S91" i="44" s="1"/>
  <c r="Y84" i="44"/>
  <c r="Y91" i="44" s="1"/>
  <c r="I84" i="44"/>
  <c r="I91" i="44" s="1"/>
  <c r="D541" i="3"/>
  <c r="D617" i="3" s="1"/>
  <c r="AA541" i="3"/>
  <c r="AA617" i="3" s="1"/>
  <c r="AE530" i="3"/>
  <c r="AE615" i="3" s="1"/>
  <c r="Z613" i="1"/>
  <c r="Z659" i="1" s="1"/>
  <c r="Z66" i="44" s="1"/>
  <c r="R22" i="66"/>
  <c r="S22" i="66" s="1"/>
  <c r="R29" i="66"/>
  <c r="S29" i="66" s="1"/>
  <c r="I24" i="69"/>
  <c r="I59" i="69" s="1"/>
  <c r="U84" i="44"/>
  <c r="U91" i="44" s="1"/>
  <c r="T84" i="44"/>
  <c r="T91" i="44" s="1"/>
  <c r="O84" i="44"/>
  <c r="O91" i="44" s="1"/>
  <c r="L4" i="5"/>
  <c r="AD4" i="2"/>
  <c r="P71" i="44"/>
  <c r="AC24" i="67"/>
  <c r="AC60" i="67" s="1"/>
  <c r="G97" i="67"/>
  <c r="U97" i="67"/>
  <c r="E97" i="67"/>
  <c r="Q97" i="67"/>
  <c r="AC97" i="67"/>
  <c r="AF97" i="67"/>
  <c r="X97" i="67"/>
  <c r="M97" i="67"/>
  <c r="P97" i="67"/>
  <c r="I97" i="67"/>
  <c r="H97" i="67"/>
  <c r="F2" i="68"/>
  <c r="G24" i="69"/>
  <c r="E24" i="69"/>
  <c r="E59" i="69" s="1"/>
  <c r="AB24" i="69"/>
  <c r="AB59" i="69" s="1"/>
  <c r="AA601" i="3"/>
  <c r="AA600" i="3" s="1"/>
  <c r="AA456" i="3"/>
  <c r="AC601" i="3"/>
  <c r="AC600" i="3" s="1"/>
  <c r="AC456" i="3"/>
  <c r="E601" i="3"/>
  <c r="E600" i="3" s="1"/>
  <c r="E657" i="3" s="1"/>
  <c r="E456" i="3"/>
  <c r="P601" i="3"/>
  <c r="P600" i="3" s="1"/>
  <c r="P456" i="3"/>
  <c r="M30" i="67"/>
  <c r="F30" i="67"/>
  <c r="R30" i="67"/>
  <c r="G30" i="67"/>
  <c r="O30" i="67"/>
  <c r="O98" i="67" s="1"/>
  <c r="V30" i="67"/>
  <c r="AC31" i="67"/>
  <c r="AA30" i="67"/>
  <c r="L30" i="67"/>
  <c r="L98" i="67" s="1"/>
  <c r="X31" i="67"/>
  <c r="U31" i="67"/>
  <c r="N30" i="67"/>
  <c r="H30" i="67"/>
  <c r="H98" i="67" s="1"/>
  <c r="Q30" i="67"/>
  <c r="P30" i="67"/>
  <c r="I30" i="67"/>
  <c r="X30" i="67"/>
  <c r="X29" i="67" s="1"/>
  <c r="X61" i="67" s="1"/>
  <c r="AC30" i="67"/>
  <c r="AB30" i="67"/>
  <c r="S30" i="67"/>
  <c r="K30" i="67"/>
  <c r="K98" i="67" s="1"/>
  <c r="U30" i="67"/>
  <c r="Y30" i="67"/>
  <c r="Z30" i="67"/>
  <c r="AD30" i="67"/>
  <c r="D71" i="70"/>
  <c r="D15" i="70"/>
  <c r="D79" i="70"/>
  <c r="D49" i="70"/>
  <c r="D93" i="70"/>
  <c r="D23" i="70"/>
  <c r="D4" i="70"/>
  <c r="X24" i="69"/>
  <c r="X59" i="69" s="1"/>
  <c r="D62" i="70"/>
  <c r="D3" i="70"/>
  <c r="D35" i="70"/>
  <c r="D25" i="70"/>
  <c r="D11" i="70"/>
  <c r="D61" i="70"/>
  <c r="D20" i="70"/>
  <c r="D95" i="70"/>
  <c r="D55" i="70"/>
  <c r="AE300" i="3"/>
  <c r="C193" i="71"/>
  <c r="D193" i="71" s="1"/>
  <c r="C6" i="70"/>
  <c r="D133" i="71"/>
  <c r="D120" i="70"/>
  <c r="O71" i="44"/>
  <c r="J2" i="66"/>
  <c r="J599" i="65"/>
  <c r="AC617" i="1"/>
  <c r="AC613" i="1" s="1"/>
  <c r="AC524" i="1"/>
  <c r="AC455" i="1" s="1"/>
  <c r="T71" i="44"/>
  <c r="AD71" i="44"/>
  <c r="U24" i="67"/>
  <c r="U60" i="67" s="1"/>
  <c r="AD455" i="1"/>
  <c r="AD453" i="1" s="1"/>
  <c r="R71" i="44"/>
  <c r="X597" i="65"/>
  <c r="V298" i="3"/>
  <c r="V297" i="3" s="1"/>
  <c r="G541" i="3"/>
  <c r="G617" i="3" s="1"/>
  <c r="Y541" i="3"/>
  <c r="Y617" i="3" s="1"/>
  <c r="AE4" i="1"/>
  <c r="AE453" i="1" s="1"/>
  <c r="H24" i="67"/>
  <c r="H60" i="67" s="1"/>
  <c r="AD91" i="44"/>
  <c r="U599" i="41"/>
  <c r="U597" i="41" s="1"/>
  <c r="AD456" i="3"/>
  <c r="X654" i="65"/>
  <c r="V257" i="3"/>
  <c r="V191" i="3" s="1"/>
  <c r="X453" i="65"/>
  <c r="O4" i="2"/>
  <c r="N24" i="69"/>
  <c r="N59" i="69" s="1"/>
  <c r="AB455" i="5"/>
  <c r="F455" i="5"/>
  <c r="E599" i="1"/>
  <c r="E597" i="1" s="1"/>
  <c r="D453" i="5"/>
  <c r="Q91" i="44"/>
  <c r="AD600" i="3"/>
  <c r="M455" i="1"/>
  <c r="H257" i="3"/>
  <c r="V541" i="3"/>
  <c r="V617" i="3" s="1"/>
  <c r="AE24" i="69"/>
  <c r="AE59" i="69" s="1"/>
  <c r="R24" i="69"/>
  <c r="R59" i="69" s="1"/>
  <c r="O24" i="69"/>
  <c r="O5" i="69" s="1"/>
  <c r="H599" i="65"/>
  <c r="H597" i="65" s="1"/>
  <c r="V453" i="65"/>
  <c r="V24" i="69"/>
  <c r="V59" i="69" s="1"/>
  <c r="AC29" i="67"/>
  <c r="AC61" i="67" s="1"/>
  <c r="AF94" i="67"/>
  <c r="I599" i="1"/>
  <c r="I597" i="1" s="1"/>
  <c r="I657" i="1"/>
  <c r="V455" i="1"/>
  <c r="V453" i="1" s="1"/>
  <c r="AB94" i="67"/>
  <c r="Z24" i="69"/>
  <c r="Z59" i="69" s="1"/>
  <c r="AA5" i="69"/>
  <c r="Q24" i="67"/>
  <c r="Q60" i="67" s="1"/>
  <c r="D94" i="67"/>
  <c r="G31" i="67"/>
  <c r="F31" i="67"/>
  <c r="F29" i="67" s="1"/>
  <c r="F61" i="67" s="1"/>
  <c r="Y94" i="67"/>
  <c r="O94" i="67"/>
  <c r="R298" i="2"/>
  <c r="R297" i="2" s="1"/>
  <c r="R557" i="2"/>
  <c r="R556" i="2" s="1"/>
  <c r="H94" i="67"/>
  <c r="AD94" i="67"/>
  <c r="X94" i="67"/>
  <c r="AC98" i="67"/>
  <c r="V94" i="67"/>
  <c r="I94" i="67"/>
  <c r="J94" i="67"/>
  <c r="W24" i="69"/>
  <c r="W5" i="69" s="1"/>
  <c r="F94" i="67"/>
  <c r="L94" i="67"/>
  <c r="AA94" i="67"/>
  <c r="P94" i="67"/>
  <c r="W94" i="67"/>
  <c r="S31" i="67"/>
  <c r="O31" i="67"/>
  <c r="L31" i="67"/>
  <c r="U98" i="67"/>
  <c r="P98" i="67"/>
  <c r="I31" i="67"/>
  <c r="I29" i="67" s="1"/>
  <c r="I61" i="67" s="1"/>
  <c r="U24" i="69"/>
  <c r="U59" i="69" s="1"/>
  <c r="K7" i="68"/>
  <c r="N5" i="68" s="1"/>
  <c r="E2" i="66"/>
  <c r="I5" i="69"/>
  <c r="G59" i="69"/>
  <c r="G5" i="69"/>
  <c r="O59" i="69"/>
  <c r="S59" i="69"/>
  <c r="S5" i="69"/>
  <c r="R601" i="3"/>
  <c r="R600" i="3" s="1"/>
  <c r="R657" i="3" s="1"/>
  <c r="R456" i="3"/>
  <c r="U57" i="69"/>
  <c r="R12" i="66"/>
  <c r="S12" i="66" s="1"/>
  <c r="K24" i="66"/>
  <c r="N7" i="66" s="1"/>
  <c r="J24" i="67"/>
  <c r="J60" i="67" s="1"/>
  <c r="W24" i="67"/>
  <c r="W60" i="67" s="1"/>
  <c r="Z24" i="67"/>
  <c r="Z60" i="67" s="1"/>
  <c r="R17" i="66"/>
  <c r="S17" i="66" s="1"/>
  <c r="Q456" i="3"/>
  <c r="AA4" i="2"/>
  <c r="E4" i="2"/>
  <c r="Y456" i="3"/>
  <c r="P455" i="5"/>
  <c r="P453" i="5" s="1"/>
  <c r="AD599" i="1"/>
  <c r="AD597" i="1" s="1"/>
  <c r="D4" i="2"/>
  <c r="M4" i="2"/>
  <c r="Z31" i="67"/>
  <c r="M31" i="67"/>
  <c r="N31" i="67"/>
  <c r="F191" i="3"/>
  <c r="K257" i="3"/>
  <c r="K191" i="3" s="1"/>
  <c r="F299" i="3"/>
  <c r="F557" i="3" s="1"/>
  <c r="F556" i="3" s="1"/>
  <c r="F111" i="3"/>
  <c r="AB31" i="67"/>
  <c r="AB29" i="67" s="1"/>
  <c r="AB61" i="67" s="1"/>
  <c r="V31" i="67"/>
  <c r="V29" i="67" s="1"/>
  <c r="V61" i="67" s="1"/>
  <c r="D31" i="67"/>
  <c r="Q455" i="1"/>
  <c r="Y4" i="1"/>
  <c r="Y453" i="1" s="1"/>
  <c r="AC57" i="69"/>
  <c r="P24" i="67"/>
  <c r="P60" i="67" s="1"/>
  <c r="Y24" i="69"/>
  <c r="G24" i="67"/>
  <c r="G60" i="67" s="1"/>
  <c r="J24" i="69"/>
  <c r="J59" i="69" s="1"/>
  <c r="R7" i="66"/>
  <c r="S7" i="66" s="1"/>
  <c r="K18" i="66"/>
  <c r="N6" i="66" s="1"/>
  <c r="M24" i="69"/>
  <c r="AA24" i="67"/>
  <c r="AA60" i="67" s="1"/>
  <c r="R21" i="66"/>
  <c r="S21" i="66" s="1"/>
  <c r="AB5" i="69"/>
  <c r="AE111" i="44"/>
  <c r="R5" i="69"/>
  <c r="H5" i="69"/>
  <c r="AA91" i="44"/>
  <c r="Y24" i="67"/>
  <c r="Y60" i="67" s="1"/>
  <c r="V24" i="67"/>
  <c r="V60" i="67" s="1"/>
  <c r="R24" i="66"/>
  <c r="S24" i="66" s="1"/>
  <c r="K11" i="66"/>
  <c r="AF57" i="69"/>
  <c r="N24" i="67"/>
  <c r="N60" i="67" s="1"/>
  <c r="Q600" i="3"/>
  <c r="P4" i="1"/>
  <c r="P453" i="1" s="1"/>
  <c r="AD455" i="5"/>
  <c r="AD453" i="5" s="1"/>
  <c r="C455" i="5"/>
  <c r="C453" i="5" s="1"/>
  <c r="Y600" i="3"/>
  <c r="W455" i="5"/>
  <c r="V456" i="3"/>
  <c r="M94" i="67"/>
  <c r="AE4" i="2"/>
  <c r="AD31" i="67"/>
  <c r="V111" i="3"/>
  <c r="W30" i="67"/>
  <c r="D111" i="3"/>
  <c r="E31" i="67"/>
  <c r="E29" i="67" s="1"/>
  <c r="E61" i="67" s="1"/>
  <c r="Q31" i="67"/>
  <c r="Q29" i="67" s="1"/>
  <c r="Q61" i="67" s="1"/>
  <c r="K541" i="3"/>
  <c r="K617" i="3" s="1"/>
  <c r="I71" i="44"/>
  <c r="Y31" i="67"/>
  <c r="Y29" i="67" s="1"/>
  <c r="Y61" i="67" s="1"/>
  <c r="C111" i="3"/>
  <c r="D30" i="67"/>
  <c r="R31" i="67"/>
  <c r="R29" i="67" s="1"/>
  <c r="R61" i="67" s="1"/>
  <c r="AF31" i="67"/>
  <c r="AF29" i="67" s="1"/>
  <c r="AF61" i="67" s="1"/>
  <c r="Z71" i="44"/>
  <c r="J31" i="67"/>
  <c r="U94" i="67"/>
  <c r="AD57" i="69"/>
  <c r="F57" i="69"/>
  <c r="O576" i="3"/>
  <c r="O634" i="3"/>
  <c r="O633" i="3" s="1"/>
  <c r="O661" i="3" s="1"/>
  <c r="AD576" i="3"/>
  <c r="AD634" i="3"/>
  <c r="AD633" i="3" s="1"/>
  <c r="AD661" i="3" s="1"/>
  <c r="F24" i="67"/>
  <c r="F60" i="67" s="1"/>
  <c r="I24" i="67"/>
  <c r="I60" i="67" s="1"/>
  <c r="O24" i="67"/>
  <c r="O60" i="67" s="1"/>
  <c r="S24" i="67"/>
  <c r="S60" i="67" s="1"/>
  <c r="J57" i="69"/>
  <c r="E24" i="67"/>
  <c r="E60" i="67" s="1"/>
  <c r="N57" i="69"/>
  <c r="N5" i="69"/>
  <c r="L5" i="69"/>
  <c r="L57" i="69"/>
  <c r="K57" i="69"/>
  <c r="K5" i="69"/>
  <c r="AD24" i="67"/>
  <c r="AD60" i="67" s="1"/>
  <c r="K24" i="67"/>
  <c r="K60" i="67" s="1"/>
  <c r="R14" i="66"/>
  <c r="S14" i="66" s="1"/>
  <c r="Q24" i="69"/>
  <c r="AD24" i="69"/>
  <c r="AD59" i="69" s="1"/>
  <c r="X5" i="69"/>
  <c r="AC24" i="69"/>
  <c r="AC59" i="69" s="1"/>
  <c r="P5" i="69"/>
  <c r="Y191" i="3"/>
  <c r="I111" i="3"/>
  <c r="J30" i="67"/>
  <c r="J98" i="67" s="1"/>
  <c r="Q455" i="5"/>
  <c r="Q453" i="5" s="1"/>
  <c r="X91" i="44"/>
  <c r="F98" i="67"/>
  <c r="T98" i="67"/>
  <c r="S111" i="3"/>
  <c r="T31" i="67"/>
  <c r="T29" i="67" s="1"/>
  <c r="T61" i="67" s="1"/>
  <c r="P31" i="67"/>
  <c r="P29" i="67" s="1"/>
  <c r="P61" i="67" s="1"/>
  <c r="Q98" i="67"/>
  <c r="U29" i="67"/>
  <c r="U61" i="67" s="1"/>
  <c r="H31" i="67"/>
  <c r="AA31" i="67"/>
  <c r="AA29" i="67" s="1"/>
  <c r="AA61" i="67" s="1"/>
  <c r="K31" i="67"/>
  <c r="U4" i="2"/>
  <c r="D299" i="3"/>
  <c r="D557" i="3" s="1"/>
  <c r="D556" i="3" s="1"/>
  <c r="F2" i="66"/>
  <c r="AE24" i="67"/>
  <c r="AE60" i="67" s="1"/>
  <c r="F24" i="69"/>
  <c r="F59" i="69" s="1"/>
  <c r="D5" i="68"/>
  <c r="M24" i="67"/>
  <c r="M60" i="67" s="1"/>
  <c r="G29" i="66"/>
  <c r="G5" i="66" s="1"/>
  <c r="G2" i="68" s="1"/>
  <c r="K31" i="66"/>
  <c r="R24" i="67"/>
  <c r="R60" i="67" s="1"/>
  <c r="T5" i="69"/>
  <c r="E5" i="69"/>
  <c r="X24" i="67"/>
  <c r="X60" i="67" s="1"/>
  <c r="K24" i="68"/>
  <c r="N7" i="68" s="1"/>
  <c r="AF24" i="69"/>
  <c r="AF59" i="69" s="1"/>
  <c r="Z658" i="39"/>
  <c r="Z599" i="39"/>
  <c r="Z597" i="39" s="1"/>
  <c r="AE31" i="67"/>
  <c r="AE29" i="67" s="1"/>
  <c r="AE61" i="67" s="1"/>
  <c r="E453" i="1"/>
  <c r="S597" i="5"/>
  <c r="S453" i="5"/>
  <c r="D453" i="65"/>
  <c r="I453" i="65"/>
  <c r="I597" i="65"/>
  <c r="I654" i="65"/>
  <c r="T299" i="3"/>
  <c r="T298" i="3" s="1"/>
  <c r="T297" i="3" s="1"/>
  <c r="R299" i="3"/>
  <c r="R557" i="3" s="1"/>
  <c r="R556" i="3" s="1"/>
  <c r="R625" i="3" s="1"/>
  <c r="R624" i="3" s="1"/>
  <c r="R660" i="3" s="1"/>
  <c r="D597" i="65"/>
  <c r="D654" i="65"/>
  <c r="AB299" i="3"/>
  <c r="AB557" i="3" s="1"/>
  <c r="AB556" i="3" s="1"/>
  <c r="J453" i="65"/>
  <c r="H4" i="2"/>
  <c r="X4" i="2"/>
  <c r="E455" i="2"/>
  <c r="P299" i="3"/>
  <c r="X299" i="3"/>
  <c r="X557" i="3" s="1"/>
  <c r="X556" i="3" s="1"/>
  <c r="AD299" i="3"/>
  <c r="AD557" i="3" s="1"/>
  <c r="AD556" i="3" s="1"/>
  <c r="Q455" i="2"/>
  <c r="Q453" i="2" s="1"/>
  <c r="F555" i="2"/>
  <c r="F455" i="2" s="1"/>
  <c r="F453" i="2" s="1"/>
  <c r="Z299" i="3"/>
  <c r="Z557" i="3" s="1"/>
  <c r="Z556" i="3" s="1"/>
  <c r="AC299" i="3"/>
  <c r="AC298" i="3" s="1"/>
  <c r="AC297" i="3" s="1"/>
  <c r="N299" i="3"/>
  <c r="N557" i="3" s="1"/>
  <c r="N556" i="3" s="1"/>
  <c r="Q453" i="1"/>
  <c r="AA557" i="3"/>
  <c r="AA556" i="3" s="1"/>
  <c r="AA298" i="3"/>
  <c r="AA297" i="3" s="1"/>
  <c r="AB455" i="2"/>
  <c r="AB453" i="2" s="1"/>
  <c r="H453" i="5"/>
  <c r="T4" i="2"/>
  <c r="E91" i="44"/>
  <c r="L299" i="3"/>
  <c r="L557" i="3" s="1"/>
  <c r="L556" i="3" s="1"/>
  <c r="G299" i="3"/>
  <c r="G557" i="3" s="1"/>
  <c r="G556" i="3" s="1"/>
  <c r="R455" i="1"/>
  <c r="R453" i="1" s="1"/>
  <c r="V599" i="1"/>
  <c r="V597" i="1" s="1"/>
  <c r="T455" i="1"/>
  <c r="T453" i="1" s="1"/>
  <c r="G71" i="44"/>
  <c r="P543" i="3"/>
  <c r="P541" i="3" s="1"/>
  <c r="P617" i="3" s="1"/>
  <c r="P257" i="3"/>
  <c r="S455" i="1"/>
  <c r="S453" i="1" s="1"/>
  <c r="F455" i="1"/>
  <c r="F453" i="1" s="1"/>
  <c r="J455" i="1"/>
  <c r="J453" i="1" s="1"/>
  <c r="G453" i="1"/>
  <c r="E543" i="3"/>
  <c r="E541" i="3" s="1"/>
  <c r="E617" i="3" s="1"/>
  <c r="E257" i="3"/>
  <c r="H541" i="3"/>
  <c r="H617" i="3" s="1"/>
  <c r="Z599" i="1"/>
  <c r="Z597" i="1" s="1"/>
  <c r="Y599" i="1"/>
  <c r="E455" i="5"/>
  <c r="E453" i="5" s="1"/>
  <c r="F71" i="44"/>
  <c r="G191" i="3"/>
  <c r="Q613" i="3"/>
  <c r="Q659" i="3" s="1"/>
  <c r="AB71" i="44"/>
  <c r="G453" i="5"/>
  <c r="L453" i="5"/>
  <c r="Z455" i="1"/>
  <c r="Z453" i="1" s="1"/>
  <c r="U111" i="3"/>
  <c r="K111" i="3"/>
  <c r="M658" i="39"/>
  <c r="M599" i="39"/>
  <c r="M597" i="39" s="1"/>
  <c r="E658" i="39"/>
  <c r="E599" i="39"/>
  <c r="E597" i="39" s="1"/>
  <c r="N453" i="5"/>
  <c r="F658" i="39"/>
  <c r="F599" i="39"/>
  <c r="F597" i="39" s="1"/>
  <c r="X599" i="39"/>
  <c r="X597" i="39" s="1"/>
  <c r="X658" i="39"/>
  <c r="S658" i="39"/>
  <c r="S599" i="39"/>
  <c r="S597" i="39" s="1"/>
  <c r="Q658" i="41"/>
  <c r="Q599" i="41"/>
  <c r="Q597" i="41" s="1"/>
  <c r="AB658" i="39"/>
  <c r="AB599" i="39"/>
  <c r="AB597" i="39" s="1"/>
  <c r="I658" i="39"/>
  <c r="I599" i="39"/>
  <c r="I597" i="39" s="1"/>
  <c r="K658" i="39"/>
  <c r="K599" i="39"/>
  <c r="K597" i="39" s="1"/>
  <c r="O599" i="39"/>
  <c r="O597" i="39" s="1"/>
  <c r="O658" i="39"/>
  <c r="Q658" i="39"/>
  <c r="Q599" i="39"/>
  <c r="Q597" i="39" s="1"/>
  <c r="V658" i="39"/>
  <c r="V599" i="39"/>
  <c r="V597" i="39" s="1"/>
  <c r="U658" i="39"/>
  <c r="U599" i="39"/>
  <c r="U597" i="39" s="1"/>
  <c r="J658" i="39"/>
  <c r="J599" i="39"/>
  <c r="J597" i="39" s="1"/>
  <c r="Q599" i="1"/>
  <c r="Q597" i="1" s="1"/>
  <c r="H597" i="1"/>
  <c r="H453" i="1"/>
  <c r="AB453" i="1"/>
  <c r="D453" i="1"/>
  <c r="W453" i="1"/>
  <c r="T453" i="5"/>
  <c r="I453" i="2"/>
  <c r="Y455" i="2"/>
  <c r="Y453" i="2" s="1"/>
  <c r="V597" i="5"/>
  <c r="V453" i="5"/>
  <c r="W636" i="3"/>
  <c r="W633" i="3" s="1"/>
  <c r="W661" i="3" s="1"/>
  <c r="W576" i="3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AA111" i="3"/>
  <c r="K453" i="1"/>
  <c r="W111" i="3"/>
  <c r="G111" i="3"/>
  <c r="F453" i="65"/>
  <c r="O298" i="3"/>
  <c r="O297" i="3" s="1"/>
  <c r="O557" i="3"/>
  <c r="O556" i="3" s="1"/>
  <c r="Y557" i="3"/>
  <c r="Y556" i="3" s="1"/>
  <c r="Y298" i="3"/>
  <c r="Y297" i="3" s="1"/>
  <c r="G614" i="3"/>
  <c r="S557" i="3"/>
  <c r="S556" i="3" s="1"/>
  <c r="M606" i="3"/>
  <c r="M604" i="3" s="1"/>
  <c r="M658" i="3" s="1"/>
  <c r="M471" i="3"/>
  <c r="E614" i="3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Z614" i="3"/>
  <c r="AB111" i="3"/>
  <c r="Y614" i="3"/>
  <c r="Y613" i="3" s="1"/>
  <c r="Y659" i="3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524" i="3"/>
  <c r="I614" i="3"/>
  <c r="AE637" i="3"/>
  <c r="AE633" i="3" s="1"/>
  <c r="AE661" i="3" s="1"/>
  <c r="AE576" i="3"/>
  <c r="S614" i="3"/>
  <c r="N614" i="3"/>
  <c r="Q191" i="3"/>
  <c r="N298" i="3"/>
  <c r="N297" i="3" s="1"/>
  <c r="F614" i="3"/>
  <c r="F613" i="3" s="1"/>
  <c r="F659" i="3" s="1"/>
  <c r="F524" i="3"/>
  <c r="W614" i="3"/>
  <c r="W613" i="3" s="1"/>
  <c r="W659" i="3" s="1"/>
  <c r="W524" i="3"/>
  <c r="X191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H191" i="3"/>
  <c r="AD614" i="3"/>
  <c r="AD613" i="3" s="1"/>
  <c r="AD659" i="3" s="1"/>
  <c r="AD524" i="3"/>
  <c r="N610" i="3"/>
  <c r="N604" i="3" s="1"/>
  <c r="N658" i="3" s="1"/>
  <c r="N471" i="3"/>
  <c r="U614" i="3"/>
  <c r="U613" i="3" s="1"/>
  <c r="U659" i="3" s="1"/>
  <c r="U524" i="3"/>
  <c r="T191" i="3"/>
  <c r="D614" i="3"/>
  <c r="D613" i="3" s="1"/>
  <c r="D659" i="3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L257" i="3"/>
  <c r="K614" i="3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524" i="3"/>
  <c r="X614" i="3"/>
  <c r="X613" i="3" s="1"/>
  <c r="X659" i="3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614" i="3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J597" i="65"/>
  <c r="N599" i="65"/>
  <c r="N597" i="65" s="1"/>
  <c r="N656" i="65"/>
  <c r="N654" i="65" s="1"/>
  <c r="AB599" i="65"/>
  <c r="AB597" i="65" s="1"/>
  <c r="AB656" i="65"/>
  <c r="AB654" i="65" s="1"/>
  <c r="AC4" i="2"/>
  <c r="X455" i="1"/>
  <c r="X453" i="1" s="1"/>
  <c r="F453" i="5"/>
  <c r="N453" i="1"/>
  <c r="O453" i="5"/>
  <c r="U453" i="1"/>
  <c r="K453" i="5"/>
  <c r="M625" i="2"/>
  <c r="M624" i="2" s="1"/>
  <c r="M660" i="2" s="1"/>
  <c r="M555" i="2"/>
  <c r="M455" i="2" s="1"/>
  <c r="U453" i="5"/>
  <c r="Z455" i="2"/>
  <c r="Z453" i="2" s="1"/>
  <c r="Y599" i="2"/>
  <c r="Y597" i="2" s="1"/>
  <c r="G4" i="2"/>
  <c r="O455" i="2"/>
  <c r="O453" i="2" s="1"/>
  <c r="C4" i="2"/>
  <c r="W4" i="2"/>
  <c r="V455" i="2"/>
  <c r="V453" i="2" s="1"/>
  <c r="X455" i="2"/>
  <c r="AC453" i="1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P657" i="1"/>
  <c r="P599" i="1"/>
  <c r="AB657" i="2"/>
  <c r="AB599" i="2"/>
  <c r="AB597" i="2" s="1"/>
  <c r="AE657" i="3"/>
  <c r="N656" i="41"/>
  <c r="N50" i="44"/>
  <c r="G656" i="41"/>
  <c r="G50" i="44"/>
  <c r="V9" i="44"/>
  <c r="V654" i="40"/>
  <c r="O10" i="44"/>
  <c r="O654" i="41"/>
  <c r="O657" i="2"/>
  <c r="O599" i="2"/>
  <c r="O597" i="2" s="1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W657" i="1"/>
  <c r="W599" i="1"/>
  <c r="W597" i="1" s="1"/>
  <c r="AA656" i="41"/>
  <c r="AA50" i="44"/>
  <c r="D656" i="39"/>
  <c r="D48" i="44"/>
  <c r="W657" i="2"/>
  <c r="H657" i="2"/>
  <c r="H599" i="2"/>
  <c r="H597" i="2" s="1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555" i="2"/>
  <c r="C455" i="2" s="1"/>
  <c r="W656" i="40"/>
  <c r="W49" i="44"/>
  <c r="AC26" i="44"/>
  <c r="S455" i="2"/>
  <c r="S453" i="2" s="1"/>
  <c r="AD656" i="40"/>
  <c r="AD49" i="44"/>
  <c r="AA656" i="39"/>
  <c r="AA48" i="44"/>
  <c r="H656" i="39"/>
  <c r="H48" i="44"/>
  <c r="N597" i="5"/>
  <c r="U455" i="2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AE597" i="1" s="1"/>
  <c r="F656" i="41"/>
  <c r="F50" i="44"/>
  <c r="R656" i="39"/>
  <c r="R48" i="44"/>
  <c r="S657" i="3"/>
  <c r="Z26" i="44"/>
  <c r="Z656" i="1"/>
  <c r="P657" i="3"/>
  <c r="AC9" i="44"/>
  <c r="AC654" i="40"/>
  <c r="Y453" i="5"/>
  <c r="K455" i="2"/>
  <c r="K453" i="2" s="1"/>
  <c r="E657" i="2"/>
  <c r="E599" i="2"/>
  <c r="AE657" i="2"/>
  <c r="C656" i="40"/>
  <c r="C49" i="44"/>
  <c r="L657" i="3"/>
  <c r="E657" i="5"/>
  <c r="E599" i="5"/>
  <c r="E597" i="5" s="1"/>
  <c r="U656" i="41"/>
  <c r="U50" i="44"/>
  <c r="M656" i="41"/>
  <c r="M50" i="44"/>
  <c r="AA657" i="5"/>
  <c r="AA599" i="5"/>
  <c r="AA597" i="5" s="1"/>
  <c r="R656" i="40"/>
  <c r="R49" i="44"/>
  <c r="W453" i="5"/>
  <c r="AD26" i="44"/>
  <c r="AD656" i="1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AD8" i="44"/>
  <c r="AD654" i="39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L455" i="1"/>
  <c r="L453" i="1" s="1"/>
  <c r="F599" i="2"/>
  <c r="F597" i="2" s="1"/>
  <c r="T455" i="2"/>
  <c r="P625" i="2"/>
  <c r="P624" i="2" s="1"/>
  <c r="P660" i="2" s="1"/>
  <c r="P555" i="2"/>
  <c r="P455" i="2" s="1"/>
  <c r="P453" i="2" s="1"/>
  <c r="AD455" i="2"/>
  <c r="AD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Z597" i="2" s="1"/>
  <c r="AE656" i="40"/>
  <c r="AE49" i="44"/>
  <c r="L9" i="44"/>
  <c r="L654" i="40"/>
  <c r="F657" i="5"/>
  <c r="F599" i="5"/>
  <c r="F597" i="5" s="1"/>
  <c r="L656" i="39"/>
  <c r="L48" i="44"/>
  <c r="L47" i="44" s="1"/>
  <c r="L51" i="44" s="1"/>
  <c r="Z656" i="41"/>
  <c r="Z50" i="44"/>
  <c r="O657" i="1"/>
  <c r="O599" i="1"/>
  <c r="O597" i="1" s="1"/>
  <c r="V625" i="3"/>
  <c r="V624" i="3" s="1"/>
  <c r="V660" i="3" s="1"/>
  <c r="V555" i="3"/>
  <c r="E26" i="44"/>
  <c r="E656" i="1"/>
  <c r="U657" i="3"/>
  <c r="Y657" i="5"/>
  <c r="Y599" i="5"/>
  <c r="Y597" i="5" s="1"/>
  <c r="Q657" i="3"/>
  <c r="K657" i="2"/>
  <c r="K599" i="2"/>
  <c r="K597" i="2" s="1"/>
  <c r="S656" i="41"/>
  <c r="S50" i="44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S9" i="44"/>
  <c r="S654" i="40"/>
  <c r="R656" i="41"/>
  <c r="R50" i="44"/>
  <c r="J453" i="5"/>
  <c r="L4" i="2"/>
  <c r="AC657" i="3"/>
  <c r="D656" i="41"/>
  <c r="D50" i="44"/>
  <c r="AA455" i="2"/>
  <c r="L657" i="1"/>
  <c r="L599" i="1"/>
  <c r="L597" i="1" s="1"/>
  <c r="W625" i="2"/>
  <c r="W624" i="2" s="1"/>
  <c r="W660" i="2" s="1"/>
  <c r="W555" i="2"/>
  <c r="W455" i="2" s="1"/>
  <c r="F656" i="2"/>
  <c r="F24" i="44"/>
  <c r="T657" i="2"/>
  <c r="T599" i="2"/>
  <c r="U656" i="40"/>
  <c r="U49" i="44"/>
  <c r="I453" i="5"/>
  <c r="M453" i="1"/>
  <c r="AD657" i="2"/>
  <c r="AD599" i="2"/>
  <c r="AD597" i="2" s="1"/>
  <c r="I656" i="2"/>
  <c r="I4" i="44" s="1"/>
  <c r="I24" i="44"/>
  <c r="H597" i="5"/>
  <c r="W657" i="3"/>
  <c r="W656" i="39"/>
  <c r="W48" i="44"/>
  <c r="W47" i="44" s="1"/>
  <c r="W51" i="44" s="1"/>
  <c r="N656" i="39"/>
  <c r="N48" i="44"/>
  <c r="AE625" i="2"/>
  <c r="AE624" i="2" s="1"/>
  <c r="AE660" i="2" s="1"/>
  <c r="AE555" i="2"/>
  <c r="AE455" i="2" s="1"/>
  <c r="AE453" i="2" s="1"/>
  <c r="W10" i="44"/>
  <c r="W654" i="41"/>
  <c r="X657" i="1"/>
  <c r="X599" i="1"/>
  <c r="X597" i="1" s="1"/>
  <c r="V25" i="44"/>
  <c r="V656" i="5"/>
  <c r="AC657" i="2"/>
  <c r="U657" i="5"/>
  <c r="U599" i="5"/>
  <c r="U597" i="5" s="1"/>
  <c r="I26" i="44"/>
  <c r="I656" i="1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P656" i="41"/>
  <c r="P50" i="44"/>
  <c r="N657" i="3"/>
  <c r="AA453" i="1"/>
  <c r="J656" i="41"/>
  <c r="J50" i="44"/>
  <c r="T656" i="41"/>
  <c r="T50" i="44"/>
  <c r="S25" i="44"/>
  <c r="S656" i="5"/>
  <c r="M453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F657" i="1"/>
  <c r="F599" i="1"/>
  <c r="F597" i="1" s="1"/>
  <c r="Y26" i="44"/>
  <c r="Y656" i="1"/>
  <c r="K656" i="40"/>
  <c r="K49" i="44"/>
  <c r="E656" i="41"/>
  <c r="E50" i="44"/>
  <c r="V657" i="3"/>
  <c r="I9" i="44"/>
  <c r="I654" i="40"/>
  <c r="AB657" i="3"/>
  <c r="D657" i="1"/>
  <c r="D599" i="1"/>
  <c r="D597" i="1" s="1"/>
  <c r="M9" i="44"/>
  <c r="M654" i="40"/>
  <c r="H656" i="40"/>
  <c r="H49" i="44"/>
  <c r="J657" i="1"/>
  <c r="J599" i="1"/>
  <c r="J597" i="1" s="1"/>
  <c r="R657" i="2"/>
  <c r="C657" i="2"/>
  <c r="Y656" i="39"/>
  <c r="Y48" i="44"/>
  <c r="K656" i="41"/>
  <c r="K50" i="44"/>
  <c r="Z657" i="3"/>
  <c r="AC625" i="2"/>
  <c r="AC624" i="2" s="1"/>
  <c r="AC660" i="2" s="1"/>
  <c r="AC555" i="2"/>
  <c r="AC455" i="2" s="1"/>
  <c r="G657" i="2"/>
  <c r="X657" i="2"/>
  <c r="X599" i="2"/>
  <c r="M657" i="2"/>
  <c r="AA657" i="2"/>
  <c r="AA599" i="2"/>
  <c r="K657" i="3"/>
  <c r="AE453" i="5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AE2" i="1"/>
  <c r="AB2" i="5"/>
  <c r="H2" i="5"/>
  <c r="L2" i="5"/>
  <c r="Y2" i="1"/>
  <c r="U2" i="5"/>
  <c r="P2" i="1"/>
  <c r="W52" i="44" l="1"/>
  <c r="K29" i="67"/>
  <c r="K61" i="67" s="1"/>
  <c r="G29" i="67"/>
  <c r="G61" i="67" s="1"/>
  <c r="Y112" i="44"/>
  <c r="U72" i="44"/>
  <c r="V33" i="67"/>
  <c r="V62" i="67" s="1"/>
  <c r="AD72" i="44"/>
  <c r="AE33" i="67"/>
  <c r="V112" i="44"/>
  <c r="D112" i="44"/>
  <c r="AB112" i="44"/>
  <c r="R19" i="66"/>
  <c r="S19" i="66" s="1"/>
  <c r="R16" i="66"/>
  <c r="S16" i="66" s="1"/>
  <c r="O112" i="44"/>
  <c r="AA597" i="2"/>
  <c r="F4" i="44"/>
  <c r="L84" i="44"/>
  <c r="L91" i="44" s="1"/>
  <c r="L112" i="44"/>
  <c r="X112" i="44"/>
  <c r="AA453" i="2"/>
  <c r="D84" i="44"/>
  <c r="D91" i="44" s="1"/>
  <c r="V92" i="44"/>
  <c r="W34" i="67"/>
  <c r="P84" i="44"/>
  <c r="P91" i="44" s="1"/>
  <c r="C84" i="44"/>
  <c r="C91" i="44" s="1"/>
  <c r="H613" i="3"/>
  <c r="H659" i="3" s="1"/>
  <c r="X72" i="44"/>
  <c r="Y33" i="67"/>
  <c r="Y62" i="67" s="1"/>
  <c r="AE112" i="44"/>
  <c r="T72" i="44"/>
  <c r="U33" i="67"/>
  <c r="U62" i="67" s="1"/>
  <c r="R112" i="44"/>
  <c r="Y72" i="44"/>
  <c r="Z33" i="67"/>
  <c r="AA613" i="3"/>
  <c r="AA659" i="3" s="1"/>
  <c r="AC112" i="44"/>
  <c r="C72" i="44"/>
  <c r="D33" i="67"/>
  <c r="D96" i="67" s="1"/>
  <c r="E112" i="44"/>
  <c r="G613" i="3"/>
  <c r="G659" i="3" s="1"/>
  <c r="G112" i="44"/>
  <c r="AD112" i="44"/>
  <c r="AD29" i="67"/>
  <c r="AD61" i="67" s="1"/>
  <c r="M29" i="67"/>
  <c r="M61" i="67" s="1"/>
  <c r="L29" i="67"/>
  <c r="L61" i="67" s="1"/>
  <c r="AC84" i="44"/>
  <c r="AC91" i="44" s="1"/>
  <c r="G84" i="44"/>
  <c r="G91" i="44" s="1"/>
  <c r="M72" i="44"/>
  <c r="N33" i="67"/>
  <c r="N62" i="67" s="1"/>
  <c r="M112" i="44"/>
  <c r="AD33" i="67"/>
  <c r="J112" i="44"/>
  <c r="D72" i="44"/>
  <c r="E33" i="67"/>
  <c r="W72" i="44"/>
  <c r="X33" i="67"/>
  <c r="X62" i="67" s="1"/>
  <c r="V613" i="3"/>
  <c r="V659" i="3" s="1"/>
  <c r="U112" i="44"/>
  <c r="AA524" i="3"/>
  <c r="Z112" i="44"/>
  <c r="G524" i="3"/>
  <c r="H112" i="44"/>
  <c r="AE84" i="44"/>
  <c r="AE91" i="44" s="1"/>
  <c r="W84" i="44"/>
  <c r="W91" i="44" s="1"/>
  <c r="L52" i="44"/>
  <c r="M84" i="44"/>
  <c r="M91" i="44" s="1"/>
  <c r="N112" i="44"/>
  <c r="I112" i="44"/>
  <c r="K112" i="44"/>
  <c r="T112" i="44"/>
  <c r="G33" i="67"/>
  <c r="F112" i="44"/>
  <c r="AA112" i="44"/>
  <c r="Q112" i="44"/>
  <c r="T557" i="3"/>
  <c r="T556" i="3" s="1"/>
  <c r="P112" i="44"/>
  <c r="W112" i="44"/>
  <c r="Q72" i="44"/>
  <c r="R33" i="67"/>
  <c r="R62" i="67" s="1"/>
  <c r="S34" i="67"/>
  <c r="H29" i="67"/>
  <c r="H61" i="67" s="1"/>
  <c r="K7" i="66"/>
  <c r="N5" i="66" s="1"/>
  <c r="R5" i="66"/>
  <c r="S5" i="66" s="1"/>
  <c r="O29" i="67"/>
  <c r="O61" i="67" s="1"/>
  <c r="D1" i="71"/>
  <c r="D1" i="70" s="1"/>
  <c r="N29" i="67"/>
  <c r="N61" i="67" s="1"/>
  <c r="V96" i="67"/>
  <c r="U96" i="67"/>
  <c r="X96" i="67"/>
  <c r="I98" i="67"/>
  <c r="N96" i="67"/>
  <c r="S29" i="67"/>
  <c r="S61" i="67" s="1"/>
  <c r="R96" i="67"/>
  <c r="Z29" i="67"/>
  <c r="Z61" i="67" s="1"/>
  <c r="AA55" i="69"/>
  <c r="I55" i="69"/>
  <c r="W59" i="69"/>
  <c r="C1" i="71"/>
  <c r="D6" i="70"/>
  <c r="H524" i="3"/>
  <c r="AC453" i="2"/>
  <c r="Z5" i="69"/>
  <c r="Y98" i="67"/>
  <c r="G2" i="66"/>
  <c r="D98" i="67"/>
  <c r="AC659" i="1"/>
  <c r="AC599" i="1"/>
  <c r="AC597" i="1" s="1"/>
  <c r="U5" i="69"/>
  <c r="U55" i="69" s="1"/>
  <c r="F72" i="44"/>
  <c r="Y597" i="1"/>
  <c r="D298" i="3"/>
  <c r="D297" i="3" s="1"/>
  <c r="AE5" i="69"/>
  <c r="AE55" i="69" s="1"/>
  <c r="X597" i="2"/>
  <c r="M453" i="2"/>
  <c r="U453" i="2"/>
  <c r="E453" i="2"/>
  <c r="V5" i="69"/>
  <c r="D453" i="2"/>
  <c r="E597" i="2"/>
  <c r="F298" i="3"/>
  <c r="F297" i="3" s="1"/>
  <c r="F4" i="3" s="1"/>
  <c r="J5" i="69"/>
  <c r="AB98" i="67"/>
  <c r="U597" i="2"/>
  <c r="G94" i="67"/>
  <c r="W98" i="67"/>
  <c r="S98" i="67"/>
  <c r="G98" i="67"/>
  <c r="AE98" i="67"/>
  <c r="K94" i="67"/>
  <c r="Q94" i="67"/>
  <c r="M98" i="67"/>
  <c r="R625" i="2"/>
  <c r="R624" i="2" s="1"/>
  <c r="R555" i="2"/>
  <c r="R455" i="2" s="1"/>
  <c r="V455" i="3"/>
  <c r="X453" i="2"/>
  <c r="K524" i="3"/>
  <c r="AE94" i="67"/>
  <c r="R4" i="2"/>
  <c r="S95" i="67"/>
  <c r="P597" i="1"/>
  <c r="K613" i="3"/>
  <c r="K659" i="3" s="1"/>
  <c r="L298" i="3"/>
  <c r="L297" i="3" s="1"/>
  <c r="E98" i="67"/>
  <c r="Z94" i="67"/>
  <c r="R94" i="67"/>
  <c r="AD5" i="69"/>
  <c r="N94" i="67"/>
  <c r="AA98" i="67"/>
  <c r="AC557" i="3"/>
  <c r="AC556" i="3" s="1"/>
  <c r="I191" i="3"/>
  <c r="P524" i="3"/>
  <c r="J191" i="3"/>
  <c r="E524" i="3"/>
  <c r="T55" i="69"/>
  <c r="K29" i="66"/>
  <c r="N8" i="66" s="1"/>
  <c r="N55" i="69"/>
  <c r="J55" i="69"/>
  <c r="D29" i="67"/>
  <c r="D61" i="67" s="1"/>
  <c r="R98" i="67"/>
  <c r="W29" i="67"/>
  <c r="W61" i="67" s="1"/>
  <c r="H55" i="69"/>
  <c r="R55" i="69"/>
  <c r="AC5" i="69"/>
  <c r="K5" i="68"/>
  <c r="S55" i="69"/>
  <c r="O55" i="69"/>
  <c r="AE191" i="3"/>
  <c r="H453" i="2"/>
  <c r="N47" i="44"/>
  <c r="N51" i="44" s="1"/>
  <c r="N52" i="44" s="1"/>
  <c r="S191" i="3"/>
  <c r="N191" i="3"/>
  <c r="R191" i="3"/>
  <c r="P613" i="3"/>
  <c r="P659" i="3" s="1"/>
  <c r="Z656" i="39"/>
  <c r="Z48" i="44"/>
  <c r="Z47" i="44" s="1"/>
  <c r="Z51" i="44" s="1"/>
  <c r="Z52" i="44" s="1"/>
  <c r="V98" i="67"/>
  <c r="J29" i="67"/>
  <c r="J61" i="67" s="1"/>
  <c r="P55" i="69"/>
  <c r="X55" i="69"/>
  <c r="L55" i="69"/>
  <c r="F5" i="69"/>
  <c r="AF5" i="69"/>
  <c r="AB55" i="69"/>
  <c r="X98" i="67"/>
  <c r="Z98" i="67"/>
  <c r="Q59" i="69"/>
  <c r="Q5" i="69"/>
  <c r="Y47" i="44"/>
  <c r="Y51" i="44" s="1"/>
  <c r="Y52" i="44" s="1"/>
  <c r="L191" i="3"/>
  <c r="AB191" i="3"/>
  <c r="Z191" i="3"/>
  <c r="O191" i="3"/>
  <c r="E191" i="3"/>
  <c r="P191" i="3"/>
  <c r="E55" i="69"/>
  <c r="K55" i="69"/>
  <c r="AF98" i="67"/>
  <c r="M59" i="69"/>
  <c r="M5" i="69"/>
  <c r="Y59" i="69"/>
  <c r="Y5" i="69"/>
  <c r="AD98" i="67"/>
  <c r="W55" i="69"/>
  <c r="G55" i="69"/>
  <c r="D32" i="66"/>
  <c r="D5" i="66" s="1"/>
  <c r="D2" i="66" s="1"/>
  <c r="N98" i="67"/>
  <c r="E94" i="67"/>
  <c r="AB298" i="3"/>
  <c r="AB297" i="3" s="1"/>
  <c r="AD298" i="3"/>
  <c r="AD297" i="3" s="1"/>
  <c r="AD4" i="3" s="1"/>
  <c r="R298" i="3"/>
  <c r="R297" i="3" s="1"/>
  <c r="Z298" i="3"/>
  <c r="Z297" i="3" s="1"/>
  <c r="D4" i="3"/>
  <c r="Y4" i="3"/>
  <c r="M599" i="2"/>
  <c r="M597" i="2" s="1"/>
  <c r="T597" i="2"/>
  <c r="X298" i="3"/>
  <c r="X297" i="3" s="1"/>
  <c r="X4" i="3" s="1"/>
  <c r="G599" i="2"/>
  <c r="G597" i="2" s="1"/>
  <c r="P557" i="3"/>
  <c r="P556" i="3" s="1"/>
  <c r="P298" i="3"/>
  <c r="P297" i="3" s="1"/>
  <c r="D625" i="3"/>
  <c r="D624" i="3" s="1"/>
  <c r="D660" i="3" s="1"/>
  <c r="D555" i="3"/>
  <c r="D455" i="3" s="1"/>
  <c r="R555" i="3"/>
  <c r="G298" i="3"/>
  <c r="G297" i="3" s="1"/>
  <c r="G4" i="3" s="1"/>
  <c r="T453" i="2"/>
  <c r="AA625" i="3"/>
  <c r="AA624" i="3" s="1"/>
  <c r="AA660" i="3" s="1"/>
  <c r="AA555" i="3"/>
  <c r="V4" i="3"/>
  <c r="G72" i="44"/>
  <c r="AB613" i="3"/>
  <c r="AB659" i="3" s="1"/>
  <c r="K4" i="3"/>
  <c r="S613" i="3"/>
  <c r="S659" i="3" s="1"/>
  <c r="E613" i="3"/>
  <c r="E659" i="3" s="1"/>
  <c r="Q4" i="3"/>
  <c r="T4" i="3"/>
  <c r="AB524" i="3"/>
  <c r="Z613" i="3"/>
  <c r="Z659" i="3" s="1"/>
  <c r="AA4" i="3"/>
  <c r="W453" i="2"/>
  <c r="AD47" i="44"/>
  <c r="AD51" i="44" s="1"/>
  <c r="AD52" i="44" s="1"/>
  <c r="J656" i="39"/>
  <c r="J48" i="44"/>
  <c r="J47" i="44" s="1"/>
  <c r="J51" i="44" s="1"/>
  <c r="J52" i="44" s="1"/>
  <c r="V656" i="39"/>
  <c r="V48" i="44"/>
  <c r="V47" i="44" s="1"/>
  <c r="V51" i="44" s="1"/>
  <c r="V52" i="44" s="1"/>
  <c r="I656" i="39"/>
  <c r="I48" i="44"/>
  <c r="Q656" i="41"/>
  <c r="Q50" i="44"/>
  <c r="E656" i="39"/>
  <c r="E48" i="44"/>
  <c r="E47" i="44" s="1"/>
  <c r="E51" i="44" s="1"/>
  <c r="E52" i="44" s="1"/>
  <c r="U656" i="39"/>
  <c r="U48" i="44"/>
  <c r="U47" i="44" s="1"/>
  <c r="U51" i="44" s="1"/>
  <c r="U52" i="44" s="1"/>
  <c r="Q656" i="39"/>
  <c r="Q48" i="44"/>
  <c r="K656" i="39"/>
  <c r="K48" i="44"/>
  <c r="K47" i="44" s="1"/>
  <c r="K51" i="44" s="1"/>
  <c r="K52" i="44" s="1"/>
  <c r="AB48" i="44"/>
  <c r="AB47" i="44" s="1"/>
  <c r="AB51" i="44" s="1"/>
  <c r="AB52" i="44" s="1"/>
  <c r="AB656" i="39"/>
  <c r="S656" i="39"/>
  <c r="S48" i="44"/>
  <c r="S47" i="44" s="1"/>
  <c r="S51" i="44" s="1"/>
  <c r="S52" i="44" s="1"/>
  <c r="F48" i="44"/>
  <c r="F47" i="44" s="1"/>
  <c r="F51" i="44" s="1"/>
  <c r="F52" i="44" s="1"/>
  <c r="F656" i="39"/>
  <c r="O48" i="44"/>
  <c r="O47" i="44" s="1"/>
  <c r="O51" i="44" s="1"/>
  <c r="O52" i="44" s="1"/>
  <c r="O656" i="39"/>
  <c r="X656" i="39"/>
  <c r="X48" i="44"/>
  <c r="X47" i="44" s="1"/>
  <c r="X51" i="44" s="1"/>
  <c r="X52" i="44" s="1"/>
  <c r="M48" i="44"/>
  <c r="M47" i="44" s="1"/>
  <c r="M51" i="44" s="1"/>
  <c r="M52" i="44" s="1"/>
  <c r="M656" i="39"/>
  <c r="G453" i="2"/>
  <c r="S4" i="3"/>
  <c r="W557" i="3"/>
  <c r="W556" i="3" s="1"/>
  <c r="W298" i="3"/>
  <c r="W297" i="3" s="1"/>
  <c r="W4" i="3" s="1"/>
  <c r="AE613" i="3"/>
  <c r="AE659" i="3" s="1"/>
  <c r="S524" i="3"/>
  <c r="AE524" i="3"/>
  <c r="Z524" i="3"/>
  <c r="AC4" i="3"/>
  <c r="R617" i="3"/>
  <c r="R613" i="3" s="1"/>
  <c r="R659" i="3" s="1"/>
  <c r="R524" i="3"/>
  <c r="AD625" i="3"/>
  <c r="AD624" i="3" s="1"/>
  <c r="AD555" i="3"/>
  <c r="AD455" i="3" s="1"/>
  <c r="N524" i="3"/>
  <c r="I625" i="3"/>
  <c r="I624" i="3" s="1"/>
  <c r="I660" i="3" s="1"/>
  <c r="I555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Z625" i="3"/>
  <c r="Z624" i="3" s="1"/>
  <c r="Z555" i="3"/>
  <c r="X625" i="3"/>
  <c r="X624" i="3" s="1"/>
  <c r="X555" i="3"/>
  <c r="X455" i="3" s="1"/>
  <c r="Q625" i="3"/>
  <c r="Q624" i="3" s="1"/>
  <c r="Q555" i="3"/>
  <c r="Q455" i="3" s="1"/>
  <c r="U625" i="3"/>
  <c r="U624" i="3" s="1"/>
  <c r="U555" i="3"/>
  <c r="U455" i="3" s="1"/>
  <c r="N613" i="3"/>
  <c r="I656" i="41"/>
  <c r="I50" i="44"/>
  <c r="L613" i="3"/>
  <c r="M557" i="3"/>
  <c r="M556" i="3" s="1"/>
  <c r="M298" i="3"/>
  <c r="M297" i="3" s="1"/>
  <c r="M4" i="3" s="1"/>
  <c r="O4" i="3"/>
  <c r="J298" i="3"/>
  <c r="J297" i="3" s="1"/>
  <c r="J557" i="3"/>
  <c r="J556" i="3" s="1"/>
  <c r="N555" i="3"/>
  <c r="N625" i="3"/>
  <c r="N624" i="3" s="1"/>
  <c r="N660" i="3" s="1"/>
  <c r="I524" i="3"/>
  <c r="N4" i="3"/>
  <c r="K625" i="3"/>
  <c r="K624" i="3" s="1"/>
  <c r="K555" i="3"/>
  <c r="K455" i="3" s="1"/>
  <c r="H298" i="3"/>
  <c r="H297" i="3" s="1"/>
  <c r="H4" i="3" s="1"/>
  <c r="H557" i="3"/>
  <c r="H556" i="3" s="1"/>
  <c r="S625" i="3"/>
  <c r="S624" i="3" s="1"/>
  <c r="S555" i="3"/>
  <c r="T625" i="3"/>
  <c r="T624" i="3" s="1"/>
  <c r="T555" i="3"/>
  <c r="T455" i="3" s="1"/>
  <c r="L555" i="3"/>
  <c r="L625" i="3"/>
  <c r="L624" i="3" s="1"/>
  <c r="L660" i="3" s="1"/>
  <c r="AE557" i="3"/>
  <c r="AE556" i="3" s="1"/>
  <c r="AE298" i="3"/>
  <c r="AE297" i="3" s="1"/>
  <c r="I613" i="3"/>
  <c r="AC555" i="3"/>
  <c r="AC455" i="3" s="1"/>
  <c r="AC625" i="3"/>
  <c r="AC624" i="3" s="1"/>
  <c r="E557" i="3"/>
  <c r="E556" i="3" s="1"/>
  <c r="E298" i="3"/>
  <c r="E297" i="3" s="1"/>
  <c r="U4" i="3"/>
  <c r="C557" i="3"/>
  <c r="C556" i="3" s="1"/>
  <c r="C298" i="3"/>
  <c r="C297" i="3" s="1"/>
  <c r="O613" i="3"/>
  <c r="AB625" i="3"/>
  <c r="AB624" i="3" s="1"/>
  <c r="AB555" i="3"/>
  <c r="J524" i="3"/>
  <c r="O625" i="3"/>
  <c r="O624" i="3" s="1"/>
  <c r="O660" i="3" s="1"/>
  <c r="O555" i="3"/>
  <c r="F625" i="3"/>
  <c r="F624" i="3" s="1"/>
  <c r="F555" i="3"/>
  <c r="F455" i="3" s="1"/>
  <c r="C599" i="2"/>
  <c r="C597" i="2" s="1"/>
  <c r="C453" i="2"/>
  <c r="V599" i="3"/>
  <c r="V597" i="3" s="1"/>
  <c r="L453" i="2"/>
  <c r="V656" i="3"/>
  <c r="I25" i="44"/>
  <c r="I31" i="44" s="1"/>
  <c r="I32" i="44" s="1"/>
  <c r="I656" i="5"/>
  <c r="E10" i="44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654" i="41"/>
  <c r="Y25" i="44"/>
  <c r="Y31" i="44" s="1"/>
  <c r="Y32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AD6" i="44"/>
  <c r="AD654" i="1"/>
  <c r="M10" i="44"/>
  <c r="M654" i="41"/>
  <c r="U10" i="44"/>
  <c r="U654" i="41"/>
  <c r="R8" i="44"/>
  <c r="R654" i="39"/>
  <c r="F10" i="44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Y96" i="67" l="1"/>
  <c r="R72" i="44"/>
  <c r="S33" i="67"/>
  <c r="S32" i="67" s="1"/>
  <c r="S5" i="67" s="1"/>
  <c r="E62" i="67"/>
  <c r="E96" i="67"/>
  <c r="Z62" i="67"/>
  <c r="Z96" i="67"/>
  <c r="H72" i="44"/>
  <c r="I33" i="67"/>
  <c r="L92" i="44"/>
  <c r="M34" i="67"/>
  <c r="F31" i="44"/>
  <c r="F32" i="44" s="1"/>
  <c r="O92" i="44"/>
  <c r="P34" i="67"/>
  <c r="AE72" i="44"/>
  <c r="AF33" i="67"/>
  <c r="Z72" i="44"/>
  <c r="AA33" i="67"/>
  <c r="E72" i="44"/>
  <c r="F33" i="67"/>
  <c r="D92" i="44"/>
  <c r="E34" i="67"/>
  <c r="AD62" i="67"/>
  <c r="AD96" i="67"/>
  <c r="N92" i="44"/>
  <c r="O34" i="67"/>
  <c r="F453" i="3"/>
  <c r="S72" i="44"/>
  <c r="T33" i="67"/>
  <c r="H33" i="67"/>
  <c r="D62" i="67"/>
  <c r="AA72" i="44"/>
  <c r="AB33" i="67"/>
  <c r="W63" i="67"/>
  <c r="W95" i="67"/>
  <c r="AE62" i="67"/>
  <c r="AE96" i="67"/>
  <c r="AB72" i="44"/>
  <c r="AC33" i="67"/>
  <c r="AA92" i="44"/>
  <c r="AB34" i="67"/>
  <c r="K72" i="44"/>
  <c r="L33" i="67"/>
  <c r="J4" i="3"/>
  <c r="I92" i="44"/>
  <c r="J34" i="67"/>
  <c r="AA455" i="3"/>
  <c r="R4" i="3"/>
  <c r="E32" i="67"/>
  <c r="E5" i="67" s="1"/>
  <c r="E55" i="67" s="1"/>
  <c r="P72" i="44"/>
  <c r="Q33" i="67"/>
  <c r="G62" i="67"/>
  <c r="G96" i="67"/>
  <c r="V72" i="44"/>
  <c r="W33" i="67"/>
  <c r="D2" i="68"/>
  <c r="N10" i="68"/>
  <c r="AD55" i="69"/>
  <c r="Z55" i="69"/>
  <c r="V55" i="69"/>
  <c r="V453" i="3"/>
  <c r="L4" i="3"/>
  <c r="I4" i="3"/>
  <c r="F168" i="70"/>
  <c r="F190" i="70"/>
  <c r="F187" i="70"/>
  <c r="F199" i="70"/>
  <c r="F196" i="70"/>
  <c r="F244" i="70"/>
  <c r="F158" i="70"/>
  <c r="F160" i="70"/>
  <c r="F243" i="70"/>
  <c r="F178" i="70"/>
  <c r="F246" i="70"/>
  <c r="F169" i="70"/>
  <c r="F241" i="70"/>
  <c r="F176" i="70"/>
  <c r="F242" i="70"/>
  <c r="F200" i="70"/>
  <c r="F247" i="70"/>
  <c r="F182" i="70"/>
  <c r="F254" i="70"/>
  <c r="F197" i="70"/>
  <c r="F163" i="70"/>
  <c r="F253" i="70"/>
  <c r="F188" i="70"/>
  <c r="F173" i="70"/>
  <c r="F195" i="70"/>
  <c r="F175" i="70"/>
  <c r="F202" i="70"/>
  <c r="F170" i="70"/>
  <c r="F201" i="70"/>
  <c r="F252" i="70"/>
  <c r="F177" i="70"/>
  <c r="F164" i="70"/>
  <c r="F174" i="70"/>
  <c r="F167" i="70"/>
  <c r="F245" i="70"/>
  <c r="F250" i="70"/>
  <c r="F235" i="70"/>
  <c r="F223" i="70"/>
  <c r="F194" i="70"/>
  <c r="F240" i="70"/>
  <c r="F154" i="70"/>
  <c r="F161" i="70"/>
  <c r="F192" i="70"/>
  <c r="F239" i="70"/>
  <c r="F157" i="70"/>
  <c r="F179" i="70"/>
  <c r="F191" i="70"/>
  <c r="F198" i="70"/>
  <c r="F248" i="70"/>
  <c r="F159" i="70"/>
  <c r="F185" i="70"/>
  <c r="F166" i="70"/>
  <c r="F237" i="70"/>
  <c r="F251" i="70"/>
  <c r="F186" i="70"/>
  <c r="F224" i="70"/>
  <c r="F181" i="70"/>
  <c r="F249" i="70"/>
  <c r="F184" i="70"/>
  <c r="F189" i="70"/>
  <c r="F156" i="70"/>
  <c r="F16" i="70"/>
  <c r="F105" i="70"/>
  <c r="F238" i="70"/>
  <c r="F30" i="70"/>
  <c r="F36" i="70"/>
  <c r="F225" i="70"/>
  <c r="F13" i="70"/>
  <c r="F29" i="70"/>
  <c r="F63" i="70"/>
  <c r="F82" i="70"/>
  <c r="F24" i="70"/>
  <c r="F150" i="70"/>
  <c r="F147" i="70"/>
  <c r="F146" i="70"/>
  <c r="F144" i="70"/>
  <c r="F155" i="70"/>
  <c r="F132" i="70"/>
  <c r="F143" i="70"/>
  <c r="F145" i="70"/>
  <c r="F128" i="70"/>
  <c r="F27" i="70"/>
  <c r="F140" i="70"/>
  <c r="F65" i="70"/>
  <c r="F85" i="70"/>
  <c r="F43" i="70"/>
  <c r="F153" i="70"/>
  <c r="F131" i="70"/>
  <c r="F127" i="70"/>
  <c r="F59" i="70"/>
  <c r="F137" i="70"/>
  <c r="F117" i="70"/>
  <c r="F78" i="70"/>
  <c r="F26" i="70"/>
  <c r="F39" i="70"/>
  <c r="F123" i="70"/>
  <c r="F133" i="70"/>
  <c r="F125" i="70"/>
  <c r="F32" i="70"/>
  <c r="F126" i="70"/>
  <c r="F41" i="70"/>
  <c r="F134" i="70"/>
  <c r="F88" i="70"/>
  <c r="F44" i="70"/>
  <c r="F139" i="70"/>
  <c r="F149" i="70"/>
  <c r="F100" i="70"/>
  <c r="F37" i="70"/>
  <c r="F151" i="70"/>
  <c r="F135" i="70"/>
  <c r="F46" i="70"/>
  <c r="F112" i="70"/>
  <c r="F148" i="70"/>
  <c r="F103" i="70"/>
  <c r="F141" i="70"/>
  <c r="F31" i="70"/>
  <c r="F129" i="70"/>
  <c r="F142" i="70"/>
  <c r="F152" i="70"/>
  <c r="F86" i="70"/>
  <c r="F28" i="70"/>
  <c r="F5" i="70"/>
  <c r="F124" i="70"/>
  <c r="F138" i="70"/>
  <c r="F66" i="70"/>
  <c r="F76" i="70"/>
  <c r="F12" i="70"/>
  <c r="F38" i="70"/>
  <c r="F106" i="70"/>
  <c r="F21" i="70"/>
  <c r="F130" i="70"/>
  <c r="F136" i="70"/>
  <c r="F17" i="70"/>
  <c r="F162" i="70"/>
  <c r="F99" i="70"/>
  <c r="F14" i="70"/>
  <c r="F57" i="70"/>
  <c r="F18" i="70"/>
  <c r="F64" i="70"/>
  <c r="F183" i="70"/>
  <c r="F42" i="70"/>
  <c r="F98" i="70"/>
  <c r="F165" i="70"/>
  <c r="F94" i="70"/>
  <c r="F51" i="70"/>
  <c r="F73" i="70"/>
  <c r="F217" i="70"/>
  <c r="F230" i="70"/>
  <c r="F70" i="70"/>
  <c r="F210" i="70"/>
  <c r="F218" i="70"/>
  <c r="F40" i="70"/>
  <c r="F22" i="70"/>
  <c r="F227" i="70"/>
  <c r="F97" i="70"/>
  <c r="F52" i="70"/>
  <c r="F60" i="70"/>
  <c r="F111" i="70"/>
  <c r="F69" i="70"/>
  <c r="F9" i="70"/>
  <c r="F108" i="70"/>
  <c r="F211" i="70"/>
  <c r="F220" i="70"/>
  <c r="F107" i="70"/>
  <c r="F172" i="70"/>
  <c r="F209" i="70"/>
  <c r="F204" i="70"/>
  <c r="F8" i="70"/>
  <c r="F102" i="70"/>
  <c r="F84" i="70"/>
  <c r="F58" i="70"/>
  <c r="F228" i="70"/>
  <c r="F234" i="70"/>
  <c r="F19" i="70"/>
  <c r="F75" i="70"/>
  <c r="F121" i="70"/>
  <c r="F34" i="70"/>
  <c r="F212" i="70"/>
  <c r="F122" i="70"/>
  <c r="F48" i="70"/>
  <c r="F171" i="70"/>
  <c r="F96" i="70"/>
  <c r="F118" i="70"/>
  <c r="F203" i="70"/>
  <c r="F236" i="70"/>
  <c r="F226" i="70"/>
  <c r="F180" i="70"/>
  <c r="F80" i="70"/>
  <c r="F213" i="70"/>
  <c r="F205" i="70"/>
  <c r="F119" i="70"/>
  <c r="F45" i="70"/>
  <c r="F54" i="70"/>
  <c r="F81" i="70"/>
  <c r="F89" i="70"/>
  <c r="F221" i="70"/>
  <c r="F53" i="70"/>
  <c r="F33" i="70"/>
  <c r="F215" i="70"/>
  <c r="F7" i="70"/>
  <c r="F116" i="70"/>
  <c r="F87" i="70"/>
  <c r="F74" i="70"/>
  <c r="F110" i="70"/>
  <c r="F68" i="70"/>
  <c r="F214" i="70"/>
  <c r="F47" i="70"/>
  <c r="F207" i="70"/>
  <c r="F208" i="70"/>
  <c r="F92" i="70"/>
  <c r="F10" i="70"/>
  <c r="F90" i="70"/>
  <c r="F56" i="70"/>
  <c r="F193" i="70"/>
  <c r="F229" i="70"/>
  <c r="F109" i="70"/>
  <c r="F113" i="70"/>
  <c r="F216" i="70"/>
  <c r="F67" i="70"/>
  <c r="F104" i="70"/>
  <c r="F101" i="70"/>
  <c r="F115" i="70"/>
  <c r="F206" i="70"/>
  <c r="F114" i="70"/>
  <c r="F77" i="70"/>
  <c r="F219" i="70"/>
  <c r="F50" i="70"/>
  <c r="F231" i="70"/>
  <c r="F72" i="70"/>
  <c r="F91" i="70"/>
  <c r="F233" i="70"/>
  <c r="F83" i="70"/>
  <c r="F232" i="70"/>
  <c r="F222" i="70"/>
  <c r="F62" i="70"/>
  <c r="F35" i="70"/>
  <c r="F11" i="70"/>
  <c r="F20" i="70"/>
  <c r="F55" i="70"/>
  <c r="F71" i="70"/>
  <c r="F79" i="70"/>
  <c r="F93" i="70"/>
  <c r="F4" i="70"/>
  <c r="F3" i="70"/>
  <c r="G3" i="70" s="1"/>
  <c r="F25" i="70"/>
  <c r="F61" i="70"/>
  <c r="F95" i="70"/>
  <c r="F15" i="70"/>
  <c r="F49" i="70"/>
  <c r="F23" i="70"/>
  <c r="F120" i="70"/>
  <c r="F6" i="70"/>
  <c r="R453" i="2"/>
  <c r="AC66" i="44"/>
  <c r="AC71" i="44" s="1"/>
  <c r="AC72" i="44" s="1"/>
  <c r="AC656" i="1"/>
  <c r="D31" i="44"/>
  <c r="D32" i="44" s="1"/>
  <c r="L31" i="44"/>
  <c r="L32" i="44" s="1"/>
  <c r="P4" i="3"/>
  <c r="AB4" i="3"/>
  <c r="S94" i="67"/>
  <c r="S63" i="67"/>
  <c r="R660" i="2"/>
  <c r="R84" i="44" s="1"/>
  <c r="R599" i="2"/>
  <c r="R597" i="2" s="1"/>
  <c r="E2" i="67"/>
  <c r="AF55" i="69"/>
  <c r="E4" i="3"/>
  <c r="Z654" i="39"/>
  <c r="Z8" i="44"/>
  <c r="Z7" i="44" s="1"/>
  <c r="AC55" i="69"/>
  <c r="AE4" i="3"/>
  <c r="R8" i="66"/>
  <c r="S8" i="66" s="1"/>
  <c r="K32" i="66"/>
  <c r="N9" i="66" s="1"/>
  <c r="D7" i="44"/>
  <c r="E31" i="44"/>
  <c r="E32" i="44" s="1"/>
  <c r="N31" i="44"/>
  <c r="N32" i="44" s="1"/>
  <c r="Y453" i="3"/>
  <c r="Z4" i="3"/>
  <c r="Y55" i="69"/>
  <c r="M55" i="69"/>
  <c r="Q55" i="69"/>
  <c r="F55" i="69"/>
  <c r="I455" i="3"/>
  <c r="I453" i="3" s="1"/>
  <c r="D453" i="3"/>
  <c r="R455" i="3"/>
  <c r="D656" i="3"/>
  <c r="D599" i="3"/>
  <c r="D597" i="3" s="1"/>
  <c r="P625" i="3"/>
  <c r="P624" i="3" s="1"/>
  <c r="P555" i="3"/>
  <c r="P455" i="3" s="1"/>
  <c r="K453" i="3"/>
  <c r="AA656" i="3"/>
  <c r="AA453" i="3"/>
  <c r="AA599" i="3"/>
  <c r="X453" i="3"/>
  <c r="Q453" i="3"/>
  <c r="T453" i="3"/>
  <c r="AB455" i="3"/>
  <c r="Z455" i="3"/>
  <c r="R599" i="3"/>
  <c r="R656" i="3"/>
  <c r="S455" i="3"/>
  <c r="S453" i="3" s="1"/>
  <c r="Q47" i="44"/>
  <c r="Q51" i="44" s="1"/>
  <c r="Q52" i="44" s="1"/>
  <c r="M8" i="44"/>
  <c r="M7" i="44" s="1"/>
  <c r="M654" i="39"/>
  <c r="O8" i="44"/>
  <c r="O7" i="44" s="1"/>
  <c r="O654" i="39"/>
  <c r="S8" i="44"/>
  <c r="S7" i="44" s="1"/>
  <c r="S654" i="39"/>
  <c r="K8" i="44"/>
  <c r="K7" i="44" s="1"/>
  <c r="K654" i="39"/>
  <c r="U8" i="44"/>
  <c r="U7" i="44" s="1"/>
  <c r="U654" i="39"/>
  <c r="I654" i="39"/>
  <c r="I8" i="44"/>
  <c r="J654" i="39"/>
  <c r="J8" i="44"/>
  <c r="J7" i="44" s="1"/>
  <c r="F654" i="39"/>
  <c r="F8" i="44"/>
  <c r="F7" i="44" s="1"/>
  <c r="AB654" i="39"/>
  <c r="AB8" i="44"/>
  <c r="AB7" i="44" s="1"/>
  <c r="Q8" i="44"/>
  <c r="Q654" i="39"/>
  <c r="E654" i="39"/>
  <c r="E8" i="44"/>
  <c r="E7" i="44" s="1"/>
  <c r="Q654" i="41"/>
  <c r="Q10" i="44"/>
  <c r="V8" i="44"/>
  <c r="V7" i="44" s="1"/>
  <c r="V654" i="39"/>
  <c r="P7" i="44"/>
  <c r="X8" i="44"/>
  <c r="X7" i="44" s="1"/>
  <c r="X654" i="39"/>
  <c r="I47" i="44"/>
  <c r="I51" i="44" s="1"/>
  <c r="I52" i="44" s="1"/>
  <c r="K31" i="44"/>
  <c r="K32" i="44" s="1"/>
  <c r="J31" i="44"/>
  <c r="J32" i="44" s="1"/>
  <c r="R31" i="44"/>
  <c r="R32" i="44" s="1"/>
  <c r="M31" i="44"/>
  <c r="M32" i="44" s="1"/>
  <c r="C31" i="44"/>
  <c r="C32" i="44" s="1"/>
  <c r="G31" i="44"/>
  <c r="G32" i="44" s="1"/>
  <c r="AA31" i="44"/>
  <c r="AA32" i="44" s="1"/>
  <c r="W31" i="44"/>
  <c r="W32" i="44" s="1"/>
  <c r="AC31" i="44"/>
  <c r="AC32" i="44" s="1"/>
  <c r="AD453" i="3"/>
  <c r="AC453" i="3"/>
  <c r="W555" i="3"/>
  <c r="W455" i="3" s="1"/>
  <c r="W453" i="3" s="1"/>
  <c r="W625" i="3"/>
  <c r="W624" i="3" s="1"/>
  <c r="G453" i="3"/>
  <c r="AA7" i="44"/>
  <c r="N455" i="3"/>
  <c r="N453" i="3" s="1"/>
  <c r="AD7" i="44"/>
  <c r="O659" i="3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X597" i="3" s="1"/>
  <c r="Y660" i="3"/>
  <c r="Y599" i="3"/>
  <c r="Y597" i="3" s="1"/>
  <c r="I659" i="3"/>
  <c r="I599" i="3"/>
  <c r="I10" i="44"/>
  <c r="I654" i="41"/>
  <c r="G660" i="3"/>
  <c r="G599" i="3"/>
  <c r="G597" i="3" s="1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S660" i="3"/>
  <c r="S599" i="3"/>
  <c r="K660" i="3"/>
  <c r="K599" i="3"/>
  <c r="K597" i="3" s="1"/>
  <c r="L659" i="3"/>
  <c r="L599" i="3"/>
  <c r="N659" i="3"/>
  <c r="N599" i="3"/>
  <c r="Q660" i="3"/>
  <c r="Q599" i="3"/>
  <c r="Q597" i="3" s="1"/>
  <c r="L455" i="3"/>
  <c r="L453" i="3" s="1"/>
  <c r="AB660" i="3"/>
  <c r="AB599" i="3"/>
  <c r="AC660" i="3"/>
  <c r="AC599" i="3"/>
  <c r="AC597" i="3" s="1"/>
  <c r="AE625" i="3"/>
  <c r="AE624" i="3" s="1"/>
  <c r="AE555" i="3"/>
  <c r="AE455" i="3" s="1"/>
  <c r="H625" i="3"/>
  <c r="H624" i="3" s="1"/>
  <c r="H555" i="3"/>
  <c r="H455" i="3" s="1"/>
  <c r="H453" i="3" s="1"/>
  <c r="J625" i="3"/>
  <c r="J624" i="3" s="1"/>
  <c r="J660" i="3" s="1"/>
  <c r="J555" i="3"/>
  <c r="J455" i="3" s="1"/>
  <c r="J453" i="3" s="1"/>
  <c r="U453" i="3"/>
  <c r="Z660" i="3"/>
  <c r="Z599" i="3"/>
  <c r="J659" i="3"/>
  <c r="AD660" i="3"/>
  <c r="AD599" i="3"/>
  <c r="AD597" i="3" s="1"/>
  <c r="V654" i="3"/>
  <c r="G6" i="44"/>
  <c r="G654" i="1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AB654" i="2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Z654" i="2"/>
  <c r="AD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AA597" i="3" l="1"/>
  <c r="R453" i="3"/>
  <c r="P453" i="3"/>
  <c r="E2" i="69"/>
  <c r="S2" i="67"/>
  <c r="K33" i="67"/>
  <c r="R34" i="67"/>
  <c r="M33" i="67"/>
  <c r="T34" i="67"/>
  <c r="AB63" i="67"/>
  <c r="AB95" i="67"/>
  <c r="E63" i="67"/>
  <c r="E66" i="67" s="1"/>
  <c r="E95" i="67"/>
  <c r="P63" i="67"/>
  <c r="P95" i="67"/>
  <c r="M63" i="67"/>
  <c r="M95" i="67"/>
  <c r="J92" i="44"/>
  <c r="K34" i="67"/>
  <c r="AC34" i="67"/>
  <c r="H34" i="67"/>
  <c r="J33" i="67"/>
  <c r="Y34" i="67"/>
  <c r="P33" i="67"/>
  <c r="J95" i="67"/>
  <c r="J63" i="67"/>
  <c r="L62" i="67"/>
  <c r="L96" i="67"/>
  <c r="AF62" i="67"/>
  <c r="AF96" i="67"/>
  <c r="AA34" i="67"/>
  <c r="O33" i="67"/>
  <c r="L34" i="67"/>
  <c r="L32" i="67" s="1"/>
  <c r="L5" i="67" s="1"/>
  <c r="G34" i="67"/>
  <c r="W62" i="67"/>
  <c r="W32" i="67"/>
  <c r="W5" i="67" s="1"/>
  <c r="W2" i="69" s="1"/>
  <c r="W96" i="67"/>
  <c r="AB62" i="67"/>
  <c r="AB96" i="67"/>
  <c r="AB32" i="67"/>
  <c r="AB5" i="67" s="1"/>
  <c r="AA62" i="67"/>
  <c r="AA96" i="67"/>
  <c r="AA32" i="67"/>
  <c r="AA5" i="67" s="1"/>
  <c r="AA2" i="67" s="1"/>
  <c r="S62" i="67"/>
  <c r="S96" i="67"/>
  <c r="AE34" i="67"/>
  <c r="AD34" i="67"/>
  <c r="Z34" i="67"/>
  <c r="V34" i="67"/>
  <c r="U34" i="67"/>
  <c r="Q62" i="67"/>
  <c r="Q96" i="67"/>
  <c r="AC62" i="67"/>
  <c r="AC96" i="67"/>
  <c r="H62" i="67"/>
  <c r="H32" i="67"/>
  <c r="H5" i="67" s="1"/>
  <c r="H96" i="67"/>
  <c r="T62" i="67"/>
  <c r="T96" i="67"/>
  <c r="O63" i="67"/>
  <c r="O95" i="67"/>
  <c r="F62" i="67"/>
  <c r="F96" i="67"/>
  <c r="I62" i="67"/>
  <c r="I96" i="67"/>
  <c r="S55" i="67"/>
  <c r="S56" i="67" s="1"/>
  <c r="S2" i="69"/>
  <c r="W55" i="67"/>
  <c r="W56" i="67" s="1"/>
  <c r="G4" i="70"/>
  <c r="G5" i="70" s="1"/>
  <c r="G6" i="70" s="1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AC654" i="1"/>
  <c r="AC6" i="44"/>
  <c r="AC11" i="44" s="1"/>
  <c r="Z453" i="3"/>
  <c r="AE453" i="3"/>
  <c r="AB453" i="3"/>
  <c r="V11" i="44"/>
  <c r="V12" i="44" s="1"/>
  <c r="R91" i="44"/>
  <c r="R92" i="44" s="1"/>
  <c r="R656" i="2"/>
  <c r="R4" i="44" s="1"/>
  <c r="W2" i="67"/>
  <c r="K5" i="66"/>
  <c r="E453" i="3"/>
  <c r="S40" i="66"/>
  <c r="T8" i="66" s="1"/>
  <c r="Q7" i="44"/>
  <c r="Q11" i="44" s="1"/>
  <c r="I597" i="3"/>
  <c r="R597" i="3"/>
  <c r="D654" i="3"/>
  <c r="P660" i="3"/>
  <c r="P599" i="3"/>
  <c r="P597" i="3" s="1"/>
  <c r="AA654" i="3"/>
  <c r="AB597" i="3"/>
  <c r="Z597" i="3"/>
  <c r="R654" i="3"/>
  <c r="S597" i="3"/>
  <c r="H11" i="44"/>
  <c r="Y11" i="44"/>
  <c r="I7" i="44"/>
  <c r="I11" i="44" s="1"/>
  <c r="G11" i="44"/>
  <c r="AD11" i="44"/>
  <c r="Z11" i="44"/>
  <c r="N11" i="44"/>
  <c r="X11" i="44"/>
  <c r="S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92" i="44"/>
  <c r="AD656" i="3"/>
  <c r="AD654" i="3" s="1"/>
  <c r="Z92" i="44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D11" i="44"/>
  <c r="D12" i="44" s="1"/>
  <c r="U11" i="44"/>
  <c r="T11" i="44"/>
  <c r="AB11" i="44"/>
  <c r="AA11" i="44"/>
  <c r="AA12" i="44" s="1"/>
  <c r="L11" i="44"/>
  <c r="P11" i="44"/>
  <c r="J11" i="44"/>
  <c r="AE11" i="44"/>
  <c r="K11" i="44"/>
  <c r="W11" i="44"/>
  <c r="E56" i="67" l="1"/>
  <c r="L55" i="67"/>
  <c r="L2" i="69"/>
  <c r="L2" i="67"/>
  <c r="H55" i="67"/>
  <c r="H2" i="69"/>
  <c r="H2" i="67"/>
  <c r="G95" i="67"/>
  <c r="G63" i="67"/>
  <c r="G32" i="67"/>
  <c r="G5" i="67" s="1"/>
  <c r="O62" i="67"/>
  <c r="O96" i="67"/>
  <c r="O32" i="67"/>
  <c r="O5" i="67" s="1"/>
  <c r="P62" i="67"/>
  <c r="P96" i="67"/>
  <c r="P32" i="67"/>
  <c r="P5" i="67" s="1"/>
  <c r="J62" i="67"/>
  <c r="J96" i="67"/>
  <c r="J32" i="67"/>
  <c r="J5" i="67" s="1"/>
  <c r="AC63" i="67"/>
  <c r="AC95" i="67"/>
  <c r="AC32" i="67"/>
  <c r="AC5" i="67" s="1"/>
  <c r="N34" i="67"/>
  <c r="F34" i="67"/>
  <c r="D34" i="67"/>
  <c r="I34" i="67"/>
  <c r="Q34" i="67"/>
  <c r="S66" i="67"/>
  <c r="V63" i="67"/>
  <c r="V95" i="67"/>
  <c r="V32" i="67"/>
  <c r="V5" i="67" s="1"/>
  <c r="AD95" i="67"/>
  <c r="AD63" i="67"/>
  <c r="AD32" i="67"/>
  <c r="AD5" i="67" s="1"/>
  <c r="AB55" i="67"/>
  <c r="AB56" i="67" s="1"/>
  <c r="AB2" i="69"/>
  <c r="AB2" i="67"/>
  <c r="T95" i="67"/>
  <c r="T63" i="67"/>
  <c r="T32" i="67"/>
  <c r="T5" i="67" s="1"/>
  <c r="R95" i="67"/>
  <c r="R32" i="67"/>
  <c r="R5" i="67" s="1"/>
  <c r="R63" i="67"/>
  <c r="G1" i="71"/>
  <c r="AF34" i="67"/>
  <c r="X34" i="67"/>
  <c r="AA55" i="67"/>
  <c r="AA2" i="69"/>
  <c r="L95" i="67"/>
  <c r="L63" i="67"/>
  <c r="AA95" i="67"/>
  <c r="AA63" i="67"/>
  <c r="AA66" i="67" s="1"/>
  <c r="Y95" i="67"/>
  <c r="Y63" i="67"/>
  <c r="Y32" i="67"/>
  <c r="Y5" i="67" s="1"/>
  <c r="H63" i="67"/>
  <c r="H66" i="67" s="1"/>
  <c r="H95" i="67"/>
  <c r="K95" i="67"/>
  <c r="K63" i="67"/>
  <c r="U63" i="67"/>
  <c r="U32" i="67"/>
  <c r="U5" i="67" s="1"/>
  <c r="U95" i="67"/>
  <c r="Z95" i="67"/>
  <c r="Z63" i="67"/>
  <c r="Z32" i="67"/>
  <c r="Z5" i="67" s="1"/>
  <c r="AE95" i="67"/>
  <c r="AE32" i="67"/>
  <c r="AE5" i="67" s="1"/>
  <c r="AE63" i="67"/>
  <c r="AB66" i="67"/>
  <c r="L66" i="67"/>
  <c r="M62" i="67"/>
  <c r="M96" i="67"/>
  <c r="M32" i="67"/>
  <c r="M5" i="67" s="1"/>
  <c r="K62" i="67"/>
  <c r="K96" i="67"/>
  <c r="K32" i="67"/>
  <c r="K5" i="67" s="1"/>
  <c r="W66" i="67"/>
  <c r="K2" i="66"/>
  <c r="K2" i="68"/>
  <c r="T12" i="44"/>
  <c r="R11" i="44"/>
  <c r="R12" i="44" s="1"/>
  <c r="R654" i="2"/>
  <c r="T18" i="66"/>
  <c r="T29" i="66"/>
  <c r="T30" i="66"/>
  <c r="T35" i="66"/>
  <c r="T31" i="66"/>
  <c r="T13" i="66"/>
  <c r="T16" i="66"/>
  <c r="T9" i="66"/>
  <c r="T32" i="66"/>
  <c r="T37" i="66"/>
  <c r="T23" i="66"/>
  <c r="T26" i="66"/>
  <c r="T10" i="66"/>
  <c r="T36" i="66"/>
  <c r="T25" i="66"/>
  <c r="T33" i="66"/>
  <c r="T34" i="66"/>
  <c r="T5" i="66"/>
  <c r="T6" i="66"/>
  <c r="T15" i="66"/>
  <c r="T11" i="66"/>
  <c r="T28" i="66"/>
  <c r="T22" i="66"/>
  <c r="T27" i="66"/>
  <c r="T20" i="66"/>
  <c r="T14" i="66"/>
  <c r="T7" i="66"/>
  <c r="T24" i="66"/>
  <c r="T17" i="66"/>
  <c r="T19" i="66"/>
  <c r="T21" i="66"/>
  <c r="T12" i="66"/>
  <c r="N12" i="66"/>
  <c r="P92" i="44"/>
  <c r="P656" i="3"/>
  <c r="P654" i="3" s="1"/>
  <c r="K12" i="44"/>
  <c r="AC12" i="44"/>
  <c r="W656" i="3"/>
  <c r="W654" i="3" s="1"/>
  <c r="W92" i="44"/>
  <c r="J12" i="44"/>
  <c r="U12" i="44"/>
  <c r="L12" i="44"/>
  <c r="I12" i="44"/>
  <c r="AB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Z12" i="44"/>
  <c r="K55" i="67" l="1"/>
  <c r="K56" i="67" s="1"/>
  <c r="K2" i="69"/>
  <c r="K2" i="67"/>
  <c r="AE55" i="67"/>
  <c r="AE56" i="67" s="1"/>
  <c r="AE2" i="67"/>
  <c r="AE2" i="69"/>
  <c r="Y55" i="67"/>
  <c r="Y56" i="67" s="1"/>
  <c r="Y2" i="67"/>
  <c r="Y2" i="69"/>
  <c r="AA56" i="67"/>
  <c r="AF63" i="67"/>
  <c r="AG63" i="67" s="1"/>
  <c r="AF95" i="67"/>
  <c r="AF32" i="67"/>
  <c r="AF5" i="67" s="1"/>
  <c r="Q95" i="67"/>
  <c r="Q63" i="67"/>
  <c r="Q32" i="67"/>
  <c r="Q5" i="67" s="1"/>
  <c r="D95" i="67"/>
  <c r="D63" i="67"/>
  <c r="D32" i="67"/>
  <c r="N95" i="67"/>
  <c r="N63" i="67"/>
  <c r="N32" i="67"/>
  <c r="N5" i="67" s="1"/>
  <c r="J55" i="67"/>
  <c r="J56" i="67" s="1"/>
  <c r="J2" i="67"/>
  <c r="J2" i="69"/>
  <c r="T55" i="67"/>
  <c r="T2" i="69"/>
  <c r="T2" i="67"/>
  <c r="AC55" i="67"/>
  <c r="AC56" i="67" s="1"/>
  <c r="AC2" i="69"/>
  <c r="AC2" i="67"/>
  <c r="G55" i="67"/>
  <c r="G56" i="67" s="1"/>
  <c r="G2" i="67"/>
  <c r="G2" i="69"/>
  <c r="M55" i="67"/>
  <c r="M56" i="67" s="1"/>
  <c r="M2" i="69"/>
  <c r="M2" i="67"/>
  <c r="Z55" i="67"/>
  <c r="Z56" i="67" s="1"/>
  <c r="Z2" i="69"/>
  <c r="Z2" i="67"/>
  <c r="U55" i="67"/>
  <c r="U56" i="67" s="1"/>
  <c r="U2" i="69"/>
  <c r="U2" i="67"/>
  <c r="X63" i="67"/>
  <c r="X95" i="67"/>
  <c r="X32" i="67"/>
  <c r="X5" i="67" s="1"/>
  <c r="V55" i="67"/>
  <c r="V56" i="67" s="1"/>
  <c r="V2" i="69"/>
  <c r="V2" i="67"/>
  <c r="I95" i="67"/>
  <c r="I63" i="67"/>
  <c r="I32" i="67"/>
  <c r="I5" i="67" s="1"/>
  <c r="F95" i="67"/>
  <c r="F63" i="67"/>
  <c r="F32" i="67"/>
  <c r="F5" i="67" s="1"/>
  <c r="O55" i="67"/>
  <c r="O56" i="67" s="1"/>
  <c r="O2" i="69"/>
  <c r="O2" i="67"/>
  <c r="G66" i="67"/>
  <c r="AE66" i="67"/>
  <c r="Z66" i="67"/>
  <c r="R2" i="69"/>
  <c r="R2" i="67"/>
  <c r="R55" i="67"/>
  <c r="AD55" i="67"/>
  <c r="AD56" i="67" s="1"/>
  <c r="AD2" i="69"/>
  <c r="AD2" i="67"/>
  <c r="AC66" i="67"/>
  <c r="P55" i="67"/>
  <c r="P56" i="67" s="1"/>
  <c r="P2" i="69"/>
  <c r="P2" i="67"/>
  <c r="H56" i="67"/>
  <c r="L56" i="67"/>
  <c r="T40" i="66"/>
  <c r="W5" i="66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P12" i="44"/>
  <c r="W12" i="44"/>
  <c r="M12" i="44"/>
  <c r="H654" i="3"/>
  <c r="H12" i="44"/>
  <c r="E654" i="3"/>
  <c r="E12" i="44"/>
  <c r="AE12" i="44"/>
  <c r="C433" i="3"/>
  <c r="C431" i="3" s="1"/>
  <c r="J66" i="67" l="1"/>
  <c r="V66" i="67"/>
  <c r="U66" i="67"/>
  <c r="M66" i="67"/>
  <c r="K66" i="67"/>
  <c r="R66" i="67"/>
  <c r="R56" i="67"/>
  <c r="X55" i="67"/>
  <c r="X2" i="67"/>
  <c r="X2" i="69"/>
  <c r="T56" i="67"/>
  <c r="T66" i="67"/>
  <c r="Q55" i="67"/>
  <c r="Q56" i="67" s="1"/>
  <c r="Q2" i="69"/>
  <c r="Q2" i="67"/>
  <c r="AD66" i="67"/>
  <c r="AF55" i="67"/>
  <c r="AF2" i="67"/>
  <c r="AF2" i="69"/>
  <c r="I55" i="67"/>
  <c r="I56" i="67" s="1"/>
  <c r="I2" i="67"/>
  <c r="I2" i="69"/>
  <c r="Y66" i="67"/>
  <c r="F55" i="67"/>
  <c r="F56" i="67" s="1"/>
  <c r="F2" i="67"/>
  <c r="F2" i="69"/>
  <c r="P66" i="67"/>
  <c r="O66" i="67"/>
  <c r="N2" i="69"/>
  <c r="N2" i="67"/>
  <c r="N55" i="67"/>
  <c r="N56" i="67" s="1"/>
  <c r="D27" i="69"/>
  <c r="D27" i="67"/>
  <c r="U40" i="66"/>
  <c r="C579" i="3"/>
  <c r="I66" i="67" l="1"/>
  <c r="Q66" i="67"/>
  <c r="F66" i="67"/>
  <c r="X66" i="67"/>
  <c r="X56" i="67"/>
  <c r="AF66" i="67"/>
  <c r="AF56" i="67"/>
  <c r="AG55" i="67"/>
  <c r="AJ55" i="67"/>
  <c r="N66" i="67"/>
  <c r="C636" i="3"/>
  <c r="C431" i="1"/>
  <c r="C579" i="1" s="1"/>
  <c r="C436" i="3"/>
  <c r="C434" i="3" s="1"/>
  <c r="AG56" i="67" l="1"/>
  <c r="AJ56" i="67"/>
  <c r="D28" i="69"/>
  <c r="D24" i="69" s="1"/>
  <c r="D28" i="67"/>
  <c r="D24" i="67" s="1"/>
  <c r="D60" i="67" s="1"/>
  <c r="C425" i="1"/>
  <c r="C4" i="1" s="1"/>
  <c r="C425" i="3"/>
  <c r="C580" i="3"/>
  <c r="C576" i="1"/>
  <c r="C455" i="1" s="1"/>
  <c r="C636" i="1"/>
  <c r="C633" i="1" s="1"/>
  <c r="C2" i="1"/>
  <c r="C4" i="3" l="1"/>
  <c r="C453" i="1"/>
  <c r="D5" i="67"/>
  <c r="D55" i="67" s="1"/>
  <c r="D59" i="69"/>
  <c r="D5" i="69"/>
  <c r="C661" i="1"/>
  <c r="C599" i="1"/>
  <c r="C597" i="1" s="1"/>
  <c r="C637" i="3"/>
  <c r="C633" i="3" s="1"/>
  <c r="C576" i="3"/>
  <c r="C455" i="3" s="1"/>
  <c r="C453" i="3" s="1"/>
  <c r="D2" i="69" l="1"/>
  <c r="D56" i="67"/>
  <c r="AI56" i="67" s="1"/>
  <c r="AI55" i="67"/>
  <c r="D66" i="67"/>
  <c r="D55" i="69"/>
  <c r="D2" i="67"/>
  <c r="C656" i="1"/>
  <c r="C106" i="44"/>
  <c r="C111" i="44" s="1"/>
  <c r="C661" i="3"/>
  <c r="C599" i="3"/>
  <c r="C597" i="3" s="1"/>
  <c r="C656" i="3" l="1"/>
  <c r="C654" i="3" s="1"/>
  <c r="C112" i="44"/>
  <c r="C654" i="1"/>
  <c r="C6" i="44"/>
  <c r="C11" i="44" s="1"/>
  <c r="C12" i="44" s="1"/>
</calcChain>
</file>

<file path=xl/comments1.xml><?xml version="1.0" encoding="utf-8"?>
<comments xmlns="http://schemas.openxmlformats.org/spreadsheetml/2006/main">
  <authors>
    <author>tc={4A65B8DC-444E-4405-BD91-0F7C67C16809}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<sst xmlns="http://schemas.openxmlformats.org/spreadsheetml/2006/main" count="10913" uniqueCount="924">
  <si>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</si>
  <si>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</si>
  <si>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</si>
  <si>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</si>
  <si>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</si>
  <si>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</si>
  <si>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</si>
  <si>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</si>
  <si>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</si>
  <si>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</si>
  <si>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</si>
  <si>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</si>
  <si>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</si>
  <si>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</si>
  <si>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</si>
  <si>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</si>
  <si>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</si>
  <si>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</si>
  <si>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</si>
  <si>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</si>
  <si>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</si>
  <si>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</si>
  <si>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</si>
  <si>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</si>
  <si>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</si>
  <si>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</si>
  <si>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</si>
  <si>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</si>
  <si>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</si>
  <si>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</si>
  <si>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</si>
  <si>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</si>
  <si>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</si>
  <si>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</si>
  <si>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</si>
  <si>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</si>
  <si>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</si>
  <si>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</si>
  <si>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</si>
  <si>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</si>
  <si>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</si>
  <si>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</si>
  <si>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</si>
  <si>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</si>
  <si>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</si>
  <si>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</si>
  <si>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</si>
  <si>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</si>
  <si>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</si>
  <si>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</si>
  <si>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</si>
  <si>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</si>
  <si>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</si>
  <si>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</si>
  <si>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</si>
  <si>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</si>
  <si>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</si>
  <si>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</si>
  <si>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</si>
  <si>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</si>
  <si>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</si>
  <si>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</si>
  <si>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</si>
  <si>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</si>
  <si>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</si>
  <si>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</si>
  <si>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</si>
  <si>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</si>
  <si>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</si>
  <si>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</si>
  <si>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</si>
  <si>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</si>
  <si>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</si>
  <si>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</si>
  <si>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</si>
  <si>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</si>
  <si>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</si>
  <si>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</si>
  <si>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</si>
  <si>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</si>
  <si>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</si>
  <si>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</si>
  <si>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</si>
  <si>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</si>
  <si>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</si>
  <si>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</si>
  <si>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</si>
  <si>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</si>
  <si>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</si>
  <si>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</si>
  <si>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</si>
  <si>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</si>
  <si>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</si>
  <si>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</si>
  <si>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</si>
  <si>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</si>
  <si>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</si>
  <si>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</si>
  <si>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</si>
  <si>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</si>
  <si>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</si>
  <si>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</si>
  <si>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</si>
  <si>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</si>
  <si>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</si>
  <si>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</si>
  <si>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</si>
  <si>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</si>
  <si>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</si>
  <si>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</si>
  <si>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</si>
  <si>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</si>
  <si>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</si>
  <si>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</si>
  <si>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</si>
  <si>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</si>
  <si>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</si>
  <si>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</si>
  <si>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</si>
  <si>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</si>
  <si>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</si>
  <si>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</si>
  <si>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</si>
  <si>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</si>
  <si>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</si>
  <si>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</si>
  <si>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</si>
  <si>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</si>
  <si>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</si>
  <si>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</si>
  <si>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</si>
  <si>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</si>
  <si>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</si>
  <si>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</si>
  <si>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</si>
  <si>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</si>
  <si>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</si>
  <si>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</si>
  <si>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</si>
  <si>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</si>
  <si>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</si>
  <si>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</si>
  <si>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</si>
  <si>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</si>
  <si>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</si>
  <si>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</si>
  <si>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</si>
  <si>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</si>
  <si>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</si>
  <si>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</si>
  <si>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</si>
  <si>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</si>
  <si>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</si>
  <si>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</si>
  <si>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</si>
  <si>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</si>
  <si>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</si>
  <si>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</si>
  <si>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</si>
  <si>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</si>
  <si>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</si>
  <si>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</si>
  <si>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</si>
  <si>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</si>
  <si>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</si>
  <si>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</si>
  <si>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</si>
  <si>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</si>
  <si>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</si>
  <si>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</si>
  <si>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</si>
  <si>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</si>
  <si>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</si>
  <si>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</si>
  <si>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</si>
  <si>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</si>
  <si>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</si>
  <si>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</si>
  <si>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</si>
  <si>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</si>
  <si>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</si>
  <si>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</si>
  <si>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</si>
  <si>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</si>
  <si>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</si>
  <si>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</si>
  <si>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</si>
  <si>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</si>
  <si>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</si>
  <si>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</si>
  <si>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</si>
  <si>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</si>
  <si>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</si>
  <si>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</si>
  <si>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</si>
  <si>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</si>
  <si>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</si>
  <si>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</si>
  <si>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</si>
  <si>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</si>
  <si>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</si>
  <si>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</si>
  <si>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</si>
  <si>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</si>
  <si>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</si>
  <si>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</si>
  <si>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</si>
  <si>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</si>
  <si>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</si>
  <si>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</si>
  <si>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</si>
  <si>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</si>
  <si>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</si>
  <si>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</si>
  <si>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</si>
  <si>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</si>
  <si>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</si>
  <si>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</si>
  <si>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</si>
  <si>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</si>
  <si>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</si>
  <si>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</si>
  <si>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</si>
  <si>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</si>
  <si>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</si>
  <si>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</si>
  <si>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</si>
  <si>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</si>
  <si>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</si>
  <si>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</si>
  <si>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</si>
  <si>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</si>
  <si>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</si>
  <si>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</si>
  <si>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</si>
  <si>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</si>
  <si>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</si>
  <si>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</si>
  <si>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</si>
  <si>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</si>
  <si>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</si>
  <si>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</si>
  <si>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</si>
  <si>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</si>
  <si>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</si>
  <si>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</si>
  <si>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</si>
  <si>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</si>
  <si>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</si>
  <si>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</si>
  <si>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</si>
  <si>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</si>
  <si>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</si>
  <si>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</si>
  <si>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</si>
  <si>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</si>
  <si>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</si>
  <si>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</si>
  <si>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</si>
  <si>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</si>
  <si>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</si>
  <si>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</si>
  <si>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</si>
  <si>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</si>
  <si>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</si>
  <si>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</si>
  <si>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</si>
  <si>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</si>
  <si>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</si>
  <si>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</si>
  <si>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</si>
  <si>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</si>
  <si>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</si>
  <si>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</si>
  <si>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</si>
  <si>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</si>
  <si>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</si>
  <si>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</si>
  <si>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</si>
  <si>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</si>
  <si>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</si>
  <si>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</si>
  <si>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</si>
  <si>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</si>
  <si>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</si>
  <si>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</si>
  <si>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</si>
  <si>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</si>
  <si>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</si>
  <si>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</si>
  <si>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</si>
  <si>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</si>
  <si>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</si>
  <si>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</si>
  <si>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</si>
  <si>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</si>
  <si>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</si>
  <si>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</si>
  <si>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</si>
  <si>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</si>
  <si>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</si>
  <si>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</si>
  <si>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</si>
  <si>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</si>
  <si>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</si>
  <si>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</si>
  <si>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</si>
  <si>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</si>
  <si>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</si>
  <si>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</si>
  <si>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</si>
  <si>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</si>
  <si>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</si>
  <si>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</si>
  <si>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</si>
  <si>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</si>
  <si>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</si>
  <si>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</si>
  <si>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</si>
  <si>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</si>
  <si>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</si>
  <si>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</si>
  <si>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</si>
  <si>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</si>
  <si>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</si>
  <si>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</si>
  <si>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</si>
  <si>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</si>
  <si>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</si>
  <si>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</si>
  <si>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</si>
  <si>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</si>
  <si>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</si>
  <si>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</si>
  <si>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</si>
  <si>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</si>
  <si>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</si>
  <si>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</si>
  <si>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</si>
  <si>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</si>
  <si>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</si>
  <si>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</si>
  <si>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</si>
  <si>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</si>
  <si>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</si>
  <si>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</si>
  <si>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</si>
  <si>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</si>
  <si>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</si>
  <si>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</si>
  <si>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</si>
  <si>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</si>
  <si>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</si>
  <si>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</si>
  <si>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</si>
  <si>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</si>
  <si>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</si>
  <si>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</si>
  <si>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</si>
  <si>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</si>
  <si>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</si>
  <si>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</si>
  <si>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</si>
  <si>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</si>
  <si>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</si>
  <si>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</si>
  <si>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</si>
  <si>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</si>
  <si>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</si>
  <si>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</si>
  <si>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</si>
  <si>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</si>
  <si>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</si>
  <si>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</si>
  <si>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</si>
  <si>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</si>
  <si>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</si>
  <si>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</si>
  <si>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</si>
  <si>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</si>
  <si>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</si>
  <si>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</si>
  <si>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</si>
  <si>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</si>
  <si>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</si>
  <si>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</si>
  <si>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</si>
  <si>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</si>
  <si>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</si>
  <si>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</si>
  <si>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</si>
  <si>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</si>
  <si>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</si>
  <si>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</si>
  <si>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</si>
  <si>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</si>
  <si>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</si>
  <si>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</si>
  <si>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</si>
  <si>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</si>
  <si>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</si>
  <si>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</si>
  <si>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</si>
  <si>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</si>
  <si>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</si>
  <si>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</si>
  <si>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</si>
  <si>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</si>
  <si>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</si>
  <si>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</si>
  <si>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</si>
  <si>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</si>
  <si>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</si>
  <si>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</si>
  <si>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</si>
  <si>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</si>
  <si>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</si>
  <si>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</si>
  <si>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</si>
  <si>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</si>
  <si>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</si>
  <si>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</si>
  <si>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</si>
  <si>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</si>
  <si>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</si>
  <si>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</si>
  <si>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</si>
  <si>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</si>
  <si>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</si>
  <si>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</si>
  <si>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</si>
  <si>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</si>
  <si>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</si>
  <si>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</si>
  <si>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</si>
  <si>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</si>
  <si>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</si>
  <si>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</si>
  <si>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</si>
  <si>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</si>
  <si>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</si>
  <si>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</si>
  <si>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</si>
  <si>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</si>
  <si>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</si>
  <si>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</si>
  <si>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</si>
  <si>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</si>
  <si>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</si>
  <si>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</si>
  <si>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</si>
  <si>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</si>
  <si>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</si>
  <si>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</si>
  <si>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</si>
  <si>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</si>
  <si>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</si>
  <si>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</si>
  <si>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</si>
  <si>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</si>
  <si>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</si>
  <si>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</si>
  <si>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</si>
  <si>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</si>
  <si>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</si>
  <si>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</si>
  <si>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</si>
  <si>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</si>
  <si>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</si>
  <si>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</si>
  <si>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</si>
  <si>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</si>
  <si>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</si>
  <si>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</si>
  <si>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</si>
  <si>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</si>
  <si>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</si>
  <si>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</si>
  <si>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</si>
  <si>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</si>
  <si>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</si>
  <si>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</si>
  <si>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</si>
  <si>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</si>
  <si>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</si>
  <si>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</si>
  <si>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</si>
  <si>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</si>
  <si>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</si>
  <si>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</si>
  <si>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</si>
  <si>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</si>
  <si>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</si>
  <si>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</si>
  <si>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</si>
  <si>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</si>
  <si>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</si>
  <si>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</si>
  <si>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</si>
  <si>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</si>
  <si>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</si>
  <si>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</si>
  <si>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</si>
  <si>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</si>
  <si>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</si>
  <si>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</si>
  <si>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</si>
  <si>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</si>
  <si>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</si>
  <si>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</si>
  <si>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</si>
  <si>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</si>
  <si>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</si>
  <si>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</si>
  <si>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</si>
  <si>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</si>
  <si>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</si>
  <si>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</si>
  <si>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</si>
  <si>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</si>
  <si>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</si>
  <si>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</si>
  <si>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</si>
  <si>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</si>
  <si>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</si>
  <si>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</si>
  <si>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</si>
  <si>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</si>
  <si>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</si>
  <si>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</si>
  <si>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</si>
  <si>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</si>
  <si>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</si>
  <si>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</si>
  <si>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</si>
  <si>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</si>
  <si>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</si>
  <si>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</si>
  <si>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</si>
  <si>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</si>
  <si>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</si>
  <si>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</si>
  <si>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</si>
  <si>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</si>
  <si>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</si>
  <si>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</si>
  <si>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</si>
  <si>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</si>
  <si>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</si>
  <si>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</si>
  <si>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</si>
  <si>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</si>
  <si>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</si>
  <si>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</si>
  <si>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</si>
  <si>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</si>
  <si>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</si>
  <si>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</si>
  <si>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</si>
  <si>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</si>
  <si>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</si>
  <si>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</si>
  <si>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</si>
  <si>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</si>
  <si>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</si>
  <si>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</si>
  <si>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</si>
  <si>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</si>
  <si>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</si>
  <si>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</si>
  <si>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</si>
  <si>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</si>
  <si>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</si>
  <si>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</si>
  <si>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</si>
  <si>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</si>
  <si>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</si>
  <si>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</si>
  <si>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</si>
  <si>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</si>
  <si>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</si>
  <si>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</si>
  <si>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</si>
  <si>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</si>
  <si>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</si>
  <si>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</si>
  <si>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</si>
  <si>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</si>
  <si>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</si>
  <si>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</si>
  <si>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</si>
  <si>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</si>
  <si>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</si>
  <si>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</si>
  <si>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</si>
  <si>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</si>
  <si>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</si>
  <si>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</si>
  <si>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</si>
  <si>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</si>
  <si>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</si>
  <si>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</si>
  <si>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</si>
  <si>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</si>
  <si>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</si>
  <si>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</si>
  <si>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</si>
  <si>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</si>
  <si>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</si>
  <si>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</si>
  <si>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</si>
  <si>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</si>
  <si>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</si>
  <si>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</si>
  <si>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</si>
  <si>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</si>
  <si>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</si>
  <si>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</si>
  <si>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</si>
  <si>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</si>
  <si>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</si>
  <si>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</si>
  <si>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</si>
  <si>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</si>
  <si>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</si>
  <si>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</si>
  <si>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</si>
  <si>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</si>
  <si>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</si>
  <si>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</si>
  <si>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</si>
  <si>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</si>
  <si>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</si>
  <si>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</si>
  <si>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</si>
  <si>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</si>
  <si>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</si>
  <si>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</si>
  <si>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</si>
  <si>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</si>
  <si>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</si>
  <si>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</si>
  <si>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</si>
  <si>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</si>
  <si>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</si>
  <si>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</si>
  <si>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</si>
  <si>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</si>
  <si>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</si>
  <si>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</si>
  <si>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</si>
  <si>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</si>
  <si>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</si>
  <si>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</si>
  <si>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</si>
  <si>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</si>
  <si>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</si>
  <si>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</si>
  <si>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</si>
  <si>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</si>
  <si>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</si>
  <si>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</si>
  <si>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</si>
  <si>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</si>
  <si>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</si>
  <si>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</si>
  <si>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</si>
  <si>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</si>
  <si>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</si>
  <si>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</si>
  <si>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</si>
  <si>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</si>
  <si>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</si>
  <si>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</si>
  <si>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</si>
  <si>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</si>
  <si>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</si>
  <si>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</si>
  <si>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</si>
  <si>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</si>
  <si>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</si>
  <si>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</si>
  <si>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</si>
  <si>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</si>
  <si>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</si>
  <si>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</si>
  <si>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</si>
  <si>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</si>
  <si>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</si>
  <si>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</si>
  <si>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</si>
  <si>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</si>
  <si>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</si>
  <si>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</si>
  <si>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</si>
  <si>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</si>
  <si>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</si>
  <si>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</si>
  <si>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</si>
  <si>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</si>
  <si>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</si>
  <si>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</si>
  <si>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</si>
  <si>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</si>
  <si>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</si>
  <si>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</si>
  <si>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</si>
  <si>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</si>
  <si>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</si>
  <si>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</si>
  <si>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</si>
  <si>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</si>
  <si>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</si>
  <si>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</si>
  <si>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</si>
  <si>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</si>
  <si>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</si>
  <si>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</si>
  <si>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</si>
  <si>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</si>
  <si>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</si>
  <si>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</si>
  <si>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</si>
  <si>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</si>
  <si>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</si>
  <si>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</si>
  <si>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</si>
  <si>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</si>
  <si>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</si>
  <si>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</si>
  <si>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</si>
  <si>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</si>
  <si>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</si>
  <si>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</si>
  <si>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</si>
  <si>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</si>
  <si>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</si>
  <si>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</si>
  <si>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</si>
  <si>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</si>
  <si>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</si>
  <si>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</si>
  <si>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</si>
  <si>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</si>
  <si>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</si>
  <si>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</si>
  <si>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</si>
  <si>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</si>
  <si>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</si>
  <si>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</si>
  <si>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</si>
  <si>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</si>
  <si>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</si>
  <si>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</si>
  <si>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</si>
  <si>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</si>
  <si>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</si>
  <si>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</si>
  <si>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</si>
  <si>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</si>
  <si>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</si>
  <si>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</si>
  <si>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</si>
  <si>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</si>
  <si>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</si>
  <si>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</si>
  <si>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</si>
  <si>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</si>
  <si>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</si>
  <si>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</si>
  <si>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</si>
  <si>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</si>
  <si>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</si>
  <si>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</si>
  <si>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</si>
  <si>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</si>
  <si>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</si>
  <si>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</si>
  <si>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</si>
  <si>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</si>
  <si>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</si>
  <si>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</si>
  <si>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</si>
  <si>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</si>
  <si>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</si>
  <si>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</si>
  <si>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</si>
  <si>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</si>
  <si>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</si>
  <si>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</si>
  <si>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</si>
  <si>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</si>
  <si>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</si>
  <si>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</si>
  <si>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</si>
  <si>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</si>
  <si>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</si>
  <si>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</si>
  <si>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</si>
  <si>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</si>
  <si>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</si>
  <si>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</si>
  <si>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</si>
  <si>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</si>
  <si>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</si>
  <si>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</si>
  <si>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</si>
  <si>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</si>
  <si>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</si>
  <si>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</si>
  <si>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</si>
  <si>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</si>
  <si>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</si>
  <si>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</si>
  <si>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</si>
  <si>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</si>
  <si>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</si>
  <si>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</si>
  <si>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</si>
  <si>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</si>
  <si>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</si>
  <si>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</si>
  <si>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</si>
  <si>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</si>
  <si>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</si>
  <si>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</si>
  <si>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</si>
  <si>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</si>
  <si>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</si>
  <si>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</si>
  <si>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</si>
  <si>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</si>
  <si>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</si>
  <si>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</si>
  <si>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</si>
  <si>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Total alcance 2</t>
  </si>
  <si>
    <t>Transporte por carretera</t>
  </si>
  <si>
    <t>I</t>
  </si>
  <si>
    <t xml:space="preserve">I.1 </t>
  </si>
  <si>
    <t>Edificios residenciales</t>
  </si>
  <si>
    <t>I.2</t>
  </si>
  <si>
    <t>Edificios/instalaciones comerciales e institucionales</t>
  </si>
  <si>
    <t>AFOLU</t>
  </si>
  <si>
    <t>Industrias manufactureras y de la construcción (electricidad)</t>
  </si>
  <si>
    <t>I.3</t>
  </si>
  <si>
    <t>Energía estacionaria (electricidad)</t>
  </si>
  <si>
    <t>I.4</t>
  </si>
  <si>
    <t>Industrias energéticas</t>
  </si>
  <si>
    <t>Transporte (electricidad)</t>
  </si>
  <si>
    <t>I.4.1</t>
  </si>
  <si>
    <t>Uso del producto</t>
  </si>
  <si>
    <t>I.4.4</t>
  </si>
  <si>
    <t>Generación de electricidad suministrada a la red</t>
  </si>
  <si>
    <t>Transporte fuera de carretera</t>
  </si>
  <si>
    <t>I.5</t>
  </si>
  <si>
    <t>Actividades agrícolas, de silvicultura y de pesca</t>
  </si>
  <si>
    <t>I.6</t>
  </si>
  <si>
    <t>Fuentes no especificadas</t>
  </si>
  <si>
    <t>I.7</t>
  </si>
  <si>
    <t>Emisiones fugitivas provenientes de la minería, el
procesamiento, el almacenamiento y el transporte de
carbón</t>
  </si>
  <si>
    <t>I.8</t>
  </si>
  <si>
    <t>Emisiones fugitivas provenientes de los sistemas de
petróleo y gas natural</t>
  </si>
  <si>
    <t>Tratamiento y vertido de aguas residuales</t>
  </si>
  <si>
    <t>II</t>
  </si>
  <si>
    <t>Edificios/instalaciones comerciales e institucionales (electricidad)</t>
  </si>
  <si>
    <t>II.1</t>
  </si>
  <si>
    <t>Incineración y quema a cielo abierto</t>
  </si>
  <si>
    <t>II.2</t>
  </si>
  <si>
    <t>Ferroviario</t>
  </si>
  <si>
    <t>Edificios residenciales (electricidad)</t>
  </si>
  <si>
    <t>II.3</t>
  </si>
  <si>
    <t>Transporte marítimo</t>
  </si>
  <si>
    <t>Generación de electricidad suministrada a la red (electricidad)</t>
  </si>
  <si>
    <t>II.4</t>
  </si>
  <si>
    <t>Aviación</t>
  </si>
  <si>
    <t>Ferroviario (electricidad)</t>
  </si>
  <si>
    <t>II.5</t>
  </si>
  <si>
    <t>III</t>
  </si>
  <si>
    <t>Procesos industriales</t>
  </si>
  <si>
    <t>III.1</t>
  </si>
  <si>
    <t>Transporte por carretera (electricidad)</t>
  </si>
  <si>
    <t>III.2</t>
  </si>
  <si>
    <t>Tratamiento biológico de residuos</t>
  </si>
  <si>
    <t>III.3</t>
  </si>
  <si>
    <t>III.4</t>
  </si>
  <si>
    <t>IV</t>
  </si>
  <si>
    <t>IV.1</t>
  </si>
  <si>
    <t>Otras industrias de la energía (electricidad)</t>
  </si>
  <si>
    <t>IV.2</t>
  </si>
  <si>
    <t>V</t>
  </si>
  <si>
    <t>V.1</t>
  </si>
  <si>
    <t>V.2</t>
  </si>
  <si>
    <t>Transporte marítimo (electricidad)</t>
  </si>
  <si>
    <t>Actividades agrícolas, de silvicultura y de pesca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</si>
  <si>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</si>
  <si>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</si>
  <si>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</si>
  <si>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</si>
  <si>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</si>
  <si>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</si>
  <si>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</si>
  <si>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</si>
  <si>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</si>
  <si>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Biobío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</si>
  <si>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</si>
  <si>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</si>
  <si>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</si>
  <si>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</si>
  <si>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</si>
  <si>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</si>
  <si>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</si>
  <si>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</si>
  <si>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</si>
  <si>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</si>
  <si>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</si>
  <si>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</si>
  <si>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</si>
  <si>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</si>
  <si>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</si>
  <si>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2020_IRGEI_11BIO</t>
  </si>
  <si>
    <t>Inventario regional de gases de efecto invernadero 4IBA, del Biobío</t>
  </si>
  <si>
    <t>total alcances 1 y 2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</si>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</sst>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  <numFmt numFmtId="179" formatCode="_ * #,##0.00_ ;_ * \-#,##0.00_ ;_ * &quot;-&quot;?_ ;_ @_ 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8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9" fontId="0" fillId="13" borderId="1" xfId="3" applyFont="1" applyFill="1" applyBorder="1"/>
    <xf numFmtId="9" fontId="0" fillId="0" borderId="1" xfId="0" applyNumberFormat="1" applyBorder="1"/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179" fontId="0" fillId="0" borderId="0" xfId="0" applyNumberFormat="1"/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Cosecha </c:v>
                </c:pt>
                <c:pt idx="1">
                  <c:v> Plantaciones forestales </c:v>
                </c:pt>
                <c:pt idx="2">
                  <c:v> Generación de electricidad </c:v>
                </c:pt>
                <c:pt idx="3">
                  <c:v> Bosque nativo </c:v>
                </c:pt>
                <c:pt idx="4">
                  <c:v> Tierras de cultivo convertidas en plantaciones forestales </c:v>
                </c:pt>
                <c:pt idx="5">
                  <c:v> Pastizales convertidos en plantaciones forestales </c:v>
                </c:pt>
                <c:pt idx="6">
                  <c:v> Productos de madera recolectada </c:v>
                </c:pt>
                <c:pt idx="7">
                  <c:v> Leña especies exótica </c:v>
                </c:pt>
                <c:pt idx="8">
                  <c:v> Tierras forestales con cambio de vegetación </c:v>
                </c:pt>
                <c:pt idx="9">
                  <c:v> Camiones para servicio pesado y autobuses </c:v>
                </c:pt>
                <c:pt idx="10">
                  <c:v> Industrias manufactureras y de la construcción (electricidad) </c:v>
                </c:pt>
                <c:pt idx="11">
                  <c:v> Automóviles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0.33109875884871892</c:v>
                </c:pt>
                <c:pt idx="1">
                  <c:v>-0.18073022107861955</c:v>
                </c:pt>
                <c:pt idx="2">
                  <c:v>8.1877904881671709E-2</c:v>
                </c:pt>
                <c:pt idx="3">
                  <c:v>-7.3292567994495531E-2</c:v>
                </c:pt>
                <c:pt idx="4">
                  <c:v>-5.5029699008258479E-2</c:v>
                </c:pt>
                <c:pt idx="5">
                  <c:v>-3.4887609695101442E-2</c:v>
                </c:pt>
                <c:pt idx="6">
                  <c:v>-3.4287635168284515E-2</c:v>
                </c:pt>
                <c:pt idx="7">
                  <c:v>3.1344096165108658E-2</c:v>
                </c:pt>
                <c:pt idx="8">
                  <c:v>-1.8746347596108957E-2</c:v>
                </c:pt>
                <c:pt idx="9">
                  <c:v>1.6945759353436365E-2</c:v>
                </c:pt>
                <c:pt idx="10">
                  <c:v>1.5560259185676587E-2</c:v>
                </c:pt>
                <c:pt idx="11">
                  <c:v>8.8077323083488989E-3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1989376"/>
        <c:axId val="122048512"/>
      </c:barChart>
      <c:catAx>
        <c:axId val="121989376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22048512"/>
        <c:crosses val="autoZero"/>
        <c:auto val="1"/>
        <c:lblAlgn val="ctr"/>
        <c:lblOffset val="100"/>
        <c:noMultiLvlLbl val="0"/>
      </c:catAx>
      <c:valAx>
        <c:axId val="12204851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198937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Industrias energéticas</c:v>
                </c:pt>
                <c:pt idx="1">
                  <c:v>Generación de electricidad suministrada a la red</c:v>
                </c:pt>
                <c:pt idx="2">
                  <c:v>Transporte por carretera</c:v>
                </c:pt>
                <c:pt idx="3">
                  <c:v>Industrias manufactureras y de la construcción</c:v>
                </c:pt>
                <c:pt idx="4">
                  <c:v>Industrias manufactureras y de la construcción (electricidad)</c:v>
                </c:pt>
                <c:pt idx="5">
                  <c:v>UTCUTS</c:v>
                </c:pt>
                <c:pt idx="6">
                  <c:v>Agricultura</c:v>
                </c:pt>
                <c:pt idx="7">
                  <c:v>Disposición de residuos sólidos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0.26602822458225045</c:v>
                </c:pt>
                <c:pt idx="1">
                  <c:v>0.25468698142308549</c:v>
                </c:pt>
                <c:pt idx="2">
                  <c:v>0.10151101198655818</c:v>
                </c:pt>
                <c:pt idx="3">
                  <c:v>6.5013951790204583E-2</c:v>
                </c:pt>
                <c:pt idx="4">
                  <c:v>4.840128051503087E-2</c:v>
                </c:pt>
                <c:pt idx="5">
                  <c:v>4.7132668628009883E-2</c:v>
                </c:pt>
                <c:pt idx="6">
                  <c:v>2.9274740733920578E-2</c:v>
                </c:pt>
                <c:pt idx="7">
                  <c:v>2.540928916183886E-2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1799296"/>
        <c:axId val="120171904"/>
      </c:barChart>
      <c:valAx>
        <c:axId val="120171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99296"/>
        <c:crosses val="autoZero"/>
        <c:crossBetween val="between"/>
      </c:valAx>
      <c:catAx>
        <c:axId val="13179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190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6.0440581095993505E-2"/>
          <c:w val="0.47640154298285925"/>
          <c:h val="0.8907012088873134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Industrias energéticas</c:v>
                </c:pt>
                <c:pt idx="1">
                  <c:v>Generación de electricidad suministrada a la red</c:v>
                </c:pt>
                <c:pt idx="2">
                  <c:v>Transporte por carretera</c:v>
                </c:pt>
                <c:pt idx="3">
                  <c:v>Industrias manufactureras y de la construcción</c:v>
                </c:pt>
                <c:pt idx="4">
                  <c:v>Industrias manufactureras y de la construcción (electricidad)</c:v>
                </c:pt>
                <c:pt idx="5">
                  <c:v>UTCUTS</c:v>
                </c:pt>
                <c:pt idx="6">
                  <c:v>Agricultura</c:v>
                </c:pt>
                <c:pt idx="7">
                  <c:v>Disposición de residuos sólidos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0.26602822458225045</c:v>
                </c:pt>
                <c:pt idx="1">
                  <c:v>0.25468698142308549</c:v>
                </c:pt>
                <c:pt idx="2">
                  <c:v>0.10151101198655818</c:v>
                </c:pt>
                <c:pt idx="3">
                  <c:v>6.5013951790204583E-2</c:v>
                </c:pt>
                <c:pt idx="4">
                  <c:v>4.840128051503087E-2</c:v>
                </c:pt>
                <c:pt idx="5">
                  <c:v>4.7132668628009883E-2</c:v>
                </c:pt>
                <c:pt idx="6">
                  <c:v>2.9274740733920578E-2</c:v>
                </c:pt>
                <c:pt idx="7">
                  <c:v>2.540928916183886E-2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E6-4699-8386-E9B4939DD7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1863680"/>
        <c:axId val="131856640"/>
      </c:barChart>
      <c:valAx>
        <c:axId val="1318566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31863680"/>
        <c:crosses val="autoZero"/>
        <c:crossBetween val="between"/>
      </c:valAx>
      <c:catAx>
        <c:axId val="13186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56640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51F-4667-AB80-86F43E7675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51F-4667-AB80-86F43E7675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51F-4667-AB80-86F43E7675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51F-4667-AB80-86F43E76753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51F-4667-AB80-86F43E76753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51F-4667-AB80-86F43E76753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D51F-4667-AB80-86F43E76753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8888.7992887778473</c:v>
                </c:pt>
                <c:pt idx="1">
                  <c:v>2953.7499513713256</c:v>
                </c:pt>
                <c:pt idx="2" formatCode="_-* #,##0.00_-;\-* #,##0.00_-;_-* &quot;-&quot;??_-;_-@_-">
                  <c:v>840.95755062123192</c:v>
                </c:pt>
                <c:pt idx="3">
                  <c:v>951.43961572137482</c:v>
                </c:pt>
                <c:pt idx="4">
                  <c:v>-445.87895014428818</c:v>
                </c:pt>
                <c:pt idx="5">
                  <c:v>2405.8836929575436</c:v>
                </c:pt>
                <c:pt idx="6">
                  <c:v>4.1149108004743908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D51F-4667-AB80-86F43E76753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2107.2635352913248</c:v>
                </c:pt>
                <c:pt idx="1">
                  <c:v>4245.4700726222754</c:v>
                </c:pt>
                <c:pt idx="2">
                  <c:v>4037.5096197853863</c:v>
                </c:pt>
                <c:pt idx="3">
                  <c:v>5031.0500216280761</c:v>
                </c:pt>
                <c:pt idx="4">
                  <c:v>5174.6948466013</c:v>
                </c:pt>
                <c:pt idx="5">
                  <c:v>4687.6006982978233</c:v>
                </c:pt>
                <c:pt idx="6">
                  <c:v>3911.2052331618092</c:v>
                </c:pt>
                <c:pt idx="7">
                  <c:v>6212.3375149698541</c:v>
                </c:pt>
                <c:pt idx="8">
                  <c:v>3940.7892825904364</c:v>
                </c:pt>
                <c:pt idx="9">
                  <c:v>14237.116929765591</c:v>
                </c:pt>
                <c:pt idx="10">
                  <c:v>3608.5578630973632</c:v>
                </c:pt>
                <c:pt idx="11">
                  <c:v>3319.2400005232703</c:v>
                </c:pt>
                <c:pt idx="12">
                  <c:v>8737.0693274083787</c:v>
                </c:pt>
                <c:pt idx="13">
                  <c:v>4857.4730259618273</c:v>
                </c:pt>
                <c:pt idx="14">
                  <c:v>5571.4411948654306</c:v>
                </c:pt>
                <c:pt idx="15">
                  <c:v>6654.7817966753082</c:v>
                </c:pt>
                <c:pt idx="16">
                  <c:v>7246.6021861790268</c:v>
                </c:pt>
                <c:pt idx="17">
                  <c:v>15446.576934717255</c:v>
                </c:pt>
                <c:pt idx="18">
                  <c:v>13299.682591010556</c:v>
                </c:pt>
                <c:pt idx="19">
                  <c:v>10762.401915836053</c:v>
                </c:pt>
                <c:pt idx="20">
                  <c:v>4294.8462803747916</c:v>
                </c:pt>
                <c:pt idx="21">
                  <c:v>6685.2947765480239</c:v>
                </c:pt>
                <c:pt idx="22">
                  <c:v>13166.10417291814</c:v>
                </c:pt>
                <c:pt idx="23">
                  <c:v>8598.8696385057447</c:v>
                </c:pt>
                <c:pt idx="24">
                  <c:v>7582.5341221805611</c:v>
                </c:pt>
                <c:pt idx="25">
                  <c:v>12519.326253383761</c:v>
                </c:pt>
                <c:pt idx="26">
                  <c:v>9506.423828345065</c:v>
                </c:pt>
                <c:pt idx="27">
                  <c:v>26576.934543247051</c:v>
                </c:pt>
                <c:pt idx="28">
                  <c:v>13189.067456347491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D96-4BAD-85BF-D6A59F94421A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7721.4274265892091</c:v>
                </c:pt>
                <c:pt idx="1">
                  <c:v>7563.3252583351959</c:v>
                </c:pt>
                <c:pt idx="2">
                  <c:v>7833.6245336576994</c:v>
                </c:pt>
                <c:pt idx="3">
                  <c:v>7992.8015929390131</c:v>
                </c:pt>
                <c:pt idx="4">
                  <c:v>7747.7828525557861</c:v>
                </c:pt>
                <c:pt idx="5">
                  <c:v>7812.6337277575603</c:v>
                </c:pt>
                <c:pt idx="6">
                  <c:v>8699.9769188994924</c:v>
                </c:pt>
                <c:pt idx="7">
                  <c:v>8956.3109080974828</c:v>
                </c:pt>
                <c:pt idx="8">
                  <c:v>9688.2466338133963</c:v>
                </c:pt>
                <c:pt idx="9">
                  <c:v>9521.7424124669742</c:v>
                </c:pt>
                <c:pt idx="10">
                  <c:v>9240.5416692666095</c:v>
                </c:pt>
                <c:pt idx="11">
                  <c:v>8823.8705532524691</c:v>
                </c:pt>
                <c:pt idx="12">
                  <c:v>9195.5296792936915</c:v>
                </c:pt>
                <c:pt idx="13">
                  <c:v>9406.0354858194623</c:v>
                </c:pt>
                <c:pt idx="14">
                  <c:v>10310.49791440128</c:v>
                </c:pt>
                <c:pt idx="15">
                  <c:v>10052.62458249112</c:v>
                </c:pt>
                <c:pt idx="16">
                  <c:v>10476.85046024051</c:v>
                </c:pt>
                <c:pt idx="17">
                  <c:v>11800.249225678928</c:v>
                </c:pt>
                <c:pt idx="18">
                  <c:v>11175.390358528071</c:v>
                </c:pt>
                <c:pt idx="19">
                  <c:v>10288.389525570192</c:v>
                </c:pt>
                <c:pt idx="20">
                  <c:v>7526.0571975265375</c:v>
                </c:pt>
                <c:pt idx="21">
                  <c:v>10036.595059386458</c:v>
                </c:pt>
                <c:pt idx="22">
                  <c:v>12521.992702083073</c:v>
                </c:pt>
                <c:pt idx="23">
                  <c:v>12946.957221632889</c:v>
                </c:pt>
                <c:pt idx="24">
                  <c:v>10469.889726470821</c:v>
                </c:pt>
                <c:pt idx="25">
                  <c:v>13442.04134990459</c:v>
                </c:pt>
                <c:pt idx="26">
                  <c:v>13638.972235485329</c:v>
                </c:pt>
                <c:pt idx="27">
                  <c:v>14589.504391986333</c:v>
                </c:pt>
                <c:pt idx="28">
                  <c:v>14365.881750256214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D96-4BAD-85BF-D6A59F944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861312"/>
        <c:axId val="130863104"/>
      </c:barChart>
      <c:catAx>
        <c:axId val="13086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63104"/>
        <c:crosses val="autoZero"/>
        <c:auto val="1"/>
        <c:lblAlgn val="ctr"/>
        <c:lblOffset val="100"/>
        <c:noMultiLvlLbl val="0"/>
      </c:catAx>
      <c:valAx>
        <c:axId val="1308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6131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Industrias energéticas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1627.2879542172768</c:v>
                </c:pt>
                <c:pt idx="1">
                  <c:v>1438.3180050802787</c:v>
                </c:pt>
                <c:pt idx="2">
                  <c:v>1393.5898608896377</c:v>
                </c:pt>
                <c:pt idx="3">
                  <c:v>1467.6845763460913</c:v>
                </c:pt>
                <c:pt idx="4">
                  <c:v>1296.2701140845445</c:v>
                </c:pt>
                <c:pt idx="5">
                  <c:v>1258.8489145950111</c:v>
                </c:pt>
                <c:pt idx="6">
                  <c:v>2064.3171726330957</c:v>
                </c:pt>
                <c:pt idx="7">
                  <c:v>1831.7698267420612</c:v>
                </c:pt>
                <c:pt idx="8">
                  <c:v>2535.0210701671226</c:v>
                </c:pt>
                <c:pt idx="9">
                  <c:v>2445.4262135208182</c:v>
                </c:pt>
                <c:pt idx="10">
                  <c:v>2003.3470089332804</c:v>
                </c:pt>
                <c:pt idx="11">
                  <c:v>1977.1490037542324</c:v>
                </c:pt>
                <c:pt idx="12">
                  <c:v>2317.3640379396602</c:v>
                </c:pt>
                <c:pt idx="13">
                  <c:v>2286.6054276025984</c:v>
                </c:pt>
                <c:pt idx="14">
                  <c:v>3066.275152900771</c:v>
                </c:pt>
                <c:pt idx="15">
                  <c:v>2233.6398614830091</c:v>
                </c:pt>
                <c:pt idx="16">
                  <c:v>2414.977383570962</c:v>
                </c:pt>
                <c:pt idx="17">
                  <c:v>3315.5226670724524</c:v>
                </c:pt>
                <c:pt idx="18">
                  <c:v>3070.4527951174969</c:v>
                </c:pt>
                <c:pt idx="19">
                  <c:v>2749.0964808802896</c:v>
                </c:pt>
                <c:pt idx="20">
                  <c:v>1219.1341478749393</c:v>
                </c:pt>
                <c:pt idx="21">
                  <c:v>2764.0032617504758</c:v>
                </c:pt>
                <c:pt idx="22">
                  <c:v>4547.4068095663588</c:v>
                </c:pt>
                <c:pt idx="23">
                  <c:v>5716.4231803971825</c:v>
                </c:pt>
                <c:pt idx="24">
                  <c:v>3500.5704580173997</c:v>
                </c:pt>
                <c:pt idx="25">
                  <c:v>6471.4176697077846</c:v>
                </c:pt>
                <c:pt idx="26">
                  <c:v>6288.8243739085574</c:v>
                </c:pt>
                <c:pt idx="27">
                  <c:v>7235.5825257228107</c:v>
                </c:pt>
                <c:pt idx="28">
                  <c:v>6642.2255812077101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CD-45BD-86C3-003D19AD3EFC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Generación de electricidad suministrada a la 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522.84484545622092</c:v>
                </c:pt>
                <c:pt idx="1">
                  <c:v>298.61228496464611</c:v>
                </c:pt>
                <c:pt idx="2">
                  <c:v>155.81401023342715</c:v>
                </c:pt>
                <c:pt idx="3">
                  <c:v>182.60969273406911</c:v>
                </c:pt>
                <c:pt idx="4">
                  <c:v>311.90404600274684</c:v>
                </c:pt>
                <c:pt idx="5">
                  <c:v>328.74059271294601</c:v>
                </c:pt>
                <c:pt idx="6">
                  <c:v>1067.8084509367636</c:v>
                </c:pt>
                <c:pt idx="7">
                  <c:v>1004.4820316747924</c:v>
                </c:pt>
                <c:pt idx="8">
                  <c:v>1222.8706717810676</c:v>
                </c:pt>
                <c:pt idx="9">
                  <c:v>1480.8215698792587</c:v>
                </c:pt>
                <c:pt idx="10">
                  <c:v>1138.9925961554839</c:v>
                </c:pt>
                <c:pt idx="11">
                  <c:v>960.61436822407416</c:v>
                </c:pt>
                <c:pt idx="12">
                  <c:v>952.93468202864892</c:v>
                </c:pt>
                <c:pt idx="13">
                  <c:v>965.21936827886634</c:v>
                </c:pt>
                <c:pt idx="14">
                  <c:v>1073.9825978017336</c:v>
                </c:pt>
                <c:pt idx="15">
                  <c:v>850.73012872893423</c:v>
                </c:pt>
                <c:pt idx="16">
                  <c:v>1173.7853990689064</c:v>
                </c:pt>
                <c:pt idx="17">
                  <c:v>1928.0328849798861</c:v>
                </c:pt>
                <c:pt idx="18">
                  <c:v>1824.9353487364401</c:v>
                </c:pt>
                <c:pt idx="19">
                  <c:v>1667.219724604257</c:v>
                </c:pt>
                <c:pt idx="20">
                  <c:v>616.05550143572736</c:v>
                </c:pt>
                <c:pt idx="21">
                  <c:v>1965.3909867256486</c:v>
                </c:pt>
                <c:pt idx="22">
                  <c:v>3797.3992770192131</c:v>
                </c:pt>
                <c:pt idx="23">
                  <c:v>4707.7475228776202</c:v>
                </c:pt>
                <c:pt idx="24">
                  <c:v>2936.9381729657621</c:v>
                </c:pt>
                <c:pt idx="25">
                  <c:v>5966.4876019777867</c:v>
                </c:pt>
                <c:pt idx="26">
                  <c:v>6072.6918104182923</c:v>
                </c:pt>
                <c:pt idx="27">
                  <c:v>7019.1899062284028</c:v>
                </c:pt>
                <c:pt idx="28">
                  <c:v>6359.0560207116523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CD-45BD-86C3-003D19AD3EFC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699.95771996738745</c:v>
                </c:pt>
                <c:pt idx="1">
                  <c:v>730.5134083272377</c:v>
                </c:pt>
                <c:pt idx="2">
                  <c:v>789.85928281816655</c:v>
                </c:pt>
                <c:pt idx="3">
                  <c:v>878.19541906908239</c:v>
                </c:pt>
                <c:pt idx="4">
                  <c:v>988.17777115419869</c:v>
                </c:pt>
                <c:pt idx="5">
                  <c:v>1083.2757698728105</c:v>
                </c:pt>
                <c:pt idx="6">
                  <c:v>1173.6873281016037</c:v>
                </c:pt>
                <c:pt idx="7">
                  <c:v>1231.8963099192401</c:v>
                </c:pt>
                <c:pt idx="8">
                  <c:v>1300.484538467301</c:v>
                </c:pt>
                <c:pt idx="9">
                  <c:v>1355.3044863956909</c:v>
                </c:pt>
                <c:pt idx="10">
                  <c:v>1402.9403870710378</c:v>
                </c:pt>
                <c:pt idx="11">
                  <c:v>1326.5038178854334</c:v>
                </c:pt>
                <c:pt idx="12">
                  <c:v>1381.7577352314502</c:v>
                </c:pt>
                <c:pt idx="13">
                  <c:v>1416.2054962978921</c:v>
                </c:pt>
                <c:pt idx="14">
                  <c:v>1437.745786880128</c:v>
                </c:pt>
                <c:pt idx="15">
                  <c:v>1617.8508532869741</c:v>
                </c:pt>
                <c:pt idx="16">
                  <c:v>1674.1526651107251</c:v>
                </c:pt>
                <c:pt idx="17">
                  <c:v>1783.2414307379124</c:v>
                </c:pt>
                <c:pt idx="18">
                  <c:v>1802.1095686735496</c:v>
                </c:pt>
                <c:pt idx="19">
                  <c:v>1840.0360853459254</c:v>
                </c:pt>
                <c:pt idx="20">
                  <c:v>1917.6917939935968</c:v>
                </c:pt>
                <c:pt idx="21">
                  <c:v>2066.3124944635492</c:v>
                </c:pt>
                <c:pt idx="22">
                  <c:v>2065.2874232184508</c:v>
                </c:pt>
                <c:pt idx="23">
                  <c:v>2222.0353512697143</c:v>
                </c:pt>
                <c:pt idx="24">
                  <c:v>2050.5152117141229</c:v>
                </c:pt>
                <c:pt idx="25">
                  <c:v>2226.6013685344142</c:v>
                </c:pt>
                <c:pt idx="26">
                  <c:v>2373.0479808590303</c:v>
                </c:pt>
                <c:pt idx="27">
                  <c:v>2427.3101971109782</c:v>
                </c:pt>
                <c:pt idx="28">
                  <c:v>2534.5394897485103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2CD-45BD-86C3-003D19AD3EFC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1903.8415617063583</c:v>
                </c:pt>
                <c:pt idx="1">
                  <c:v>1912.5198021756239</c:v>
                </c:pt>
                <c:pt idx="2">
                  <c:v>2300.2359121580225</c:v>
                </c:pt>
                <c:pt idx="3">
                  <c:v>2375.0587728614664</c:v>
                </c:pt>
                <c:pt idx="4">
                  <c:v>2285.476608961781</c:v>
                </c:pt>
                <c:pt idx="5">
                  <c:v>2361.5979549452354</c:v>
                </c:pt>
                <c:pt idx="6">
                  <c:v>2267.2509850963002</c:v>
                </c:pt>
                <c:pt idx="7">
                  <c:v>2837.8885894868681</c:v>
                </c:pt>
                <c:pt idx="8">
                  <c:v>2790.1640363758816</c:v>
                </c:pt>
                <c:pt idx="9">
                  <c:v>2769.5909632433263</c:v>
                </c:pt>
                <c:pt idx="10">
                  <c:v>2826.5529338999627</c:v>
                </c:pt>
                <c:pt idx="11">
                  <c:v>2741.832945476222</c:v>
                </c:pt>
                <c:pt idx="12">
                  <c:v>2607.4753659862495</c:v>
                </c:pt>
                <c:pt idx="13">
                  <c:v>2813.729432719751</c:v>
                </c:pt>
                <c:pt idx="14">
                  <c:v>2688.7687860737142</c:v>
                </c:pt>
                <c:pt idx="15">
                  <c:v>3021.7168167404457</c:v>
                </c:pt>
                <c:pt idx="16">
                  <c:v>3273.0268295076385</c:v>
                </c:pt>
                <c:pt idx="17">
                  <c:v>3192.4051984275447</c:v>
                </c:pt>
                <c:pt idx="18">
                  <c:v>2848.9551066417675</c:v>
                </c:pt>
                <c:pt idx="19">
                  <c:v>2532.3148185717182</c:v>
                </c:pt>
                <c:pt idx="20">
                  <c:v>1584.2750414648767</c:v>
                </c:pt>
                <c:pt idx="21">
                  <c:v>1993.440551269719</c:v>
                </c:pt>
                <c:pt idx="22">
                  <c:v>2731.648885011864</c:v>
                </c:pt>
                <c:pt idx="23">
                  <c:v>1869.5794858089355</c:v>
                </c:pt>
                <c:pt idx="24">
                  <c:v>1904.2237418111756</c:v>
                </c:pt>
                <c:pt idx="25">
                  <c:v>1629.5779319349995</c:v>
                </c:pt>
                <c:pt idx="26">
                  <c:v>1810.1679382034465</c:v>
                </c:pt>
                <c:pt idx="27">
                  <c:v>1561.0448665439071</c:v>
                </c:pt>
                <c:pt idx="28">
                  <c:v>1623.2763812727937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2CD-45BD-86C3-003D19AD3EFC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232.4306422556333</c:v>
                </c:pt>
                <c:pt idx="1">
                  <c:v>167.59055945716989</c:v>
                </c:pt>
                <c:pt idx="2">
                  <c:v>121.20824312534228</c:v>
                </c:pt>
                <c:pt idx="3">
                  <c:v>130.83365471587982</c:v>
                </c:pt>
                <c:pt idx="4">
                  <c:v>198.53374821481651</c:v>
                </c:pt>
                <c:pt idx="5">
                  <c:v>259.81246536367962</c:v>
                </c:pt>
                <c:pt idx="6">
                  <c:v>429.80806624955738</c:v>
                </c:pt>
                <c:pt idx="7">
                  <c:v>552.45110972012651</c:v>
                </c:pt>
                <c:pt idx="8">
                  <c:v>643.1441491924445</c:v>
                </c:pt>
                <c:pt idx="9">
                  <c:v>866.66553625150925</c:v>
                </c:pt>
                <c:pt idx="10">
                  <c:v>657.84915799124246</c:v>
                </c:pt>
                <c:pt idx="11">
                  <c:v>536.06978617123536</c:v>
                </c:pt>
                <c:pt idx="12">
                  <c:v>533.96447933283332</c:v>
                </c:pt>
                <c:pt idx="13">
                  <c:v>642.75730708200138</c:v>
                </c:pt>
                <c:pt idx="14">
                  <c:v>691.10577113030922</c:v>
                </c:pt>
                <c:pt idx="15">
                  <c:v>549.00461789832764</c:v>
                </c:pt>
                <c:pt idx="16">
                  <c:v>641.73647490468602</c:v>
                </c:pt>
                <c:pt idx="17">
                  <c:v>1125.8757539623864</c:v>
                </c:pt>
                <c:pt idx="18">
                  <c:v>933.42680520690578</c:v>
                </c:pt>
                <c:pt idx="19">
                  <c:v>794.34538432256466</c:v>
                </c:pt>
                <c:pt idx="20">
                  <c:v>914.82516698446511</c:v>
                </c:pt>
                <c:pt idx="21">
                  <c:v>1076.7179415445207</c:v>
                </c:pt>
                <c:pt idx="22">
                  <c:v>1078.4578173518144</c:v>
                </c:pt>
                <c:pt idx="23">
                  <c:v>1047.1087901174228</c:v>
                </c:pt>
                <c:pt idx="24">
                  <c:v>912.24934295973878</c:v>
                </c:pt>
                <c:pt idx="25">
                  <c:v>951.80689957609138</c:v>
                </c:pt>
                <c:pt idx="26">
                  <c:v>974.6109889718316</c:v>
                </c:pt>
                <c:pt idx="27">
                  <c:v>888.92924348556471</c:v>
                </c:pt>
                <c:pt idx="28">
                  <c:v>1208.4891522506462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2CD-45BD-86C3-003D19AD3EFC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-5614.1638912978842</c:v>
                </c:pt>
                <c:pt idx="1">
                  <c:v>-3317.8551857129205</c:v>
                </c:pt>
                <c:pt idx="2">
                  <c:v>-3796.1149138723131</c:v>
                </c:pt>
                <c:pt idx="3">
                  <c:v>-2961.7515713109365</c:v>
                </c:pt>
                <c:pt idx="4">
                  <c:v>-2573.0880059544861</c:v>
                </c:pt>
                <c:pt idx="5">
                  <c:v>-3125.033029459737</c:v>
                </c:pt>
                <c:pt idx="6">
                  <c:v>-4788.7716857376827</c:v>
                </c:pt>
                <c:pt idx="7">
                  <c:v>-2743.9733931276278</c:v>
                </c:pt>
                <c:pt idx="8">
                  <c:v>-5747.457351222959</c:v>
                </c:pt>
                <c:pt idx="9">
                  <c:v>4715.3745172986173</c:v>
                </c:pt>
                <c:pt idx="10">
                  <c:v>-5631.9838061692462</c:v>
                </c:pt>
                <c:pt idx="11">
                  <c:v>-5504.6305527291997</c:v>
                </c:pt>
                <c:pt idx="12">
                  <c:v>-458.460351885313</c:v>
                </c:pt>
                <c:pt idx="13">
                  <c:v>-4548.562459857636</c:v>
                </c:pt>
                <c:pt idx="14">
                  <c:v>-4739.056719535849</c:v>
                </c:pt>
                <c:pt idx="15">
                  <c:v>-3397.842785815812</c:v>
                </c:pt>
                <c:pt idx="16">
                  <c:v>-3230.2482740614832</c:v>
                </c:pt>
                <c:pt idx="17">
                  <c:v>3646.3277090383267</c:v>
                </c:pt>
                <c:pt idx="18">
                  <c:v>2124.2922324824854</c:v>
                </c:pt>
                <c:pt idx="19">
                  <c:v>474.01239026586086</c:v>
                </c:pt>
                <c:pt idx="20">
                  <c:v>-3231.2109171517463</c:v>
                </c:pt>
                <c:pt idx="21">
                  <c:v>-3351.3002828384333</c:v>
                </c:pt>
                <c:pt idx="22">
                  <c:v>644.11147083506648</c:v>
                </c:pt>
                <c:pt idx="23">
                  <c:v>-4348.0875831271451</c:v>
                </c:pt>
                <c:pt idx="24">
                  <c:v>-2887.3556042902605</c:v>
                </c:pt>
                <c:pt idx="25">
                  <c:v>-922.71509652083023</c:v>
                </c:pt>
                <c:pt idx="26">
                  <c:v>-4132.5484071402634</c:v>
                </c:pt>
                <c:pt idx="27">
                  <c:v>11987.430151260718</c:v>
                </c:pt>
                <c:pt idx="28">
                  <c:v>-1176.8142939087234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2CD-45BD-86C3-003D19AD3EFC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918.51010637694117</c:v>
                </c:pt>
                <c:pt idx="1">
                  <c:v>924.92064946465052</c:v>
                </c:pt>
                <c:pt idx="2">
                  <c:v>940.4063621155492</c:v>
                </c:pt>
                <c:pt idx="3">
                  <c:v>945.57304037267136</c:v>
                </c:pt>
                <c:pt idx="4">
                  <c:v>955.11491580316317</c:v>
                </c:pt>
                <c:pt idx="5">
                  <c:v>971.63513706146796</c:v>
                </c:pt>
                <c:pt idx="6">
                  <c:v>989.92378122691173</c:v>
                </c:pt>
                <c:pt idx="7">
                  <c:v>989.53705633794573</c:v>
                </c:pt>
                <c:pt idx="8">
                  <c:v>980.99765114913589</c:v>
                </c:pt>
                <c:pt idx="9">
                  <c:v>977.13446364175763</c:v>
                </c:pt>
                <c:pt idx="10">
                  <c:v>940.53592847572349</c:v>
                </c:pt>
                <c:pt idx="11">
                  <c:v>924.60960246749289</c:v>
                </c:pt>
                <c:pt idx="12">
                  <c:v>912.49941237688301</c:v>
                </c:pt>
                <c:pt idx="13">
                  <c:v>884.36478892178559</c:v>
                </c:pt>
                <c:pt idx="14">
                  <c:v>898.2983279391043</c:v>
                </c:pt>
                <c:pt idx="15">
                  <c:v>867.56292636978117</c:v>
                </c:pt>
                <c:pt idx="16">
                  <c:v>860.96714306622607</c:v>
                </c:pt>
                <c:pt idx="17">
                  <c:v>859.88340852764748</c:v>
                </c:pt>
                <c:pt idx="18">
                  <c:v>844.88021783568684</c:v>
                </c:pt>
                <c:pt idx="19">
                  <c:v>813.75350650458813</c:v>
                </c:pt>
                <c:pt idx="20">
                  <c:v>786.11031310048793</c:v>
                </c:pt>
                <c:pt idx="21">
                  <c:v>741.59784106165944</c:v>
                </c:pt>
                <c:pt idx="22">
                  <c:v>685.62653748683533</c:v>
                </c:pt>
                <c:pt idx="23">
                  <c:v>645.25598831378625</c:v>
                </c:pt>
                <c:pt idx="24">
                  <c:v>686.36517803620404</c:v>
                </c:pt>
                <c:pt idx="25">
                  <c:v>733.80727842897215</c:v>
                </c:pt>
                <c:pt idx="26">
                  <c:v>737.12033792956208</c:v>
                </c:pt>
                <c:pt idx="27">
                  <c:v>727.83242043730286</c:v>
                </c:pt>
                <c:pt idx="28">
                  <c:v>730.93534376443904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2CD-45BD-86C3-003D19AD3EFC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Disposición de residuos sólidos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59.616845778436016</c:v>
                </c:pt>
                <c:pt idx="1">
                  <c:v>61.300065648640718</c:v>
                </c:pt>
                <c:pt idx="2">
                  <c:v>69.793552379541396</c:v>
                </c:pt>
                <c:pt idx="3">
                  <c:v>78.913744813644797</c:v>
                </c:pt>
                <c:pt idx="4">
                  <c:v>86.944812299941404</c:v>
                </c:pt>
                <c:pt idx="5">
                  <c:v>95.142580254267841</c:v>
                </c:pt>
                <c:pt idx="6">
                  <c:v>104.71740078592785</c:v>
                </c:pt>
                <c:pt idx="7">
                  <c:v>113.87554669005308</c:v>
                </c:pt>
                <c:pt idx="8">
                  <c:v>123.42412362328099</c:v>
                </c:pt>
                <c:pt idx="9">
                  <c:v>132.42250021217313</c:v>
                </c:pt>
                <c:pt idx="10">
                  <c:v>145.24198050758872</c:v>
                </c:pt>
                <c:pt idx="11">
                  <c:v>162.13085110602643</c:v>
                </c:pt>
                <c:pt idx="12">
                  <c:v>175.05951762577428</c:v>
                </c:pt>
                <c:pt idx="13">
                  <c:v>189.24081102505389</c:v>
                </c:pt>
                <c:pt idx="14">
                  <c:v>205.35508260301287</c:v>
                </c:pt>
                <c:pt idx="15">
                  <c:v>244.6642229637348</c:v>
                </c:pt>
                <c:pt idx="16">
                  <c:v>259.72441440616791</c:v>
                </c:pt>
                <c:pt idx="17">
                  <c:v>213.58474937089733</c:v>
                </c:pt>
                <c:pt idx="18">
                  <c:v>248.69698366879859</c:v>
                </c:pt>
                <c:pt idx="19">
                  <c:v>302.67577593209074</c:v>
                </c:pt>
                <c:pt idx="20">
                  <c:v>337.92387107081072</c:v>
                </c:pt>
                <c:pt idx="21">
                  <c:v>360.14625820946583</c:v>
                </c:pt>
                <c:pt idx="22">
                  <c:v>284.30454946678537</c:v>
                </c:pt>
                <c:pt idx="23">
                  <c:v>389.12217160048982</c:v>
                </c:pt>
                <c:pt idx="24">
                  <c:v>420.5966626955427</c:v>
                </c:pt>
                <c:pt idx="25">
                  <c:v>440.31810870758363</c:v>
                </c:pt>
                <c:pt idx="26">
                  <c:v>481.85277496944792</c:v>
                </c:pt>
                <c:pt idx="27">
                  <c:v>610.94987845152582</c:v>
                </c:pt>
                <c:pt idx="28">
                  <c:v>634.42227130636059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2CD-45BD-86C3-003D19AD3EFC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Procesos industriales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574.28156133325797</c:v>
                </c:pt>
                <c:pt idx="1">
                  <c:v>504.18560230619255</c:v>
                </c:pt>
                <c:pt idx="2">
                  <c:v>586.69235648377048</c:v>
                </c:pt>
                <c:pt idx="3">
                  <c:v>582.49044866794225</c:v>
                </c:pt>
                <c:pt idx="4">
                  <c:v>656.14346197469365</c:v>
                </c:pt>
                <c:pt idx="5">
                  <c:v>750.53152652810445</c:v>
                </c:pt>
                <c:pt idx="6">
                  <c:v>732.20352973948309</c:v>
                </c:pt>
                <c:pt idx="7">
                  <c:v>559.11545355304941</c:v>
                </c:pt>
                <c:pt idx="8">
                  <c:v>723.88777925058741</c:v>
                </c:pt>
                <c:pt idx="9">
                  <c:v>735.37345531130381</c:v>
                </c:pt>
                <c:pt idx="10">
                  <c:v>849.05474991781921</c:v>
                </c:pt>
                <c:pt idx="11">
                  <c:v>692.76793033915158</c:v>
                </c:pt>
                <c:pt idx="12">
                  <c:v>776.05684082357368</c:v>
                </c:pt>
                <c:pt idx="13">
                  <c:v>806.28234515609665</c:v>
                </c:pt>
                <c:pt idx="14">
                  <c:v>802.0738670816562</c:v>
                </c:pt>
                <c:pt idx="15">
                  <c:v>792.48848429209067</c:v>
                </c:pt>
                <c:pt idx="16">
                  <c:v>954.31112632069642</c:v>
                </c:pt>
                <c:pt idx="17">
                  <c:v>964.80238026162294</c:v>
                </c:pt>
                <c:pt idx="18">
                  <c:v>963.85760819300265</c:v>
                </c:pt>
                <c:pt idx="19">
                  <c:v>804.84434483964856</c:v>
                </c:pt>
                <c:pt idx="20">
                  <c:v>619.76800646283891</c:v>
                </c:pt>
                <c:pt idx="21">
                  <c:v>854.55391227584948</c:v>
                </c:pt>
                <c:pt idx="22">
                  <c:v>964.84104859267791</c:v>
                </c:pt>
                <c:pt idx="23">
                  <c:v>841.822118494194</c:v>
                </c:pt>
                <c:pt idx="24">
                  <c:v>578.93444554795292</c:v>
                </c:pt>
                <c:pt idx="25">
                  <c:v>670.62544703267827</c:v>
                </c:pt>
                <c:pt idx="26">
                  <c:v>625.36698674756667</c:v>
                </c:pt>
                <c:pt idx="27">
                  <c:v>540.88119529167977</c:v>
                </c:pt>
                <c:pt idx="28">
                  <c:v>602.9887334876463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2CD-45BD-86C3-003D19AD3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2065536"/>
        <c:axId val="132071424"/>
      </c:barChart>
      <c:catAx>
        <c:axId val="13206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1424"/>
        <c:crosses val="autoZero"/>
        <c:auto val="1"/>
        <c:lblAlgn val="ctr"/>
        <c:lblOffset val="100"/>
        <c:noMultiLvlLbl val="0"/>
      </c:catAx>
      <c:valAx>
        <c:axId val="13207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6553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Biobío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4927.6668647116639</c:v>
                </c:pt>
                <c:pt idx="1">
                  <c:v>4694.1191468236493</c:v>
                </c:pt>
                <c:pt idx="2">
                  <c:v>4819.1852866060472</c:v>
                </c:pt>
                <c:pt idx="3">
                  <c:v>4857.4223279082107</c:v>
                </c:pt>
                <c:pt idx="4">
                  <c:v>4447.7941933595312</c:v>
                </c:pt>
                <c:pt idx="5">
                  <c:v>4325.224567180132</c:v>
                </c:pt>
                <c:pt idx="6">
                  <c:v>5031.2594777419781</c:v>
                </c:pt>
                <c:pt idx="7">
                  <c:v>5289.7949999832608</c:v>
                </c:pt>
                <c:pt idx="8">
                  <c:v>5821.400049204829</c:v>
                </c:pt>
                <c:pt idx="9">
                  <c:v>5725.370663625521</c:v>
                </c:pt>
                <c:pt idx="10">
                  <c:v>5368.9354387630774</c:v>
                </c:pt>
                <c:pt idx="11">
                  <c:v>5238.4608618952243</c:v>
                </c:pt>
                <c:pt idx="12">
                  <c:v>5434.0840507999746</c:v>
                </c:pt>
                <c:pt idx="13">
                  <c:v>5584.5765532186033</c:v>
                </c:pt>
                <c:pt idx="14">
                  <c:v>6290.8033316336769</c:v>
                </c:pt>
                <c:pt idx="15">
                  <c:v>5738.589710049423</c:v>
                </c:pt>
                <c:pt idx="16">
                  <c:v>6126.4158286720485</c:v>
                </c:pt>
                <c:pt idx="17">
                  <c:v>7007.7423709347995</c:v>
                </c:pt>
                <c:pt idx="18">
                  <c:v>6483.7488242039299</c:v>
                </c:pt>
                <c:pt idx="19">
                  <c:v>5854.3701590657793</c:v>
                </c:pt>
                <c:pt idx="20">
                  <c:v>3415.8812589297822</c:v>
                </c:pt>
                <c:pt idx="21">
                  <c:v>5471.3562216208302</c:v>
                </c:pt>
                <c:pt idx="22">
                  <c:v>7978.2783212271706</c:v>
                </c:pt>
                <c:pt idx="23">
                  <c:v>8214.9950438590349</c:v>
                </c:pt>
                <c:pt idx="24">
                  <c:v>6084.2891868413435</c:v>
                </c:pt>
                <c:pt idx="25">
                  <c:v>8711.3945728045455</c:v>
                </c:pt>
                <c:pt idx="26">
                  <c:v>8739.1922442408468</c:v>
                </c:pt>
                <c:pt idx="27">
                  <c:v>9427.7402159588073</c:v>
                </c:pt>
                <c:pt idx="28">
                  <c:v>8888.7992887778455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73-4E3C-82CC-99EB3679E267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1125.9170997829724</c:v>
                </c:pt>
                <c:pt idx="1">
                  <c:v>1266.4571964166553</c:v>
                </c:pt>
                <c:pt idx="2">
                  <c:v>1305.0276594242348</c:v>
                </c:pt>
                <c:pt idx="3">
                  <c:v>1415.8934429117105</c:v>
                </c:pt>
                <c:pt idx="4">
                  <c:v>1489.6143607052179</c:v>
                </c:pt>
                <c:pt idx="5">
                  <c:v>1552.0680187885755</c:v>
                </c:pt>
                <c:pt idx="6">
                  <c:v>1725.6815358824092</c:v>
                </c:pt>
                <c:pt idx="7">
                  <c:v>1888.5650274140089</c:v>
                </c:pt>
                <c:pt idx="8">
                  <c:v>1931.8945181528261</c:v>
                </c:pt>
                <c:pt idx="9">
                  <c:v>1841.7666465701911</c:v>
                </c:pt>
                <c:pt idx="10">
                  <c:v>1818.2692201324296</c:v>
                </c:pt>
                <c:pt idx="11">
                  <c:v>1690.9679812248562</c:v>
                </c:pt>
                <c:pt idx="12">
                  <c:v>1797.5413318732137</c:v>
                </c:pt>
                <c:pt idx="13">
                  <c:v>1770.1489615598464</c:v>
                </c:pt>
                <c:pt idx="14">
                  <c:v>1902.1804649567619</c:v>
                </c:pt>
                <c:pt idx="15">
                  <c:v>2164.4554681447416</c:v>
                </c:pt>
                <c:pt idx="16">
                  <c:v>1987.0655201387658</c:v>
                </c:pt>
                <c:pt idx="17">
                  <c:v>2471.5606360288116</c:v>
                </c:pt>
                <c:pt idx="18">
                  <c:v>2328.9954505415117</c:v>
                </c:pt>
                <c:pt idx="19">
                  <c:v>2244.3940410915602</c:v>
                </c:pt>
                <c:pt idx="20">
                  <c:v>2102.31538446062</c:v>
                </c:pt>
                <c:pt idx="21">
                  <c:v>2266.6672431887318</c:v>
                </c:pt>
                <c:pt idx="22">
                  <c:v>2255.691046534625</c:v>
                </c:pt>
                <c:pt idx="23">
                  <c:v>2484.8431511692947</c:v>
                </c:pt>
                <c:pt idx="24">
                  <c:v>2274.4716934347503</c:v>
                </c:pt>
                <c:pt idx="25">
                  <c:v>2424.5764542026918</c:v>
                </c:pt>
                <c:pt idx="26">
                  <c:v>2576.0246529396363</c:v>
                </c:pt>
                <c:pt idx="27">
                  <c:v>2770.3712910545482</c:v>
                </c:pt>
                <c:pt idx="28">
                  <c:v>2953.7499513713251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973-4E3C-82CC-99EB3679E267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171.12540709131244</c:v>
                </c:pt>
                <c:pt idx="1">
                  <c:v>169.72071386447752</c:v>
                </c:pt>
                <c:pt idx="2">
                  <c:v>178.1781441375943</c:v>
                </c:pt>
                <c:pt idx="3">
                  <c:v>185.82116444954247</c:v>
                </c:pt>
                <c:pt idx="4">
                  <c:v>192.82200809852051</c:v>
                </c:pt>
                <c:pt idx="5">
                  <c:v>206.04504092878071</c:v>
                </c:pt>
                <c:pt idx="6">
                  <c:v>212.30219682902018</c:v>
                </c:pt>
                <c:pt idx="7">
                  <c:v>215.65968329394519</c:v>
                </c:pt>
                <c:pt idx="8">
                  <c:v>216.53972486597894</c:v>
                </c:pt>
                <c:pt idx="9">
                  <c:v>224.39013403746256</c:v>
                </c:pt>
                <c:pt idx="10">
                  <c:v>241.4422724695857</c:v>
                </c:pt>
                <c:pt idx="11">
                  <c:v>248.08928908150074</c:v>
                </c:pt>
                <c:pt idx="12">
                  <c:v>245.01257385098944</c:v>
                </c:pt>
                <c:pt idx="13">
                  <c:v>320.81214406756982</c:v>
                </c:pt>
                <c:pt idx="14">
                  <c:v>371.0867276447151</c:v>
                </c:pt>
                <c:pt idx="15">
                  <c:v>434.37808770376699</c:v>
                </c:pt>
                <c:pt idx="16">
                  <c:v>480.12277094824015</c:v>
                </c:pt>
                <c:pt idx="17">
                  <c:v>413.20509583587534</c:v>
                </c:pt>
                <c:pt idx="18">
                  <c:v>444.46324366679562</c:v>
                </c:pt>
                <c:pt idx="19">
                  <c:v>459.56316059853395</c:v>
                </c:pt>
                <c:pt idx="20">
                  <c:v>467.16867312697929</c:v>
                </c:pt>
                <c:pt idx="21">
                  <c:v>530.71030596146977</c:v>
                </c:pt>
                <c:pt idx="22">
                  <c:v>436.38061621902006</c:v>
                </c:pt>
                <c:pt idx="23">
                  <c:v>547.58054155788193</c:v>
                </c:pt>
                <c:pt idx="24">
                  <c:v>609.57086531611958</c:v>
                </c:pt>
                <c:pt idx="25">
                  <c:v>641.11502078912395</c:v>
                </c:pt>
                <c:pt idx="26">
                  <c:v>681.97171652516909</c:v>
                </c:pt>
                <c:pt idx="27">
                  <c:v>809.87820460428873</c:v>
                </c:pt>
                <c:pt idx="28">
                  <c:v>840.95755062123203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73-4E3C-82CC-99EB3679E267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578.20794862631953</c:v>
                </c:pt>
                <c:pt idx="1">
                  <c:v>508.10755176576413</c:v>
                </c:pt>
                <c:pt idx="2">
                  <c:v>590.82708137427358</c:v>
                </c:pt>
                <c:pt idx="3">
                  <c:v>588.09161729687776</c:v>
                </c:pt>
                <c:pt idx="4">
                  <c:v>662.43737458935357</c:v>
                </c:pt>
                <c:pt idx="5">
                  <c:v>757.66096379860403</c:v>
                </c:pt>
                <c:pt idx="6">
                  <c:v>740.80992721917187</c:v>
                </c:pt>
                <c:pt idx="7">
                  <c:v>572.75414106832147</c:v>
                </c:pt>
                <c:pt idx="8">
                  <c:v>737.41469044062603</c:v>
                </c:pt>
                <c:pt idx="9">
                  <c:v>753.0805045920423</c:v>
                </c:pt>
                <c:pt idx="10">
                  <c:v>871.35880942579354</c:v>
                </c:pt>
                <c:pt idx="11">
                  <c:v>721.742818583396</c:v>
                </c:pt>
                <c:pt idx="12">
                  <c:v>806.39231039263052</c:v>
                </c:pt>
                <c:pt idx="13">
                  <c:v>846.13303805165765</c:v>
                </c:pt>
                <c:pt idx="14">
                  <c:v>848.12906222702031</c:v>
                </c:pt>
                <c:pt idx="15">
                  <c:v>847.63839022340767</c:v>
                </c:pt>
                <c:pt idx="16">
                  <c:v>1022.2791974152302</c:v>
                </c:pt>
                <c:pt idx="17">
                  <c:v>1047.8577143517937</c:v>
                </c:pt>
                <c:pt idx="18">
                  <c:v>1073.3026222801468</c:v>
                </c:pt>
                <c:pt idx="19">
                  <c:v>916.30865830973221</c:v>
                </c:pt>
                <c:pt idx="20">
                  <c:v>754.58156790866906</c:v>
                </c:pt>
                <c:pt idx="21">
                  <c:v>1026.2634475537645</c:v>
                </c:pt>
                <c:pt idx="22">
                  <c:v>1166.0161806154233</c:v>
                </c:pt>
                <c:pt idx="23">
                  <c:v>1054.2824967328918</c:v>
                </c:pt>
                <c:pt idx="24">
                  <c:v>815.19280284240381</c:v>
                </c:pt>
                <c:pt idx="25">
                  <c:v>931.14802367925813</c:v>
                </c:pt>
                <c:pt idx="26">
                  <c:v>904.66328385011434</c:v>
                </c:pt>
                <c:pt idx="27">
                  <c:v>853.68225993138549</c:v>
                </c:pt>
                <c:pt idx="28">
                  <c:v>951.43961572137482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973-4E3C-82CC-99EB3679E267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918.51010637694117</c:v>
                </c:pt>
                <c:pt idx="1">
                  <c:v>924.92064946465052</c:v>
                </c:pt>
                <c:pt idx="2">
                  <c:v>940.4063621155492</c:v>
                </c:pt>
                <c:pt idx="3">
                  <c:v>945.57304037267136</c:v>
                </c:pt>
                <c:pt idx="4">
                  <c:v>955.11491580316317</c:v>
                </c:pt>
                <c:pt idx="5">
                  <c:v>971.63513706146796</c:v>
                </c:pt>
                <c:pt idx="6">
                  <c:v>989.92378122691173</c:v>
                </c:pt>
                <c:pt idx="7">
                  <c:v>989.53705633794573</c:v>
                </c:pt>
                <c:pt idx="8">
                  <c:v>980.99765114913589</c:v>
                </c:pt>
                <c:pt idx="9">
                  <c:v>977.13446364175763</c:v>
                </c:pt>
                <c:pt idx="10">
                  <c:v>940.53592847572349</c:v>
                </c:pt>
                <c:pt idx="11">
                  <c:v>924.60960246749289</c:v>
                </c:pt>
                <c:pt idx="12">
                  <c:v>912.49941237688301</c:v>
                </c:pt>
                <c:pt idx="13">
                  <c:v>884.36478892178559</c:v>
                </c:pt>
                <c:pt idx="14">
                  <c:v>898.2983279391043</c:v>
                </c:pt>
                <c:pt idx="15">
                  <c:v>867.56292636978117</c:v>
                </c:pt>
                <c:pt idx="16">
                  <c:v>860.96714306622607</c:v>
                </c:pt>
                <c:pt idx="17">
                  <c:v>859.88340852764748</c:v>
                </c:pt>
                <c:pt idx="18">
                  <c:v>844.88021783568684</c:v>
                </c:pt>
                <c:pt idx="19">
                  <c:v>813.75350650458813</c:v>
                </c:pt>
                <c:pt idx="20">
                  <c:v>786.11031310048793</c:v>
                </c:pt>
                <c:pt idx="21">
                  <c:v>741.59784106165944</c:v>
                </c:pt>
                <c:pt idx="22">
                  <c:v>685.62653748683533</c:v>
                </c:pt>
                <c:pt idx="23">
                  <c:v>645.25598831378625</c:v>
                </c:pt>
                <c:pt idx="24">
                  <c:v>686.36517803620404</c:v>
                </c:pt>
                <c:pt idx="25">
                  <c:v>733.80727842897215</c:v>
                </c:pt>
                <c:pt idx="26">
                  <c:v>737.12033792956208</c:v>
                </c:pt>
                <c:pt idx="27">
                  <c:v>727.83242043730286</c:v>
                </c:pt>
                <c:pt idx="28">
                  <c:v>730.93534376443904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973-4E3C-82CC-99EB3679E267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-5614.1638912978842</c:v>
                </c:pt>
                <c:pt idx="1">
                  <c:v>-3317.8551857129205</c:v>
                </c:pt>
                <c:pt idx="2">
                  <c:v>-3796.1149138723131</c:v>
                </c:pt>
                <c:pt idx="3">
                  <c:v>-2961.7515713109365</c:v>
                </c:pt>
                <c:pt idx="4">
                  <c:v>-2573.0880059544861</c:v>
                </c:pt>
                <c:pt idx="5">
                  <c:v>-3125.033029459737</c:v>
                </c:pt>
                <c:pt idx="6">
                  <c:v>-4788.7716857376827</c:v>
                </c:pt>
                <c:pt idx="7">
                  <c:v>-2743.9733931276278</c:v>
                </c:pt>
                <c:pt idx="8">
                  <c:v>-5747.457351222959</c:v>
                </c:pt>
                <c:pt idx="9">
                  <c:v>4715.3745172986173</c:v>
                </c:pt>
                <c:pt idx="10">
                  <c:v>-5631.9838061692462</c:v>
                </c:pt>
                <c:pt idx="11">
                  <c:v>-5504.6305527291997</c:v>
                </c:pt>
                <c:pt idx="12">
                  <c:v>-458.460351885313</c:v>
                </c:pt>
                <c:pt idx="13">
                  <c:v>-4548.562459857636</c:v>
                </c:pt>
                <c:pt idx="14">
                  <c:v>-4739.056719535849</c:v>
                </c:pt>
                <c:pt idx="15">
                  <c:v>-3397.842785815812</c:v>
                </c:pt>
                <c:pt idx="16">
                  <c:v>-3230.2482740614832</c:v>
                </c:pt>
                <c:pt idx="17">
                  <c:v>3646.3277090383267</c:v>
                </c:pt>
                <c:pt idx="18">
                  <c:v>2124.2922324824854</c:v>
                </c:pt>
                <c:pt idx="19">
                  <c:v>474.01239026586086</c:v>
                </c:pt>
                <c:pt idx="20">
                  <c:v>-3231.2109171517463</c:v>
                </c:pt>
                <c:pt idx="21">
                  <c:v>-3351.3002828384333</c:v>
                </c:pt>
                <c:pt idx="22">
                  <c:v>644.11147083506648</c:v>
                </c:pt>
                <c:pt idx="23">
                  <c:v>-4348.0875831271451</c:v>
                </c:pt>
                <c:pt idx="24">
                  <c:v>-2887.3556042902605</c:v>
                </c:pt>
                <c:pt idx="25">
                  <c:v>-922.71509652083023</c:v>
                </c:pt>
                <c:pt idx="26">
                  <c:v>-4132.5484071402634</c:v>
                </c:pt>
                <c:pt idx="27">
                  <c:v>11987.430151260718</c:v>
                </c:pt>
                <c:pt idx="28">
                  <c:v>-1176.8142939087234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973-4E3C-82CC-99EB3679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2135168"/>
        <c:axId val="132136960"/>
      </c:barChart>
      <c:catAx>
        <c:axId val="1321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6960"/>
        <c:crosses val="autoZero"/>
        <c:auto val="1"/>
        <c:lblAlgn val="ctr"/>
        <c:lblOffset val="100"/>
        <c:noMultiLvlLbl val="0"/>
      </c:catAx>
      <c:valAx>
        <c:axId val="13213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3516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1BA-4F97-8372-620C82A8CADB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1BA-4F97-8372-620C82A8CAD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1BA-4F97-8372-620C82A8CADB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D1BA-4F97-8372-620C82A8CADB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D1BA-4F97-8372-620C82A8CADB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D1BA-4F97-8372-620C82A8CA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8888.7992887778455</c:v>
                </c:pt>
                <c:pt idx="1">
                  <c:v>2953.7499513713251</c:v>
                </c:pt>
                <c:pt idx="2" formatCode="_-* #,##0.00_-;\-* #,##0.00_-;_-* &quot;-&quot;??_-;_-@_-">
                  <c:v>840.95755062123203</c:v>
                </c:pt>
                <c:pt idx="3">
                  <c:v>951.43961572137482</c:v>
                </c:pt>
                <c:pt idx="4">
                  <c:v>730.93534376443904</c:v>
                </c:pt>
                <c:pt idx="5">
                  <c:v>-1176.8142939087234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D1BA-4F97-8372-620C82A8CAD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607-4D7C-9ACD-F665DF79FA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607-4D7C-9ACD-F665DF79FA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607-4D7C-9ACD-F665DF79FA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E607-4D7C-9ACD-F665DF79FAA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E607-4D7C-9ACD-F665DF79FAA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E607-4D7C-9ACD-F665DF79FAA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E607-4D7C-9ACD-F665DF79FA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2529.7432680661941</c:v>
                </c:pt>
                <c:pt idx="1">
                  <c:v>2953.7499513713256</c:v>
                </c:pt>
                <c:pt idx="2" formatCode="_-* #,##0.00_-;\-* #,##0.00_-;_-* &quot;-&quot;??_-;_-@_-">
                  <c:v>840.95755062123192</c:v>
                </c:pt>
                <c:pt idx="3">
                  <c:v>2405.8836929575436</c:v>
                </c:pt>
                <c:pt idx="4">
                  <c:v>4.1149108004743908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E607-4D7C-9ACD-F665DF79FAA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4404.8220192554418</c:v>
                </c:pt>
                <c:pt idx="1">
                  <c:v>4395.506861859003</c:v>
                </c:pt>
                <c:pt idx="2">
                  <c:v>4663.3712763726198</c:v>
                </c:pt>
                <c:pt idx="3">
                  <c:v>4674.8126351741412</c:v>
                </c:pt>
                <c:pt idx="4">
                  <c:v>4135.8901473567839</c:v>
                </c:pt>
                <c:pt idx="5">
                  <c:v>3996.4839744671863</c:v>
                </c:pt>
                <c:pt idx="6">
                  <c:v>3963.451026805214</c:v>
                </c:pt>
                <c:pt idx="7">
                  <c:v>4285.312968308469</c:v>
                </c:pt>
                <c:pt idx="8">
                  <c:v>4598.5293774237607</c:v>
                </c:pt>
                <c:pt idx="9">
                  <c:v>4244.5490937462628</c:v>
                </c:pt>
                <c:pt idx="10">
                  <c:v>4229.9428426075947</c:v>
                </c:pt>
                <c:pt idx="11">
                  <c:v>4277.8464936711498</c:v>
                </c:pt>
                <c:pt idx="12">
                  <c:v>4481.1493687713264</c:v>
                </c:pt>
                <c:pt idx="13">
                  <c:v>4619.3571849397376</c:v>
                </c:pt>
                <c:pt idx="14">
                  <c:v>5216.8207338319435</c:v>
                </c:pt>
                <c:pt idx="15">
                  <c:v>4887.8595813204893</c:v>
                </c:pt>
                <c:pt idx="16">
                  <c:v>4952.6304296031431</c:v>
                </c:pt>
                <c:pt idx="17">
                  <c:v>5079.7094859549134</c:v>
                </c:pt>
                <c:pt idx="18">
                  <c:v>4658.8134754674893</c:v>
                </c:pt>
                <c:pt idx="19">
                  <c:v>4187.1504344615223</c:v>
                </c:pt>
                <c:pt idx="20">
                  <c:v>2799.8257574940553</c:v>
                </c:pt>
                <c:pt idx="21">
                  <c:v>3505.9652348951822</c:v>
                </c:pt>
                <c:pt idx="22">
                  <c:v>4180.879044207958</c:v>
                </c:pt>
                <c:pt idx="23">
                  <c:v>3507.2475209814165</c:v>
                </c:pt>
                <c:pt idx="24">
                  <c:v>3147.3510138755814</c:v>
                </c:pt>
                <c:pt idx="25">
                  <c:v>2744.9069708267566</c:v>
                </c:pt>
                <c:pt idx="26">
                  <c:v>2666.5004338225563</c:v>
                </c:pt>
                <c:pt idx="27">
                  <c:v>2408.5503097304054</c:v>
                </c:pt>
                <c:pt idx="28">
                  <c:v>2529.7432680661937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E0D-4782-8C56-48517A37915A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1125.9170997829724</c:v>
                </c:pt>
                <c:pt idx="1">
                  <c:v>1266.4571964166553</c:v>
                </c:pt>
                <c:pt idx="2">
                  <c:v>1305.0276594242348</c:v>
                </c:pt>
                <c:pt idx="3">
                  <c:v>1415.8934429117105</c:v>
                </c:pt>
                <c:pt idx="4">
                  <c:v>1489.6143607052179</c:v>
                </c:pt>
                <c:pt idx="5">
                  <c:v>1552.0680187885755</c:v>
                </c:pt>
                <c:pt idx="6">
                  <c:v>1725.6815358824092</c:v>
                </c:pt>
                <c:pt idx="7">
                  <c:v>1888.5650274140089</c:v>
                </c:pt>
                <c:pt idx="8">
                  <c:v>1931.8945181528261</c:v>
                </c:pt>
                <c:pt idx="9">
                  <c:v>1841.7666465701911</c:v>
                </c:pt>
                <c:pt idx="10">
                  <c:v>1818.2692201324296</c:v>
                </c:pt>
                <c:pt idx="11">
                  <c:v>1690.9679812248562</c:v>
                </c:pt>
                <c:pt idx="12">
                  <c:v>1797.5413318732137</c:v>
                </c:pt>
                <c:pt idx="13">
                  <c:v>1770.1489615598464</c:v>
                </c:pt>
                <c:pt idx="14">
                  <c:v>1902.1804649567619</c:v>
                </c:pt>
                <c:pt idx="15">
                  <c:v>2164.4554681447416</c:v>
                </c:pt>
                <c:pt idx="16">
                  <c:v>1987.0655201387658</c:v>
                </c:pt>
                <c:pt idx="17">
                  <c:v>2471.5606360288116</c:v>
                </c:pt>
                <c:pt idx="18">
                  <c:v>2328.9954505415117</c:v>
                </c:pt>
                <c:pt idx="19">
                  <c:v>2244.3940410915602</c:v>
                </c:pt>
                <c:pt idx="20">
                  <c:v>2102.31538446062</c:v>
                </c:pt>
                <c:pt idx="21">
                  <c:v>2266.6672431887318</c:v>
                </c:pt>
                <c:pt idx="22">
                  <c:v>2255.691046534625</c:v>
                </c:pt>
                <c:pt idx="23">
                  <c:v>2484.8431511692947</c:v>
                </c:pt>
                <c:pt idx="24">
                  <c:v>2274.4716934347503</c:v>
                </c:pt>
                <c:pt idx="25">
                  <c:v>2424.5764542026918</c:v>
                </c:pt>
                <c:pt idx="26">
                  <c:v>2576.0246529396363</c:v>
                </c:pt>
                <c:pt idx="27">
                  <c:v>2770.3712910545482</c:v>
                </c:pt>
                <c:pt idx="28">
                  <c:v>2953.7499513713251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E0D-4782-8C56-48517A37915A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171.12540709131244</c:v>
                </c:pt>
                <c:pt idx="1">
                  <c:v>169.72071386447752</c:v>
                </c:pt>
                <c:pt idx="2">
                  <c:v>178.1781441375943</c:v>
                </c:pt>
                <c:pt idx="3">
                  <c:v>185.82116444954247</c:v>
                </c:pt>
                <c:pt idx="4">
                  <c:v>192.82200809852051</c:v>
                </c:pt>
                <c:pt idx="5">
                  <c:v>206.04504092878071</c:v>
                </c:pt>
                <c:pt idx="6">
                  <c:v>212.30219682902018</c:v>
                </c:pt>
                <c:pt idx="7">
                  <c:v>215.65968329394519</c:v>
                </c:pt>
                <c:pt idx="8">
                  <c:v>216.53972486597894</c:v>
                </c:pt>
                <c:pt idx="9">
                  <c:v>224.39013403746256</c:v>
                </c:pt>
                <c:pt idx="10">
                  <c:v>241.4422724695857</c:v>
                </c:pt>
                <c:pt idx="11">
                  <c:v>248.08928908150074</c:v>
                </c:pt>
                <c:pt idx="12">
                  <c:v>245.01257385098944</c:v>
                </c:pt>
                <c:pt idx="13">
                  <c:v>320.81214406756982</c:v>
                </c:pt>
                <c:pt idx="14">
                  <c:v>371.0867276447151</c:v>
                </c:pt>
                <c:pt idx="15">
                  <c:v>434.37808770376699</c:v>
                </c:pt>
                <c:pt idx="16">
                  <c:v>480.12277094824015</c:v>
                </c:pt>
                <c:pt idx="17">
                  <c:v>413.20509583587534</c:v>
                </c:pt>
                <c:pt idx="18">
                  <c:v>444.46324366679562</c:v>
                </c:pt>
                <c:pt idx="19">
                  <c:v>459.56316059853395</c:v>
                </c:pt>
                <c:pt idx="20">
                  <c:v>467.16867312697929</c:v>
                </c:pt>
                <c:pt idx="21">
                  <c:v>530.71030596146977</c:v>
                </c:pt>
                <c:pt idx="22">
                  <c:v>436.38061621902006</c:v>
                </c:pt>
                <c:pt idx="23">
                  <c:v>547.58054155788193</c:v>
                </c:pt>
                <c:pt idx="24">
                  <c:v>609.57086531611958</c:v>
                </c:pt>
                <c:pt idx="25">
                  <c:v>641.11502078912395</c:v>
                </c:pt>
                <c:pt idx="26">
                  <c:v>681.97171652516909</c:v>
                </c:pt>
                <c:pt idx="27">
                  <c:v>809.87820460428873</c:v>
                </c:pt>
                <c:pt idx="28">
                  <c:v>840.95755062123203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E0D-4782-8C56-48517A37915A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380.88778519717454</c:v>
                </c:pt>
                <c:pt idx="1">
                  <c:v>277.88545623498322</c:v>
                </c:pt>
                <c:pt idx="2">
                  <c:v>186.11649204603509</c:v>
                </c:pt>
                <c:pt idx="3">
                  <c:v>200.8892660541722</c:v>
                </c:pt>
                <c:pt idx="4">
                  <c:v>314.69139313969691</c:v>
                </c:pt>
                <c:pt idx="5">
                  <c:v>402.15045667284789</c:v>
                </c:pt>
                <c:pt idx="6">
                  <c:v>676.74753403281716</c:v>
                </c:pt>
                <c:pt idx="7">
                  <c:v>873.14853783151159</c:v>
                </c:pt>
                <c:pt idx="8">
                  <c:v>1042.0548623107311</c:v>
                </c:pt>
                <c:pt idx="9">
                  <c:v>1360.9396099163516</c:v>
                </c:pt>
                <c:pt idx="10">
                  <c:v>1020.8216638919449</c:v>
                </c:pt>
                <c:pt idx="11">
                  <c:v>820.81143997491188</c:v>
                </c:pt>
                <c:pt idx="12">
                  <c:v>845.26808201510198</c:v>
                </c:pt>
                <c:pt idx="13">
                  <c:v>1009.1061239284193</c:v>
                </c:pt>
                <c:pt idx="14">
                  <c:v>1190.898202010098</c:v>
                </c:pt>
                <c:pt idx="15">
                  <c:v>949.35133302122301</c:v>
                </c:pt>
                <c:pt idx="16">
                  <c:v>1072.2433408410582</c:v>
                </c:pt>
                <c:pt idx="17">
                  <c:v>1850.361866401211</c:v>
                </c:pt>
                <c:pt idx="18">
                  <c:v>1602.3850033891363</c:v>
                </c:pt>
                <c:pt idx="19">
                  <c:v>1379.9202574500207</c:v>
                </c:pt>
                <c:pt idx="20">
                  <c:v>1648.2088089014399</c:v>
                </c:pt>
                <c:pt idx="21">
                  <c:v>1934.4966888008382</c:v>
                </c:pt>
                <c:pt idx="22">
                  <c:v>2084.8814365233134</c:v>
                </c:pt>
                <c:pt idx="23">
                  <c:v>2241.5857124911245</c:v>
                </c:pt>
                <c:pt idx="24">
                  <c:v>1911.1395516249672</c:v>
                </c:pt>
                <c:pt idx="25">
                  <c:v>1959.4364061495082</c:v>
                </c:pt>
                <c:pt idx="26">
                  <c:v>2056.5966960490505</c:v>
                </c:pt>
                <c:pt idx="27">
                  <c:v>1810.9262362446166</c:v>
                </c:pt>
                <c:pt idx="28">
                  <c:v>2405.8836929575436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E0D-4782-8C56-48517A37915A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0.44096286725899558</c:v>
                </c:pt>
                <c:pt idx="1">
                  <c:v>0.29399194057694578</c:v>
                </c:pt>
                <c:pt idx="2">
                  <c:v>0.16577632748097271</c:v>
                </c:pt>
                <c:pt idx="3">
                  <c:v>0.19352014317217867</c:v>
                </c:pt>
                <c:pt idx="4">
                  <c:v>0.23904764432210132</c:v>
                </c:pt>
                <c:pt idx="5">
                  <c:v>0.24386396787115525</c:v>
                </c:pt>
                <c:pt idx="6">
                  <c:v>0.38183462668611151</c:v>
                </c:pt>
                <c:pt idx="7">
                  <c:v>0.46575228037544419</c:v>
                </c:pt>
                <c:pt idx="8">
                  <c:v>0.4898561396730261</c:v>
                </c:pt>
                <c:pt idx="9">
                  <c:v>0.56042512943377487</c:v>
                </c:pt>
                <c:pt idx="10">
                  <c:v>0.42542889343246015</c:v>
                </c:pt>
                <c:pt idx="11">
                  <c:v>0.34421038290097977</c:v>
                </c:pt>
                <c:pt idx="12">
                  <c:v>0.30493176029764957</c:v>
                </c:pt>
                <c:pt idx="13">
                  <c:v>0.374205187488026</c:v>
                </c:pt>
                <c:pt idx="14">
                  <c:v>0.46127786342326049</c:v>
                </c:pt>
                <c:pt idx="15">
                  <c:v>0.34477708575449095</c:v>
                </c:pt>
                <c:pt idx="16">
                  <c:v>0.42681661326614079</c:v>
                </c:pt>
                <c:pt idx="17">
                  <c:v>0.76185364425198809</c:v>
                </c:pt>
                <c:pt idx="18">
                  <c:v>0.7285647269346609</c:v>
                </c:pt>
                <c:pt idx="19">
                  <c:v>0.65058329372637813</c:v>
                </c:pt>
                <c:pt idx="20">
                  <c:v>1.8531347551444068</c:v>
                </c:pt>
                <c:pt idx="21">
                  <c:v>2.0038903261301004</c:v>
                </c:pt>
                <c:pt idx="22">
                  <c:v>2.0606701794505717</c:v>
                </c:pt>
                <c:pt idx="23">
                  <c:v>2.4022889213481111</c:v>
                </c:pt>
                <c:pt idx="24">
                  <c:v>2.8385814355456209</c:v>
                </c:pt>
                <c:pt idx="25">
                  <c:v>2.8866281024000009</c:v>
                </c:pt>
                <c:pt idx="26">
                  <c:v>2.8525559180781253</c:v>
                </c:pt>
                <c:pt idx="27">
                  <c:v>3.081914605402305</c:v>
                </c:pt>
                <c:pt idx="28">
                  <c:v>4.1149108004743908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E0D-4782-8C56-48517A379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3077248"/>
        <c:axId val="133091328"/>
      </c:barChart>
      <c:catAx>
        <c:axId val="1330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91328"/>
        <c:crosses val="autoZero"/>
        <c:auto val="1"/>
        <c:lblAlgn val="ctr"/>
        <c:lblOffset val="100"/>
        <c:noMultiLvlLbl val="0"/>
      </c:catAx>
      <c:valAx>
        <c:axId val="1330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724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9B-4299-80EC-F41CFACA87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9B-4299-80EC-F41CFACA87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89B-4299-80EC-F41CFACA87F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89B-4299-80EC-F41CFACA87F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89B-4299-80EC-F41CFACA87F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89B-4299-80EC-F41CFACA87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2529.7432680661937</c:v>
                </c:pt>
                <c:pt idx="1">
                  <c:v>2953.7499513713251</c:v>
                </c:pt>
                <c:pt idx="2" formatCode="_-* #,##0.00_-;\-* #,##0.00_-;_-* &quot;-&quot;??_-;_-@_-">
                  <c:v>840.95755062123203</c:v>
                </c:pt>
                <c:pt idx="3">
                  <c:v>2405.8836929575436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89B-4299-80EC-F41CFACA87F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5701.864526129727</c:v>
                </c:pt>
                <c:pt idx="1">
                  <c:v>5831.6847721401355</c:v>
                </c:pt>
                <c:pt idx="2">
                  <c:v>6146.5770799344491</c:v>
                </c:pt>
                <c:pt idx="3">
                  <c:v>6276.5272425353942</c:v>
                </c:pt>
                <c:pt idx="4">
                  <c:v>5818.3265161605223</c:v>
                </c:pt>
                <c:pt idx="5">
                  <c:v>5754.5970341845423</c:v>
                </c:pt>
                <c:pt idx="6">
                  <c:v>5901.4347595166437</c:v>
                </c:pt>
                <c:pt idx="7">
                  <c:v>6389.5376790164228</c:v>
                </c:pt>
                <c:pt idx="8">
                  <c:v>6746.963620442566</c:v>
                </c:pt>
                <c:pt idx="9">
                  <c:v>6310.7058743539164</c:v>
                </c:pt>
                <c:pt idx="10">
                  <c:v>6289.6543352096105</c:v>
                </c:pt>
                <c:pt idx="11">
                  <c:v>6216.903763977507</c:v>
                </c:pt>
                <c:pt idx="12">
                  <c:v>6523.7032744955295</c:v>
                </c:pt>
                <c:pt idx="13">
                  <c:v>6710.3182905671538</c:v>
                </c:pt>
                <c:pt idx="14">
                  <c:v>7490.0879264334208</c:v>
                </c:pt>
                <c:pt idx="15">
                  <c:v>7486.693137168998</c:v>
                </c:pt>
                <c:pt idx="16">
                  <c:v>7419.8187206901484</c:v>
                </c:pt>
                <c:pt idx="17">
                  <c:v>7964.4752178196004</c:v>
                </c:pt>
                <c:pt idx="18">
                  <c:v>7432.2721696757962</c:v>
                </c:pt>
                <c:pt idx="19">
                  <c:v>6891.1076361516161</c:v>
                </c:pt>
                <c:pt idx="20">
                  <c:v>5369.3098150816541</c:v>
                </c:pt>
                <c:pt idx="21">
                  <c:v>6303.3427840453842</c:v>
                </c:pt>
                <c:pt idx="22">
                  <c:v>6872.9507069616038</c:v>
                </c:pt>
                <c:pt idx="23">
                  <c:v>6539.6712137085924</c:v>
                </c:pt>
                <c:pt idx="24">
                  <c:v>6031.3935726264517</c:v>
                </c:pt>
                <c:pt idx="25">
                  <c:v>5810.5984458185721</c:v>
                </c:pt>
                <c:pt idx="26">
                  <c:v>5924.4968032873621</c:v>
                </c:pt>
                <c:pt idx="27">
                  <c:v>5988.7998053892425</c:v>
                </c:pt>
                <c:pt idx="28">
                  <c:v>6324.450770058751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F8-4825-95D6-AF32EE530100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381.32874806443351</c:v>
                </c:pt>
                <c:pt idx="1">
                  <c:v>278.1794481755602</c:v>
                </c:pt>
                <c:pt idx="2">
                  <c:v>186.28226837351608</c:v>
                </c:pt>
                <c:pt idx="3">
                  <c:v>201.08278619734438</c:v>
                </c:pt>
                <c:pt idx="4">
                  <c:v>314.93044078401903</c:v>
                </c:pt>
                <c:pt idx="5">
                  <c:v>402.39432064071906</c:v>
                </c:pt>
                <c:pt idx="6">
                  <c:v>677.12936865950326</c:v>
                </c:pt>
                <c:pt idx="7">
                  <c:v>873.61429011188704</c:v>
                </c:pt>
                <c:pt idx="8">
                  <c:v>1042.5447184504042</c:v>
                </c:pt>
                <c:pt idx="9">
                  <c:v>1361.5000350457854</c:v>
                </c:pt>
                <c:pt idx="10">
                  <c:v>1021.2470927853774</c:v>
                </c:pt>
                <c:pt idx="11">
                  <c:v>821.15565035781287</c:v>
                </c:pt>
                <c:pt idx="12">
                  <c:v>845.57301377539966</c:v>
                </c:pt>
                <c:pt idx="13">
                  <c:v>1009.4803291159072</c:v>
                </c:pt>
                <c:pt idx="14">
                  <c:v>1191.3594798735212</c:v>
                </c:pt>
                <c:pt idx="15">
                  <c:v>949.69611010697747</c:v>
                </c:pt>
                <c:pt idx="16">
                  <c:v>1072.6701574543242</c:v>
                </c:pt>
                <c:pt idx="17">
                  <c:v>1851.123720045463</c:v>
                </c:pt>
                <c:pt idx="18">
                  <c:v>1603.1135681160708</c:v>
                </c:pt>
                <c:pt idx="19">
                  <c:v>1380.5708407437471</c:v>
                </c:pt>
                <c:pt idx="20">
                  <c:v>1650.0619436565842</c:v>
                </c:pt>
                <c:pt idx="21">
                  <c:v>1936.5005791269684</c:v>
                </c:pt>
                <c:pt idx="22">
                  <c:v>2086.9421067027638</c:v>
                </c:pt>
                <c:pt idx="23">
                  <c:v>2243.9880014124724</c:v>
                </c:pt>
                <c:pt idx="24">
                  <c:v>1913.9781330605128</c:v>
                </c:pt>
                <c:pt idx="25">
                  <c:v>1962.3230342519082</c:v>
                </c:pt>
                <c:pt idx="26">
                  <c:v>2059.4492519671285</c:v>
                </c:pt>
                <c:pt idx="27">
                  <c:v>1814.0081508500189</c:v>
                </c:pt>
                <c:pt idx="28">
                  <c:v>2409.9986037580179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4F8-4825-95D6-AF32EE530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433216"/>
        <c:axId val="133434752"/>
      </c:barChart>
      <c:catAx>
        <c:axId val="13343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4752"/>
        <c:crosses val="autoZero"/>
        <c:auto val="1"/>
        <c:lblAlgn val="ctr"/>
        <c:lblOffset val="100"/>
        <c:noMultiLvlLbl val="0"/>
      </c:catAx>
      <c:valAx>
        <c:axId val="1334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321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4404.8220192554418</c:v>
                </c:pt>
                <c:pt idx="1">
                  <c:v>4395.506861859003</c:v>
                </c:pt>
                <c:pt idx="2">
                  <c:v>4663.3712763726198</c:v>
                </c:pt>
                <c:pt idx="3">
                  <c:v>4674.8126351741412</c:v>
                </c:pt>
                <c:pt idx="4">
                  <c:v>4135.8901473567839</c:v>
                </c:pt>
                <c:pt idx="5">
                  <c:v>3996.4839744671863</c:v>
                </c:pt>
                <c:pt idx="6">
                  <c:v>3963.451026805214</c:v>
                </c:pt>
                <c:pt idx="7">
                  <c:v>4285.312968308469</c:v>
                </c:pt>
                <c:pt idx="8">
                  <c:v>4598.5293774237607</c:v>
                </c:pt>
                <c:pt idx="9">
                  <c:v>4244.5490937462628</c:v>
                </c:pt>
                <c:pt idx="10">
                  <c:v>4229.9428426075947</c:v>
                </c:pt>
                <c:pt idx="11">
                  <c:v>4277.8464936711498</c:v>
                </c:pt>
                <c:pt idx="12">
                  <c:v>4481.1493687713264</c:v>
                </c:pt>
                <c:pt idx="13">
                  <c:v>4619.3571849397376</c:v>
                </c:pt>
                <c:pt idx="14">
                  <c:v>5216.8207338319435</c:v>
                </c:pt>
                <c:pt idx="15">
                  <c:v>4887.8595813204893</c:v>
                </c:pt>
                <c:pt idx="16">
                  <c:v>4952.6304296031431</c:v>
                </c:pt>
                <c:pt idx="17">
                  <c:v>5079.7094859549134</c:v>
                </c:pt>
                <c:pt idx="18">
                  <c:v>4658.8134754674893</c:v>
                </c:pt>
                <c:pt idx="19">
                  <c:v>4187.1504344615223</c:v>
                </c:pt>
                <c:pt idx="20">
                  <c:v>2799.8257574940553</c:v>
                </c:pt>
                <c:pt idx="21">
                  <c:v>3505.9652348951822</c:v>
                </c:pt>
                <c:pt idx="22">
                  <c:v>4180.879044207958</c:v>
                </c:pt>
                <c:pt idx="23">
                  <c:v>3507.2475209814165</c:v>
                </c:pt>
                <c:pt idx="24">
                  <c:v>3147.3510138755814</c:v>
                </c:pt>
                <c:pt idx="25">
                  <c:v>2744.9069708267566</c:v>
                </c:pt>
                <c:pt idx="26">
                  <c:v>2666.5004338225563</c:v>
                </c:pt>
                <c:pt idx="27">
                  <c:v>2408.5503097304054</c:v>
                </c:pt>
                <c:pt idx="28">
                  <c:v>2529.7432680661937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DB-4536-AFC9-09FCFD760175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1125.9170997829724</c:v>
                </c:pt>
                <c:pt idx="1">
                  <c:v>1266.4571964166553</c:v>
                </c:pt>
                <c:pt idx="2">
                  <c:v>1305.0276594242348</c:v>
                </c:pt>
                <c:pt idx="3">
                  <c:v>1415.8934429117105</c:v>
                </c:pt>
                <c:pt idx="4">
                  <c:v>1489.6143607052179</c:v>
                </c:pt>
                <c:pt idx="5">
                  <c:v>1552.0680187885755</c:v>
                </c:pt>
                <c:pt idx="6">
                  <c:v>1725.6815358824092</c:v>
                </c:pt>
                <c:pt idx="7">
                  <c:v>1888.5650274140089</c:v>
                </c:pt>
                <c:pt idx="8">
                  <c:v>1931.8945181528261</c:v>
                </c:pt>
                <c:pt idx="9">
                  <c:v>1841.7666465701911</c:v>
                </c:pt>
                <c:pt idx="10">
                  <c:v>1818.2692201324296</c:v>
                </c:pt>
                <c:pt idx="11">
                  <c:v>1690.9679812248562</c:v>
                </c:pt>
                <c:pt idx="12">
                  <c:v>1797.5413318732137</c:v>
                </c:pt>
                <c:pt idx="13">
                  <c:v>1770.1489615598464</c:v>
                </c:pt>
                <c:pt idx="14">
                  <c:v>1902.1804649567619</c:v>
                </c:pt>
                <c:pt idx="15">
                  <c:v>2164.4554681447416</c:v>
                </c:pt>
                <c:pt idx="16">
                  <c:v>1987.0655201387658</c:v>
                </c:pt>
                <c:pt idx="17">
                  <c:v>2471.5606360288116</c:v>
                </c:pt>
                <c:pt idx="18">
                  <c:v>2328.9954505415117</c:v>
                </c:pt>
                <c:pt idx="19">
                  <c:v>2244.3940410915602</c:v>
                </c:pt>
                <c:pt idx="20">
                  <c:v>2102.31538446062</c:v>
                </c:pt>
                <c:pt idx="21">
                  <c:v>2266.6672431887318</c:v>
                </c:pt>
                <c:pt idx="22">
                  <c:v>2255.691046534625</c:v>
                </c:pt>
                <c:pt idx="23">
                  <c:v>2484.8431511692947</c:v>
                </c:pt>
                <c:pt idx="24">
                  <c:v>2274.4716934347503</c:v>
                </c:pt>
                <c:pt idx="25">
                  <c:v>2424.5764542026918</c:v>
                </c:pt>
                <c:pt idx="26">
                  <c:v>2576.0246529396363</c:v>
                </c:pt>
                <c:pt idx="27">
                  <c:v>2770.3712910545482</c:v>
                </c:pt>
                <c:pt idx="28">
                  <c:v>2953.7499513713251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5DB-4536-AFC9-09FCFD760175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171.12540709131244</c:v>
                </c:pt>
                <c:pt idx="1">
                  <c:v>169.72071386447752</c:v>
                </c:pt>
                <c:pt idx="2">
                  <c:v>178.1781441375943</c:v>
                </c:pt>
                <c:pt idx="3">
                  <c:v>185.82116444954247</c:v>
                </c:pt>
                <c:pt idx="4">
                  <c:v>192.82200809852051</c:v>
                </c:pt>
                <c:pt idx="5">
                  <c:v>206.04504092878071</c:v>
                </c:pt>
                <c:pt idx="6">
                  <c:v>212.30219682902018</c:v>
                </c:pt>
                <c:pt idx="7">
                  <c:v>215.65968329394519</c:v>
                </c:pt>
                <c:pt idx="8">
                  <c:v>216.53972486597894</c:v>
                </c:pt>
                <c:pt idx="9">
                  <c:v>224.39013403746256</c:v>
                </c:pt>
                <c:pt idx="10">
                  <c:v>241.4422724695857</c:v>
                </c:pt>
                <c:pt idx="11">
                  <c:v>248.08928908150074</c:v>
                </c:pt>
                <c:pt idx="12">
                  <c:v>245.01257385098944</c:v>
                </c:pt>
                <c:pt idx="13">
                  <c:v>320.81214406756982</c:v>
                </c:pt>
                <c:pt idx="14">
                  <c:v>371.0867276447151</c:v>
                </c:pt>
                <c:pt idx="15">
                  <c:v>434.37808770376699</c:v>
                </c:pt>
                <c:pt idx="16">
                  <c:v>480.12277094824015</c:v>
                </c:pt>
                <c:pt idx="17">
                  <c:v>413.20509583587534</c:v>
                </c:pt>
                <c:pt idx="18">
                  <c:v>444.46324366679562</c:v>
                </c:pt>
                <c:pt idx="19">
                  <c:v>459.56316059853395</c:v>
                </c:pt>
                <c:pt idx="20">
                  <c:v>467.16867312697929</c:v>
                </c:pt>
                <c:pt idx="21">
                  <c:v>530.71030596146977</c:v>
                </c:pt>
                <c:pt idx="22">
                  <c:v>436.38061621902006</c:v>
                </c:pt>
                <c:pt idx="23">
                  <c:v>547.58054155788193</c:v>
                </c:pt>
                <c:pt idx="24">
                  <c:v>609.57086531611958</c:v>
                </c:pt>
                <c:pt idx="25">
                  <c:v>641.11502078912395</c:v>
                </c:pt>
                <c:pt idx="26">
                  <c:v>681.97171652516909</c:v>
                </c:pt>
                <c:pt idx="27">
                  <c:v>809.87820460428873</c:v>
                </c:pt>
                <c:pt idx="28">
                  <c:v>840.95755062123203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5DB-4536-AFC9-09FCFD760175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380.88778519717454</c:v>
                </c:pt>
                <c:pt idx="1">
                  <c:v>277.88545623498322</c:v>
                </c:pt>
                <c:pt idx="2">
                  <c:v>186.11649204603509</c:v>
                </c:pt>
                <c:pt idx="3">
                  <c:v>200.8892660541722</c:v>
                </c:pt>
                <c:pt idx="4">
                  <c:v>314.69139313969691</c:v>
                </c:pt>
                <c:pt idx="5">
                  <c:v>402.15045667284789</c:v>
                </c:pt>
                <c:pt idx="6">
                  <c:v>676.74753403281716</c:v>
                </c:pt>
                <c:pt idx="7">
                  <c:v>873.14853783151159</c:v>
                </c:pt>
                <c:pt idx="8">
                  <c:v>1042.0548623107311</c:v>
                </c:pt>
                <c:pt idx="9">
                  <c:v>1360.9396099163516</c:v>
                </c:pt>
                <c:pt idx="10">
                  <c:v>1020.8216638919449</c:v>
                </c:pt>
                <c:pt idx="11">
                  <c:v>820.81143997491188</c:v>
                </c:pt>
                <c:pt idx="12">
                  <c:v>845.26808201510198</c:v>
                </c:pt>
                <c:pt idx="13">
                  <c:v>1009.1061239284193</c:v>
                </c:pt>
                <c:pt idx="14">
                  <c:v>1190.898202010098</c:v>
                </c:pt>
                <c:pt idx="15">
                  <c:v>949.35133302122301</c:v>
                </c:pt>
                <c:pt idx="16">
                  <c:v>1072.2433408410582</c:v>
                </c:pt>
                <c:pt idx="17">
                  <c:v>1850.361866401211</c:v>
                </c:pt>
                <c:pt idx="18">
                  <c:v>1602.3850033891363</c:v>
                </c:pt>
                <c:pt idx="19">
                  <c:v>1379.9202574500207</c:v>
                </c:pt>
                <c:pt idx="20">
                  <c:v>1648.2088089014399</c:v>
                </c:pt>
                <c:pt idx="21">
                  <c:v>1934.4966888008382</c:v>
                </c:pt>
                <c:pt idx="22">
                  <c:v>2084.8814365233134</c:v>
                </c:pt>
                <c:pt idx="23">
                  <c:v>2241.5857124911245</c:v>
                </c:pt>
                <c:pt idx="24">
                  <c:v>1911.1395516249672</c:v>
                </c:pt>
                <c:pt idx="25">
                  <c:v>1959.4364061495082</c:v>
                </c:pt>
                <c:pt idx="26">
                  <c:v>2056.5966960490505</c:v>
                </c:pt>
                <c:pt idx="27">
                  <c:v>1810.9262362446166</c:v>
                </c:pt>
                <c:pt idx="28">
                  <c:v>2405.8836929575436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5DB-4536-AFC9-09FCFD760175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0.44096286725899558</c:v>
                </c:pt>
                <c:pt idx="1">
                  <c:v>0.29399194057694578</c:v>
                </c:pt>
                <c:pt idx="2">
                  <c:v>0.16577632748097271</c:v>
                </c:pt>
                <c:pt idx="3">
                  <c:v>0.19352014317217867</c:v>
                </c:pt>
                <c:pt idx="4">
                  <c:v>0.23904764432210132</c:v>
                </c:pt>
                <c:pt idx="5">
                  <c:v>0.24386396787115525</c:v>
                </c:pt>
                <c:pt idx="6">
                  <c:v>0.38183462668611151</c:v>
                </c:pt>
                <c:pt idx="7">
                  <c:v>0.46575228037544419</c:v>
                </c:pt>
                <c:pt idx="8">
                  <c:v>0.4898561396730261</c:v>
                </c:pt>
                <c:pt idx="9">
                  <c:v>0.56042512943377487</c:v>
                </c:pt>
                <c:pt idx="10">
                  <c:v>0.42542889343246015</c:v>
                </c:pt>
                <c:pt idx="11">
                  <c:v>0.34421038290097977</c:v>
                </c:pt>
                <c:pt idx="12">
                  <c:v>0.30493176029764957</c:v>
                </c:pt>
                <c:pt idx="13">
                  <c:v>0.374205187488026</c:v>
                </c:pt>
                <c:pt idx="14">
                  <c:v>0.46127786342326049</c:v>
                </c:pt>
                <c:pt idx="15">
                  <c:v>0.34477708575449095</c:v>
                </c:pt>
                <c:pt idx="16">
                  <c:v>0.42681661326614079</c:v>
                </c:pt>
                <c:pt idx="17">
                  <c:v>0.76185364425198809</c:v>
                </c:pt>
                <c:pt idx="18">
                  <c:v>0.7285647269346609</c:v>
                </c:pt>
                <c:pt idx="19">
                  <c:v>0.65058329372637813</c:v>
                </c:pt>
                <c:pt idx="20">
                  <c:v>1.8531347551444068</c:v>
                </c:pt>
                <c:pt idx="21">
                  <c:v>2.0038903261301004</c:v>
                </c:pt>
                <c:pt idx="22">
                  <c:v>2.0606701794505717</c:v>
                </c:pt>
                <c:pt idx="23">
                  <c:v>2.4022889213481111</c:v>
                </c:pt>
                <c:pt idx="24">
                  <c:v>2.8385814355456209</c:v>
                </c:pt>
                <c:pt idx="25">
                  <c:v>2.8866281024000009</c:v>
                </c:pt>
                <c:pt idx="26">
                  <c:v>2.8525559180781253</c:v>
                </c:pt>
                <c:pt idx="27">
                  <c:v>3.081914605402305</c:v>
                </c:pt>
                <c:pt idx="28">
                  <c:v>4.1149108004743908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5DB-4536-AFC9-09FCFD760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3497984"/>
        <c:axId val="133499520"/>
      </c:barChart>
      <c:catAx>
        <c:axId val="1334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9520"/>
        <c:crosses val="autoZero"/>
        <c:auto val="1"/>
        <c:lblAlgn val="ctr"/>
        <c:lblOffset val="100"/>
        <c:noMultiLvlLbl val="0"/>
      </c:catAx>
      <c:valAx>
        <c:axId val="1334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798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308-483D-AD70-0AEF97299809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308-483D-AD70-0AEF97299809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308-483D-AD70-0AEF9729980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3308-483D-AD70-0AEF972998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3308-483D-AD70-0AEF9729980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3308-483D-AD70-0AEF972998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2529.7432680661937</c:v>
                </c:pt>
                <c:pt idx="1">
                  <c:v>2953.7499513713251</c:v>
                </c:pt>
                <c:pt idx="2" formatCode="_-* #,##0.00_-;\-* #,##0.00_-;_-* &quot;-&quot;??_-;_-@_-">
                  <c:v>840.95755062123203</c:v>
                </c:pt>
                <c:pt idx="3">
                  <c:v>2405.8836929575436</c:v>
                </c:pt>
                <c:pt idx="4">
                  <c:v>4.1149108004743908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3308-483D-AD70-0AEF972998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190498</xdr:rowOff>
    </xdr:from>
    <xdr:to>
      <xdr:col>16</xdr:col>
      <xdr:colOff>333375</xdr:colOff>
      <xdr:row>21</xdr:row>
      <xdr:rowOff>152399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24</xdr:row>
      <xdr:rowOff>19051</xdr:rowOff>
    </xdr:from>
    <xdr:to>
      <xdr:col>16</xdr:col>
      <xdr:colOff>333375</xdr:colOff>
      <xdr:row>39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234E62F0-A821-4879-8447-3EF9008B8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79750B9A-B98B-4EA0-A1C5-9CD1197E4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337003</xdr:colOff>
      <xdr:row>65</xdr:row>
      <xdr:rowOff>69622</xdr:rowOff>
    </xdr:from>
    <xdr:to>
      <xdr:col>7</xdr:col>
      <xdr:colOff>546554</xdr:colOff>
      <xdr:row>86</xdr:row>
      <xdr:rowOff>36286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7049F796-FDC7-451F-ACAC-93B882BAD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E3CFC1B9-BDCA-46D8-893C-72077B275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27215</xdr:colOff>
      <xdr:row>65</xdr:row>
      <xdr:rowOff>176893</xdr:rowOff>
    </xdr:from>
    <xdr:to>
      <xdr:col>19</xdr:col>
      <xdr:colOff>258991</xdr:colOff>
      <xdr:row>86</xdr:row>
      <xdr:rowOff>80057</xdr:rowOff>
    </xdr:to>
    <xdr:grpSp>
      <xdr:nvGrpSpPr>
        <xdr:cNvPr id="8" name="7 Grupo">
          <a:extLst>
            <a:ext uri="{FF2B5EF4-FFF2-40B4-BE49-F238E27FC236}">
              <a16:creationId xmlns:a16="http://schemas.microsoft.com/office/drawing/2014/main" xmlns="" id="{009956AA-1F55-439C-A385-A10656D3EFBA}"/>
            </a:ext>
          </a:extLst>
        </xdr:cNvPr>
        <xdr:cNvGrpSpPr/>
      </xdr:nvGrpSpPr>
      <xdr:grpSpPr>
        <a:xfrm>
          <a:off x="8626929" y="12559393"/>
          <a:ext cx="8613776" cy="3903664"/>
          <a:chOff x="12312196" y="12314464"/>
          <a:chExt cx="8613776" cy="3903664"/>
        </a:xfrm>
      </xdr:grpSpPr>
      <xdr:graphicFrame macro="">
        <xdr:nvGraphicFramePr>
          <xdr:cNvPr id="9" name="Gráfico 8">
            <a:extLst>
              <a:ext uri="{FF2B5EF4-FFF2-40B4-BE49-F238E27FC236}">
                <a16:creationId xmlns:a16="http://schemas.microsoft.com/office/drawing/2014/main" xmlns="" id="{C7880B2A-E789-4856-BDE9-4BEAADBBAE95}"/>
              </a:ext>
            </a:extLst>
          </xdr:cNvPr>
          <xdr:cNvGraphicFramePr>
            <a:graphicFrameLocks/>
          </xdr:cNvGraphicFramePr>
        </xdr:nvGraphicFramePr>
        <xdr:xfrm>
          <a:off x="12312196" y="12314464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FA5283A0-6967-4BBF-800C-891A5A37052C}"/>
              </a:ext>
            </a:extLst>
          </xdr:cNvPr>
          <xdr:cNvGraphicFramePr>
            <a:graphicFrameLocks/>
          </xdr:cNvGraphicFramePr>
        </xdr:nvGraphicFramePr>
        <xdr:xfrm>
          <a:off x="18653125" y="12482286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9A36047F-8AA3-4BAD-834A-121DB2594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2945CCA6-2849-4E8E-B075-EB432F9F3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DCE46CEA-5884-48EF-9256-B9357CF5D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44BD949D-5B96-42AE-A80B-FFAE38049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63</xdr:row>
      <xdr:rowOff>0</xdr:rowOff>
    </xdr:from>
    <xdr:to>
      <xdr:col>32</xdr:col>
      <xdr:colOff>231776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7E495FF9-A8A5-4885-98EB-1C5DD5D647FA}"/>
            </a:ext>
          </a:extLst>
        </xdr:cNvPr>
        <xdr:cNvGrpSpPr/>
      </xdr:nvGrpSpPr>
      <xdr:grpSpPr>
        <a:xfrm>
          <a:off x="18206357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EE922AD2-F3E8-4E1F-B93F-6DDA54124610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6291E325-9617-43BC-B4AB-07A11C2D4DE0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DCA939DA-B918-48E3-9DA2-2B00FF94FA9A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DCA939DA-B918-48E3-9DA2-2B00FF94FA9A}" id="{4A65B8DC-444E-4405-BD91-0F7C67C16809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B3" sqref="B3:C1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ht="13.9" x14ac:dyDescent="0.3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32" sqref="C32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919</v>
      </c>
    </row>
    <row r="3" spans="2:3" x14ac:dyDescent="0.25">
      <c r="B3" s="62" t="s">
        <v>785</v>
      </c>
      <c r="C3" s="56" t="s">
        <v>920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7" t="s">
        <v>232</v>
      </c>
      <c r="D2" s="147"/>
      <c r="E2" s="147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420" zoomScale="70" zoomScaleNormal="70" workbookViewId="0">
      <selection activeCell="C432" sqref="C432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17870.098710107333</v>
      </c>
      <c r="D4" s="28">
        <f t="shared" si="0"/>
        <v>20746.169835850003</v>
      </c>
      <c r="E4" s="28">
        <f t="shared" si="0"/>
        <v>21696.865020474401</v>
      </c>
      <c r="F4" s="28">
        <f t="shared" si="0"/>
        <v>23612.721941064854</v>
      </c>
      <c r="G4" s="28">
        <f t="shared" si="0"/>
        <v>24680.636668944364</v>
      </c>
      <c r="H4" s="28">
        <f t="shared" si="0"/>
        <v>25847.904800038272</v>
      </c>
      <c r="I4" s="28">
        <f t="shared" si="0"/>
        <v>25376.847088161663</v>
      </c>
      <c r="J4" s="28">
        <f t="shared" si="0"/>
        <v>27731.42971183587</v>
      </c>
      <c r="K4" s="28">
        <f t="shared" si="0"/>
        <v>25742.709803469064</v>
      </c>
      <c r="L4" s="28">
        <f t="shared" si="0"/>
        <v>36396.331237327904</v>
      </c>
      <c r="M4" s="28">
        <f t="shared" si="0"/>
        <v>26574.028785695013</v>
      </c>
      <c r="N4" s="28">
        <f t="shared" si="0"/>
        <v>26831.647831820203</v>
      </c>
      <c r="O4" s="28">
        <f t="shared" si="0"/>
        <v>32917.127544129493</v>
      </c>
      <c r="P4" s="28">
        <f t="shared" si="0"/>
        <v>29617.015983850979</v>
      </c>
      <c r="Q4" s="28">
        <f t="shared" si="0"/>
        <v>32202.885581721268</v>
      </c>
      <c r="R4" s="28">
        <f t="shared" si="0"/>
        <v>33320.816052032053</v>
      </c>
      <c r="S4" s="28">
        <f t="shared" si="0"/>
        <v>35048.333891939728</v>
      </c>
      <c r="T4" s="28">
        <f t="shared" si="0"/>
        <v>43457.512564570599</v>
      </c>
      <c r="U4" s="28">
        <f t="shared" si="0"/>
        <v>41562.255955660177</v>
      </c>
      <c r="V4" s="28">
        <f t="shared" si="0"/>
        <v>38374.241178957003</v>
      </c>
      <c r="W4" s="28">
        <f t="shared" si="0"/>
        <v>32743.392608279453</v>
      </c>
      <c r="X4" s="28">
        <f t="shared" si="0"/>
        <v>35918.534251669509</v>
      </c>
      <c r="Y4" s="28">
        <f t="shared" si="0"/>
        <v>42543.882031169436</v>
      </c>
      <c r="Z4" s="28">
        <f t="shared" si="0"/>
        <v>38419.761817951112</v>
      </c>
      <c r="AA4" s="28">
        <f t="shared" si="0"/>
        <v>37350.863319705655</v>
      </c>
      <c r="AB4" s="28">
        <f t="shared" si="0"/>
        <v>42292.199131066016</v>
      </c>
      <c r="AC4" s="28">
        <f t="shared" si="0"/>
        <v>39825.514532721354</v>
      </c>
      <c r="AD4" s="28">
        <f t="shared" si="0"/>
        <v>55331.860473727727</v>
      </c>
      <c r="AE4" s="28">
        <f t="shared" si="0"/>
        <v>42856.642165514924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4817.7040336222117</v>
      </c>
      <c r="D5" s="28">
        <f t="shared" ref="D5:AE5" si="2">+D7+D67+D102</f>
        <v>4804.3514935766443</v>
      </c>
      <c r="E5" s="28">
        <f t="shared" si="2"/>
        <v>5209.4356971797806</v>
      </c>
      <c r="F5" s="28">
        <f t="shared" si="2"/>
        <v>5485.6582268575139</v>
      </c>
      <c r="G5" s="28">
        <f t="shared" si="2"/>
        <v>5302.6709155555191</v>
      </c>
      <c r="H5" s="28">
        <f t="shared" si="2"/>
        <v>5373.2471224765204</v>
      </c>
      <c r="I5" s="28">
        <f t="shared" si="2"/>
        <v>6334.1992896493521</v>
      </c>
      <c r="J5" s="28">
        <f t="shared" si="2"/>
        <v>6855.8220683799527</v>
      </c>
      <c r="K5" s="28">
        <f t="shared" si="2"/>
        <v>7448.3351097460572</v>
      </c>
      <c r="L5" s="28">
        <f t="shared" si="2"/>
        <v>7273.0267711526112</v>
      </c>
      <c r="M5" s="28">
        <f t="shared" si="2"/>
        <v>6856.5557747464645</v>
      </c>
      <c r="N5" s="28">
        <f t="shared" si="2"/>
        <v>6608.5958077572741</v>
      </c>
      <c r="O5" s="28">
        <f t="shared" si="2"/>
        <v>6921.2093218132131</v>
      </c>
      <c r="P5" s="28">
        <f t="shared" si="2"/>
        <v>7063.5337993233506</v>
      </c>
      <c r="Q5" s="28">
        <f t="shared" si="2"/>
        <v>7886.7264830463027</v>
      </c>
      <c r="R5" s="28">
        <f t="shared" si="2"/>
        <v>7597.2365169701507</v>
      </c>
      <c r="S5" s="28">
        <f t="shared" si="2"/>
        <v>7824.0720374367338</v>
      </c>
      <c r="T5" s="28">
        <f t="shared" si="2"/>
        <v>9116.389587367963</v>
      </c>
      <c r="U5" s="28">
        <f t="shared" si="2"/>
        <v>8434.514421603064</v>
      </c>
      <c r="V5" s="28">
        <f t="shared" si="2"/>
        <v>7738.8470342179116</v>
      </c>
      <c r="W5" s="28">
        <f t="shared" si="2"/>
        <v>5192.4136241318092</v>
      </c>
      <c r="X5" s="28">
        <f t="shared" si="2"/>
        <v>7350.2911470469517</v>
      </c>
      <c r="Y5" s="28">
        <f t="shared" si="2"/>
        <v>9797.8257197047369</v>
      </c>
      <c r="Z5" s="28">
        <f t="shared" si="2"/>
        <v>10242.862352462842</v>
      </c>
      <c r="AA5" s="28">
        <f t="shared" si="2"/>
        <v>7852.0552997014165</v>
      </c>
      <c r="AB5" s="28">
        <f t="shared" si="2"/>
        <v>10682.77795734205</v>
      </c>
      <c r="AC5" s="28">
        <f t="shared" si="2"/>
        <v>10894.809883204985</v>
      </c>
      <c r="AD5" s="28">
        <f t="shared" si="2"/>
        <v>11825.057593254145</v>
      </c>
      <c r="AE5" s="28">
        <f t="shared" si="2"/>
        <v>11484.797516252651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4816.7230367948587</v>
      </c>
      <c r="D7" s="21">
        <f t="shared" si="3"/>
        <v>4803.4541196926994</v>
      </c>
      <c r="E7" s="21">
        <f t="shared" si="3"/>
        <v>5208.7017494308984</v>
      </c>
      <c r="F7" s="21">
        <f t="shared" si="3"/>
        <v>5484.9652746989077</v>
      </c>
      <c r="G7" s="21">
        <f t="shared" si="3"/>
        <v>5301.9700096919623</v>
      </c>
      <c r="H7" s="21">
        <f t="shared" si="3"/>
        <v>5372.7526267645399</v>
      </c>
      <c r="I7" s="21">
        <f t="shared" si="3"/>
        <v>6333.7683374999378</v>
      </c>
      <c r="J7" s="21">
        <f t="shared" si="3"/>
        <v>6855.4993919826957</v>
      </c>
      <c r="K7" s="21">
        <f t="shared" si="3"/>
        <v>7448.0448172921633</v>
      </c>
      <c r="L7" s="21">
        <f t="shared" si="3"/>
        <v>7272.7402513521447</v>
      </c>
      <c r="M7" s="21">
        <f t="shared" si="3"/>
        <v>6856.2340021907976</v>
      </c>
      <c r="N7" s="21">
        <f t="shared" si="3"/>
        <v>6608.2906693542809</v>
      </c>
      <c r="O7" s="21">
        <f t="shared" si="3"/>
        <v>6920.95510078195</v>
      </c>
      <c r="P7" s="21">
        <f t="shared" si="3"/>
        <v>7063.3254126746915</v>
      </c>
      <c r="Q7" s="21">
        <f t="shared" si="3"/>
        <v>7886.5070021132178</v>
      </c>
      <c r="R7" s="21">
        <f t="shared" si="3"/>
        <v>7597.0491708653271</v>
      </c>
      <c r="S7" s="21">
        <f t="shared" si="3"/>
        <v>7823.9145028539715</v>
      </c>
      <c r="T7" s="21">
        <f t="shared" si="3"/>
        <v>9116.2250685366926</v>
      </c>
      <c r="U7" s="21">
        <f t="shared" si="3"/>
        <v>8434.3584852769491</v>
      </c>
      <c r="V7" s="21">
        <f t="shared" si="3"/>
        <v>7738.6109776119192</v>
      </c>
      <c r="W7" s="21">
        <f t="shared" si="3"/>
        <v>5192.1866903474047</v>
      </c>
      <c r="X7" s="21">
        <f t="shared" si="3"/>
        <v>7349.9948425420971</v>
      </c>
      <c r="Y7" s="21">
        <f t="shared" si="3"/>
        <v>9797.4334399283471</v>
      </c>
      <c r="Z7" s="21">
        <f t="shared" si="3"/>
        <v>10242.458212421476</v>
      </c>
      <c r="AA7" s="21">
        <f t="shared" si="3"/>
        <v>7851.6105820473576</v>
      </c>
      <c r="AB7" s="21">
        <f t="shared" si="3"/>
        <v>10682.46827358153</v>
      </c>
      <c r="AC7" s="21">
        <f t="shared" si="3"/>
        <v>10894.542562268005</v>
      </c>
      <c r="AD7" s="21">
        <f t="shared" si="3"/>
        <v>11824.845003003364</v>
      </c>
      <c r="AE7" s="21">
        <f t="shared" si="3"/>
        <v>11484.594779406931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1622.7769425790666</v>
      </c>
      <c r="D8" s="21">
        <f t="shared" si="4"/>
        <v>1434.7672768919106</v>
      </c>
      <c r="E8" s="21">
        <f t="shared" si="4"/>
        <v>1390.6798338004871</v>
      </c>
      <c r="F8" s="21">
        <f t="shared" si="4"/>
        <v>1464.654953619603</v>
      </c>
      <c r="G8" s="21">
        <f t="shared" si="4"/>
        <v>1292.9798326401474</v>
      </c>
      <c r="H8" s="21">
        <f t="shared" si="4"/>
        <v>1255.6523072738221</v>
      </c>
      <c r="I8" s="21">
        <f t="shared" si="4"/>
        <v>2057.4050078069126</v>
      </c>
      <c r="J8" s="21">
        <f t="shared" si="4"/>
        <v>1825.5384741559792</v>
      </c>
      <c r="K8" s="21">
        <f t="shared" si="4"/>
        <v>2527.277796760412</v>
      </c>
      <c r="L8" s="21">
        <f t="shared" si="4"/>
        <v>2437.8046772955736</v>
      </c>
      <c r="M8" s="21">
        <f t="shared" si="4"/>
        <v>1997.6048880613364</v>
      </c>
      <c r="N8" s="21">
        <f t="shared" si="4"/>
        <v>1972.4264721610155</v>
      </c>
      <c r="O8" s="21">
        <f t="shared" si="4"/>
        <v>2311.796152865767</v>
      </c>
      <c r="P8" s="21">
        <f t="shared" si="4"/>
        <v>2281.546624963813</v>
      </c>
      <c r="Q8" s="21">
        <f t="shared" si="4"/>
        <v>3060.1735271351135</v>
      </c>
      <c r="R8" s="21">
        <f t="shared" si="4"/>
        <v>2228.9678859481651</v>
      </c>
      <c r="S8" s="21">
        <f t="shared" si="4"/>
        <v>2408.7842149747876</v>
      </c>
      <c r="T8" s="21">
        <f t="shared" si="4"/>
        <v>3305.0119744319213</v>
      </c>
      <c r="U8" s="21">
        <f t="shared" si="4"/>
        <v>3060.8870966876252</v>
      </c>
      <c r="V8" s="21">
        <f t="shared" si="4"/>
        <v>2740.7190354517998</v>
      </c>
      <c r="W8" s="21">
        <f t="shared" si="4"/>
        <v>1215.8880156901971</v>
      </c>
      <c r="X8" s="21">
        <f t="shared" si="4"/>
        <v>2755.4094469134752</v>
      </c>
      <c r="Y8" s="21">
        <f t="shared" si="4"/>
        <v>4529.2168486364271</v>
      </c>
      <c r="Z8" s="21">
        <f t="shared" si="4"/>
        <v>5689.0146530645961</v>
      </c>
      <c r="AA8" s="21">
        <f t="shared" si="4"/>
        <v>3482.7259623678956</v>
      </c>
      <c r="AB8" s="21">
        <f t="shared" si="4"/>
        <v>6432.6296904441915</v>
      </c>
      <c r="AC8" s="21">
        <f t="shared" si="4"/>
        <v>6249.1105213627661</v>
      </c>
      <c r="AD8" s="21">
        <f t="shared" si="4"/>
        <v>7196.9174456968831</v>
      </c>
      <c r="AE8" s="21">
        <f t="shared" si="4"/>
        <v>6606.7147007918193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520.33281728834004</v>
      </c>
      <c r="D9" s="21">
        <f t="shared" ref="D9:AE9" si="6">+D10+D11+D12</f>
        <v>297.19913879791625</v>
      </c>
      <c r="E9" s="21">
        <f t="shared" si="6"/>
        <v>155.07456761131422</v>
      </c>
      <c r="F9" s="21">
        <f t="shared" si="6"/>
        <v>181.74494602890596</v>
      </c>
      <c r="G9" s="21">
        <f t="shared" si="6"/>
        <v>310.40813930425298</v>
      </c>
      <c r="H9" s="21">
        <f t="shared" si="6"/>
        <v>327.1759030393377</v>
      </c>
      <c r="I9" s="21">
        <f t="shared" si="6"/>
        <v>1062.6035558560359</v>
      </c>
      <c r="J9" s="21">
        <f t="shared" si="6"/>
        <v>999.46323387632788</v>
      </c>
      <c r="K9" s="21">
        <f t="shared" si="6"/>
        <v>1217.4231743126038</v>
      </c>
      <c r="L9" s="21">
        <f t="shared" si="6"/>
        <v>1474.6077558140646</v>
      </c>
      <c r="M9" s="21">
        <f t="shared" si="6"/>
        <v>1134.6540386254603</v>
      </c>
      <c r="N9" s="21">
        <f t="shared" si="6"/>
        <v>957.60208628182318</v>
      </c>
      <c r="O9" s="21">
        <f t="shared" si="6"/>
        <v>949.82834116505205</v>
      </c>
      <c r="P9" s="21">
        <f t="shared" si="6"/>
        <v>962.36426459343386</v>
      </c>
      <c r="Q9" s="21">
        <f t="shared" si="6"/>
        <v>1070.8538523169375</v>
      </c>
      <c r="R9" s="21">
        <f t="shared" si="6"/>
        <v>848.05555121186694</v>
      </c>
      <c r="S9" s="21">
        <f t="shared" si="6"/>
        <v>1169.6001173566071</v>
      </c>
      <c r="T9" s="21">
        <f t="shared" si="6"/>
        <v>1920.4164079518473</v>
      </c>
      <c r="U9" s="21">
        <f t="shared" si="6"/>
        <v>1817.4239478535171</v>
      </c>
      <c r="V9" s="21">
        <f t="shared" si="6"/>
        <v>1660.5870517935425</v>
      </c>
      <c r="W9" s="21">
        <f t="shared" si="6"/>
        <v>613.65019709305739</v>
      </c>
      <c r="X9" s="21">
        <f t="shared" si="6"/>
        <v>1957.8480012182106</v>
      </c>
      <c r="Y9" s="21">
        <f t="shared" si="6"/>
        <v>3780.5251922591883</v>
      </c>
      <c r="Z9" s="21">
        <f t="shared" si="6"/>
        <v>4681.7221714372963</v>
      </c>
      <c r="AA9" s="21">
        <f t="shared" si="6"/>
        <v>2919.7998363658244</v>
      </c>
      <c r="AB9" s="21">
        <f t="shared" si="6"/>
        <v>5928.7385103809356</v>
      </c>
      <c r="AC9" s="21">
        <f t="shared" si="6"/>
        <v>6033.2241561090559</v>
      </c>
      <c r="AD9" s="21">
        <f t="shared" si="6"/>
        <v>6980.7547070634764</v>
      </c>
      <c r="AE9" s="21">
        <f t="shared" si="6"/>
        <v>6323.8329821269535</v>
      </c>
    </row>
    <row r="10" spans="1:31" x14ac:dyDescent="0.2">
      <c r="A10" s="13" t="s">
        <v>29</v>
      </c>
      <c r="B10" s="4" t="s">
        <v>30</v>
      </c>
      <c r="C10" s="27">
        <v>520.33281728834004</v>
      </c>
      <c r="D10" s="27">
        <v>297.19913879791625</v>
      </c>
      <c r="E10" s="27">
        <v>155.07456761131422</v>
      </c>
      <c r="F10" s="27">
        <v>181.74494602890596</v>
      </c>
      <c r="G10" s="27">
        <v>310.40813930425298</v>
      </c>
      <c r="H10" s="27">
        <v>327.1759030393377</v>
      </c>
      <c r="I10" s="27">
        <v>1062.6035558560359</v>
      </c>
      <c r="J10" s="27">
        <v>999.46323387632788</v>
      </c>
      <c r="K10" s="27">
        <v>1217.4231743126038</v>
      </c>
      <c r="L10" s="27">
        <v>1474.6077558140646</v>
      </c>
      <c r="M10" s="27">
        <v>1134.6540386254603</v>
      </c>
      <c r="N10" s="27">
        <v>957.60208628182318</v>
      </c>
      <c r="O10" s="27">
        <v>949.82834116505205</v>
      </c>
      <c r="P10" s="27">
        <v>962.36426459343386</v>
      </c>
      <c r="Q10" s="27">
        <v>1070.8538523169375</v>
      </c>
      <c r="R10" s="27">
        <v>848.05555121186694</v>
      </c>
      <c r="S10" s="27">
        <v>1169.6001173566071</v>
      </c>
      <c r="T10" s="27">
        <v>1920.4164079518473</v>
      </c>
      <c r="U10" s="27">
        <v>1817.4239478535171</v>
      </c>
      <c r="V10" s="27">
        <v>1660.5870517935425</v>
      </c>
      <c r="W10" s="27">
        <v>613.65019709305739</v>
      </c>
      <c r="X10" s="27">
        <v>1957.8480012182106</v>
      </c>
      <c r="Y10" s="27">
        <v>3780.5251922591883</v>
      </c>
      <c r="Z10" s="27">
        <v>4681.7221714372963</v>
      </c>
      <c r="AA10" s="27">
        <v>2919.7998363658244</v>
      </c>
      <c r="AB10" s="27">
        <v>5928.7385103809356</v>
      </c>
      <c r="AC10" s="27">
        <v>6033.2241561090559</v>
      </c>
      <c r="AD10" s="27">
        <v>6980.7547070634764</v>
      </c>
      <c r="AE10" s="27">
        <v>6323.8329821269535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799.38061997015006</v>
      </c>
      <c r="D13" s="27">
        <v>809.61156174027519</v>
      </c>
      <c r="E13" s="27">
        <v>843.53131432019904</v>
      </c>
      <c r="F13" s="27">
        <v>914.47781055864198</v>
      </c>
      <c r="G13" s="27">
        <v>790.05956867795487</v>
      </c>
      <c r="H13" s="27">
        <v>773.99999826170881</v>
      </c>
      <c r="I13" s="27">
        <v>869.02562875869432</v>
      </c>
      <c r="J13" s="27">
        <v>756.75466945409335</v>
      </c>
      <c r="K13" s="27">
        <v>921.54286369073873</v>
      </c>
      <c r="L13" s="27">
        <v>830.67807835246037</v>
      </c>
      <c r="M13" s="27">
        <v>701.06129067850588</v>
      </c>
      <c r="N13" s="27">
        <v>850.91109553489707</v>
      </c>
      <c r="O13" s="27">
        <v>1133.2461309034279</v>
      </c>
      <c r="P13" s="27">
        <v>1001.1721173444307</v>
      </c>
      <c r="Q13" s="27">
        <v>1270.1429623304552</v>
      </c>
      <c r="R13" s="27">
        <v>1173.0400689266908</v>
      </c>
      <c r="S13" s="27">
        <v>1088.7012157447882</v>
      </c>
      <c r="T13" s="27">
        <v>827.94853126815701</v>
      </c>
      <c r="U13" s="27">
        <v>782.59670040512356</v>
      </c>
      <c r="V13" s="27">
        <v>899.24463157236551</v>
      </c>
      <c r="W13" s="27">
        <v>468.38492424258976</v>
      </c>
      <c r="X13" s="27">
        <v>599.20021168533458</v>
      </c>
      <c r="Y13" s="27">
        <v>510.17951672880156</v>
      </c>
      <c r="Z13" s="27">
        <v>965.24203926358075</v>
      </c>
      <c r="AA13" s="27">
        <v>519.8408294894632</v>
      </c>
      <c r="AB13" s="27">
        <v>471.34255814111941</v>
      </c>
      <c r="AC13" s="27">
        <v>190.05607632442113</v>
      </c>
      <c r="AD13" s="27">
        <v>200.70532983151577</v>
      </c>
      <c r="AE13" s="27">
        <v>273.61210948344615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303.06350532057644</v>
      </c>
      <c r="D14" s="21">
        <f t="shared" ref="D14:AE14" si="8">+D15+D16</f>
        <v>327.95657635371924</v>
      </c>
      <c r="E14" s="21">
        <f t="shared" si="8"/>
        <v>392.07395186897378</v>
      </c>
      <c r="F14" s="21">
        <f t="shared" si="8"/>
        <v>368.43219703205494</v>
      </c>
      <c r="G14" s="21">
        <f t="shared" si="8"/>
        <v>192.51212465793949</v>
      </c>
      <c r="H14" s="21">
        <f t="shared" si="8"/>
        <v>154.47640597277572</v>
      </c>
      <c r="I14" s="21">
        <f t="shared" si="8"/>
        <v>125.77582319218247</v>
      </c>
      <c r="J14" s="21">
        <f t="shared" si="8"/>
        <v>69.320570825557965</v>
      </c>
      <c r="K14" s="21">
        <f t="shared" si="8"/>
        <v>388.31175875706958</v>
      </c>
      <c r="L14" s="21">
        <f t="shared" si="8"/>
        <v>132.51884312904843</v>
      </c>
      <c r="M14" s="21">
        <f t="shared" si="8"/>
        <v>161.88955875737025</v>
      </c>
      <c r="N14" s="21">
        <f t="shared" si="8"/>
        <v>163.91329034429529</v>
      </c>
      <c r="O14" s="21">
        <f t="shared" si="8"/>
        <v>228.72168079728706</v>
      </c>
      <c r="P14" s="21">
        <f t="shared" si="8"/>
        <v>318.01024302594868</v>
      </c>
      <c r="Q14" s="21">
        <f t="shared" si="8"/>
        <v>719.17671248772081</v>
      </c>
      <c r="R14" s="21">
        <f t="shared" si="8"/>
        <v>207.87226580960731</v>
      </c>
      <c r="S14" s="21">
        <f t="shared" si="8"/>
        <v>150.48288187339205</v>
      </c>
      <c r="T14" s="21">
        <f t="shared" si="8"/>
        <v>556.64703521191734</v>
      </c>
      <c r="U14" s="21">
        <f t="shared" si="8"/>
        <v>460.86644842898448</v>
      </c>
      <c r="V14" s="21">
        <f t="shared" si="8"/>
        <v>180.88735208589131</v>
      </c>
      <c r="W14" s="21">
        <f t="shared" si="8"/>
        <v>133.85289435455007</v>
      </c>
      <c r="X14" s="21">
        <f t="shared" si="8"/>
        <v>198.36123400992994</v>
      </c>
      <c r="Y14" s="21">
        <f t="shared" si="8"/>
        <v>238.5121396484378</v>
      </c>
      <c r="Z14" s="21">
        <f t="shared" si="8"/>
        <v>42.050442363719789</v>
      </c>
      <c r="AA14" s="21">
        <f t="shared" si="8"/>
        <v>43.085296512607982</v>
      </c>
      <c r="AB14" s="21">
        <f t="shared" si="8"/>
        <v>32.548621922136434</v>
      </c>
      <c r="AC14" s="21">
        <f t="shared" si="8"/>
        <v>25.830288929288848</v>
      </c>
      <c r="AD14" s="21">
        <f t="shared" si="8"/>
        <v>15.457408801890983</v>
      </c>
      <c r="AE14" s="21">
        <f t="shared" si="8"/>
        <v>9.2696091814194013</v>
      </c>
    </row>
    <row r="15" spans="1:31" x14ac:dyDescent="0.2">
      <c r="A15" s="13" t="s">
        <v>39</v>
      </c>
      <c r="B15" s="4" t="s">
        <v>40</v>
      </c>
      <c r="C15" s="27">
        <v>302.89051276492853</v>
      </c>
      <c r="D15" s="27">
        <v>327.89863921985057</v>
      </c>
      <c r="E15" s="27">
        <v>392.0307099979118</v>
      </c>
      <c r="F15" s="27">
        <v>368.39795277012581</v>
      </c>
      <c r="G15" s="27">
        <v>192.48390492177407</v>
      </c>
      <c r="H15" s="27">
        <v>154.45148840568041</v>
      </c>
      <c r="I15" s="27">
        <v>125.761625677414</v>
      </c>
      <c r="J15" s="27">
        <v>69.308177239377386</v>
      </c>
      <c r="K15" s="27">
        <v>388.24460007535743</v>
      </c>
      <c r="L15" s="27">
        <v>132.48011799073242</v>
      </c>
      <c r="M15" s="27">
        <v>161.88955875737025</v>
      </c>
      <c r="N15" s="27">
        <v>163.91329034429529</v>
      </c>
      <c r="O15" s="27">
        <v>228.46546622167162</v>
      </c>
      <c r="P15" s="27">
        <v>318.01024302594868</v>
      </c>
      <c r="Q15" s="27">
        <v>717.37308743959863</v>
      </c>
      <c r="R15" s="27">
        <v>207.60849407185731</v>
      </c>
      <c r="S15" s="27">
        <v>150.29078843785905</v>
      </c>
      <c r="T15" s="27">
        <v>554.56163817131255</v>
      </c>
      <c r="U15" s="27">
        <v>460.86644842898448</v>
      </c>
      <c r="V15" s="27">
        <v>180.8329993207324</v>
      </c>
      <c r="W15" s="27">
        <v>133.85289435455007</v>
      </c>
      <c r="X15" s="27">
        <v>198.36123400992994</v>
      </c>
      <c r="Y15" s="27">
        <v>237.6208490935461</v>
      </c>
      <c r="Z15" s="27">
        <v>41.897301882298699</v>
      </c>
      <c r="AA15" s="27">
        <v>43.007449006329665</v>
      </c>
      <c r="AB15" s="27">
        <v>32.488050003330237</v>
      </c>
      <c r="AC15" s="27">
        <v>25.830288929288848</v>
      </c>
      <c r="AD15" s="27">
        <v>15.457408801890983</v>
      </c>
      <c r="AE15" s="27">
        <v>9.2696091814194013</v>
      </c>
    </row>
    <row r="16" spans="1:31" x14ac:dyDescent="0.2">
      <c r="A16" s="13" t="s">
        <v>41</v>
      </c>
      <c r="B16" s="4" t="s">
        <v>42</v>
      </c>
      <c r="C16" s="27">
        <v>0.17299255564788127</v>
      </c>
      <c r="D16" s="27">
        <v>5.7937133868656121E-2</v>
      </c>
      <c r="E16" s="27">
        <v>4.3241871061969438E-2</v>
      </c>
      <c r="F16" s="27">
        <v>3.4244261929121889E-2</v>
      </c>
      <c r="G16" s="27">
        <v>2.8219736165414386E-2</v>
      </c>
      <c r="H16" s="27">
        <v>2.4917567095320847E-2</v>
      </c>
      <c r="I16" s="27">
        <v>1.4197514768470806E-2</v>
      </c>
      <c r="J16" s="27">
        <v>1.2393586180582273E-2</v>
      </c>
      <c r="K16" s="27">
        <v>6.7158681712153945E-2</v>
      </c>
      <c r="L16" s="27">
        <v>3.8725138316017947E-2</v>
      </c>
      <c r="M16" s="27">
        <v>0</v>
      </c>
      <c r="N16" s="27">
        <v>0</v>
      </c>
      <c r="O16" s="27">
        <v>0.25621457561543343</v>
      </c>
      <c r="P16" s="27">
        <v>0</v>
      </c>
      <c r="Q16" s="27">
        <v>1.8036250481221885</v>
      </c>
      <c r="R16" s="27">
        <v>0.26377173775001106</v>
      </c>
      <c r="S16" s="27">
        <v>0.1920934355330029</v>
      </c>
      <c r="T16" s="27">
        <v>2.0853970406047613</v>
      </c>
      <c r="U16" s="27">
        <v>0</v>
      </c>
      <c r="V16" s="27">
        <v>5.4352765158921491E-2</v>
      </c>
      <c r="W16" s="27">
        <v>0</v>
      </c>
      <c r="X16" s="27">
        <v>0</v>
      </c>
      <c r="Y16" s="27">
        <v>0.89129055489169551</v>
      </c>
      <c r="Z16" s="27">
        <v>0.15314048142109143</v>
      </c>
      <c r="AA16" s="27">
        <v>7.7847506278314202E-2</v>
      </c>
      <c r="AB16" s="27">
        <v>6.0571918806197729E-2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1858.1934430388485</v>
      </c>
      <c r="D17" s="21">
        <f t="shared" ref="D17:AE17" si="10">+D18+D19+D20+D21+D22+D23+D24+D25+D26+D27+D28+D29+D30</f>
        <v>1854.2515116206127</v>
      </c>
      <c r="E17" s="21">
        <f t="shared" si="10"/>
        <v>2237.8092013119644</v>
      </c>
      <c r="F17" s="21">
        <f t="shared" si="10"/>
        <v>2331.6422984003843</v>
      </c>
      <c r="G17" s="21">
        <f t="shared" si="10"/>
        <v>2241.1205592767169</v>
      </c>
      <c r="H17" s="21">
        <f t="shared" si="10"/>
        <v>2313.5368754011088</v>
      </c>
      <c r="I17" s="21">
        <f t="shared" si="10"/>
        <v>2225.3620031945043</v>
      </c>
      <c r="J17" s="21">
        <f t="shared" si="10"/>
        <v>2799.3774774662447</v>
      </c>
      <c r="K17" s="21">
        <f t="shared" si="10"/>
        <v>2747.944105236892</v>
      </c>
      <c r="L17" s="21">
        <f t="shared" si="10"/>
        <v>2721.5684776673188</v>
      </c>
      <c r="M17" s="21">
        <f t="shared" si="10"/>
        <v>2768.2324208233308</v>
      </c>
      <c r="N17" s="21">
        <f t="shared" si="10"/>
        <v>2690.8417467864888</v>
      </c>
      <c r="O17" s="21">
        <f t="shared" si="10"/>
        <v>2554.7489198580442</v>
      </c>
      <c r="P17" s="21">
        <f t="shared" si="10"/>
        <v>2766.7837160100771</v>
      </c>
      <c r="Q17" s="21">
        <f t="shared" si="10"/>
        <v>2636.72370376246</v>
      </c>
      <c r="R17" s="21">
        <f t="shared" si="10"/>
        <v>2959.1940975286016</v>
      </c>
      <c r="S17" s="21">
        <f t="shared" si="10"/>
        <v>3196.4908508351791</v>
      </c>
      <c r="T17" s="21">
        <f t="shared" si="10"/>
        <v>3101.0863570542347</v>
      </c>
      <c r="U17" s="21">
        <f t="shared" si="10"/>
        <v>2752.5344528910941</v>
      </c>
      <c r="V17" s="21">
        <f t="shared" si="10"/>
        <v>2435.4343410778611</v>
      </c>
      <c r="W17" s="21">
        <f t="shared" si="10"/>
        <v>1507.3736908794924</v>
      </c>
      <c r="X17" s="21">
        <f t="shared" si="10"/>
        <v>1902.3609789268655</v>
      </c>
      <c r="Y17" s="21">
        <f t="shared" si="10"/>
        <v>2642.3914524189217</v>
      </c>
      <c r="Z17" s="21">
        <f t="shared" si="10"/>
        <v>1779.9106238474812</v>
      </c>
      <c r="AA17" s="21">
        <f t="shared" si="10"/>
        <v>1797.2603434780719</v>
      </c>
      <c r="AB17" s="21">
        <f t="shared" si="10"/>
        <v>1543.259336279822</v>
      </c>
      <c r="AC17" s="21">
        <f t="shared" si="10"/>
        <v>1725.9933795059137</v>
      </c>
      <c r="AD17" s="21">
        <f t="shared" si="10"/>
        <v>1480.9494697007804</v>
      </c>
      <c r="AE17" s="21">
        <f t="shared" si="10"/>
        <v>1538.9717256474132</v>
      </c>
    </row>
    <row r="18" spans="1:31" x14ac:dyDescent="0.2">
      <c r="A18" s="13" t="s">
        <v>45</v>
      </c>
      <c r="B18" s="4" t="s">
        <v>46</v>
      </c>
      <c r="C18" s="27">
        <v>1080.377737936484</v>
      </c>
      <c r="D18" s="27">
        <v>1017.0728573715322</v>
      </c>
      <c r="E18" s="27">
        <v>1265.124883436255</v>
      </c>
      <c r="F18" s="27">
        <v>1360.4670902674889</v>
      </c>
      <c r="G18" s="27">
        <v>1202.1164741551343</v>
      </c>
      <c r="H18" s="27">
        <v>1160.7856978640684</v>
      </c>
      <c r="I18" s="27">
        <v>1197.7271785573841</v>
      </c>
      <c r="J18" s="27">
        <v>1331.843480717537</v>
      </c>
      <c r="K18" s="27">
        <v>1366.5184729826676</v>
      </c>
      <c r="L18" s="27">
        <v>1405.0435838849371</v>
      </c>
      <c r="M18" s="27">
        <v>1380.6399652800746</v>
      </c>
      <c r="N18" s="27">
        <v>1288.5425734076814</v>
      </c>
      <c r="O18" s="27">
        <v>1242.8433674911148</v>
      </c>
      <c r="P18" s="27">
        <v>1285.0162023793964</v>
      </c>
      <c r="Q18" s="27">
        <v>1162.9861814625897</v>
      </c>
      <c r="R18" s="27">
        <v>1348.5851960544585</v>
      </c>
      <c r="S18" s="27">
        <v>1432.0382014546726</v>
      </c>
      <c r="T18" s="27">
        <v>1449.9723628188997</v>
      </c>
      <c r="U18" s="27">
        <v>1395.4441005686315</v>
      </c>
      <c r="V18" s="27">
        <v>1255.8199654595207</v>
      </c>
      <c r="W18" s="27">
        <v>188.56729895319958</v>
      </c>
      <c r="X18" s="27">
        <v>572.82456302939534</v>
      </c>
      <c r="Y18" s="27">
        <v>842.7775012670877</v>
      </c>
      <c r="Z18" s="27">
        <v>247.08768506328141</v>
      </c>
      <c r="AA18" s="27">
        <v>168.30649000676783</v>
      </c>
      <c r="AB18" s="27">
        <v>215.01937337809954</v>
      </c>
      <c r="AC18" s="27">
        <v>226.47874237055021</v>
      </c>
      <c r="AD18" s="27">
        <v>202.04012280693445</v>
      </c>
      <c r="AE18" s="27">
        <v>177.86426867473887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128.13442264565393</v>
      </c>
      <c r="D20" s="27">
        <v>95.1777128593816</v>
      </c>
      <c r="E20" s="27">
        <v>152.71122900710338</v>
      </c>
      <c r="F20" s="27">
        <v>147.18162584430681</v>
      </c>
      <c r="G20" s="27">
        <v>154.41336593162652</v>
      </c>
      <c r="H20" s="27">
        <v>134.06249492144741</v>
      </c>
      <c r="I20" s="27">
        <v>124.98335634006546</v>
      </c>
      <c r="J20" s="27">
        <v>262.31134164029481</v>
      </c>
      <c r="K20" s="27">
        <v>333.27731111746562</v>
      </c>
      <c r="L20" s="27">
        <v>346.99706863743489</v>
      </c>
      <c r="M20" s="27">
        <v>455.89421801846891</v>
      </c>
      <c r="N20" s="27">
        <v>457.27581100716833</v>
      </c>
      <c r="O20" s="27">
        <v>398.79809644705296</v>
      </c>
      <c r="P20" s="27">
        <v>405.42324746890569</v>
      </c>
      <c r="Q20" s="27">
        <v>386.3839108816573</v>
      </c>
      <c r="R20" s="27">
        <v>609.92712028476444</v>
      </c>
      <c r="S20" s="27">
        <v>568.58157298963715</v>
      </c>
      <c r="T20" s="27">
        <v>258.43403418609461</v>
      </c>
      <c r="U20" s="27">
        <v>188.10683050669883</v>
      </c>
      <c r="V20" s="27">
        <v>165.55417768596331</v>
      </c>
      <c r="W20" s="27">
        <v>547.4295614684379</v>
      </c>
      <c r="X20" s="27">
        <v>418.17520760066839</v>
      </c>
      <c r="Y20" s="27">
        <v>551.99245152033257</v>
      </c>
      <c r="Z20" s="27">
        <v>469.48304234378702</v>
      </c>
      <c r="AA20" s="27">
        <v>449.54959797107074</v>
      </c>
      <c r="AB20" s="27">
        <v>169.22768224236478</v>
      </c>
      <c r="AC20" s="27">
        <v>323.86733309977325</v>
      </c>
      <c r="AD20" s="27">
        <v>202.29913211258975</v>
      </c>
      <c r="AE20" s="27">
        <v>286.15772661223662</v>
      </c>
    </row>
    <row r="21" spans="1:31" x14ac:dyDescent="0.2">
      <c r="A21" s="13" t="s">
        <v>51</v>
      </c>
      <c r="B21" s="4" t="s">
        <v>52</v>
      </c>
      <c r="C21" s="27">
        <v>237.05974325545768</v>
      </c>
      <c r="D21" s="27">
        <v>345.48521056058752</v>
      </c>
      <c r="E21" s="27">
        <v>343.75204175086623</v>
      </c>
      <c r="F21" s="27">
        <v>316.71245033262824</v>
      </c>
      <c r="G21" s="27">
        <v>397.48276896830816</v>
      </c>
      <c r="H21" s="27">
        <v>410.23168223310864</v>
      </c>
      <c r="I21" s="27">
        <v>327.70324151429116</v>
      </c>
      <c r="J21" s="27">
        <v>333.84673629086637</v>
      </c>
      <c r="K21" s="27">
        <v>350.79060342480147</v>
      </c>
      <c r="L21" s="27">
        <v>315.4324955069651</v>
      </c>
      <c r="M21" s="27">
        <v>342.35115860729724</v>
      </c>
      <c r="N21" s="27">
        <v>240.52476342842249</v>
      </c>
      <c r="O21" s="27">
        <v>306.54792167235826</v>
      </c>
      <c r="P21" s="27">
        <v>287.44620231443793</v>
      </c>
      <c r="Q21" s="27">
        <v>298.44635723761138</v>
      </c>
      <c r="R21" s="27">
        <v>276.72377326161791</v>
      </c>
      <c r="S21" s="27">
        <v>388.86159363578076</v>
      </c>
      <c r="T21" s="27">
        <v>477.35751221682966</v>
      </c>
      <c r="U21" s="27">
        <v>392.97541729619599</v>
      </c>
      <c r="V21" s="27">
        <v>452.28090372592061</v>
      </c>
      <c r="W21" s="27">
        <v>292.58016584968721</v>
      </c>
      <c r="X21" s="27">
        <v>267.17135832729167</v>
      </c>
      <c r="Y21" s="27">
        <v>594.19860649475493</v>
      </c>
      <c r="Z21" s="27">
        <v>446.05296172939046</v>
      </c>
      <c r="AA21" s="27">
        <v>493.96903892088852</v>
      </c>
      <c r="AB21" s="27">
        <v>429.88615300152725</v>
      </c>
      <c r="AC21" s="27">
        <v>492.13272210820941</v>
      </c>
      <c r="AD21" s="27">
        <v>412.7957383838629</v>
      </c>
      <c r="AE21" s="27">
        <v>455.11505674736452</v>
      </c>
    </row>
    <row r="22" spans="1:31" x14ac:dyDescent="0.2">
      <c r="A22" s="13" t="s">
        <v>53</v>
      </c>
      <c r="B22" s="4" t="s">
        <v>54</v>
      </c>
      <c r="C22" s="27">
        <v>35.195646885389841</v>
      </c>
      <c r="D22" s="27">
        <v>33.480681272103865</v>
      </c>
      <c r="E22" s="27">
        <v>47.132214405375876</v>
      </c>
      <c r="F22" s="27">
        <v>42.227751036322253</v>
      </c>
      <c r="G22" s="27">
        <v>42.712561163244771</v>
      </c>
      <c r="H22" s="27">
        <v>54.532675008345436</v>
      </c>
      <c r="I22" s="27">
        <v>66.947991301753817</v>
      </c>
      <c r="J22" s="27">
        <v>55.71357098320113</v>
      </c>
      <c r="K22" s="27">
        <v>69.773745343489253</v>
      </c>
      <c r="L22" s="27">
        <v>64.545869184270728</v>
      </c>
      <c r="M22" s="27">
        <v>58.3966728971536</v>
      </c>
      <c r="N22" s="27">
        <v>51.586529303957946</v>
      </c>
      <c r="O22" s="27">
        <v>71.592791321840622</v>
      </c>
      <c r="P22" s="27">
        <v>45.610221225017504</v>
      </c>
      <c r="Q22" s="27">
        <v>63.382447082479658</v>
      </c>
      <c r="R22" s="27">
        <v>75.153547144157656</v>
      </c>
      <c r="S22" s="27">
        <v>69.008761395614314</v>
      </c>
      <c r="T22" s="27">
        <v>65.792533820899649</v>
      </c>
      <c r="U22" s="27">
        <v>58.80165056196639</v>
      </c>
      <c r="V22" s="27">
        <v>41.735547221140507</v>
      </c>
      <c r="W22" s="27">
        <v>56.422202181859738</v>
      </c>
      <c r="X22" s="27">
        <v>87.242385345782949</v>
      </c>
      <c r="Y22" s="27">
        <v>74.244456403951546</v>
      </c>
      <c r="Z22" s="27">
        <v>64.172674314741187</v>
      </c>
      <c r="AA22" s="27">
        <v>85.811368020167023</v>
      </c>
      <c r="AB22" s="27">
        <v>82.236820654489861</v>
      </c>
      <c r="AC22" s="27">
        <v>83.63649717157432</v>
      </c>
      <c r="AD22" s="27">
        <v>90.456621331057349</v>
      </c>
      <c r="AE22" s="27">
        <v>77.774699807650904</v>
      </c>
    </row>
    <row r="23" spans="1:31" x14ac:dyDescent="0.2">
      <c r="A23" s="13" t="s">
        <v>55</v>
      </c>
      <c r="B23" s="4" t="s">
        <v>56</v>
      </c>
      <c r="C23" s="27">
        <v>80.64482645574094</v>
      </c>
      <c r="D23" s="27">
        <v>72.993991665418491</v>
      </c>
      <c r="E23" s="27">
        <v>100.20581465457373</v>
      </c>
      <c r="F23" s="27">
        <v>98.254138398439963</v>
      </c>
      <c r="G23" s="27">
        <v>108.86513699714369</v>
      </c>
      <c r="H23" s="27">
        <v>134.03036590348489</v>
      </c>
      <c r="I23" s="27">
        <v>118.24040825727587</v>
      </c>
      <c r="J23" s="27">
        <v>121.40636070226229</v>
      </c>
      <c r="K23" s="27">
        <v>98.094786642491073</v>
      </c>
      <c r="L23" s="27">
        <v>103.99076888049191</v>
      </c>
      <c r="M23" s="27">
        <v>106.62161242820869</v>
      </c>
      <c r="N23" s="27">
        <v>100.62257297178326</v>
      </c>
      <c r="O23" s="27">
        <v>88.587484064247093</v>
      </c>
      <c r="P23" s="27">
        <v>122.89729878757021</v>
      </c>
      <c r="Q23" s="27">
        <v>135.78152922987309</v>
      </c>
      <c r="R23" s="27">
        <v>121.84912374270459</v>
      </c>
      <c r="S23" s="27">
        <v>126.04372935972806</v>
      </c>
      <c r="T23" s="27">
        <v>141.13316810538308</v>
      </c>
      <c r="U23" s="27">
        <v>162.9280736637065</v>
      </c>
      <c r="V23" s="27">
        <v>141.46658751931395</v>
      </c>
      <c r="W23" s="27">
        <v>121.63598121118427</v>
      </c>
      <c r="X23" s="27">
        <v>107.94901127678683</v>
      </c>
      <c r="Y23" s="27">
        <v>116.61542503231314</v>
      </c>
      <c r="Z23" s="27">
        <v>130.07564829026728</v>
      </c>
      <c r="AA23" s="27">
        <v>90.357351340594093</v>
      </c>
      <c r="AB23" s="27">
        <v>148.54069452600604</v>
      </c>
      <c r="AC23" s="27">
        <v>110.01044845431286</v>
      </c>
      <c r="AD23" s="27">
        <v>53.902404842364319</v>
      </c>
      <c r="AE23" s="27">
        <v>82.89365211086843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0.69633467972347185</v>
      </c>
      <c r="D26" s="27">
        <v>8.132621415686947E-2</v>
      </c>
      <c r="E26" s="27">
        <v>0.41828364794541151</v>
      </c>
      <c r="F26" s="27">
        <v>0.9923576636590159</v>
      </c>
      <c r="G26" s="27">
        <v>0.91618492592104694</v>
      </c>
      <c r="H26" s="27">
        <v>1.2347131375239746</v>
      </c>
      <c r="I26" s="27">
        <v>0.95923048300326674</v>
      </c>
      <c r="J26" s="27">
        <v>1.2858880774267127</v>
      </c>
      <c r="K26" s="27">
        <v>1.2907444232648724</v>
      </c>
      <c r="L26" s="27">
        <v>0.91373790143815048</v>
      </c>
      <c r="M26" s="27">
        <v>1.3420476498250353</v>
      </c>
      <c r="N26" s="27">
        <v>1.3441392558306819</v>
      </c>
      <c r="O26" s="27">
        <v>1.7686915152159395</v>
      </c>
      <c r="P26" s="27">
        <v>3.0965297336548958</v>
      </c>
      <c r="Q26" s="27">
        <v>3.2702368064213121</v>
      </c>
      <c r="R26" s="27">
        <v>2.262347989945638</v>
      </c>
      <c r="S26" s="27">
        <v>2.9653251098510074</v>
      </c>
      <c r="T26" s="27">
        <v>3.5362109282597731</v>
      </c>
      <c r="U26" s="27">
        <v>3.9500152064180698</v>
      </c>
      <c r="V26" s="27">
        <v>3.2793122016196228</v>
      </c>
      <c r="W26" s="27">
        <v>0.78320582215955814</v>
      </c>
      <c r="X26" s="27">
        <v>2.0951912603379887</v>
      </c>
      <c r="Y26" s="27">
        <v>0</v>
      </c>
      <c r="Z26" s="27">
        <v>0</v>
      </c>
      <c r="AA26" s="27">
        <v>3.8752120680220519</v>
      </c>
      <c r="AB26" s="27">
        <v>1.7423963932720017</v>
      </c>
      <c r="AC26" s="27">
        <v>1.5475924973881852</v>
      </c>
      <c r="AD26" s="27">
        <v>0.37511943180826141</v>
      </c>
      <c r="AE26" s="27">
        <v>0.42714393037257065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296.08473118039848</v>
      </c>
      <c r="D30" s="27">
        <v>289.95973167743216</v>
      </c>
      <c r="E30" s="27">
        <v>328.46473440984471</v>
      </c>
      <c r="F30" s="27">
        <v>365.8068848575395</v>
      </c>
      <c r="G30" s="27">
        <v>334.61406713533864</v>
      </c>
      <c r="H30" s="27">
        <v>418.65924633312966</v>
      </c>
      <c r="I30" s="27">
        <v>388.8005967407305</v>
      </c>
      <c r="J30" s="27">
        <v>692.97009905465666</v>
      </c>
      <c r="K30" s="27">
        <v>528.19844130271144</v>
      </c>
      <c r="L30" s="27">
        <v>484.64495367178029</v>
      </c>
      <c r="M30" s="27">
        <v>422.98674594230249</v>
      </c>
      <c r="N30" s="27">
        <v>550.94535741164464</v>
      </c>
      <c r="O30" s="27">
        <v>444.61056734621428</v>
      </c>
      <c r="P30" s="27">
        <v>617.29401410109449</v>
      </c>
      <c r="Q30" s="27">
        <v>586.47304106182742</v>
      </c>
      <c r="R30" s="27">
        <v>524.69298905095263</v>
      </c>
      <c r="S30" s="27">
        <v>608.99166688989499</v>
      </c>
      <c r="T30" s="27">
        <v>704.86053497786861</v>
      </c>
      <c r="U30" s="27">
        <v>550.32836508747732</v>
      </c>
      <c r="V30" s="27">
        <v>375.29784726438203</v>
      </c>
      <c r="W30" s="27">
        <v>299.9552753929641</v>
      </c>
      <c r="X30" s="27">
        <v>446.90326208660241</v>
      </c>
      <c r="Y30" s="27">
        <v>462.56301170048226</v>
      </c>
      <c r="Z30" s="27">
        <v>423.03861210601366</v>
      </c>
      <c r="AA30" s="27">
        <v>505.3912851505616</v>
      </c>
      <c r="AB30" s="27">
        <v>496.60621608406262</v>
      </c>
      <c r="AC30" s="27">
        <v>488.3200438041053</v>
      </c>
      <c r="AD30" s="27">
        <v>519.08033079216341</v>
      </c>
      <c r="AE30" s="27">
        <v>458.73917776418119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1105.2949802483558</v>
      </c>
      <c r="D31" s="21">
        <f t="shared" si="11"/>
        <v>1243.9302235240714</v>
      </c>
      <c r="E31" s="21">
        <f t="shared" si="11"/>
        <v>1281.2214351158498</v>
      </c>
      <c r="F31" s="21">
        <f t="shared" si="11"/>
        <v>1389.9866224987891</v>
      </c>
      <c r="G31" s="21">
        <f t="shared" si="11"/>
        <v>1461.4372240352147</v>
      </c>
      <c r="H31" s="21">
        <f t="shared" si="11"/>
        <v>1521.6455021738634</v>
      </c>
      <c r="I31" s="21">
        <f t="shared" si="11"/>
        <v>1691.7829152833096</v>
      </c>
      <c r="J31" s="21">
        <f t="shared" si="11"/>
        <v>1851.8080686798589</v>
      </c>
      <c r="K31" s="21">
        <f t="shared" si="11"/>
        <v>1893.3643658991357</v>
      </c>
      <c r="L31" s="21">
        <f t="shared" si="11"/>
        <v>1802.8198589748006</v>
      </c>
      <c r="M31" s="21">
        <f t="shared" si="11"/>
        <v>1778.6140470670148</v>
      </c>
      <c r="N31" s="21">
        <f t="shared" si="11"/>
        <v>1653.5893811473084</v>
      </c>
      <c r="O31" s="21">
        <f t="shared" si="11"/>
        <v>1758.3284546712348</v>
      </c>
      <c r="P31" s="21">
        <f t="shared" si="11"/>
        <v>1730.8308561167732</v>
      </c>
      <c r="Q31" s="21">
        <f t="shared" si="11"/>
        <v>1861.3040516238445</v>
      </c>
      <c r="R31" s="21">
        <f t="shared" si="11"/>
        <v>2119.2787792716058</v>
      </c>
      <c r="S31" s="21">
        <f t="shared" si="11"/>
        <v>1942.6998697629956</v>
      </c>
      <c r="T31" s="21">
        <f t="shared" si="11"/>
        <v>2420.5854649358262</v>
      </c>
      <c r="U31" s="21">
        <f t="shared" si="11"/>
        <v>2278.4985265518058</v>
      </c>
      <c r="V31" s="21">
        <f t="shared" si="11"/>
        <v>2193.1886107052319</v>
      </c>
      <c r="W31" s="21">
        <f t="shared" si="11"/>
        <v>2049.7603974346862</v>
      </c>
      <c r="X31" s="21">
        <f t="shared" si="11"/>
        <v>2211.4509742960527</v>
      </c>
      <c r="Y31" s="21">
        <f t="shared" si="11"/>
        <v>2199.8831639123387</v>
      </c>
      <c r="Z31" s="21">
        <f t="shared" si="11"/>
        <v>2423.8126304922134</v>
      </c>
      <c r="AA31" s="21">
        <f t="shared" si="11"/>
        <v>2215.2324041846668</v>
      </c>
      <c r="AB31" s="21">
        <f t="shared" si="11"/>
        <v>2362.5120937071702</v>
      </c>
      <c r="AC31" s="21">
        <f t="shared" si="11"/>
        <v>2508.5321384735043</v>
      </c>
      <c r="AD31" s="21">
        <f t="shared" si="11"/>
        <v>2699.9240383981478</v>
      </c>
      <c r="AE31" s="21">
        <f t="shared" si="11"/>
        <v>2880.9763993373508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26.759883597856057</v>
      </c>
      <c r="D32" s="21">
        <f t="shared" si="12"/>
        <v>14.24843885706953</v>
      </c>
      <c r="E32" s="21">
        <f t="shared" si="12"/>
        <v>19.835181674030608</v>
      </c>
      <c r="F32" s="21">
        <f t="shared" si="12"/>
        <v>25.648443294326313</v>
      </c>
      <c r="G32" s="21">
        <f t="shared" si="12"/>
        <v>21.487635755262712</v>
      </c>
      <c r="H32" s="21">
        <f t="shared" si="12"/>
        <v>31.613277502520901</v>
      </c>
      <c r="I32" s="21">
        <f t="shared" si="12"/>
        <v>34.356235051053979</v>
      </c>
      <c r="J32" s="21">
        <f t="shared" si="12"/>
        <v>42.059899082759657</v>
      </c>
      <c r="K32" s="21">
        <f t="shared" si="12"/>
        <v>40.784782963628082</v>
      </c>
      <c r="L32" s="21">
        <f t="shared" si="12"/>
        <v>31.654544616861244</v>
      </c>
      <c r="M32" s="21">
        <f t="shared" si="12"/>
        <v>25.42460620321371</v>
      </c>
      <c r="N32" s="21">
        <f t="shared" si="12"/>
        <v>28.801920258811911</v>
      </c>
      <c r="O32" s="21">
        <f t="shared" si="12"/>
        <v>22.53427910094754</v>
      </c>
      <c r="P32" s="21">
        <f t="shared" si="12"/>
        <v>16.526081386049601</v>
      </c>
      <c r="Q32" s="21">
        <f t="shared" si="12"/>
        <v>19.250980910131677</v>
      </c>
      <c r="R32" s="21">
        <f t="shared" si="12"/>
        <v>25.532194176402157</v>
      </c>
      <c r="S32" s="21">
        <f t="shared" si="12"/>
        <v>23.231407363216178</v>
      </c>
      <c r="T32" s="21">
        <f t="shared" si="12"/>
        <v>25.055586752473861</v>
      </c>
      <c r="U32" s="21">
        <f t="shared" si="12"/>
        <v>34.646931618870362</v>
      </c>
      <c r="V32" s="21">
        <f t="shared" si="12"/>
        <v>20.698133347138995</v>
      </c>
      <c r="W32" s="21">
        <f t="shared" si="12"/>
        <v>16.59342238394208</v>
      </c>
      <c r="X32" s="21">
        <f t="shared" si="12"/>
        <v>16.520059161768454</v>
      </c>
      <c r="Y32" s="21">
        <f t="shared" si="12"/>
        <v>23.41943508602003</v>
      </c>
      <c r="Z32" s="21">
        <f t="shared" si="12"/>
        <v>21.925064232900002</v>
      </c>
      <c r="AA32" s="21">
        <f t="shared" si="12"/>
        <v>20.749240373141927</v>
      </c>
      <c r="AB32" s="21">
        <f t="shared" si="12"/>
        <v>27.964395042171084</v>
      </c>
      <c r="AC32" s="21">
        <f t="shared" si="12"/>
        <v>22.138916606660509</v>
      </c>
      <c r="AD32" s="21">
        <f t="shared" si="12"/>
        <v>68.027908982577543</v>
      </c>
      <c r="AE32" s="21">
        <f t="shared" si="12"/>
        <v>102.38232832452464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26.759883597856057</v>
      </c>
      <c r="D34" s="27">
        <v>14.24843885706953</v>
      </c>
      <c r="E34" s="27">
        <v>19.835181674030608</v>
      </c>
      <c r="F34" s="27">
        <v>25.648443294326313</v>
      </c>
      <c r="G34" s="27">
        <v>21.487635755262712</v>
      </c>
      <c r="H34" s="27">
        <v>31.613277502520901</v>
      </c>
      <c r="I34" s="27">
        <v>34.356235051053979</v>
      </c>
      <c r="J34" s="27">
        <v>42.059899082759657</v>
      </c>
      <c r="K34" s="27">
        <v>40.784782963628082</v>
      </c>
      <c r="L34" s="27">
        <v>31.654544616861244</v>
      </c>
      <c r="M34" s="27">
        <v>25.42460620321371</v>
      </c>
      <c r="N34" s="27">
        <v>28.801920258811911</v>
      </c>
      <c r="O34" s="27">
        <v>22.53427910094754</v>
      </c>
      <c r="P34" s="27">
        <v>16.526081386049601</v>
      </c>
      <c r="Q34" s="27">
        <v>19.250980910131677</v>
      </c>
      <c r="R34" s="27">
        <v>25.532194176402157</v>
      </c>
      <c r="S34" s="27">
        <v>23.231407363216178</v>
      </c>
      <c r="T34" s="27">
        <v>25.055586752473861</v>
      </c>
      <c r="U34" s="27">
        <v>34.646931618870362</v>
      </c>
      <c r="V34" s="27">
        <v>20.698133347138995</v>
      </c>
      <c r="W34" s="27">
        <v>16.59342238394208</v>
      </c>
      <c r="X34" s="27">
        <v>16.520059161768454</v>
      </c>
      <c r="Y34" s="27">
        <v>23.41943508602003</v>
      </c>
      <c r="Z34" s="27">
        <v>21.925064232900002</v>
      </c>
      <c r="AA34" s="27">
        <v>20.749240373141927</v>
      </c>
      <c r="AB34" s="27">
        <v>27.964395042171084</v>
      </c>
      <c r="AC34" s="27">
        <v>22.138916606660509</v>
      </c>
      <c r="AD34" s="27">
        <v>68.027908982577543</v>
      </c>
      <c r="AE34" s="27">
        <v>102.38232832452464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685.37768855243928</v>
      </c>
      <c r="D35" s="21">
        <f t="shared" si="13"/>
        <v>715.32245490703656</v>
      </c>
      <c r="E35" s="21">
        <f t="shared" si="13"/>
        <v>773.39982817840496</v>
      </c>
      <c r="F35" s="21">
        <f t="shared" si="13"/>
        <v>860.08286532228726</v>
      </c>
      <c r="G35" s="21">
        <f t="shared" si="13"/>
        <v>967.81389512610451</v>
      </c>
      <c r="H35" s="21">
        <f t="shared" si="13"/>
        <v>1060.548673892381</v>
      </c>
      <c r="I35" s="21">
        <f t="shared" si="13"/>
        <v>1148.6631095435255</v>
      </c>
      <c r="J35" s="21">
        <f t="shared" si="13"/>
        <v>1205.241886377348</v>
      </c>
      <c r="K35" s="21">
        <f t="shared" si="13"/>
        <v>1272.0023889979193</v>
      </c>
      <c r="L35" s="21">
        <f t="shared" si="13"/>
        <v>1325.3802583911051</v>
      </c>
      <c r="M35" s="21">
        <f t="shared" si="13"/>
        <v>1371.806334092297</v>
      </c>
      <c r="N35" s="21">
        <f t="shared" si="13"/>
        <v>1296.9665846283897</v>
      </c>
      <c r="O35" s="21">
        <f t="shared" si="13"/>
        <v>1350.9509695593367</v>
      </c>
      <c r="P35" s="21">
        <f t="shared" si="13"/>
        <v>1384.557519240705</v>
      </c>
      <c r="Q35" s="21">
        <f t="shared" si="13"/>
        <v>1405.3470631569057</v>
      </c>
      <c r="R35" s="21">
        <f t="shared" si="13"/>
        <v>1582.0269589287693</v>
      </c>
      <c r="S35" s="21">
        <f t="shared" si="13"/>
        <v>1636.7843162453657</v>
      </c>
      <c r="T35" s="21">
        <f t="shared" si="13"/>
        <v>1743.126628109369</v>
      </c>
      <c r="U35" s="21">
        <f t="shared" si="13"/>
        <v>1761.126483341181</v>
      </c>
      <c r="V35" s="21">
        <f t="shared" si="13"/>
        <v>1797.2219342007947</v>
      </c>
      <c r="W35" s="21">
        <f t="shared" si="13"/>
        <v>1871.8295874749772</v>
      </c>
      <c r="X35" s="21">
        <f t="shared" si="13"/>
        <v>2018.3420843707506</v>
      </c>
      <c r="Y35" s="21">
        <f t="shared" si="13"/>
        <v>2016.8947430767389</v>
      </c>
      <c r="Z35" s="21">
        <f t="shared" si="13"/>
        <v>2169.5786639535422</v>
      </c>
      <c r="AA35" s="21">
        <f t="shared" si="13"/>
        <v>1999.7050444032755</v>
      </c>
      <c r="AB35" s="21">
        <f t="shared" si="13"/>
        <v>2172.3597847849051</v>
      </c>
      <c r="AC35" s="21">
        <f t="shared" si="13"/>
        <v>2314.9226492189873</v>
      </c>
      <c r="AD35" s="21">
        <f t="shared" si="13"/>
        <v>2367.7922155313499</v>
      </c>
      <c r="AE35" s="21">
        <f t="shared" si="13"/>
        <v>2473.1313566675444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149.28267781886919</v>
      </c>
      <c r="D36" s="21">
        <f t="shared" si="14"/>
        <v>156.55000676049275</v>
      </c>
      <c r="E36" s="21">
        <f t="shared" si="14"/>
        <v>171.47556488192726</v>
      </c>
      <c r="F36" s="21">
        <f t="shared" si="14"/>
        <v>187.91501222102698</v>
      </c>
      <c r="G36" s="21">
        <f t="shared" si="14"/>
        <v>212.75129139166566</v>
      </c>
      <c r="H36" s="21">
        <f t="shared" si="14"/>
        <v>232.7535593993872</v>
      </c>
      <c r="I36" s="21">
        <f t="shared" si="14"/>
        <v>251.08129918242309</v>
      </c>
      <c r="J36" s="21">
        <f t="shared" si="14"/>
        <v>261.89425635315183</v>
      </c>
      <c r="K36" s="21">
        <f t="shared" si="14"/>
        <v>273.46066810855615</v>
      </c>
      <c r="L36" s="21">
        <f t="shared" si="14"/>
        <v>288.13470651963178</v>
      </c>
      <c r="M36" s="21">
        <f t="shared" si="14"/>
        <v>291.44379127457984</v>
      </c>
      <c r="N36" s="21">
        <f t="shared" si="14"/>
        <v>266.76903269161619</v>
      </c>
      <c r="O36" s="21">
        <f t="shared" si="14"/>
        <v>269.04511224119852</v>
      </c>
      <c r="P36" s="21">
        <f t="shared" si="14"/>
        <v>268.68929674752474</v>
      </c>
      <c r="Q36" s="21">
        <f t="shared" si="14"/>
        <v>270.05617269070746</v>
      </c>
      <c r="R36" s="21">
        <f t="shared" si="14"/>
        <v>277.42336641033614</v>
      </c>
      <c r="S36" s="21">
        <f t="shared" si="14"/>
        <v>284.9583011837895</v>
      </c>
      <c r="T36" s="21">
        <f t="shared" si="14"/>
        <v>299.75836809766383</v>
      </c>
      <c r="U36" s="21">
        <f t="shared" si="14"/>
        <v>301.98289925248906</v>
      </c>
      <c r="V36" s="21">
        <f t="shared" si="14"/>
        <v>334.9002270370072</v>
      </c>
      <c r="W36" s="21">
        <f t="shared" si="14"/>
        <v>389.20298550592588</v>
      </c>
      <c r="X36" s="21">
        <f t="shared" si="14"/>
        <v>394.35958763912265</v>
      </c>
      <c r="Y36" s="21">
        <f t="shared" si="14"/>
        <v>431.77531857178047</v>
      </c>
      <c r="Z36" s="21">
        <f t="shared" si="14"/>
        <v>487.1987937152212</v>
      </c>
      <c r="AA36" s="21">
        <f t="shared" si="14"/>
        <v>520.73352741648262</v>
      </c>
      <c r="AB36" s="21">
        <f t="shared" si="14"/>
        <v>550.21166296299373</v>
      </c>
      <c r="AC36" s="21">
        <f t="shared" si="14"/>
        <v>603.17693042664291</v>
      </c>
      <c r="AD36" s="21">
        <f t="shared" si="14"/>
        <v>643.97481857252569</v>
      </c>
      <c r="AE36" s="21">
        <f t="shared" si="14"/>
        <v>657.80059020874523</v>
      </c>
    </row>
    <row r="37" spans="1:31" x14ac:dyDescent="0.2">
      <c r="A37" s="13" t="s">
        <v>83</v>
      </c>
      <c r="B37" s="4" t="s">
        <v>84</v>
      </c>
      <c r="C37" s="27">
        <v>0.85423293062751093</v>
      </c>
      <c r="D37" s="27">
        <v>1.0471242375434002</v>
      </c>
      <c r="E37" s="27">
        <v>0.62000777222964498</v>
      </c>
      <c r="F37" s="27">
        <v>0.8128990791455345</v>
      </c>
      <c r="G37" s="27">
        <v>0.9506785840854558</v>
      </c>
      <c r="H37" s="27">
        <v>18.694364079911285</v>
      </c>
      <c r="I37" s="27">
        <v>37.770572892139718</v>
      </c>
      <c r="J37" s="27">
        <v>56.528040463545096</v>
      </c>
      <c r="K37" s="27">
        <v>75.903548225077145</v>
      </c>
      <c r="L37" s="27">
        <v>95.253590652822069</v>
      </c>
      <c r="M37" s="27">
        <v>111.61391136231069</v>
      </c>
      <c r="N37" s="27">
        <v>115.99705501624848</v>
      </c>
      <c r="O37" s="27">
        <v>130.8420445018082</v>
      </c>
      <c r="P37" s="27">
        <v>143.813293463939</v>
      </c>
      <c r="Q37" s="27">
        <v>160.12457591104604</v>
      </c>
      <c r="R37" s="27">
        <v>177.55482485904446</v>
      </c>
      <c r="S37" s="27">
        <v>199.4826068743958</v>
      </c>
      <c r="T37" s="27">
        <v>228.99898199722733</v>
      </c>
      <c r="U37" s="27">
        <v>252.07690222059418</v>
      </c>
      <c r="V37" s="27">
        <v>288.16961140061863</v>
      </c>
      <c r="W37" s="27">
        <v>343.22757945953975</v>
      </c>
      <c r="X37" s="27">
        <v>355.54459114977556</v>
      </c>
      <c r="Y37" s="27">
        <v>396.84763790524835</v>
      </c>
      <c r="Z37" s="27">
        <v>454.37668270386501</v>
      </c>
      <c r="AA37" s="27">
        <v>491.6196281473608</v>
      </c>
      <c r="AB37" s="27">
        <v>524.70981341424624</v>
      </c>
      <c r="AC37" s="27">
        <v>579.8784426969238</v>
      </c>
      <c r="AD37" s="27">
        <v>623.69432848868428</v>
      </c>
      <c r="AE37" s="27">
        <v>641.05991468676382</v>
      </c>
    </row>
    <row r="38" spans="1:31" x14ac:dyDescent="0.2">
      <c r="A38" s="13" t="s">
        <v>85</v>
      </c>
      <c r="B38" s="4" t="s">
        <v>86</v>
      </c>
      <c r="C38" s="27">
        <v>148.42844488824167</v>
      </c>
      <c r="D38" s="27">
        <v>155.50288252294936</v>
      </c>
      <c r="E38" s="27">
        <v>170.8555571096976</v>
      </c>
      <c r="F38" s="27">
        <v>187.10211314188146</v>
      </c>
      <c r="G38" s="27">
        <v>211.80061280758019</v>
      </c>
      <c r="H38" s="27">
        <v>214.05919531947592</v>
      </c>
      <c r="I38" s="27">
        <v>213.31072629028338</v>
      </c>
      <c r="J38" s="27">
        <v>205.36621588960674</v>
      </c>
      <c r="K38" s="27">
        <v>197.557119883479</v>
      </c>
      <c r="L38" s="27">
        <v>192.88111586680972</v>
      </c>
      <c r="M38" s="27">
        <v>179.82987991226915</v>
      </c>
      <c r="N38" s="27">
        <v>150.77197767536768</v>
      </c>
      <c r="O38" s="27">
        <v>138.20306773939032</v>
      </c>
      <c r="P38" s="27">
        <v>124.8760032835857</v>
      </c>
      <c r="Q38" s="27">
        <v>109.93159677966143</v>
      </c>
      <c r="R38" s="27">
        <v>99.868541551291685</v>
      </c>
      <c r="S38" s="27">
        <v>85.475694309393717</v>
      </c>
      <c r="T38" s="27">
        <v>70.759386100436473</v>
      </c>
      <c r="U38" s="27">
        <v>49.905997031894877</v>
      </c>
      <c r="V38" s="27">
        <v>46.730615636388535</v>
      </c>
      <c r="W38" s="27">
        <v>45.975406046386112</v>
      </c>
      <c r="X38" s="27">
        <v>38.814996489347124</v>
      </c>
      <c r="Y38" s="27">
        <v>34.927680666532147</v>
      </c>
      <c r="Z38" s="27">
        <v>32.822111011356206</v>
      </c>
      <c r="AA38" s="27">
        <v>29.113899269121866</v>
      </c>
      <c r="AB38" s="27">
        <v>25.501849548747497</v>
      </c>
      <c r="AC38" s="27">
        <v>23.298487729719096</v>
      </c>
      <c r="AD38" s="27">
        <v>20.280490083841379</v>
      </c>
      <c r="AE38" s="27">
        <v>16.740675521981366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150.69941734773937</v>
      </c>
      <c r="D39" s="21">
        <f t="shared" ref="D39:AE39" si="16">+D40+D41</f>
        <v>157.89532158834419</v>
      </c>
      <c r="E39" s="21">
        <f t="shared" si="16"/>
        <v>173.54608615576566</v>
      </c>
      <c r="F39" s="21">
        <f t="shared" si="16"/>
        <v>190.07998646985212</v>
      </c>
      <c r="G39" s="21">
        <f t="shared" si="16"/>
        <v>215.30044480760111</v>
      </c>
      <c r="H39" s="21">
        <f t="shared" si="16"/>
        <v>232.89536778124355</v>
      </c>
      <c r="I39" s="21">
        <f t="shared" si="16"/>
        <v>248.99159331776502</v>
      </c>
      <c r="J39" s="21">
        <f t="shared" si="16"/>
        <v>257.99508301872146</v>
      </c>
      <c r="K39" s="21">
        <f t="shared" si="16"/>
        <v>268.05796911743749</v>
      </c>
      <c r="L39" s="21">
        <f t="shared" si="16"/>
        <v>282.78163272144639</v>
      </c>
      <c r="M39" s="21">
        <f t="shared" si="16"/>
        <v>288.47742737719648</v>
      </c>
      <c r="N39" s="21">
        <f t="shared" si="16"/>
        <v>265.25519312456743</v>
      </c>
      <c r="O39" s="21">
        <f t="shared" si="16"/>
        <v>269.09837304701523</v>
      </c>
      <c r="P39" s="21">
        <f t="shared" si="16"/>
        <v>271.05881953790822</v>
      </c>
      <c r="Q39" s="21">
        <f t="shared" si="16"/>
        <v>263.84283163739565</v>
      </c>
      <c r="R39" s="21">
        <f t="shared" si="16"/>
        <v>275.10074607458785</v>
      </c>
      <c r="S39" s="21">
        <f t="shared" si="16"/>
        <v>283.27913422965736</v>
      </c>
      <c r="T39" s="21">
        <f t="shared" si="16"/>
        <v>298.92525909094041</v>
      </c>
      <c r="U39" s="21">
        <f t="shared" si="16"/>
        <v>307.52795421891125</v>
      </c>
      <c r="V39" s="21">
        <f t="shared" si="16"/>
        <v>326.04925802079998</v>
      </c>
      <c r="W39" s="21">
        <f t="shared" si="16"/>
        <v>354.2266372601876</v>
      </c>
      <c r="X39" s="21">
        <f t="shared" si="16"/>
        <v>376.74441069166585</v>
      </c>
      <c r="Y39" s="21">
        <f t="shared" si="16"/>
        <v>393.70822964263942</v>
      </c>
      <c r="Z39" s="21">
        <f t="shared" si="16"/>
        <v>426.31649788427438</v>
      </c>
      <c r="AA39" s="21">
        <f t="shared" si="16"/>
        <v>403.34498028821361</v>
      </c>
      <c r="AB39" s="21">
        <f t="shared" si="16"/>
        <v>445.15740360079525</v>
      </c>
      <c r="AC39" s="21">
        <f t="shared" si="16"/>
        <v>480.77996618320572</v>
      </c>
      <c r="AD39" s="21">
        <f t="shared" si="16"/>
        <v>501.81087937650955</v>
      </c>
      <c r="AE39" s="21">
        <f t="shared" si="16"/>
        <v>515.30079492144012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1.1940672672564107E-14</v>
      </c>
      <c r="H40" s="27">
        <v>14.873437166470966</v>
      </c>
      <c r="I40" s="27">
        <v>31.259718037615663</v>
      </c>
      <c r="J40" s="27">
        <v>47.857722626074271</v>
      </c>
      <c r="K40" s="27">
        <v>65.367041566781651</v>
      </c>
      <c r="L40" s="27">
        <v>84.70763660847328</v>
      </c>
      <c r="M40" s="27">
        <v>102.40130784902156</v>
      </c>
      <c r="N40" s="27">
        <v>108.87450877971946</v>
      </c>
      <c r="O40" s="27">
        <v>125.35233193871554</v>
      </c>
      <c r="P40" s="27">
        <v>141.60046014284421</v>
      </c>
      <c r="Q40" s="27">
        <v>153.20322948211577</v>
      </c>
      <c r="R40" s="27">
        <v>176.3308298422003</v>
      </c>
      <c r="S40" s="27">
        <v>199.33692412613135</v>
      </c>
      <c r="T40" s="27">
        <v>229.74877405499586</v>
      </c>
      <c r="U40" s="27">
        <v>257.68377009902082</v>
      </c>
      <c r="V40" s="27">
        <v>278.70590403208951</v>
      </c>
      <c r="W40" s="27">
        <v>307.60886917931623</v>
      </c>
      <c r="X40" s="27">
        <v>336.95019770665726</v>
      </c>
      <c r="Y40" s="27">
        <v>357.14701776845084</v>
      </c>
      <c r="Z40" s="27">
        <v>391.0949310637256</v>
      </c>
      <c r="AA40" s="27">
        <v>371.12549993370612</v>
      </c>
      <c r="AB40" s="27">
        <v>415.61479884740709</v>
      </c>
      <c r="AC40" s="27">
        <v>452.69423548437749</v>
      </c>
      <c r="AD40" s="27">
        <v>475.82834587317433</v>
      </c>
      <c r="AE40" s="27">
        <v>493.51885644017261</v>
      </c>
    </row>
    <row r="41" spans="1:31" x14ac:dyDescent="0.2">
      <c r="A41" s="13" t="s">
        <v>91</v>
      </c>
      <c r="B41" s="4" t="s">
        <v>92</v>
      </c>
      <c r="C41" s="27">
        <v>150.69941734773937</v>
      </c>
      <c r="D41" s="27">
        <v>157.89532158834419</v>
      </c>
      <c r="E41" s="27">
        <v>173.54608615576566</v>
      </c>
      <c r="F41" s="27">
        <v>190.07998646985212</v>
      </c>
      <c r="G41" s="27">
        <v>215.30044480760111</v>
      </c>
      <c r="H41" s="27">
        <v>218.02193061477257</v>
      </c>
      <c r="I41" s="27">
        <v>217.73187528014935</v>
      </c>
      <c r="J41" s="27">
        <v>210.13736039264717</v>
      </c>
      <c r="K41" s="27">
        <v>202.69092755065586</v>
      </c>
      <c r="L41" s="27">
        <v>198.07399611297308</v>
      </c>
      <c r="M41" s="27">
        <v>186.07611952817493</v>
      </c>
      <c r="N41" s="27">
        <v>156.38068434484794</v>
      </c>
      <c r="O41" s="27">
        <v>143.74604110829972</v>
      </c>
      <c r="P41" s="27">
        <v>129.45835939506398</v>
      </c>
      <c r="Q41" s="27">
        <v>110.63960215527985</v>
      </c>
      <c r="R41" s="27">
        <v>98.769916232387558</v>
      </c>
      <c r="S41" s="27">
        <v>83.942210103526008</v>
      </c>
      <c r="T41" s="27">
        <v>69.176485035944566</v>
      </c>
      <c r="U41" s="27">
        <v>49.844184119890414</v>
      </c>
      <c r="V41" s="27">
        <v>47.343353988710462</v>
      </c>
      <c r="W41" s="27">
        <v>46.61776808087135</v>
      </c>
      <c r="X41" s="27">
        <v>39.794212985008606</v>
      </c>
      <c r="Y41" s="27">
        <v>36.561211874188587</v>
      </c>
      <c r="Z41" s="27">
        <v>35.221566820548773</v>
      </c>
      <c r="AA41" s="27">
        <v>32.219480354507461</v>
      </c>
      <c r="AB41" s="27">
        <v>29.54260475338814</v>
      </c>
      <c r="AC41" s="27">
        <v>28.085730698828236</v>
      </c>
      <c r="AD41" s="27">
        <v>25.982533503335198</v>
      </c>
      <c r="AE41" s="27">
        <v>21.781938481267467</v>
      </c>
    </row>
    <row r="42" spans="1:31" x14ac:dyDescent="0.2">
      <c r="A42" s="13" t="s">
        <v>93</v>
      </c>
      <c r="B42" s="4" t="s">
        <v>94</v>
      </c>
      <c r="C42" s="27">
        <v>383.67067325586908</v>
      </c>
      <c r="D42" s="27">
        <v>399.14348317436321</v>
      </c>
      <c r="E42" s="27">
        <v>426.51875262894629</v>
      </c>
      <c r="F42" s="27">
        <v>480.1757720418575</v>
      </c>
      <c r="G42" s="27">
        <v>537.6649205798509</v>
      </c>
      <c r="H42" s="27">
        <v>592.85288382197609</v>
      </c>
      <c r="I42" s="27">
        <v>646.61103250722465</v>
      </c>
      <c r="J42" s="27">
        <v>683.49267480314074</v>
      </c>
      <c r="K42" s="27">
        <v>728.73392435067433</v>
      </c>
      <c r="L42" s="27">
        <v>752.79524999751823</v>
      </c>
      <c r="M42" s="27">
        <v>790.47180648195967</v>
      </c>
      <c r="N42" s="27">
        <v>763.76121050849258</v>
      </c>
      <c r="O42" s="27">
        <v>811.80469029487858</v>
      </c>
      <c r="P42" s="27">
        <v>843.88923882106076</v>
      </c>
      <c r="Q42" s="27">
        <v>870.69901611055923</v>
      </c>
      <c r="R42" s="27">
        <v>1028.6642429132812</v>
      </c>
      <c r="S42" s="27">
        <v>1067.5188139336337</v>
      </c>
      <c r="T42" s="27">
        <v>1143.1526486277237</v>
      </c>
      <c r="U42" s="27">
        <v>1149.6638426111585</v>
      </c>
      <c r="V42" s="27">
        <v>1133.8187549454437</v>
      </c>
      <c r="W42" s="27">
        <v>1124.8860472017559</v>
      </c>
      <c r="X42" s="27">
        <v>1243.5433845964551</v>
      </c>
      <c r="Y42" s="27">
        <v>1186.821389943841</v>
      </c>
      <c r="Z42" s="27">
        <v>1250.584264611243</v>
      </c>
      <c r="AA42" s="27">
        <v>1069.4478058777195</v>
      </c>
      <c r="AB42" s="27">
        <v>1170.7307554068977</v>
      </c>
      <c r="AC42" s="27">
        <v>1224.5387855678603</v>
      </c>
      <c r="AD42" s="27">
        <v>1215.5476113222069</v>
      </c>
      <c r="AE42" s="27">
        <v>1293.9201915382976</v>
      </c>
    </row>
    <row r="43" spans="1:31" x14ac:dyDescent="0.2">
      <c r="A43" s="13" t="s">
        <v>95</v>
      </c>
      <c r="B43" s="4" t="s">
        <v>96</v>
      </c>
      <c r="C43" s="27">
        <v>1.7249201299616024</v>
      </c>
      <c r="D43" s="27">
        <v>1.733643383836434</v>
      </c>
      <c r="E43" s="27">
        <v>1.8594245117658135</v>
      </c>
      <c r="F43" s="27">
        <v>1.9120945895506609</v>
      </c>
      <c r="G43" s="27">
        <v>2.0972383469868325</v>
      </c>
      <c r="H43" s="27">
        <v>2.0468628897743075</v>
      </c>
      <c r="I43" s="27">
        <v>1.9791845361129174</v>
      </c>
      <c r="J43" s="27">
        <v>1.8598722023339911</v>
      </c>
      <c r="K43" s="27">
        <v>1.7498274212511054</v>
      </c>
      <c r="L43" s="27">
        <v>1.6686691525086599</v>
      </c>
      <c r="M43" s="27">
        <v>1.4133089585608394</v>
      </c>
      <c r="N43" s="27">
        <v>1.1811483037136938</v>
      </c>
      <c r="O43" s="27">
        <v>1.0027939762444578</v>
      </c>
      <c r="P43" s="27">
        <v>0.9201641342114012</v>
      </c>
      <c r="Q43" s="27">
        <v>0.74904271824333346</v>
      </c>
      <c r="R43" s="27">
        <v>0.83860353056417447</v>
      </c>
      <c r="S43" s="27">
        <v>1.0280668982852958</v>
      </c>
      <c r="T43" s="27">
        <v>1.2903522930410165</v>
      </c>
      <c r="U43" s="27">
        <v>1.9517872586220784</v>
      </c>
      <c r="V43" s="27">
        <v>2.4536941975439719</v>
      </c>
      <c r="W43" s="27">
        <v>3.5139175071078785</v>
      </c>
      <c r="X43" s="27">
        <v>3.694701443506955</v>
      </c>
      <c r="Y43" s="27">
        <v>4.5898049184779692</v>
      </c>
      <c r="Z43" s="27">
        <v>5.4791077428033956</v>
      </c>
      <c r="AA43" s="27">
        <v>6.178730820859645</v>
      </c>
      <c r="AB43" s="27">
        <v>6.2599628142184267</v>
      </c>
      <c r="AC43" s="27">
        <v>6.4269670412786732</v>
      </c>
      <c r="AD43" s="27">
        <v>6.4589062601078338</v>
      </c>
      <c r="AE43" s="27">
        <v>6.1097799990611747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2.2809576476761677</v>
      </c>
      <c r="D46" s="27">
        <v>2.2190928875121974</v>
      </c>
      <c r="E46" s="27">
        <v>2.3942844312631606</v>
      </c>
      <c r="F46" s="27">
        <v>2.0322219075111705</v>
      </c>
      <c r="G46" s="27">
        <v>1.7285565650095012</v>
      </c>
      <c r="H46" s="27">
        <v>1.4716089675080888</v>
      </c>
      <c r="I46" s="27">
        <v>1.8219920550100146</v>
      </c>
      <c r="J46" s="27">
        <v>1.6351210750089875</v>
      </c>
      <c r="K46" s="27">
        <v>1.8570303637602072</v>
      </c>
      <c r="L46" s="27">
        <v>2.3125283775127108</v>
      </c>
      <c r="M46" s="27">
        <v>2.2658106325124541</v>
      </c>
      <c r="N46" s="27">
        <v>2.1723751425119406</v>
      </c>
      <c r="O46" s="27">
        <v>2.3475666862629034</v>
      </c>
      <c r="P46" s="27">
        <v>2.3592461225129679</v>
      </c>
      <c r="Q46" s="27">
        <v>2.2288748113564654</v>
      </c>
      <c r="R46" s="27">
        <v>2.1235243532059638</v>
      </c>
      <c r="S46" s="27">
        <v>2.3041019512054888</v>
      </c>
      <c r="T46" s="27">
        <v>2.4353858098044139</v>
      </c>
      <c r="U46" s="27">
        <v>5.6710401642287271</v>
      </c>
      <c r="V46" s="27">
        <v>5.4538775796945949</v>
      </c>
      <c r="W46" s="27">
        <v>5.4158404386640528</v>
      </c>
      <c r="X46" s="27">
        <v>5.6144240455391001</v>
      </c>
      <c r="Y46" s="27">
        <v>5.6734095362598422</v>
      </c>
      <c r="Z46" s="27">
        <v>5.3614247287032271</v>
      </c>
      <c r="AA46" s="27">
        <v>8.424042784709588</v>
      </c>
      <c r="AB46" s="27">
        <v>0</v>
      </c>
      <c r="AC46" s="27">
        <v>9.4675541808116872</v>
      </c>
      <c r="AD46" s="27">
        <v>9.464226844961491</v>
      </c>
      <c r="AE46" s="27">
        <v>8.278857544608309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362.99391543692587</v>
      </c>
      <c r="D47" s="21">
        <f t="shared" ref="D47:AE47" si="18">+D49</f>
        <v>481.97281238249121</v>
      </c>
      <c r="E47" s="21">
        <f t="shared" si="18"/>
        <v>451.19294579741415</v>
      </c>
      <c r="F47" s="21">
        <f t="shared" si="18"/>
        <v>463.60351562116193</v>
      </c>
      <c r="G47" s="21">
        <f t="shared" si="18"/>
        <v>425.18006487216354</v>
      </c>
      <c r="H47" s="21">
        <f t="shared" si="18"/>
        <v>377.61676315003729</v>
      </c>
      <c r="I47" s="21">
        <f t="shared" si="18"/>
        <v>451.44455141309112</v>
      </c>
      <c r="J47" s="21">
        <f t="shared" si="18"/>
        <v>543.63221446561033</v>
      </c>
      <c r="K47" s="21">
        <f t="shared" si="18"/>
        <v>515.39025463505641</v>
      </c>
      <c r="L47" s="21">
        <f t="shared" si="18"/>
        <v>373.88960645682505</v>
      </c>
      <c r="M47" s="21">
        <f t="shared" si="18"/>
        <v>305.73330237483634</v>
      </c>
      <c r="N47" s="21">
        <f t="shared" si="18"/>
        <v>255.51549022360831</v>
      </c>
      <c r="O47" s="21">
        <f t="shared" si="18"/>
        <v>312.41920403906499</v>
      </c>
      <c r="P47" s="21">
        <f t="shared" si="18"/>
        <v>259.39552394780355</v>
      </c>
      <c r="Q47" s="21">
        <f t="shared" si="18"/>
        <v>369.7948614049252</v>
      </c>
      <c r="R47" s="21">
        <f t="shared" si="18"/>
        <v>442.03218666877126</v>
      </c>
      <c r="S47" s="21">
        <f t="shared" si="18"/>
        <v>215.46683970076225</v>
      </c>
      <c r="T47" s="21">
        <f t="shared" si="18"/>
        <v>582.82935685700465</v>
      </c>
      <c r="U47" s="21">
        <f t="shared" si="18"/>
        <v>410.14288678593778</v>
      </c>
      <c r="V47" s="21">
        <f t="shared" si="18"/>
        <v>295.98357273758018</v>
      </c>
      <c r="W47" s="21">
        <f t="shared" si="18"/>
        <v>73.593694884558943</v>
      </c>
      <c r="X47" s="21">
        <f t="shared" si="18"/>
        <v>84.127233492449349</v>
      </c>
      <c r="Y47" s="21">
        <f t="shared" si="18"/>
        <v>62.86350229654694</v>
      </c>
      <c r="Z47" s="21">
        <f t="shared" si="18"/>
        <v>124.6602799336333</v>
      </c>
      <c r="AA47" s="21">
        <f t="shared" si="18"/>
        <v>79.84954145164356</v>
      </c>
      <c r="AB47" s="21">
        <f t="shared" si="18"/>
        <v>50.265355205334799</v>
      </c>
      <c r="AC47" s="21">
        <f t="shared" si="18"/>
        <v>40.453723603984969</v>
      </c>
      <c r="AD47" s="21">
        <f t="shared" si="18"/>
        <v>130.69548859652997</v>
      </c>
      <c r="AE47" s="21">
        <f t="shared" si="18"/>
        <v>177.9972425812478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362.99391543692587</v>
      </c>
      <c r="D49" s="27">
        <v>481.97281238249121</v>
      </c>
      <c r="E49" s="27">
        <v>451.19294579741415</v>
      </c>
      <c r="F49" s="27">
        <v>463.60351562116193</v>
      </c>
      <c r="G49" s="27">
        <v>425.18006487216354</v>
      </c>
      <c r="H49" s="27">
        <v>377.61676315003729</v>
      </c>
      <c r="I49" s="27">
        <v>451.44455141309112</v>
      </c>
      <c r="J49" s="27">
        <v>543.63221446561033</v>
      </c>
      <c r="K49" s="27">
        <v>515.39025463505641</v>
      </c>
      <c r="L49" s="27">
        <v>373.88960645682505</v>
      </c>
      <c r="M49" s="27">
        <v>305.73330237483634</v>
      </c>
      <c r="N49" s="27">
        <v>255.51549022360831</v>
      </c>
      <c r="O49" s="27">
        <v>312.41920403906499</v>
      </c>
      <c r="P49" s="27">
        <v>259.39552394780355</v>
      </c>
      <c r="Q49" s="27">
        <v>369.7948614049252</v>
      </c>
      <c r="R49" s="27">
        <v>442.03218666877126</v>
      </c>
      <c r="S49" s="27">
        <v>215.46683970076225</v>
      </c>
      <c r="T49" s="27">
        <v>582.82935685700465</v>
      </c>
      <c r="U49" s="27">
        <v>410.14288678593778</v>
      </c>
      <c r="V49" s="27">
        <v>295.98357273758018</v>
      </c>
      <c r="W49" s="27">
        <v>73.593694884558943</v>
      </c>
      <c r="X49" s="27">
        <v>84.127233492449349</v>
      </c>
      <c r="Y49" s="27">
        <v>62.86350229654694</v>
      </c>
      <c r="Z49" s="27">
        <v>124.6602799336333</v>
      </c>
      <c r="AA49" s="27">
        <v>79.84954145164356</v>
      </c>
      <c r="AB49" s="27">
        <v>50.265355205334799</v>
      </c>
      <c r="AC49" s="27">
        <v>40.453723603984969</v>
      </c>
      <c r="AD49" s="27">
        <v>130.69548859652997</v>
      </c>
      <c r="AE49" s="27">
        <v>177.9972425812478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27.882535013458451</v>
      </c>
      <c r="D50" s="21">
        <f t="shared" ref="D50:AE50" si="20">+D51+D52</f>
        <v>30.1674244899618</v>
      </c>
      <c r="E50" s="21">
        <f t="shared" si="20"/>
        <v>34.39919503473692</v>
      </c>
      <c r="F50" s="21">
        <f t="shared" si="20"/>
        <v>38.619576353502552</v>
      </c>
      <c r="G50" s="21">
        <f t="shared" si="20"/>
        <v>45.22707171667453</v>
      </c>
      <c r="H50" s="21">
        <f t="shared" si="20"/>
        <v>50.395178661416104</v>
      </c>
      <c r="I50" s="21">
        <f t="shared" si="20"/>
        <v>55.497027220629057</v>
      </c>
      <c r="J50" s="21">
        <f t="shared" si="20"/>
        <v>59.238947679131968</v>
      </c>
      <c r="K50" s="21">
        <f t="shared" si="20"/>
        <v>63.329908938771737</v>
      </c>
      <c r="L50" s="21">
        <f t="shared" si="20"/>
        <v>69.58292113249648</v>
      </c>
      <c r="M50" s="21">
        <f t="shared" si="20"/>
        <v>73.383993764155321</v>
      </c>
      <c r="N50" s="21">
        <f t="shared" si="20"/>
        <v>70.13301089398648</v>
      </c>
      <c r="O50" s="21">
        <f t="shared" si="20"/>
        <v>70.076435285622622</v>
      </c>
      <c r="P50" s="21">
        <f t="shared" si="20"/>
        <v>67.992485419702106</v>
      </c>
      <c r="Q50" s="21">
        <f t="shared" si="20"/>
        <v>64.682271340525716</v>
      </c>
      <c r="R50" s="21">
        <f t="shared" si="20"/>
        <v>67.563915144457184</v>
      </c>
      <c r="S50" s="21">
        <f t="shared" si="20"/>
        <v>64.913204502446021</v>
      </c>
      <c r="T50" s="21">
        <f t="shared" si="20"/>
        <v>67.138507407174615</v>
      </c>
      <c r="U50" s="21">
        <f t="shared" si="20"/>
        <v>66.911184641587568</v>
      </c>
      <c r="V50" s="21">
        <f t="shared" si="20"/>
        <v>73.831092840023231</v>
      </c>
      <c r="W50" s="21">
        <f t="shared" si="20"/>
        <v>82.327852252543877</v>
      </c>
      <c r="X50" s="21">
        <f t="shared" si="20"/>
        <v>86.847173225545049</v>
      </c>
      <c r="Y50" s="21">
        <f t="shared" si="20"/>
        <v>91.03207391677276</v>
      </c>
      <c r="Z50" s="21">
        <f t="shared" si="20"/>
        <v>102.28719764343501</v>
      </c>
      <c r="AA50" s="21">
        <f t="shared" si="20"/>
        <v>106.50453517189638</v>
      </c>
      <c r="AB50" s="21">
        <f t="shared" si="20"/>
        <v>111.92255867475939</v>
      </c>
      <c r="AC50" s="21">
        <f t="shared" si="20"/>
        <v>121.5492948630597</v>
      </c>
      <c r="AD50" s="21">
        <f t="shared" si="20"/>
        <v>123.94419844272849</v>
      </c>
      <c r="AE50" s="21">
        <f t="shared" si="20"/>
        <v>119.18661421942525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27.882535013458451</v>
      </c>
      <c r="D52" s="27">
        <v>30.1674244899618</v>
      </c>
      <c r="E52" s="27">
        <v>34.39919503473692</v>
      </c>
      <c r="F52" s="27">
        <v>38.619576353502552</v>
      </c>
      <c r="G52" s="27">
        <v>45.22707171667453</v>
      </c>
      <c r="H52" s="27">
        <v>50.395178661416104</v>
      </c>
      <c r="I52" s="27">
        <v>55.497027220629057</v>
      </c>
      <c r="J52" s="27">
        <v>59.238947679131968</v>
      </c>
      <c r="K52" s="27">
        <v>63.329908938771737</v>
      </c>
      <c r="L52" s="27">
        <v>69.58292113249648</v>
      </c>
      <c r="M52" s="27">
        <v>73.383993764155321</v>
      </c>
      <c r="N52" s="27">
        <v>70.13301089398648</v>
      </c>
      <c r="O52" s="27">
        <v>70.076435285622622</v>
      </c>
      <c r="P52" s="27">
        <v>67.992485419702106</v>
      </c>
      <c r="Q52" s="27">
        <v>64.682271340525716</v>
      </c>
      <c r="R52" s="27">
        <v>67.563915144457184</v>
      </c>
      <c r="S52" s="27">
        <v>64.913204502446021</v>
      </c>
      <c r="T52" s="27">
        <v>67.138507407174615</v>
      </c>
      <c r="U52" s="27">
        <v>66.911184641587568</v>
      </c>
      <c r="V52" s="27">
        <v>73.831092840023231</v>
      </c>
      <c r="W52" s="27">
        <v>82.327852252543877</v>
      </c>
      <c r="X52" s="27">
        <v>86.847173225545049</v>
      </c>
      <c r="Y52" s="27">
        <v>91.03207391677276</v>
      </c>
      <c r="Z52" s="27">
        <v>102.28719764343501</v>
      </c>
      <c r="AA52" s="27">
        <v>106.50453517189638</v>
      </c>
      <c r="AB52" s="27">
        <v>111.92255867475939</v>
      </c>
      <c r="AC52" s="27">
        <v>121.5492948630597</v>
      </c>
      <c r="AD52" s="27">
        <v>123.94419844272849</v>
      </c>
      <c r="AE52" s="27">
        <v>119.18661421942525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230.45767092858779</v>
      </c>
      <c r="D53" s="21">
        <f t="shared" si="21"/>
        <v>270.50510765610449</v>
      </c>
      <c r="E53" s="21">
        <f t="shared" si="21"/>
        <v>298.99127920259673</v>
      </c>
      <c r="F53" s="21">
        <f t="shared" si="21"/>
        <v>298.68140018013128</v>
      </c>
      <c r="G53" s="21">
        <f t="shared" si="21"/>
        <v>306.43239373988274</v>
      </c>
      <c r="H53" s="21">
        <f t="shared" si="21"/>
        <v>281.91794191574496</v>
      </c>
      <c r="I53" s="21">
        <f t="shared" si="21"/>
        <v>359.2184112152114</v>
      </c>
      <c r="J53" s="21">
        <f t="shared" si="21"/>
        <v>378.77537168061292</v>
      </c>
      <c r="K53" s="21">
        <f t="shared" si="21"/>
        <v>279.45854939572382</v>
      </c>
      <c r="L53" s="21">
        <f t="shared" si="21"/>
        <v>310.54723741445156</v>
      </c>
      <c r="M53" s="21">
        <f t="shared" si="21"/>
        <v>311.78264623911593</v>
      </c>
      <c r="N53" s="21">
        <f t="shared" si="21"/>
        <v>291.43306925946894</v>
      </c>
      <c r="O53" s="21">
        <f t="shared" si="21"/>
        <v>296.08157338690432</v>
      </c>
      <c r="P53" s="21">
        <f t="shared" si="21"/>
        <v>284.16421558402851</v>
      </c>
      <c r="Q53" s="21">
        <f t="shared" si="21"/>
        <v>328.30571959180025</v>
      </c>
      <c r="R53" s="21">
        <f t="shared" si="21"/>
        <v>289.60840811695442</v>
      </c>
      <c r="S53" s="21">
        <f t="shared" si="21"/>
        <v>275.93956728100954</v>
      </c>
      <c r="T53" s="21">
        <f t="shared" si="21"/>
        <v>289.54127211471092</v>
      </c>
      <c r="U53" s="21">
        <f t="shared" si="21"/>
        <v>342.43840914642351</v>
      </c>
      <c r="V53" s="21">
        <f t="shared" si="21"/>
        <v>369.26899037702617</v>
      </c>
      <c r="W53" s="21">
        <f t="shared" si="21"/>
        <v>418.74690123884318</v>
      </c>
      <c r="X53" s="21">
        <f t="shared" si="21"/>
        <v>480.33940088320088</v>
      </c>
      <c r="Y53" s="21">
        <f t="shared" si="21"/>
        <v>423.58354550838635</v>
      </c>
      <c r="Z53" s="21">
        <f t="shared" si="21"/>
        <v>346.62772610432444</v>
      </c>
      <c r="AA53" s="21">
        <f t="shared" si="21"/>
        <v>353.45153166936132</v>
      </c>
      <c r="AB53" s="21">
        <f t="shared" si="21"/>
        <v>341.9529926637004</v>
      </c>
      <c r="AC53" s="21">
        <f t="shared" si="21"/>
        <v>410.75733939214638</v>
      </c>
      <c r="AD53" s="21">
        <f t="shared" si="21"/>
        <v>446.5326048146664</v>
      </c>
      <c r="AE53" s="21">
        <f t="shared" si="21"/>
        <v>457.70756704549331</v>
      </c>
    </row>
    <row r="54" spans="1:31" x14ac:dyDescent="0.2">
      <c r="A54" s="13" t="s">
        <v>117</v>
      </c>
      <c r="B54" s="4" t="s">
        <v>118</v>
      </c>
      <c r="C54" s="27">
        <v>18.43868272493588</v>
      </c>
      <c r="D54" s="27">
        <v>18.851692742845515</v>
      </c>
      <c r="E54" s="27">
        <v>20.603375638547121</v>
      </c>
      <c r="F54" s="27">
        <v>10.408756096430965</v>
      </c>
      <c r="G54" s="27">
        <v>21.950782989184784</v>
      </c>
      <c r="H54" s="27">
        <v>21.488879241765883</v>
      </c>
      <c r="I54" s="27">
        <v>26.875360124587036</v>
      </c>
      <c r="J54" s="27">
        <v>49.62800713435206</v>
      </c>
      <c r="K54" s="27">
        <v>28.292493328712663</v>
      </c>
      <c r="L54" s="27">
        <v>31.089489313680076</v>
      </c>
      <c r="M54" s="27">
        <v>33.065867056338867</v>
      </c>
      <c r="N54" s="27">
        <v>28.871509818414406</v>
      </c>
      <c r="O54" s="27">
        <v>34.001164254106648</v>
      </c>
      <c r="P54" s="27">
        <v>39.544810250873319</v>
      </c>
      <c r="Q54" s="27">
        <v>45.969683213203197</v>
      </c>
      <c r="R54" s="27">
        <v>39.550290858072067</v>
      </c>
      <c r="S54" s="27">
        <v>40.288667342370509</v>
      </c>
      <c r="T54" s="27">
        <v>46.532097210997442</v>
      </c>
      <c r="U54" s="27">
        <v>69.851828868905557</v>
      </c>
      <c r="V54" s="27">
        <v>69.099834328346901</v>
      </c>
      <c r="W54" s="27">
        <v>90.826819497101226</v>
      </c>
      <c r="X54" s="27">
        <v>90.386257769761031</v>
      </c>
      <c r="Y54" s="27">
        <v>88.508332247727708</v>
      </c>
      <c r="Z54" s="27">
        <v>66.355121222014205</v>
      </c>
      <c r="AA54" s="27">
        <v>71.045377722625133</v>
      </c>
      <c r="AB54" s="27">
        <v>71.866172444819597</v>
      </c>
      <c r="AC54" s="27">
        <v>104.10098099549877</v>
      </c>
      <c r="AD54" s="27">
        <v>120.41629373525858</v>
      </c>
      <c r="AE54" s="27">
        <v>122.53473172147937</v>
      </c>
    </row>
    <row r="55" spans="1:31" x14ac:dyDescent="0.2">
      <c r="A55" s="13" t="s">
        <v>119</v>
      </c>
      <c r="B55" s="4" t="s">
        <v>120</v>
      </c>
      <c r="C55" s="27">
        <v>154.19172844982188</v>
      </c>
      <c r="D55" s="27">
        <v>160.87748915231157</v>
      </c>
      <c r="E55" s="27">
        <v>186.77737282655761</v>
      </c>
      <c r="F55" s="27">
        <v>213.51189536169841</v>
      </c>
      <c r="G55" s="27">
        <v>210.60007179527179</v>
      </c>
      <c r="H55" s="27">
        <v>215.21079118303948</v>
      </c>
      <c r="I55" s="27">
        <v>202.10557805512144</v>
      </c>
      <c r="J55" s="27">
        <v>201.35426392778606</v>
      </c>
      <c r="K55" s="27">
        <v>182.25002318768949</v>
      </c>
      <c r="L55" s="27">
        <v>201.30476159565521</v>
      </c>
      <c r="M55" s="27">
        <v>211.31073894295668</v>
      </c>
      <c r="N55" s="27">
        <v>217.9778027179745</v>
      </c>
      <c r="O55" s="27">
        <v>203.87267807107722</v>
      </c>
      <c r="P55" s="27">
        <v>178.95455657714479</v>
      </c>
      <c r="Q55" s="27">
        <v>191.48899496565627</v>
      </c>
      <c r="R55" s="27">
        <v>185.19066599059207</v>
      </c>
      <c r="S55" s="27">
        <v>186.88511188407395</v>
      </c>
      <c r="T55" s="27">
        <v>201.65191673362412</v>
      </c>
      <c r="U55" s="27">
        <v>188.56039694747616</v>
      </c>
      <c r="V55" s="27">
        <v>200.03367546327317</v>
      </c>
      <c r="W55" s="27">
        <v>205.38020293257676</v>
      </c>
      <c r="X55" s="27">
        <v>206.05968288806955</v>
      </c>
      <c r="Y55" s="27">
        <v>203.35122318335931</v>
      </c>
      <c r="Z55" s="27">
        <v>211.49453907526862</v>
      </c>
      <c r="AA55" s="27">
        <v>198.35271409002141</v>
      </c>
      <c r="AB55" s="27">
        <v>219.06373241372631</v>
      </c>
      <c r="AC55" s="27">
        <v>232.77361541164939</v>
      </c>
      <c r="AD55" s="27">
        <v>223.01826301417611</v>
      </c>
      <c r="AE55" s="27">
        <v>255.83959686795035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57.827259753830035</v>
      </c>
      <c r="D56" s="21">
        <f t="shared" si="22"/>
        <v>90.77592576094743</v>
      </c>
      <c r="E56" s="21">
        <f t="shared" si="22"/>
        <v>91.610530737492041</v>
      </c>
      <c r="F56" s="21">
        <f t="shared" si="22"/>
        <v>74.760748722001921</v>
      </c>
      <c r="G56" s="21">
        <f t="shared" si="22"/>
        <v>73.881538955426166</v>
      </c>
      <c r="H56" s="21">
        <f t="shared" si="22"/>
        <v>45.218271490939607</v>
      </c>
      <c r="I56" s="21">
        <f t="shared" si="22"/>
        <v>130.23747303550294</v>
      </c>
      <c r="J56" s="21">
        <f t="shared" si="22"/>
        <v>127.79310061847477</v>
      </c>
      <c r="K56" s="21">
        <f t="shared" si="22"/>
        <v>68.916032879321662</v>
      </c>
      <c r="L56" s="21">
        <f t="shared" si="22"/>
        <v>78.152986505116289</v>
      </c>
      <c r="M56" s="21">
        <f t="shared" si="22"/>
        <v>67.406040239820385</v>
      </c>
      <c r="N56" s="21">
        <f t="shared" si="22"/>
        <v>44.583756723080043</v>
      </c>
      <c r="O56" s="21">
        <f t="shared" si="22"/>
        <v>58.207731061720494</v>
      </c>
      <c r="P56" s="21">
        <f t="shared" si="22"/>
        <v>65.664848756010414</v>
      </c>
      <c r="Q56" s="21">
        <f t="shared" si="22"/>
        <v>90.847041412940754</v>
      </c>
      <c r="R56" s="21">
        <f t="shared" si="22"/>
        <v>64.867451268290282</v>
      </c>
      <c r="S56" s="21">
        <f t="shared" si="22"/>
        <v>48.7657880545651</v>
      </c>
      <c r="T56" s="21">
        <f t="shared" si="22"/>
        <v>41.357258170089345</v>
      </c>
      <c r="U56" s="21">
        <f t="shared" si="22"/>
        <v>84.026183330041846</v>
      </c>
      <c r="V56" s="21">
        <f t="shared" si="22"/>
        <v>100.13548058540609</v>
      </c>
      <c r="W56" s="21">
        <f t="shared" si="22"/>
        <v>122.5398788091652</v>
      </c>
      <c r="X56" s="21">
        <f t="shared" si="22"/>
        <v>183.89346022537029</v>
      </c>
      <c r="Y56" s="21">
        <f t="shared" si="22"/>
        <v>131.72399007729933</v>
      </c>
      <c r="Z56" s="21">
        <f t="shared" si="22"/>
        <v>68.778065807041656</v>
      </c>
      <c r="AA56" s="21">
        <f t="shared" si="22"/>
        <v>84.053439856714746</v>
      </c>
      <c r="AB56" s="21">
        <f t="shared" si="22"/>
        <v>51.023087805154482</v>
      </c>
      <c r="AC56" s="21">
        <f t="shared" si="22"/>
        <v>73.882742984998231</v>
      </c>
      <c r="AD56" s="21">
        <f t="shared" si="22"/>
        <v>103.09804806523169</v>
      </c>
      <c r="AE56" s="21">
        <f t="shared" si="22"/>
        <v>79.333238456063583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2.2088296982000619</v>
      </c>
      <c r="D58" s="27">
        <v>2.6734773428917111</v>
      </c>
      <c r="E58" s="27">
        <v>2.8200517018294775</v>
      </c>
      <c r="F58" s="27">
        <v>2.7984023030908332</v>
      </c>
      <c r="G58" s="27">
        <v>2.8234799026617727</v>
      </c>
      <c r="H58" s="27">
        <v>2.743815355702441</v>
      </c>
      <c r="I58" s="27">
        <v>4.1079510435638822</v>
      </c>
      <c r="J58" s="27">
        <v>3.8941399424314609</v>
      </c>
      <c r="K58" s="27">
        <v>3.4201095058755659</v>
      </c>
      <c r="L58" s="27">
        <v>3.635395020897036</v>
      </c>
      <c r="M58" s="27">
        <v>3.0920147582645181</v>
      </c>
      <c r="N58" s="27">
        <v>2.6229144268724358</v>
      </c>
      <c r="O58" s="27">
        <v>2.6493226343409439</v>
      </c>
      <c r="P58" s="27">
        <v>2.9347665795371376</v>
      </c>
      <c r="Q58" s="27">
        <v>2.6617610641270004</v>
      </c>
      <c r="R58" s="27">
        <v>2.9870579688693737</v>
      </c>
      <c r="S58" s="27">
        <v>3.2869244400727093</v>
      </c>
      <c r="T58" s="27">
        <v>2.7558358198579396</v>
      </c>
      <c r="U58" s="27">
        <v>3.8238916614072811</v>
      </c>
      <c r="V58" s="27">
        <v>3.5169880330823111</v>
      </c>
      <c r="W58" s="27">
        <v>2.9856524350841895</v>
      </c>
      <c r="X58" s="27">
        <v>3.5053156723793806</v>
      </c>
      <c r="Y58" s="27">
        <v>3.751823837329944</v>
      </c>
      <c r="Z58" s="27">
        <v>3.3006158160235981</v>
      </c>
      <c r="AA58" s="27">
        <v>2.8429925069819304</v>
      </c>
      <c r="AB58" s="27">
        <v>3.4367464310733595</v>
      </c>
      <c r="AC58" s="27">
        <v>2.917549555870572</v>
      </c>
      <c r="AD58" s="27">
        <v>2.9391586681735711</v>
      </c>
      <c r="AE58" s="27">
        <v>2.8730289017822366</v>
      </c>
    </row>
    <row r="59" spans="1:31" x14ac:dyDescent="0.2">
      <c r="A59" s="13" t="s">
        <v>127</v>
      </c>
      <c r="B59" s="4" t="s">
        <v>128</v>
      </c>
      <c r="C59" s="27">
        <v>55.618430055629972</v>
      </c>
      <c r="D59" s="27">
        <v>88.102448418055715</v>
      </c>
      <c r="E59" s="27">
        <v>88.790479035662557</v>
      </c>
      <c r="F59" s="27">
        <v>71.962346418911082</v>
      </c>
      <c r="G59" s="27">
        <v>71.058059052764392</v>
      </c>
      <c r="H59" s="27">
        <v>42.474456135237169</v>
      </c>
      <c r="I59" s="27">
        <v>126.12952199193906</v>
      </c>
      <c r="J59" s="27">
        <v>123.8989606760433</v>
      </c>
      <c r="K59" s="27">
        <v>65.495923373446089</v>
      </c>
      <c r="L59" s="27">
        <v>74.517591484219253</v>
      </c>
      <c r="M59" s="27">
        <v>64.314025481555873</v>
      </c>
      <c r="N59" s="27">
        <v>41.960842296207609</v>
      </c>
      <c r="O59" s="27">
        <v>55.558408427379554</v>
      </c>
      <c r="P59" s="27">
        <v>62.730082176473275</v>
      </c>
      <c r="Q59" s="27">
        <v>88.185280348813748</v>
      </c>
      <c r="R59" s="27">
        <v>61.880393299420902</v>
      </c>
      <c r="S59" s="27">
        <v>45.47886361449239</v>
      </c>
      <c r="T59" s="27">
        <v>38.601422350231402</v>
      </c>
      <c r="U59" s="27">
        <v>80.202291668634558</v>
      </c>
      <c r="V59" s="27">
        <v>96.618492552323772</v>
      </c>
      <c r="W59" s="27">
        <v>119.55422637408101</v>
      </c>
      <c r="X59" s="27">
        <v>180.38814455299092</v>
      </c>
      <c r="Y59" s="27">
        <v>127.9721662399694</v>
      </c>
      <c r="Z59" s="27">
        <v>65.477449991018062</v>
      </c>
      <c r="AA59" s="27">
        <v>81.210447349732817</v>
      </c>
      <c r="AB59" s="27">
        <v>47.586341374081123</v>
      </c>
      <c r="AC59" s="27">
        <v>70.965193429127652</v>
      </c>
      <c r="AD59" s="27">
        <v>100.15888939705812</v>
      </c>
      <c r="AE59" s="27">
        <v>76.460209554281349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0.41768510418608551</v>
      </c>
      <c r="X60" s="21">
        <f t="shared" si="23"/>
        <v>0.43404152250244493</v>
      </c>
      <c r="Y60" s="21">
        <f t="shared" si="23"/>
        <v>2.3584294522742386</v>
      </c>
      <c r="Z60" s="21">
        <f t="shared" si="23"/>
        <v>3.0925789128604673</v>
      </c>
      <c r="AA60" s="21">
        <f t="shared" si="23"/>
        <v>2.9403403473618974</v>
      </c>
      <c r="AB60" s="21">
        <f t="shared" si="23"/>
        <v>2.1141604866466501</v>
      </c>
      <c r="AC60" s="21">
        <f t="shared" si="23"/>
        <v>0.14918353367364323</v>
      </c>
      <c r="AD60" s="21">
        <f t="shared" si="23"/>
        <v>0.52144439288508193</v>
      </c>
      <c r="AE60" s="21">
        <f t="shared" si="23"/>
        <v>0.22438658485164253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0.41768510418608551</v>
      </c>
      <c r="X62" s="21">
        <f t="shared" si="24"/>
        <v>0.43404152250244493</v>
      </c>
      <c r="Y62" s="21">
        <f t="shared" si="24"/>
        <v>2.3584294522742386</v>
      </c>
      <c r="Z62" s="21">
        <f t="shared" si="24"/>
        <v>3.0925789128604673</v>
      </c>
      <c r="AA62" s="21">
        <f t="shared" si="24"/>
        <v>2.9403403473618974</v>
      </c>
      <c r="AB62" s="21">
        <f t="shared" si="24"/>
        <v>2.1141604866466501</v>
      </c>
      <c r="AC62" s="21">
        <f t="shared" si="24"/>
        <v>0.14918353367364323</v>
      </c>
      <c r="AD62" s="21">
        <f t="shared" si="24"/>
        <v>0.52144439288508193</v>
      </c>
      <c r="AE62" s="21">
        <f t="shared" si="24"/>
        <v>0.22438658485164253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0.41768510418608551</v>
      </c>
      <c r="X63" s="27">
        <v>0.43404152250244493</v>
      </c>
      <c r="Y63" s="27">
        <v>2.3584294522742386</v>
      </c>
      <c r="Z63" s="27">
        <v>3.0925789128604673</v>
      </c>
      <c r="AA63" s="27">
        <v>2.9403403473618974</v>
      </c>
      <c r="AB63" s="27">
        <v>2.1141604866466501</v>
      </c>
      <c r="AC63" s="27">
        <v>0.14918353367364323</v>
      </c>
      <c r="AD63" s="27">
        <v>0.52144439288508193</v>
      </c>
      <c r="AE63" s="27">
        <v>0.22438658485164253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0.98099682735325244</v>
      </c>
      <c r="D67" s="21">
        <f t="shared" si="25"/>
        <v>0.89737388394457573</v>
      </c>
      <c r="E67" s="21">
        <f t="shared" si="25"/>
        <v>0.73394774888262193</v>
      </c>
      <c r="F67" s="21">
        <f t="shared" si="25"/>
        <v>0.69295215860634851</v>
      </c>
      <c r="G67" s="21">
        <f t="shared" si="25"/>
        <v>0.70090586355627826</v>
      </c>
      <c r="H67" s="21">
        <f t="shared" si="25"/>
        <v>0.49449571198056869</v>
      </c>
      <c r="I67" s="21">
        <f t="shared" si="25"/>
        <v>0.43095214941387838</v>
      </c>
      <c r="J67" s="21">
        <f t="shared" si="25"/>
        <v>0.32267639725740926</v>
      </c>
      <c r="K67" s="21">
        <f t="shared" si="25"/>
        <v>0.29029245389393649</v>
      </c>
      <c r="L67" s="21">
        <f t="shared" si="25"/>
        <v>0.28651980046676856</v>
      </c>
      <c r="M67" s="21">
        <f t="shared" si="25"/>
        <v>0.32177255566685453</v>
      </c>
      <c r="N67" s="21">
        <f t="shared" si="25"/>
        <v>0.30513840299322031</v>
      </c>
      <c r="O67" s="21">
        <f t="shared" si="25"/>
        <v>0.25422103126282014</v>
      </c>
      <c r="P67" s="21">
        <f t="shared" si="25"/>
        <v>0.20838664865919704</v>
      </c>
      <c r="Q67" s="21">
        <f t="shared" si="25"/>
        <v>0.219480933084513</v>
      </c>
      <c r="R67" s="21">
        <f t="shared" si="25"/>
        <v>0.18734610482313124</v>
      </c>
      <c r="S67" s="21">
        <f t="shared" si="25"/>
        <v>0.15753458276237331</v>
      </c>
      <c r="T67" s="21">
        <f t="shared" si="25"/>
        <v>0.16451883127106859</v>
      </c>
      <c r="U67" s="21">
        <f t="shared" si="25"/>
        <v>0.15593632611510813</v>
      </c>
      <c r="V67" s="21">
        <f t="shared" si="25"/>
        <v>0.23605660599279057</v>
      </c>
      <c r="W67" s="21">
        <f t="shared" si="25"/>
        <v>0.2269337844048788</v>
      </c>
      <c r="X67" s="21">
        <f t="shared" si="25"/>
        <v>0.29630450485481274</v>
      </c>
      <c r="Y67" s="21">
        <f t="shared" si="25"/>
        <v>0.39227977639033734</v>
      </c>
      <c r="Z67" s="21">
        <f t="shared" si="25"/>
        <v>0.40414004136546361</v>
      </c>
      <c r="AA67" s="21">
        <f t="shared" si="25"/>
        <v>0.44471765405888397</v>
      </c>
      <c r="AB67" s="21">
        <f t="shared" si="25"/>
        <v>0.30968376052106344</v>
      </c>
      <c r="AC67" s="21">
        <f t="shared" si="25"/>
        <v>0.26732093697963139</v>
      </c>
      <c r="AD67" s="21">
        <f t="shared" si="25"/>
        <v>0.21259025078135829</v>
      </c>
      <c r="AE67" s="21">
        <f t="shared" si="25"/>
        <v>0.20273684571952294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0.98099682735325244</v>
      </c>
      <c r="D80" s="21">
        <f t="shared" si="31"/>
        <v>0.89737388394457573</v>
      </c>
      <c r="E80" s="21">
        <f t="shared" si="31"/>
        <v>0.73394774888262193</v>
      </c>
      <c r="F80" s="21">
        <f t="shared" si="31"/>
        <v>0.69295215860634851</v>
      </c>
      <c r="G80" s="21">
        <f t="shared" si="31"/>
        <v>0.70090586355627826</v>
      </c>
      <c r="H80" s="21">
        <f t="shared" si="31"/>
        <v>0.49449571198056869</v>
      </c>
      <c r="I80" s="21">
        <f t="shared" si="31"/>
        <v>0.43095214941387838</v>
      </c>
      <c r="J80" s="21">
        <f t="shared" si="31"/>
        <v>0.32267639725740926</v>
      </c>
      <c r="K80" s="21">
        <f t="shared" si="31"/>
        <v>0.29029245389393649</v>
      </c>
      <c r="L80" s="21">
        <f t="shared" si="31"/>
        <v>0.28651980046676856</v>
      </c>
      <c r="M80" s="21">
        <f t="shared" si="31"/>
        <v>0.32177255566685453</v>
      </c>
      <c r="N80" s="21">
        <f t="shared" si="31"/>
        <v>0.30513840299322031</v>
      </c>
      <c r="O80" s="21">
        <f t="shared" si="31"/>
        <v>0.25422103126282014</v>
      </c>
      <c r="P80" s="21">
        <f t="shared" si="31"/>
        <v>0.20838664865919704</v>
      </c>
      <c r="Q80" s="21">
        <f t="shared" si="31"/>
        <v>0.219480933084513</v>
      </c>
      <c r="R80" s="21">
        <f t="shared" si="31"/>
        <v>0.18734610482313124</v>
      </c>
      <c r="S80" s="21">
        <f t="shared" si="31"/>
        <v>0.15753458276237331</v>
      </c>
      <c r="T80" s="21">
        <f t="shared" si="31"/>
        <v>0.16451883127106859</v>
      </c>
      <c r="U80" s="21">
        <f t="shared" si="31"/>
        <v>0.15593632611510813</v>
      </c>
      <c r="V80" s="21">
        <f t="shared" si="31"/>
        <v>0.23605660599279057</v>
      </c>
      <c r="W80" s="21">
        <f t="shared" si="31"/>
        <v>0.2269337844048788</v>
      </c>
      <c r="X80" s="21">
        <f t="shared" si="31"/>
        <v>0.29630450485481274</v>
      </c>
      <c r="Y80" s="21">
        <f t="shared" si="31"/>
        <v>0.39227977639033734</v>
      </c>
      <c r="Z80" s="21">
        <f t="shared" si="31"/>
        <v>0.40414004136546361</v>
      </c>
      <c r="AA80" s="21">
        <f t="shared" si="31"/>
        <v>0.44471765405888397</v>
      </c>
      <c r="AB80" s="21">
        <f t="shared" si="31"/>
        <v>0.30968376052106344</v>
      </c>
      <c r="AC80" s="21">
        <f t="shared" si="31"/>
        <v>0.26732093697963139</v>
      </c>
      <c r="AD80" s="21">
        <f t="shared" si="31"/>
        <v>0.21259025078135829</v>
      </c>
      <c r="AE80" s="21">
        <f t="shared" si="31"/>
        <v>0.20273684571952294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0.98099682735325244</v>
      </c>
      <c r="D81" s="21">
        <f t="shared" si="32"/>
        <v>0.89737388394457573</v>
      </c>
      <c r="E81" s="21">
        <f t="shared" si="32"/>
        <v>0.73394774888262193</v>
      </c>
      <c r="F81" s="21">
        <f t="shared" si="32"/>
        <v>0.69295215860634851</v>
      </c>
      <c r="G81" s="21">
        <f t="shared" si="32"/>
        <v>0.70090586355627826</v>
      </c>
      <c r="H81" s="21">
        <f t="shared" si="32"/>
        <v>0.49449571198056869</v>
      </c>
      <c r="I81" s="21">
        <f t="shared" si="32"/>
        <v>0.43095214941387838</v>
      </c>
      <c r="J81" s="21">
        <f t="shared" si="32"/>
        <v>0.32267639725740926</v>
      </c>
      <c r="K81" s="21">
        <f t="shared" si="32"/>
        <v>0.29029245389393649</v>
      </c>
      <c r="L81" s="21">
        <f t="shared" si="32"/>
        <v>0.28651980046676856</v>
      </c>
      <c r="M81" s="21">
        <f t="shared" si="32"/>
        <v>0.32177255566685453</v>
      </c>
      <c r="N81" s="21">
        <f t="shared" si="32"/>
        <v>0.30513840299322031</v>
      </c>
      <c r="O81" s="21">
        <f t="shared" si="32"/>
        <v>0.25422103126282014</v>
      </c>
      <c r="P81" s="21">
        <f t="shared" si="32"/>
        <v>0.20838664865919704</v>
      </c>
      <c r="Q81" s="21">
        <f t="shared" si="32"/>
        <v>0.219480933084513</v>
      </c>
      <c r="R81" s="21">
        <f t="shared" si="32"/>
        <v>0.18734610482313124</v>
      </c>
      <c r="S81" s="21">
        <f t="shared" si="32"/>
        <v>0.15753458276237331</v>
      </c>
      <c r="T81" s="21">
        <f t="shared" si="32"/>
        <v>0.15307074337926951</v>
      </c>
      <c r="U81" s="21">
        <f t="shared" si="32"/>
        <v>0.14797824886711755</v>
      </c>
      <c r="V81" s="21">
        <f t="shared" si="32"/>
        <v>0.22780918652146628</v>
      </c>
      <c r="W81" s="21">
        <f t="shared" si="32"/>
        <v>0.21191026056592593</v>
      </c>
      <c r="X81" s="21">
        <f t="shared" si="32"/>
        <v>0.27963899486343125</v>
      </c>
      <c r="Y81" s="21">
        <f t="shared" si="32"/>
        <v>0.37948361819730991</v>
      </c>
      <c r="Z81" s="21">
        <f t="shared" si="32"/>
        <v>0.39265792633938223</v>
      </c>
      <c r="AA81" s="21">
        <f t="shared" si="32"/>
        <v>0.43556136727754119</v>
      </c>
      <c r="AB81" s="21">
        <f t="shared" si="32"/>
        <v>0.30106734347814479</v>
      </c>
      <c r="AC81" s="21">
        <f t="shared" si="32"/>
        <v>0.25809818580671834</v>
      </c>
      <c r="AD81" s="21">
        <f t="shared" si="32"/>
        <v>0.20255022616088508</v>
      </c>
      <c r="AE81" s="21">
        <f t="shared" si="32"/>
        <v>0.19229494193960453</v>
      </c>
    </row>
    <row r="82" spans="1:31" x14ac:dyDescent="0.2">
      <c r="A82" s="13" t="s">
        <v>168</v>
      </c>
      <c r="B82" s="4" t="s">
        <v>169</v>
      </c>
      <c r="C82" s="27">
        <v>1.026726737083437E-3</v>
      </c>
      <c r="D82" s="27">
        <v>9.3908076017164028E-4</v>
      </c>
      <c r="E82" s="27">
        <v>7.6768569246818234E-4</v>
      </c>
      <c r="F82" s="27">
        <v>7.2458034609964802E-4</v>
      </c>
      <c r="G82" s="27">
        <v>7.3279088826508311E-4</v>
      </c>
      <c r="H82" s="27">
        <v>5.1623783865173227E-4</v>
      </c>
      <c r="I82" s="27">
        <v>4.49527183557572E-4</v>
      </c>
      <c r="J82" s="27">
        <v>3.3589327998795012E-4</v>
      </c>
      <c r="K82" s="27">
        <v>3.0173742457974007E-4</v>
      </c>
      <c r="L82" s="27">
        <v>2.9763215349702253E-4</v>
      </c>
      <c r="M82" s="27">
        <v>3.3457959324148057E-4</v>
      </c>
      <c r="N82" s="27">
        <v>3.1713219113993089E-4</v>
      </c>
      <c r="O82" s="27">
        <v>2.6376366706460275E-4</v>
      </c>
      <c r="P82" s="27">
        <v>2.1552673184267149E-4</v>
      </c>
      <c r="Q82" s="27">
        <v>2.2693628333267645E-4</v>
      </c>
      <c r="R82" s="27">
        <v>1.934917361078422E-4</v>
      </c>
      <c r="S82" s="27">
        <v>1.6227414204264629E-4</v>
      </c>
      <c r="T82" s="27">
        <v>1.5757727097778906E-4</v>
      </c>
      <c r="U82" s="27">
        <v>1.5232748201265487E-4</v>
      </c>
      <c r="V82" s="27">
        <v>2.358575207677077E-4</v>
      </c>
      <c r="W82" s="27">
        <v>2.2010553936069926E-4</v>
      </c>
      <c r="X82" s="27">
        <v>2.9061239547380766E-4</v>
      </c>
      <c r="Y82" s="27">
        <v>3.9543302353993204E-4</v>
      </c>
      <c r="Z82" s="27">
        <v>4.0908867980387156E-4</v>
      </c>
      <c r="AA82" s="27">
        <v>4.537468963267718E-4</v>
      </c>
      <c r="AB82" s="27">
        <v>3.1304195550037751E-4</v>
      </c>
      <c r="AC82" s="27">
        <v>2.6794728892326329E-4</v>
      </c>
      <c r="AD82" s="27">
        <v>2.0980991911928262E-4</v>
      </c>
      <c r="AE82" s="27">
        <v>1.989088031501383E-4</v>
      </c>
    </row>
    <row r="83" spans="1:31" x14ac:dyDescent="0.2">
      <c r="A83" s="13" t="s">
        <v>170</v>
      </c>
      <c r="B83" s="4" t="s">
        <v>171</v>
      </c>
      <c r="C83" s="27">
        <v>2.3161044999324042E-2</v>
      </c>
      <c r="D83" s="27">
        <v>2.1183914822476533E-2</v>
      </c>
      <c r="E83" s="27">
        <v>1.731756096963109E-2</v>
      </c>
      <c r="F83" s="27">
        <v>1.63451845515502E-2</v>
      </c>
      <c r="G83" s="27">
        <v>1.6530399107375131E-2</v>
      </c>
      <c r="H83" s="27">
        <v>1.1645365197492565E-2</v>
      </c>
      <c r="I83" s="27">
        <v>1.0140496931414998E-2</v>
      </c>
      <c r="J83" s="27">
        <v>7.5771274787979443E-3</v>
      </c>
      <c r="K83" s="27">
        <v>6.8066349265662298E-3</v>
      </c>
      <c r="L83" s="27">
        <v>6.7140276486537644E-3</v>
      </c>
      <c r="M83" s="27">
        <v>7.5474931498659571E-3</v>
      </c>
      <c r="N83" s="27">
        <v>7.1539122187379766E-3</v>
      </c>
      <c r="O83" s="27">
        <v>5.9500176058759225E-3</v>
      </c>
      <c r="P83" s="27">
        <v>4.8618820904044501E-3</v>
      </c>
      <c r="Q83" s="27">
        <v>5.1192603449464226E-3</v>
      </c>
      <c r="R83" s="27">
        <v>4.364813581967603E-3</v>
      </c>
      <c r="S83" s="27">
        <v>3.6606027391015558E-3</v>
      </c>
      <c r="T83" s="27">
        <v>3.5546500662431489E-3</v>
      </c>
      <c r="U83" s="27">
        <v>3.4362245942389591E-3</v>
      </c>
      <c r="V83" s="27">
        <v>5.3205068638296858E-3</v>
      </c>
      <c r="W83" s="27">
        <v>4.9651714692994951E-3</v>
      </c>
      <c r="X83" s="27">
        <v>6.5556749676649638E-3</v>
      </c>
      <c r="Y83" s="27">
        <v>8.9202333217147465E-3</v>
      </c>
      <c r="Z83" s="27">
        <v>9.2282795211571025E-3</v>
      </c>
      <c r="AA83" s="27">
        <v>1.0235685800859736E-2</v>
      </c>
      <c r="AB83" s="27">
        <v>7.0616441124503769E-3</v>
      </c>
      <c r="AC83" s="27">
        <v>6.0443923315247764E-3</v>
      </c>
      <c r="AD83" s="27">
        <v>4.7329214312954448E-3</v>
      </c>
      <c r="AE83" s="27">
        <v>4.4870125361775393E-3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0.95680905561684493</v>
      </c>
      <c r="D84" s="21">
        <f t="shared" si="33"/>
        <v>0.87525088836192755</v>
      </c>
      <c r="E84" s="21">
        <f t="shared" si="33"/>
        <v>0.71586250222052261</v>
      </c>
      <c r="F84" s="21">
        <f t="shared" si="33"/>
        <v>0.67588239370869863</v>
      </c>
      <c r="G84" s="21">
        <f t="shared" si="33"/>
        <v>0.68364267356063801</v>
      </c>
      <c r="H84" s="21">
        <f t="shared" si="33"/>
        <v>0.48233410894442441</v>
      </c>
      <c r="I84" s="21">
        <f t="shared" si="33"/>
        <v>0.42036212529890582</v>
      </c>
      <c r="J84" s="21">
        <f t="shared" si="33"/>
        <v>0.31476337649862335</v>
      </c>
      <c r="K84" s="21">
        <f t="shared" si="33"/>
        <v>0.28318408154279051</v>
      </c>
      <c r="L84" s="21">
        <f t="shared" si="33"/>
        <v>0.27950814066461777</v>
      </c>
      <c r="M84" s="21">
        <f t="shared" si="33"/>
        <v>0.31389048292374711</v>
      </c>
      <c r="N84" s="21">
        <f t="shared" si="33"/>
        <v>0.29766735858334242</v>
      </c>
      <c r="O84" s="21">
        <f t="shared" si="33"/>
        <v>0.24800724998987964</v>
      </c>
      <c r="P84" s="21">
        <f t="shared" si="33"/>
        <v>0.20330923983694993</v>
      </c>
      <c r="Q84" s="21">
        <f t="shared" si="33"/>
        <v>0.2141347364562339</v>
      </c>
      <c r="R84" s="21">
        <f t="shared" si="33"/>
        <v>0.1827877995050558</v>
      </c>
      <c r="S84" s="21">
        <f t="shared" si="33"/>
        <v>0.15371170588122909</v>
      </c>
      <c r="T84" s="21">
        <f t="shared" si="33"/>
        <v>0.14935851604204858</v>
      </c>
      <c r="U84" s="21">
        <f t="shared" si="33"/>
        <v>0.14438969679086594</v>
      </c>
      <c r="V84" s="21">
        <f t="shared" si="33"/>
        <v>0.22225282213686889</v>
      </c>
      <c r="W84" s="21">
        <f t="shared" si="33"/>
        <v>0.20672498355726573</v>
      </c>
      <c r="X84" s="21">
        <f t="shared" si="33"/>
        <v>0.2727927075002925</v>
      </c>
      <c r="Y84" s="21">
        <f t="shared" si="33"/>
        <v>0.37016795185205525</v>
      </c>
      <c r="Z84" s="21">
        <f t="shared" si="33"/>
        <v>0.38302055813842129</v>
      </c>
      <c r="AA84" s="21">
        <f t="shared" si="33"/>
        <v>0.42487193458035466</v>
      </c>
      <c r="AB84" s="21">
        <f t="shared" si="33"/>
        <v>0.29369265741019401</v>
      </c>
      <c r="AC84" s="21">
        <f t="shared" si="33"/>
        <v>0.25178584618627031</v>
      </c>
      <c r="AD84" s="21">
        <f t="shared" si="33"/>
        <v>0.19760749481047035</v>
      </c>
      <c r="AE84" s="21">
        <f t="shared" si="33"/>
        <v>0.18760902060027684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0.95509463914738313</v>
      </c>
      <c r="D86" s="27">
        <v>0.87356349783408394</v>
      </c>
      <c r="E86" s="27">
        <v>0.7141262255517975</v>
      </c>
      <c r="F86" s="27">
        <v>0.6740282289299051</v>
      </c>
      <c r="G86" s="27">
        <v>0.68166594257217028</v>
      </c>
      <c r="H86" s="27">
        <v>0.48022124525742532</v>
      </c>
      <c r="I86" s="27">
        <v>0.41816482191402049</v>
      </c>
      <c r="J86" s="27">
        <v>0.31245886510506987</v>
      </c>
      <c r="K86" s="27">
        <v>0.2806859763532466</v>
      </c>
      <c r="L86" s="27">
        <v>0.27686711953211401</v>
      </c>
      <c r="M86" s="27">
        <v>0.31123683092230747</v>
      </c>
      <c r="N86" s="27">
        <v>0.29500668943249392</v>
      </c>
      <c r="O86" s="27">
        <v>0.24536155075777</v>
      </c>
      <c r="P86" s="27">
        <v>0.20048998310946187</v>
      </c>
      <c r="Q86" s="27">
        <v>0.21110351937923391</v>
      </c>
      <c r="R86" s="27">
        <v>0.17999231265845786</v>
      </c>
      <c r="S86" s="27">
        <v>0.1509526902722291</v>
      </c>
      <c r="T86" s="27">
        <v>0.14658350788631541</v>
      </c>
      <c r="U86" s="27">
        <v>0.14169998326758593</v>
      </c>
      <c r="V86" s="27">
        <v>0.2194023449001932</v>
      </c>
      <c r="W86" s="27">
        <v>0.20474933894018538</v>
      </c>
      <c r="X86" s="27">
        <v>0.27033711206865829</v>
      </c>
      <c r="Y86" s="27">
        <v>0.36784467306040192</v>
      </c>
      <c r="Z86" s="27">
        <v>0.3805476091198805</v>
      </c>
      <c r="AA86" s="27">
        <v>0.42209013611792728</v>
      </c>
      <c r="AB86" s="27">
        <v>0.29120181907011861</v>
      </c>
      <c r="AC86" s="27">
        <v>0.24925329202164026</v>
      </c>
      <c r="AD86" s="27">
        <v>0.19517201778537918</v>
      </c>
      <c r="AE86" s="27">
        <v>0.18503144479082634</v>
      </c>
    </row>
    <row r="87" spans="1:31" x14ac:dyDescent="0.2">
      <c r="A87" s="13" t="s">
        <v>178</v>
      </c>
      <c r="B87" s="4" t="s">
        <v>72</v>
      </c>
      <c r="C87" s="27">
        <v>1.7144164694618469E-3</v>
      </c>
      <c r="D87" s="27">
        <v>1.6873905278436008E-3</v>
      </c>
      <c r="E87" s="27">
        <v>1.7362766687251247E-3</v>
      </c>
      <c r="F87" s="27">
        <v>1.8541647787934882E-3</v>
      </c>
      <c r="G87" s="27">
        <v>1.9767309884677394E-3</v>
      </c>
      <c r="H87" s="27">
        <v>2.112863686999064E-3</v>
      </c>
      <c r="I87" s="27">
        <v>2.1973033848853322E-3</v>
      </c>
      <c r="J87" s="27">
        <v>2.3045113935534546E-3</v>
      </c>
      <c r="K87" s="27">
        <v>2.4981051895438945E-3</v>
      </c>
      <c r="L87" s="27">
        <v>2.6410211325037561E-3</v>
      </c>
      <c r="M87" s="27">
        <v>2.6536520014396521E-3</v>
      </c>
      <c r="N87" s="27">
        <v>2.6606691508484835E-3</v>
      </c>
      <c r="O87" s="27">
        <v>2.6456992321096436E-3</v>
      </c>
      <c r="P87" s="27">
        <v>2.8192567274880681E-3</v>
      </c>
      <c r="Q87" s="27">
        <v>3.0312170769999994E-3</v>
      </c>
      <c r="R87" s="27">
        <v>2.7954868465979452E-3</v>
      </c>
      <c r="S87" s="27">
        <v>2.7590156089999998E-3</v>
      </c>
      <c r="T87" s="27">
        <v>2.7750081557331584E-3</v>
      </c>
      <c r="U87" s="27">
        <v>2.6897135232800003E-3</v>
      </c>
      <c r="V87" s="27">
        <v>2.8504772366756905E-3</v>
      </c>
      <c r="W87" s="27">
        <v>1.9756446170803525E-3</v>
      </c>
      <c r="X87" s="27">
        <v>2.4555954316342185E-3</v>
      </c>
      <c r="Y87" s="27">
        <v>2.3232787916533139E-3</v>
      </c>
      <c r="Z87" s="27">
        <v>2.4729490185407565E-3</v>
      </c>
      <c r="AA87" s="27">
        <v>2.7817984624273566E-3</v>
      </c>
      <c r="AB87" s="27">
        <v>2.4908383400754071E-3</v>
      </c>
      <c r="AC87" s="27">
        <v>2.5325541646300624E-3</v>
      </c>
      <c r="AD87" s="27">
        <v>2.4354770250911836E-3</v>
      </c>
      <c r="AE87" s="27">
        <v>2.5775758094505156E-3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1.1448087891799085E-2</v>
      </c>
      <c r="U91" s="21">
        <f t="shared" si="34"/>
        <v>7.95807724799057E-3</v>
      </c>
      <c r="V91" s="21">
        <f t="shared" si="34"/>
        <v>8.247419471324291E-3</v>
      </c>
      <c r="W91" s="21">
        <f t="shared" si="34"/>
        <v>1.5023523838952852E-2</v>
      </c>
      <c r="X91" s="21">
        <f t="shared" si="34"/>
        <v>1.6665509991381521E-2</v>
      </c>
      <c r="Y91" s="21">
        <f t="shared" si="34"/>
        <v>1.2796158193027407E-2</v>
      </c>
      <c r="Z91" s="21">
        <f t="shared" si="34"/>
        <v>1.1482115026081369E-2</v>
      </c>
      <c r="AA91" s="21">
        <f t="shared" si="34"/>
        <v>9.1562867813427991E-3</v>
      </c>
      <c r="AB91" s="21">
        <f t="shared" si="34"/>
        <v>8.6164170429186716E-3</v>
      </c>
      <c r="AC91" s="21">
        <f t="shared" si="34"/>
        <v>9.2227511729130237E-3</v>
      </c>
      <c r="AD91" s="21">
        <f t="shared" si="34"/>
        <v>1.0040024620473207E-2</v>
      </c>
      <c r="AE91" s="21">
        <f t="shared" si="34"/>
        <v>1.0441903779918401E-2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1.1448087891799085E-2</v>
      </c>
      <c r="U94" s="21">
        <f t="shared" si="35"/>
        <v>7.95807724799057E-3</v>
      </c>
      <c r="V94" s="21">
        <f t="shared" si="35"/>
        <v>8.247419471324291E-3</v>
      </c>
      <c r="W94" s="21">
        <f t="shared" si="35"/>
        <v>1.5023523838952852E-2</v>
      </c>
      <c r="X94" s="21">
        <f t="shared" si="35"/>
        <v>1.6665509991381521E-2</v>
      </c>
      <c r="Y94" s="21">
        <f t="shared" si="35"/>
        <v>1.2796158193027407E-2</v>
      </c>
      <c r="Z94" s="21">
        <f t="shared" si="35"/>
        <v>1.1482115026081369E-2</v>
      </c>
      <c r="AA94" s="21">
        <f t="shared" si="35"/>
        <v>9.1562867813427991E-3</v>
      </c>
      <c r="AB94" s="21">
        <f t="shared" si="35"/>
        <v>8.6164170429186716E-3</v>
      </c>
      <c r="AC94" s="21">
        <f t="shared" si="35"/>
        <v>9.2227511729130237E-3</v>
      </c>
      <c r="AD94" s="21">
        <f t="shared" si="35"/>
        <v>1.0040024620473207E-2</v>
      </c>
      <c r="AE94" s="21">
        <f t="shared" si="35"/>
        <v>1.0441903779918401E-2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1.1448087891799085E-2</v>
      </c>
      <c r="U99" s="27">
        <v>7.95807724799057E-3</v>
      </c>
      <c r="V99" s="27">
        <v>8.247419471324291E-3</v>
      </c>
      <c r="W99" s="27">
        <v>1.5023523838952852E-2</v>
      </c>
      <c r="X99" s="27">
        <v>1.6665509991381521E-2</v>
      </c>
      <c r="Y99" s="27">
        <v>1.2796158193027407E-2</v>
      </c>
      <c r="Z99" s="27">
        <v>1.1482115026081369E-2</v>
      </c>
      <c r="AA99" s="27">
        <v>9.1562867813427991E-3</v>
      </c>
      <c r="AB99" s="27">
        <v>8.6164170429186716E-3</v>
      </c>
      <c r="AC99" s="27">
        <v>9.2227511729130237E-3</v>
      </c>
      <c r="AD99" s="27">
        <v>1.0040024620473207E-2</v>
      </c>
      <c r="AE99" s="27">
        <v>1.0441903779918401E-2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572.00850971941975</v>
      </c>
      <c r="D111" s="28">
        <f t="shared" si="39"/>
        <v>502.15671992200134</v>
      </c>
      <c r="E111" s="28">
        <f t="shared" si="39"/>
        <v>585.1866990581741</v>
      </c>
      <c r="F111" s="28">
        <f t="shared" si="39"/>
        <v>581.17135020507135</v>
      </c>
      <c r="G111" s="28">
        <f t="shared" si="39"/>
        <v>654.95172205026722</v>
      </c>
      <c r="H111" s="28">
        <f t="shared" si="39"/>
        <v>748.92121337688457</v>
      </c>
      <c r="I111" s="28">
        <f t="shared" si="39"/>
        <v>730.31781410008307</v>
      </c>
      <c r="J111" s="28">
        <f t="shared" si="39"/>
        <v>557.95487955850672</v>
      </c>
      <c r="K111" s="28">
        <f t="shared" si="39"/>
        <v>722.12284274094918</v>
      </c>
      <c r="L111" s="28">
        <f t="shared" si="39"/>
        <v>732.53977965512331</v>
      </c>
      <c r="M111" s="28">
        <f t="shared" si="39"/>
        <v>847.07763224826567</v>
      </c>
      <c r="N111" s="28">
        <f t="shared" si="39"/>
        <v>690.07506731657327</v>
      </c>
      <c r="O111" s="28">
        <f t="shared" si="39"/>
        <v>773.24101620096155</v>
      </c>
      <c r="P111" s="28">
        <f t="shared" si="39"/>
        <v>804.43606436876019</v>
      </c>
      <c r="Q111" s="28">
        <f t="shared" si="39"/>
        <v>800.1561051398844</v>
      </c>
      <c r="R111" s="28">
        <f t="shared" si="39"/>
        <v>791.233306282851</v>
      </c>
      <c r="S111" s="28">
        <f t="shared" si="39"/>
        <v>953.94691113308784</v>
      </c>
      <c r="T111" s="28">
        <f t="shared" si="39"/>
        <v>964.77094120748984</v>
      </c>
      <c r="U111" s="28">
        <f t="shared" si="39"/>
        <v>964.14859601997898</v>
      </c>
      <c r="V111" s="28">
        <f t="shared" si="39"/>
        <v>804.867265571703</v>
      </c>
      <c r="W111" s="28">
        <f t="shared" si="39"/>
        <v>622.89875528370408</v>
      </c>
      <c r="X111" s="28">
        <f t="shared" si="39"/>
        <v>857.09899468472065</v>
      </c>
      <c r="Y111" s="28">
        <f t="shared" si="39"/>
        <v>962.08451238226485</v>
      </c>
      <c r="Z111" s="28">
        <f t="shared" si="39"/>
        <v>841.62560985104301</v>
      </c>
      <c r="AA111" s="28">
        <f t="shared" si="39"/>
        <v>586.4279288458057</v>
      </c>
      <c r="AB111" s="28">
        <f t="shared" si="39"/>
        <v>679.93642476721527</v>
      </c>
      <c r="AC111" s="28">
        <f t="shared" si="39"/>
        <v>636.02007999053592</v>
      </c>
      <c r="AD111" s="28">
        <f t="shared" si="39"/>
        <v>551.73429178041715</v>
      </c>
      <c r="AE111" s="28">
        <f t="shared" si="39"/>
        <v>614.54545428671224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98.257217607116772</v>
      </c>
      <c r="D112" s="21">
        <f t="shared" si="40"/>
        <v>115.37470949770173</v>
      </c>
      <c r="E112" s="21">
        <f t="shared" si="40"/>
        <v>127.02032845114888</v>
      </c>
      <c r="F112" s="21">
        <f t="shared" si="40"/>
        <v>129.33481217162014</v>
      </c>
      <c r="G112" s="21">
        <f t="shared" si="40"/>
        <v>140.88146932665839</v>
      </c>
      <c r="H112" s="21">
        <f t="shared" si="40"/>
        <v>149.72562352593175</v>
      </c>
      <c r="I112" s="21">
        <f t="shared" si="40"/>
        <v>147.64066497269354</v>
      </c>
      <c r="J112" s="21">
        <f t="shared" si="40"/>
        <v>147.90751748956109</v>
      </c>
      <c r="K112" s="21">
        <f t="shared" si="40"/>
        <v>175.12192163397836</v>
      </c>
      <c r="L112" s="21">
        <f t="shared" si="40"/>
        <v>149.33489637992602</v>
      </c>
      <c r="M112" s="21">
        <f t="shared" si="40"/>
        <v>160.09912429520216</v>
      </c>
      <c r="N112" s="21">
        <f t="shared" si="40"/>
        <v>159.99919438217944</v>
      </c>
      <c r="O112" s="21">
        <f t="shared" si="40"/>
        <v>170.71171976874288</v>
      </c>
      <c r="P112" s="21">
        <f t="shared" si="40"/>
        <v>176.63788883611537</v>
      </c>
      <c r="Q112" s="21">
        <f t="shared" si="40"/>
        <v>190.28029819946559</v>
      </c>
      <c r="R112" s="21">
        <f t="shared" si="40"/>
        <v>184.66709870043334</v>
      </c>
      <c r="S112" s="21">
        <f t="shared" si="40"/>
        <v>201.64661291616673</v>
      </c>
      <c r="T112" s="21">
        <f t="shared" si="40"/>
        <v>217.65965853942282</v>
      </c>
      <c r="U112" s="21">
        <f t="shared" si="40"/>
        <v>217.39109162228837</v>
      </c>
      <c r="V112" s="21">
        <f t="shared" si="40"/>
        <v>166.50802733875193</v>
      </c>
      <c r="W112" s="21">
        <f t="shared" si="40"/>
        <v>141.88521835441887</v>
      </c>
      <c r="X112" s="21">
        <f t="shared" si="40"/>
        <v>160.23750465029514</v>
      </c>
      <c r="Y112" s="21">
        <f t="shared" si="40"/>
        <v>168.31941561265938</v>
      </c>
      <c r="Z112" s="21">
        <f t="shared" si="40"/>
        <v>166.75452097882447</v>
      </c>
      <c r="AA112" s="21">
        <f t="shared" si="40"/>
        <v>133.49681935794646</v>
      </c>
      <c r="AB112" s="21">
        <f t="shared" si="40"/>
        <v>203.97647139953222</v>
      </c>
      <c r="AC112" s="21">
        <f t="shared" si="40"/>
        <v>155.0295073870445</v>
      </c>
      <c r="AD112" s="21">
        <f t="shared" si="40"/>
        <v>76.650340699617914</v>
      </c>
      <c r="AE112" s="21">
        <f t="shared" si="40"/>
        <v>101.65348486504281</v>
      </c>
    </row>
    <row r="113" spans="1:31" x14ac:dyDescent="0.2">
      <c r="A113" s="13" t="s">
        <v>252</v>
      </c>
      <c r="B113" s="4" t="s">
        <v>253</v>
      </c>
      <c r="C113" s="27">
        <v>94.921413633463757</v>
      </c>
      <c r="D113" s="27">
        <v>111.32472029281259</v>
      </c>
      <c r="E113" s="27">
        <v>122.25615401502363</v>
      </c>
      <c r="F113" s="27">
        <v>123.85645250425874</v>
      </c>
      <c r="G113" s="27">
        <v>134.68892442806086</v>
      </c>
      <c r="H113" s="27">
        <v>142.82500007241387</v>
      </c>
      <c r="I113" s="27">
        <v>138.41742158571634</v>
      </c>
      <c r="J113" s="27">
        <v>136.22106489700005</v>
      </c>
      <c r="K113" s="27">
        <v>162.83454098773868</v>
      </c>
      <c r="L113" s="27">
        <v>136.9232573356428</v>
      </c>
      <c r="M113" s="27">
        <v>145.50638614313544</v>
      </c>
      <c r="N113" s="27">
        <v>145.90686101749029</v>
      </c>
      <c r="O113" s="27">
        <v>155.40235097727748</v>
      </c>
      <c r="P113" s="27">
        <v>160.32351550828739</v>
      </c>
      <c r="Q113" s="27">
        <v>171.86928947621547</v>
      </c>
      <c r="R113" s="27">
        <v>165.88748120043334</v>
      </c>
      <c r="S113" s="27">
        <v>182.30601359616674</v>
      </c>
      <c r="T113" s="27">
        <v>197.15226288942281</v>
      </c>
      <c r="U113" s="27">
        <v>197.17199762228839</v>
      </c>
      <c r="V113" s="27">
        <v>147.68233793875194</v>
      </c>
      <c r="W113" s="27">
        <v>138.68868865441885</v>
      </c>
      <c r="X113" s="27">
        <v>144.75576511976513</v>
      </c>
      <c r="Y113" s="27">
        <v>149.86286984065939</v>
      </c>
      <c r="Z113" s="27">
        <v>147.45440041882446</v>
      </c>
      <c r="AA113" s="27">
        <v>113.75193223794646</v>
      </c>
      <c r="AB113" s="27">
        <v>185.23564761953222</v>
      </c>
      <c r="AC113" s="27">
        <v>137.04743242304451</v>
      </c>
      <c r="AD113" s="27">
        <v>57.784140199617916</v>
      </c>
      <c r="AE113" s="27">
        <v>81.220039665042819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3.3358039736530101</v>
      </c>
      <c r="D115" s="27">
        <v>4.0499892048891377</v>
      </c>
      <c r="E115" s="27">
        <v>4.7641744361252654</v>
      </c>
      <c r="F115" s="27">
        <v>5.4783596673613921</v>
      </c>
      <c r="G115" s="27">
        <v>6.1925448985975198</v>
      </c>
      <c r="H115" s="27">
        <v>6.9006234535178859</v>
      </c>
      <c r="I115" s="27">
        <v>9.2232433869772024</v>
      </c>
      <c r="J115" s="27">
        <v>11.686452592561025</v>
      </c>
      <c r="K115" s="27">
        <v>12.28738064623967</v>
      </c>
      <c r="L115" s="27">
        <v>12.411639044283207</v>
      </c>
      <c r="M115" s="27">
        <v>14.592738152066708</v>
      </c>
      <c r="N115" s="27">
        <v>14.092333364689141</v>
      </c>
      <c r="O115" s="27">
        <v>15.309368791465415</v>
      </c>
      <c r="P115" s="27">
        <v>16.314373327827987</v>
      </c>
      <c r="Q115" s="27">
        <v>18.411008723250109</v>
      </c>
      <c r="R115" s="27">
        <v>18.779617499999997</v>
      </c>
      <c r="S115" s="27">
        <v>19.340599319999999</v>
      </c>
      <c r="T115" s="27">
        <v>20.507395649999996</v>
      </c>
      <c r="U115" s="27">
        <v>20.219093999999995</v>
      </c>
      <c r="V115" s="27">
        <v>18.825689399999998</v>
      </c>
      <c r="W115" s="27">
        <v>3.1965297000000006</v>
      </c>
      <c r="X115" s="27">
        <v>15.481739530529994</v>
      </c>
      <c r="Y115" s="27">
        <v>18.456545771999995</v>
      </c>
      <c r="Z115" s="27">
        <v>19.300120559999996</v>
      </c>
      <c r="AA115" s="27">
        <v>19.744887119999998</v>
      </c>
      <c r="AB115" s="27">
        <v>18.740823779999999</v>
      </c>
      <c r="AC115" s="27">
        <v>17.982074963999992</v>
      </c>
      <c r="AD115" s="27">
        <v>18.866200499999998</v>
      </c>
      <c r="AE115" s="27">
        <v>20.433445199999998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41.999958402662735</v>
      </c>
      <c r="D122" s="21">
        <f t="shared" si="42"/>
        <v>40.052537437603995</v>
      </c>
      <c r="E122" s="21">
        <f t="shared" si="42"/>
        <v>38.052953410981694</v>
      </c>
      <c r="F122" s="21">
        <f t="shared" si="42"/>
        <v>36.131613976705495</v>
      </c>
      <c r="G122" s="21">
        <f t="shared" si="42"/>
        <v>36.948835274542425</v>
      </c>
      <c r="H122" s="21">
        <f t="shared" si="42"/>
        <v>40.600249584026628</v>
      </c>
      <c r="I122" s="21">
        <f t="shared" si="42"/>
        <v>43.643094841930115</v>
      </c>
      <c r="J122" s="21">
        <f t="shared" si="42"/>
        <v>39.643926788685526</v>
      </c>
      <c r="K122" s="21">
        <f t="shared" si="42"/>
        <v>44.103868552412649</v>
      </c>
      <c r="L122" s="21">
        <f t="shared" si="42"/>
        <v>49.03327787021631</v>
      </c>
      <c r="M122" s="21">
        <f t="shared" si="42"/>
        <v>47.329284525790349</v>
      </c>
      <c r="N122" s="21">
        <f t="shared" si="42"/>
        <v>53.032445923460891</v>
      </c>
      <c r="O122" s="21">
        <f t="shared" si="42"/>
        <v>54.614725457570721</v>
      </c>
      <c r="P122" s="21">
        <f t="shared" si="42"/>
        <v>48.537728785357714</v>
      </c>
      <c r="Q122" s="21">
        <f t="shared" si="42"/>
        <v>51.136925465890187</v>
      </c>
      <c r="R122" s="21">
        <f t="shared" si="42"/>
        <v>49.852759567387672</v>
      </c>
      <c r="S122" s="21">
        <f t="shared" si="42"/>
        <v>46.215074575707156</v>
      </c>
      <c r="T122" s="21">
        <f t="shared" si="42"/>
        <v>45.408038985024952</v>
      </c>
      <c r="U122" s="21">
        <f t="shared" si="42"/>
        <v>44.679406562396004</v>
      </c>
      <c r="V122" s="21">
        <f t="shared" si="42"/>
        <v>46.246686695091512</v>
      </c>
      <c r="W122" s="21">
        <f t="shared" si="42"/>
        <v>30.335950083194664</v>
      </c>
      <c r="X122" s="21">
        <f t="shared" si="42"/>
        <v>44.411056821963392</v>
      </c>
      <c r="Y122" s="21">
        <f t="shared" si="42"/>
        <v>82.770310895840254</v>
      </c>
      <c r="Z122" s="21">
        <f t="shared" si="42"/>
        <v>66.527501986841926</v>
      </c>
      <c r="AA122" s="21">
        <f t="shared" si="42"/>
        <v>12.151935217795346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41.999958402662735</v>
      </c>
      <c r="D130" s="21">
        <f t="shared" si="43"/>
        <v>40.052537437603995</v>
      </c>
      <c r="E130" s="21">
        <f t="shared" si="43"/>
        <v>38.052953410981694</v>
      </c>
      <c r="F130" s="21">
        <f t="shared" si="43"/>
        <v>36.131613976705495</v>
      </c>
      <c r="G130" s="21">
        <f t="shared" si="43"/>
        <v>36.948835274542425</v>
      </c>
      <c r="H130" s="21">
        <f t="shared" si="43"/>
        <v>40.600249584026628</v>
      </c>
      <c r="I130" s="21">
        <f t="shared" si="43"/>
        <v>43.643094841930115</v>
      </c>
      <c r="J130" s="21">
        <f t="shared" si="43"/>
        <v>39.643926788685526</v>
      </c>
      <c r="K130" s="21">
        <f t="shared" si="43"/>
        <v>44.103868552412649</v>
      </c>
      <c r="L130" s="21">
        <f t="shared" si="43"/>
        <v>49.03327787021631</v>
      </c>
      <c r="M130" s="21">
        <f t="shared" si="43"/>
        <v>47.329284525790349</v>
      </c>
      <c r="N130" s="21">
        <f t="shared" si="43"/>
        <v>53.032445923460891</v>
      </c>
      <c r="O130" s="21">
        <f t="shared" si="43"/>
        <v>54.614725457570721</v>
      </c>
      <c r="P130" s="21">
        <f t="shared" si="43"/>
        <v>48.537728785357714</v>
      </c>
      <c r="Q130" s="21">
        <f t="shared" si="43"/>
        <v>51.136925465890187</v>
      </c>
      <c r="R130" s="21">
        <f t="shared" si="43"/>
        <v>49.852759567387672</v>
      </c>
      <c r="S130" s="21">
        <f t="shared" si="43"/>
        <v>46.215074575707156</v>
      </c>
      <c r="T130" s="21">
        <f t="shared" si="43"/>
        <v>45.408038985024952</v>
      </c>
      <c r="U130" s="21">
        <f t="shared" si="43"/>
        <v>44.679406562396004</v>
      </c>
      <c r="V130" s="21">
        <f t="shared" si="43"/>
        <v>46.246686695091512</v>
      </c>
      <c r="W130" s="21">
        <f t="shared" si="43"/>
        <v>30.335950083194664</v>
      </c>
      <c r="X130" s="21">
        <f t="shared" si="43"/>
        <v>44.411056821963392</v>
      </c>
      <c r="Y130" s="21">
        <f t="shared" si="43"/>
        <v>82.770310895840254</v>
      </c>
      <c r="Z130" s="21">
        <f t="shared" si="43"/>
        <v>66.527501986841926</v>
      </c>
      <c r="AA130" s="21">
        <f t="shared" si="43"/>
        <v>12.151935217795346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41.999958402662735</v>
      </c>
      <c r="D132" s="27">
        <v>40.052537437603995</v>
      </c>
      <c r="E132" s="27">
        <v>38.052953410981694</v>
      </c>
      <c r="F132" s="27">
        <v>36.131613976705495</v>
      </c>
      <c r="G132" s="27">
        <v>36.948835274542425</v>
      </c>
      <c r="H132" s="27">
        <v>40.600249584026628</v>
      </c>
      <c r="I132" s="27">
        <v>43.643094841930115</v>
      </c>
      <c r="J132" s="27">
        <v>39.643926788685526</v>
      </c>
      <c r="K132" s="27">
        <v>44.103868552412649</v>
      </c>
      <c r="L132" s="27">
        <v>49.03327787021631</v>
      </c>
      <c r="M132" s="27">
        <v>47.329284525790349</v>
      </c>
      <c r="N132" s="27">
        <v>53.032445923460891</v>
      </c>
      <c r="O132" s="27">
        <v>54.614725457570721</v>
      </c>
      <c r="P132" s="27">
        <v>48.537728785357714</v>
      </c>
      <c r="Q132" s="27">
        <v>51.136925465890187</v>
      </c>
      <c r="R132" s="27">
        <v>49.852759567387672</v>
      </c>
      <c r="S132" s="27">
        <v>46.215074575707156</v>
      </c>
      <c r="T132" s="27">
        <v>45.408038985024952</v>
      </c>
      <c r="U132" s="27">
        <v>44.679406562396004</v>
      </c>
      <c r="V132" s="27">
        <v>46.246686695091512</v>
      </c>
      <c r="W132" s="27">
        <v>30.335950083194664</v>
      </c>
      <c r="X132" s="27">
        <v>44.411056821963392</v>
      </c>
      <c r="Y132" s="27">
        <v>82.770310895840254</v>
      </c>
      <c r="Z132" s="27">
        <v>66.527501986841926</v>
      </c>
      <c r="AA132" s="27">
        <v>12.151935217795346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427.88911267414932</v>
      </c>
      <c r="D141" s="21">
        <f t="shared" si="44"/>
        <v>342.88059418680109</v>
      </c>
      <c r="E141" s="21">
        <f t="shared" si="44"/>
        <v>416.06645455894153</v>
      </c>
      <c r="F141" s="21">
        <f t="shared" si="44"/>
        <v>411.63756810169906</v>
      </c>
      <c r="G141" s="21">
        <f t="shared" si="44"/>
        <v>472.87162120406788</v>
      </c>
      <c r="H141" s="21">
        <f t="shared" si="44"/>
        <v>554.27953091722213</v>
      </c>
      <c r="I141" s="21">
        <f t="shared" si="44"/>
        <v>534.543135935387</v>
      </c>
      <c r="J141" s="21">
        <f t="shared" si="44"/>
        <v>365.84384622853531</v>
      </c>
      <c r="K141" s="21">
        <f t="shared" si="44"/>
        <v>498.30535744192974</v>
      </c>
      <c r="L141" s="21">
        <f t="shared" si="44"/>
        <v>529.93951151041267</v>
      </c>
      <c r="M141" s="21">
        <f t="shared" si="44"/>
        <v>634.83266389216783</v>
      </c>
      <c r="N141" s="21">
        <f t="shared" si="44"/>
        <v>472.12397722153122</v>
      </c>
      <c r="O141" s="21">
        <f t="shared" si="44"/>
        <v>542.89096132105374</v>
      </c>
      <c r="P141" s="21">
        <f t="shared" si="44"/>
        <v>574.13958943146224</v>
      </c>
      <c r="Q141" s="21">
        <f t="shared" si="44"/>
        <v>553.31641488052674</v>
      </c>
      <c r="R141" s="21">
        <f t="shared" si="44"/>
        <v>550.81272752177381</v>
      </c>
      <c r="S141" s="21">
        <f t="shared" si="44"/>
        <v>699.8156960667593</v>
      </c>
      <c r="T141" s="21">
        <f t="shared" si="44"/>
        <v>695.21678240439644</v>
      </c>
      <c r="U141" s="21">
        <f t="shared" si="44"/>
        <v>695.37379806156287</v>
      </c>
      <c r="V141" s="21">
        <f t="shared" si="44"/>
        <v>585.4513504189498</v>
      </c>
      <c r="W141" s="21">
        <f t="shared" si="44"/>
        <v>443.19239542955148</v>
      </c>
      <c r="X141" s="21">
        <f t="shared" si="44"/>
        <v>643.53055795833302</v>
      </c>
      <c r="Y141" s="21">
        <f t="shared" si="44"/>
        <v>701.8704162139619</v>
      </c>
      <c r="Z141" s="21">
        <f t="shared" si="44"/>
        <v>598.99069332945942</v>
      </c>
      <c r="AA141" s="21">
        <f t="shared" si="44"/>
        <v>431.54139405099653</v>
      </c>
      <c r="AB141" s="21">
        <f t="shared" si="44"/>
        <v>466.64897563314599</v>
      </c>
      <c r="AC141" s="21">
        <f t="shared" si="44"/>
        <v>470.3374793605222</v>
      </c>
      <c r="AD141" s="21">
        <f t="shared" si="44"/>
        <v>464.23085459206186</v>
      </c>
      <c r="AE141" s="21">
        <f t="shared" si="44"/>
        <v>501.33524862260344</v>
      </c>
    </row>
    <row r="142" spans="1:31" x14ac:dyDescent="0.2">
      <c r="A142" s="13" t="s">
        <v>308</v>
      </c>
      <c r="B142" s="4" t="s">
        <v>309</v>
      </c>
      <c r="C142" s="27">
        <v>401.64108881102459</v>
      </c>
      <c r="D142" s="27">
        <v>307.06322366853431</v>
      </c>
      <c r="E142" s="27">
        <v>386.42546041299124</v>
      </c>
      <c r="F142" s="27">
        <v>360.79519288046009</v>
      </c>
      <c r="G142" s="27">
        <v>432.48735041305002</v>
      </c>
      <c r="H142" s="27">
        <v>522.2461776697653</v>
      </c>
      <c r="I142" s="27">
        <v>499.47821259650664</v>
      </c>
      <c r="J142" s="27">
        <v>347.9049545048577</v>
      </c>
      <c r="K142" s="27">
        <v>482.73990839235836</v>
      </c>
      <c r="L142" s="27">
        <v>518.02281151041268</v>
      </c>
      <c r="M142" s="27">
        <v>626.29616389216778</v>
      </c>
      <c r="N142" s="27">
        <v>468.80447722153122</v>
      </c>
      <c r="O142" s="27">
        <v>542.89096132105374</v>
      </c>
      <c r="P142" s="27">
        <v>574.13958943146224</v>
      </c>
      <c r="Q142" s="27">
        <v>553.31641488052674</v>
      </c>
      <c r="R142" s="27">
        <v>550.81272752177381</v>
      </c>
      <c r="S142" s="27">
        <v>699.8156960667593</v>
      </c>
      <c r="T142" s="27">
        <v>695.21678240439644</v>
      </c>
      <c r="U142" s="27">
        <v>695.37379806156287</v>
      </c>
      <c r="V142" s="27">
        <v>585.4513504189498</v>
      </c>
      <c r="W142" s="27">
        <v>443.19239542955148</v>
      </c>
      <c r="X142" s="27">
        <v>643.53055795833302</v>
      </c>
      <c r="Y142" s="27">
        <v>701.8704162139619</v>
      </c>
      <c r="Z142" s="27">
        <v>598.99069332945942</v>
      </c>
      <c r="AA142" s="27">
        <v>431.54139405099653</v>
      </c>
      <c r="AB142" s="27">
        <v>466.64897563314599</v>
      </c>
      <c r="AC142" s="27">
        <v>470.3374793605222</v>
      </c>
      <c r="AD142" s="27">
        <v>464.23085459206186</v>
      </c>
      <c r="AE142" s="27">
        <v>501.33524862260344</v>
      </c>
    </row>
    <row r="143" spans="1:31" x14ac:dyDescent="0.2">
      <c r="A143" s="13" t="s">
        <v>310</v>
      </c>
      <c r="B143" s="4" t="s">
        <v>311</v>
      </c>
      <c r="C143" s="27">
        <v>26.248023863124718</v>
      </c>
      <c r="D143" s="27">
        <v>35.817370518266777</v>
      </c>
      <c r="E143" s="27">
        <v>29.64099414595028</v>
      </c>
      <c r="F143" s="27">
        <v>50.842375221238946</v>
      </c>
      <c r="G143" s="27">
        <v>40.384270791017826</v>
      </c>
      <c r="H143" s="27">
        <v>32.033353247456816</v>
      </c>
      <c r="I143" s="27">
        <v>35.064923338880305</v>
      </c>
      <c r="J143" s="27">
        <v>17.938891723677624</v>
      </c>
      <c r="K143" s="27">
        <v>15.565449049571377</v>
      </c>
      <c r="L143" s="27">
        <v>11.916699999999999</v>
      </c>
      <c r="M143" s="27">
        <v>8.5365000000000002</v>
      </c>
      <c r="N143" s="27">
        <v>3.3195000000000001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3.8622210354909075</v>
      </c>
      <c r="D149" s="21">
        <f t="shared" si="45"/>
        <v>3.8488787998945364</v>
      </c>
      <c r="E149" s="21">
        <f t="shared" si="45"/>
        <v>4.0469626371019913</v>
      </c>
      <c r="F149" s="21">
        <f t="shared" si="45"/>
        <v>4.0673559550466756</v>
      </c>
      <c r="G149" s="21">
        <f t="shared" si="45"/>
        <v>4.2497962449985067</v>
      </c>
      <c r="H149" s="21">
        <f t="shared" si="45"/>
        <v>4.3158093497040504</v>
      </c>
      <c r="I149" s="21">
        <f t="shared" si="45"/>
        <v>4.4909183500724383</v>
      </c>
      <c r="J149" s="21">
        <f t="shared" si="45"/>
        <v>4.5595890517247222</v>
      </c>
      <c r="K149" s="21">
        <f t="shared" si="45"/>
        <v>4.5916951126284982</v>
      </c>
      <c r="L149" s="21">
        <f t="shared" si="45"/>
        <v>4.2320938945683464</v>
      </c>
      <c r="M149" s="21">
        <f t="shared" si="45"/>
        <v>4.8165595351053616</v>
      </c>
      <c r="N149" s="21">
        <f t="shared" si="45"/>
        <v>4.9194497894017033</v>
      </c>
      <c r="O149" s="21">
        <f t="shared" si="45"/>
        <v>5.0236096535942227</v>
      </c>
      <c r="P149" s="21">
        <f t="shared" si="45"/>
        <v>5.1208573158249138</v>
      </c>
      <c r="Q149" s="21">
        <f t="shared" si="45"/>
        <v>5.4224665940018379</v>
      </c>
      <c r="R149" s="21">
        <f t="shared" si="45"/>
        <v>5.9007204932562249</v>
      </c>
      <c r="S149" s="21">
        <f t="shared" si="45"/>
        <v>6.2695275744546795</v>
      </c>
      <c r="T149" s="21">
        <f t="shared" si="45"/>
        <v>6.4864612786455558</v>
      </c>
      <c r="U149" s="21">
        <f t="shared" si="45"/>
        <v>6.7042997737317496</v>
      </c>
      <c r="V149" s="21">
        <f t="shared" si="45"/>
        <v>6.6612011189097666</v>
      </c>
      <c r="W149" s="21">
        <f t="shared" si="45"/>
        <v>7.4851914165390472</v>
      </c>
      <c r="X149" s="21">
        <f t="shared" si="45"/>
        <v>8.9198752541291562</v>
      </c>
      <c r="Y149" s="21">
        <f t="shared" si="45"/>
        <v>9.1243696598032766</v>
      </c>
      <c r="Z149" s="21">
        <f t="shared" si="45"/>
        <v>9.3528935559172126</v>
      </c>
      <c r="AA149" s="21">
        <f t="shared" si="45"/>
        <v>9.2377802190673393</v>
      </c>
      <c r="AB149" s="21">
        <f t="shared" si="45"/>
        <v>9.310977734536964</v>
      </c>
      <c r="AC149" s="21">
        <f t="shared" si="45"/>
        <v>10.653093242969293</v>
      </c>
      <c r="AD149" s="21">
        <f t="shared" si="45"/>
        <v>10.853096488737394</v>
      </c>
      <c r="AE149" s="21">
        <f t="shared" si="45"/>
        <v>11.556720799065909</v>
      </c>
    </row>
    <row r="150" spans="1:31" x14ac:dyDescent="0.2">
      <c r="A150" s="13" t="s">
        <v>323</v>
      </c>
      <c r="B150" s="4" t="s">
        <v>324</v>
      </c>
      <c r="C150" s="27">
        <v>3.2209877505720534</v>
      </c>
      <c r="D150" s="27">
        <v>3.2846604474245789</v>
      </c>
      <c r="E150" s="27">
        <v>3.3501243069461601</v>
      </c>
      <c r="F150" s="27">
        <v>3.417410990267598</v>
      </c>
      <c r="G150" s="27">
        <v>3.4865538725488001</v>
      </c>
      <c r="H150" s="27">
        <v>3.5575880681351362</v>
      </c>
      <c r="I150" s="27">
        <v>3.6305504587364914</v>
      </c>
      <c r="J150" s="27">
        <v>3.7054797246755551</v>
      </c>
      <c r="K150" s="27">
        <v>3.7824163792589554</v>
      </c>
      <c r="L150" s="27">
        <v>4.0139576093853302</v>
      </c>
      <c r="M150" s="27">
        <v>3.9893920927340272</v>
      </c>
      <c r="N150" s="27">
        <v>4.0745805998352846</v>
      </c>
      <c r="O150" s="27">
        <v>4.1338250034049411</v>
      </c>
      <c r="P150" s="27">
        <v>4.2435233617244794</v>
      </c>
      <c r="Q150" s="27">
        <v>4.4806879510004061</v>
      </c>
      <c r="R150" s="27">
        <v>4.8380929160819157</v>
      </c>
      <c r="S150" s="27">
        <v>5.3138645936518829</v>
      </c>
      <c r="T150" s="27">
        <v>5.6017132813679114</v>
      </c>
      <c r="U150" s="27">
        <v>5.8419965154699725</v>
      </c>
      <c r="V150" s="27">
        <v>6.0355023789740683</v>
      </c>
      <c r="W150" s="27">
        <v>6.6061349705823256</v>
      </c>
      <c r="X150" s="27">
        <v>8.0529678087945324</v>
      </c>
      <c r="Y150" s="27">
        <v>8.2941562920213805</v>
      </c>
      <c r="Z150" s="27">
        <v>8.2442822336532746</v>
      </c>
      <c r="AA150" s="27">
        <v>8.2942286870867701</v>
      </c>
      <c r="AB150" s="27">
        <v>8.3028567584492681</v>
      </c>
      <c r="AC150" s="27">
        <v>9.7065176351474509</v>
      </c>
      <c r="AD150" s="27">
        <v>10.120452868698212</v>
      </c>
      <c r="AE150" s="27">
        <v>10.69507150169205</v>
      </c>
    </row>
    <row r="151" spans="1:31" x14ac:dyDescent="0.2">
      <c r="A151" s="13" t="s">
        <v>325</v>
      </c>
      <c r="B151" s="4" t="s">
        <v>326</v>
      </c>
      <c r="C151" s="27">
        <v>0.64123328491885401</v>
      </c>
      <c r="D151" s="27">
        <v>0.56421835246995777</v>
      </c>
      <c r="E151" s="27">
        <v>0.69683833015583108</v>
      </c>
      <c r="F151" s="27">
        <v>0.64994496477907737</v>
      </c>
      <c r="G151" s="27">
        <v>0.76324237244970683</v>
      </c>
      <c r="H151" s="27">
        <v>0.75822128156891377</v>
      </c>
      <c r="I151" s="27">
        <v>0.86036789133594682</v>
      </c>
      <c r="J151" s="27">
        <v>0.8541093270491672</v>
      </c>
      <c r="K151" s="27">
        <v>0.80927873336954304</v>
      </c>
      <c r="L151" s="27">
        <v>0.21813628518301589</v>
      </c>
      <c r="M151" s="27">
        <v>0.82716744237133411</v>
      </c>
      <c r="N151" s="27">
        <v>0.84486918956641843</v>
      </c>
      <c r="O151" s="27">
        <v>0.88978465018928132</v>
      </c>
      <c r="P151" s="27">
        <v>0.87733395410043458</v>
      </c>
      <c r="Q151" s="27">
        <v>0.94177864300143188</v>
      </c>
      <c r="R151" s="27">
        <v>1.0626275771743088</v>
      </c>
      <c r="S151" s="27">
        <v>0.95566298080279666</v>
      </c>
      <c r="T151" s="27">
        <v>0.88474799727764442</v>
      </c>
      <c r="U151" s="27">
        <v>0.86230325826177712</v>
      </c>
      <c r="V151" s="27">
        <v>0.62569873993569847</v>
      </c>
      <c r="W151" s="27">
        <v>0.87905644595672205</v>
      </c>
      <c r="X151" s="27">
        <v>0.86690744533462305</v>
      </c>
      <c r="Y151" s="27">
        <v>0.8302133677818968</v>
      </c>
      <c r="Z151" s="27">
        <v>1.1086113222639371</v>
      </c>
      <c r="AA151" s="27">
        <v>0.94355153198056896</v>
      </c>
      <c r="AB151" s="27">
        <v>1.0081209760876964</v>
      </c>
      <c r="AC151" s="27">
        <v>0.94657560782184169</v>
      </c>
      <c r="AD151" s="27">
        <v>0.73264362003918293</v>
      </c>
      <c r="AE151" s="27">
        <v>0.86164929737385842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15.891906445785558</v>
      </c>
      <c r="D191" s="28">
        <f t="shared" si="53"/>
        <v>17.794691603693916</v>
      </c>
      <c r="E191" s="28">
        <f t="shared" si="53"/>
        <v>19.270984994772761</v>
      </c>
      <c r="F191" s="28">
        <f t="shared" si="53"/>
        <v>19.564229736033933</v>
      </c>
      <c r="G191" s="28">
        <f t="shared" si="53"/>
        <v>18.975342731371768</v>
      </c>
      <c r="H191" s="28">
        <f t="shared" si="53"/>
        <v>20.816763416588664</v>
      </c>
      <c r="I191" s="28">
        <f t="shared" si="53"/>
        <v>26.685231901529249</v>
      </c>
      <c r="J191" s="28">
        <f t="shared" si="53"/>
        <v>20.59658086524891</v>
      </c>
      <c r="K191" s="28">
        <f t="shared" si="53"/>
        <v>23.45035071832454</v>
      </c>
      <c r="L191" s="28">
        <f t="shared" si="53"/>
        <v>25.896621606529134</v>
      </c>
      <c r="M191" s="28">
        <f t="shared" si="53"/>
        <v>28.840292935411039</v>
      </c>
      <c r="N191" s="28">
        <f t="shared" si="53"/>
        <v>27.044153115544638</v>
      </c>
      <c r="O191" s="28">
        <f t="shared" si="53"/>
        <v>30.922036105365954</v>
      </c>
      <c r="P191" s="28">
        <f t="shared" si="53"/>
        <v>33.235878145743442</v>
      </c>
      <c r="Q191" s="28">
        <f t="shared" si="53"/>
        <v>34.984166255611655</v>
      </c>
      <c r="R191" s="28">
        <f t="shared" si="53"/>
        <v>30.042294516788584</v>
      </c>
      <c r="S191" s="28">
        <f t="shared" si="53"/>
        <v>31.551598329964364</v>
      </c>
      <c r="T191" s="28">
        <f t="shared" si="53"/>
        <v>31.543951702041639</v>
      </c>
      <c r="U191" s="28">
        <f t="shared" si="53"/>
        <v>34.307530882956868</v>
      </c>
      <c r="V191" s="28">
        <f t="shared" si="53"/>
        <v>31.447814637242388</v>
      </c>
      <c r="W191" s="28">
        <f t="shared" si="53"/>
        <v>37.284547794047839</v>
      </c>
      <c r="X191" s="28">
        <f t="shared" si="53"/>
        <v>39.277379541798005</v>
      </c>
      <c r="Y191" s="28">
        <f t="shared" si="53"/>
        <v>38.952013581107138</v>
      </c>
      <c r="Z191" s="28">
        <f t="shared" si="53"/>
        <v>40.608786777697063</v>
      </c>
      <c r="AA191" s="28">
        <f t="shared" si="53"/>
        <v>38.336699994935699</v>
      </c>
      <c r="AB191" s="28">
        <f t="shared" si="53"/>
        <v>41.643979836610356</v>
      </c>
      <c r="AC191" s="28">
        <f t="shared" si="53"/>
        <v>35.331549438489212</v>
      </c>
      <c r="AD191" s="28">
        <f t="shared" si="53"/>
        <v>34.976170403599809</v>
      </c>
      <c r="AE191" s="28">
        <f t="shared" si="53"/>
        <v>34.646834201254485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3.08</v>
      </c>
      <c r="D291" s="21">
        <f t="shared" ref="D291:AE291" si="78">+D292+D293</f>
        <v>3.3131999999999997</v>
      </c>
      <c r="E291" s="21">
        <f t="shared" si="78"/>
        <v>3.5463999999999998</v>
      </c>
      <c r="F291" s="21">
        <f t="shared" si="78"/>
        <v>3.7795999999999994</v>
      </c>
      <c r="G291" s="21">
        <f t="shared" si="78"/>
        <v>4.0127999999999995</v>
      </c>
      <c r="H291" s="21">
        <f t="shared" si="78"/>
        <v>4.1052</v>
      </c>
      <c r="I291" s="21">
        <f t="shared" si="78"/>
        <v>4.5847999999999995</v>
      </c>
      <c r="J291" s="21">
        <f t="shared" si="78"/>
        <v>5.0952000000000002</v>
      </c>
      <c r="K291" s="21">
        <f t="shared" si="78"/>
        <v>5.8695999999999993</v>
      </c>
      <c r="L291" s="21">
        <f t="shared" si="78"/>
        <v>5.6891999999999996</v>
      </c>
      <c r="M291" s="21">
        <f t="shared" si="78"/>
        <v>6.3624000000000001</v>
      </c>
      <c r="N291" s="21">
        <f t="shared" si="78"/>
        <v>6.7539999999999996</v>
      </c>
      <c r="O291" s="21">
        <f t="shared" si="78"/>
        <v>8.0211999999999986</v>
      </c>
      <c r="P291" s="21">
        <f t="shared" si="78"/>
        <v>7.766</v>
      </c>
      <c r="Q291" s="21">
        <f t="shared" si="78"/>
        <v>8.91</v>
      </c>
      <c r="R291" s="21">
        <f t="shared" si="78"/>
        <v>8.1326696000041956</v>
      </c>
      <c r="S291" s="21">
        <f t="shared" si="78"/>
        <v>8.3919862400016783</v>
      </c>
      <c r="T291" s="21">
        <f t="shared" si="78"/>
        <v>8.6372351999979013</v>
      </c>
      <c r="U291" s="21">
        <f t="shared" si="78"/>
        <v>8.8684164799981122</v>
      </c>
      <c r="V291" s="21">
        <f t="shared" si="78"/>
        <v>9.0855300799970635</v>
      </c>
      <c r="W291" s="21">
        <f t="shared" si="78"/>
        <v>9.2885759999999991</v>
      </c>
      <c r="X291" s="21">
        <f t="shared" si="78"/>
        <v>11.531987573329767</v>
      </c>
      <c r="Y291" s="21">
        <f t="shared" si="78"/>
        <v>11.324165600000001</v>
      </c>
      <c r="Z291" s="21">
        <f t="shared" si="78"/>
        <v>10.894537866666667</v>
      </c>
      <c r="AA291" s="21">
        <f t="shared" si="78"/>
        <v>10.024910133333332</v>
      </c>
      <c r="AB291" s="21">
        <f t="shared" si="78"/>
        <v>9.5072823999999976</v>
      </c>
      <c r="AC291" s="21">
        <f t="shared" si="78"/>
        <v>8.8400546666666671</v>
      </c>
      <c r="AD291" s="21">
        <f t="shared" si="78"/>
        <v>8.172826933333333</v>
      </c>
      <c r="AE291" s="21">
        <f t="shared" si="78"/>
        <v>7.5055992000000007</v>
      </c>
    </row>
    <row r="292" spans="1:31" x14ac:dyDescent="0.2">
      <c r="A292" s="80" t="s">
        <v>539</v>
      </c>
      <c r="B292" s="4" t="s">
        <v>540</v>
      </c>
      <c r="C292" s="27">
        <v>3.08</v>
      </c>
      <c r="D292" s="27">
        <v>3.3131999999999997</v>
      </c>
      <c r="E292" s="27">
        <v>3.5463999999999998</v>
      </c>
      <c r="F292" s="27">
        <v>3.7795999999999994</v>
      </c>
      <c r="G292" s="27">
        <v>4.0127999999999995</v>
      </c>
      <c r="H292" s="27">
        <v>4.1052</v>
      </c>
      <c r="I292" s="27">
        <v>4.5847999999999995</v>
      </c>
      <c r="J292" s="27">
        <v>5.0952000000000002</v>
      </c>
      <c r="K292" s="27">
        <v>5.8695999999999993</v>
      </c>
      <c r="L292" s="27">
        <v>5.6891999999999996</v>
      </c>
      <c r="M292" s="27">
        <v>6.3624000000000001</v>
      </c>
      <c r="N292" s="27">
        <v>6.7539999999999996</v>
      </c>
      <c r="O292" s="27">
        <v>8.0211999999999986</v>
      </c>
      <c r="P292" s="27">
        <v>7.766</v>
      </c>
      <c r="Q292" s="27">
        <v>8.91</v>
      </c>
      <c r="R292" s="27">
        <v>8.1326696000041956</v>
      </c>
      <c r="S292" s="27">
        <v>8.3919862400016783</v>
      </c>
      <c r="T292" s="27">
        <v>8.6372351999979013</v>
      </c>
      <c r="U292" s="27">
        <v>8.8684164799981122</v>
      </c>
      <c r="V292" s="27">
        <v>9.0855300799970635</v>
      </c>
      <c r="W292" s="27">
        <v>9.2885759999999991</v>
      </c>
      <c r="X292" s="27">
        <v>9.477554239996433</v>
      </c>
      <c r="Y292" s="27">
        <v>9.5304880000000001</v>
      </c>
      <c r="Z292" s="27">
        <v>9.3616159999999997</v>
      </c>
      <c r="AA292" s="27">
        <v>8.7527439999999999</v>
      </c>
      <c r="AB292" s="27">
        <v>8.4958719999999985</v>
      </c>
      <c r="AC292" s="27">
        <v>8.0893999999999995</v>
      </c>
      <c r="AD292" s="27">
        <v>7.6829279999999995</v>
      </c>
      <c r="AE292" s="27">
        <v>7.2764560000000005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2.0544333333333333</v>
      </c>
      <c r="Y293" s="27">
        <v>1.7936776000000001</v>
      </c>
      <c r="Z293" s="27">
        <v>1.5329218666666669</v>
      </c>
      <c r="AA293" s="27">
        <v>1.2721661333333332</v>
      </c>
      <c r="AB293" s="27">
        <v>1.0114103999999997</v>
      </c>
      <c r="AC293" s="27">
        <v>0.75065466666666669</v>
      </c>
      <c r="AD293" s="27">
        <v>0.48989893333333362</v>
      </c>
      <c r="AE293" s="27">
        <v>0.22914320000000057</v>
      </c>
    </row>
    <row r="294" spans="1:31" x14ac:dyDescent="0.2">
      <c r="A294" s="80" t="s">
        <v>543</v>
      </c>
      <c r="B294" s="4" t="s">
        <v>544</v>
      </c>
      <c r="C294" s="27">
        <v>12.811906445785558</v>
      </c>
      <c r="D294" s="27">
        <v>14.481491603693916</v>
      </c>
      <c r="E294" s="27">
        <v>15.724584994772762</v>
      </c>
      <c r="F294" s="27">
        <v>15.784629736033933</v>
      </c>
      <c r="G294" s="27">
        <v>14.962542731371769</v>
      </c>
      <c r="H294" s="27">
        <v>16.711563416588664</v>
      </c>
      <c r="I294" s="27">
        <v>22.100431901529252</v>
      </c>
      <c r="J294" s="27">
        <v>15.501380865248908</v>
      </c>
      <c r="K294" s="27">
        <v>17.580750718324541</v>
      </c>
      <c r="L294" s="27">
        <v>20.207421606529135</v>
      </c>
      <c r="M294" s="27">
        <v>22.477892935411038</v>
      </c>
      <c r="N294" s="27">
        <v>20.290153115544637</v>
      </c>
      <c r="O294" s="27">
        <v>22.900836105365958</v>
      </c>
      <c r="P294" s="27">
        <v>25.46987814574344</v>
      </c>
      <c r="Q294" s="27">
        <v>26.074166255611651</v>
      </c>
      <c r="R294" s="27">
        <v>21.909624916784388</v>
      </c>
      <c r="S294" s="27">
        <v>23.159612089962685</v>
      </c>
      <c r="T294" s="27">
        <v>22.906716502043739</v>
      </c>
      <c r="U294" s="27">
        <v>25.439114402958758</v>
      </c>
      <c r="V294" s="27">
        <v>22.362284557245324</v>
      </c>
      <c r="W294" s="27">
        <v>27.995971794047836</v>
      </c>
      <c r="X294" s="27">
        <v>27.745391968468237</v>
      </c>
      <c r="Y294" s="27">
        <v>27.627847981107138</v>
      </c>
      <c r="Z294" s="27">
        <v>29.714248911030396</v>
      </c>
      <c r="AA294" s="27">
        <v>28.311789861602367</v>
      </c>
      <c r="AB294" s="27">
        <v>32.136697436610355</v>
      </c>
      <c r="AC294" s="27">
        <v>26.491494771822545</v>
      </c>
      <c r="AD294" s="27">
        <v>26.803343470266476</v>
      </c>
      <c r="AE294" s="27">
        <v>27.141235001254486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12462.19712197745</v>
      </c>
      <c r="D297" s="28">
        <f t="shared" si="79"/>
        <v>15419.53342847193</v>
      </c>
      <c r="E297" s="28">
        <f t="shared" si="79"/>
        <v>15880.669939725862</v>
      </c>
      <c r="F297" s="28">
        <f t="shared" si="79"/>
        <v>17523.997509595418</v>
      </c>
      <c r="G297" s="28">
        <f t="shared" si="79"/>
        <v>18701.694132700348</v>
      </c>
      <c r="H297" s="28">
        <f t="shared" si="79"/>
        <v>19702.524523076831</v>
      </c>
      <c r="I297" s="28">
        <f t="shared" si="79"/>
        <v>18283.19935208714</v>
      </c>
      <c r="J297" s="28">
        <f t="shared" si="79"/>
        <v>20294.554248564964</v>
      </c>
      <c r="K297" s="28">
        <f t="shared" si="79"/>
        <v>17546.275364942445</v>
      </c>
      <c r="L297" s="28">
        <f t="shared" si="79"/>
        <v>28362.370006257239</v>
      </c>
      <c r="M297" s="28">
        <f t="shared" si="79"/>
        <v>18839.024839777863</v>
      </c>
      <c r="N297" s="28">
        <f t="shared" si="79"/>
        <v>19503.394223612315</v>
      </c>
      <c r="O297" s="28">
        <f t="shared" si="79"/>
        <v>25189.082600526432</v>
      </c>
      <c r="P297" s="28">
        <f t="shared" si="79"/>
        <v>21712.915891132052</v>
      </c>
      <c r="Q297" s="28">
        <f t="shared" si="79"/>
        <v>23477.983420835812</v>
      </c>
      <c r="R297" s="28">
        <f t="shared" si="79"/>
        <v>24899.174444790202</v>
      </c>
      <c r="S297" s="28">
        <f t="shared" si="79"/>
        <v>26235.30368375712</v>
      </c>
      <c r="T297" s="28">
        <f t="shared" si="79"/>
        <v>33341.012336899774</v>
      </c>
      <c r="U297" s="28">
        <f t="shared" si="79"/>
        <v>32125.235468364237</v>
      </c>
      <c r="V297" s="28">
        <f t="shared" si="79"/>
        <v>29794.985329287723</v>
      </c>
      <c r="W297" s="28">
        <f t="shared" si="79"/>
        <v>26886.68038112505</v>
      </c>
      <c r="X297" s="28">
        <f t="shared" si="79"/>
        <v>27667.7477371768</v>
      </c>
      <c r="Y297" s="28">
        <f t="shared" si="79"/>
        <v>31740.909137650811</v>
      </c>
      <c r="Z297" s="28">
        <f t="shared" si="79"/>
        <v>27290.515354305167</v>
      </c>
      <c r="AA297" s="28">
        <f t="shared" si="79"/>
        <v>28869.763078002507</v>
      </c>
      <c r="AB297" s="28">
        <f t="shared" si="79"/>
        <v>30883.420120818122</v>
      </c>
      <c r="AC297" s="28">
        <f t="shared" si="79"/>
        <v>28254.792817191235</v>
      </c>
      <c r="AD297" s="28">
        <f t="shared" si="79"/>
        <v>42915.560125592681</v>
      </c>
      <c r="AE297" s="28">
        <f t="shared" si="79"/>
        <v>30717.865368010043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11751.568123085151</v>
      </c>
      <c r="D298" s="21">
        <f t="shared" si="80"/>
        <v>14700.925991858625</v>
      </c>
      <c r="E298" s="21">
        <f t="shared" si="80"/>
        <v>15153.989105661822</v>
      </c>
      <c r="F298" s="21">
        <f t="shared" si="80"/>
        <v>16789.243278080645</v>
      </c>
      <c r="G298" s="21">
        <f t="shared" si="80"/>
        <v>17958.86650373484</v>
      </c>
      <c r="H298" s="21">
        <f t="shared" si="80"/>
        <v>18951.623496660584</v>
      </c>
      <c r="I298" s="21">
        <f t="shared" si="80"/>
        <v>17524.224928220159</v>
      </c>
      <c r="J298" s="21">
        <f t="shared" si="80"/>
        <v>19527.506427247252</v>
      </c>
      <c r="K298" s="21">
        <f t="shared" si="80"/>
        <v>16771.154146173994</v>
      </c>
      <c r="L298" s="21">
        <f t="shared" si="80"/>
        <v>27579.175390038057</v>
      </c>
      <c r="M298" s="21">
        <f t="shared" si="80"/>
        <v>18047.75682610794</v>
      </c>
      <c r="N298" s="21">
        <f t="shared" si="80"/>
        <v>18703.813310329497</v>
      </c>
      <c r="O298" s="21">
        <f t="shared" si="80"/>
        <v>24656.468524762498</v>
      </c>
      <c r="P298" s="21">
        <f t="shared" si="80"/>
        <v>21174.705843902531</v>
      </c>
      <c r="Q298" s="21">
        <f t="shared" si="80"/>
        <v>22934.177402140704</v>
      </c>
      <c r="R298" s="21">
        <f t="shared" si="80"/>
        <v>24349.772454629499</v>
      </c>
      <c r="S298" s="21">
        <f t="shared" si="80"/>
        <v>25680.30572213083</v>
      </c>
      <c r="T298" s="21">
        <f t="shared" si="80"/>
        <v>32780.418403807889</v>
      </c>
      <c r="U298" s="21">
        <f t="shared" si="80"/>
        <v>31780.531046134129</v>
      </c>
      <c r="V298" s="21">
        <f t="shared" si="80"/>
        <v>29446.680683853152</v>
      </c>
      <c r="W298" s="21">
        <f t="shared" si="80"/>
        <v>26542.848909936751</v>
      </c>
      <c r="X298" s="21">
        <f t="shared" si="80"/>
        <v>27328.456411315852</v>
      </c>
      <c r="Y298" s="21">
        <f t="shared" si="80"/>
        <v>31407.513258547286</v>
      </c>
      <c r="Z298" s="21">
        <f t="shared" si="80"/>
        <v>26961.773356912377</v>
      </c>
      <c r="AA298" s="21">
        <f t="shared" si="80"/>
        <v>28496.094420647063</v>
      </c>
      <c r="AB298" s="21">
        <f t="shared" si="80"/>
        <v>30516.572839303753</v>
      </c>
      <c r="AC298" s="21">
        <f t="shared" si="80"/>
        <v>27894.766911517938</v>
      </c>
      <c r="AD298" s="21">
        <f t="shared" si="80"/>
        <v>42108.045806578382</v>
      </c>
      <c r="AE298" s="21">
        <f t="shared" si="80"/>
        <v>29906.380243854361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11357.656556055696</v>
      </c>
      <c r="D299" s="21">
        <f t="shared" si="81"/>
        <v>14302.49408682502</v>
      </c>
      <c r="E299" s="21">
        <f t="shared" si="81"/>
        <v>14752.146976874481</v>
      </c>
      <c r="F299" s="21">
        <f t="shared" si="81"/>
        <v>16383.866061785253</v>
      </c>
      <c r="G299" s="21">
        <f t="shared" si="81"/>
        <v>17558.761113053832</v>
      </c>
      <c r="H299" s="21">
        <f t="shared" si="81"/>
        <v>18554.191058831071</v>
      </c>
      <c r="I299" s="21">
        <f t="shared" si="81"/>
        <v>17139.19140167586</v>
      </c>
      <c r="J299" s="21">
        <f t="shared" si="81"/>
        <v>19157.512325304484</v>
      </c>
      <c r="K299" s="21">
        <f t="shared" si="81"/>
        <v>16409.00515248072</v>
      </c>
      <c r="L299" s="21">
        <f t="shared" si="81"/>
        <v>27222.19646143325</v>
      </c>
      <c r="M299" s="21">
        <f t="shared" si="81"/>
        <v>17702.093496589601</v>
      </c>
      <c r="N299" s="21">
        <f t="shared" si="81"/>
        <v>18362.508846816265</v>
      </c>
      <c r="O299" s="21">
        <f t="shared" si="81"/>
        <v>24342.235624371555</v>
      </c>
      <c r="P299" s="21">
        <f t="shared" si="81"/>
        <v>20893.482690371191</v>
      </c>
      <c r="Q299" s="21">
        <f t="shared" si="81"/>
        <v>22640.799880082101</v>
      </c>
      <c r="R299" s="21">
        <f t="shared" si="81"/>
        <v>24061.377488954815</v>
      </c>
      <c r="S299" s="21">
        <f t="shared" si="81"/>
        <v>25388.255730766348</v>
      </c>
      <c r="T299" s="21">
        <f t="shared" si="81"/>
        <v>32485.844810727162</v>
      </c>
      <c r="U299" s="21">
        <f t="shared" si="81"/>
        <v>31523.443422112658</v>
      </c>
      <c r="V299" s="21">
        <f t="shared" si="81"/>
        <v>29191.275799920353</v>
      </c>
      <c r="W299" s="21">
        <f t="shared" si="81"/>
        <v>26290.455714874406</v>
      </c>
      <c r="X299" s="21">
        <f t="shared" si="81"/>
        <v>27079.738713601528</v>
      </c>
      <c r="Y299" s="21">
        <f t="shared" si="81"/>
        <v>31160.271883078338</v>
      </c>
      <c r="Z299" s="21">
        <f t="shared" si="81"/>
        <v>26712.183706904154</v>
      </c>
      <c r="AA299" s="21">
        <f t="shared" si="81"/>
        <v>28412.059557336783</v>
      </c>
      <c r="AB299" s="21">
        <f t="shared" si="81"/>
        <v>30435.9667996506</v>
      </c>
      <c r="AC299" s="21">
        <f>+AC300+AC349+AC364</f>
        <v>27812.835525111535</v>
      </c>
      <c r="AD299" s="21">
        <f t="shared" si="81"/>
        <v>41929.032373618807</v>
      </c>
      <c r="AE299" s="21">
        <f t="shared" si="81"/>
        <v>29724.60503847626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10494.618566620315</v>
      </c>
      <c r="D349" s="21">
        <f t="shared" si="88"/>
        <v>13435.281571185547</v>
      </c>
      <c r="E349" s="21">
        <f t="shared" si="88"/>
        <v>13881.785124081744</v>
      </c>
      <c r="F349" s="21">
        <f t="shared" si="88"/>
        <v>15510.239560326294</v>
      </c>
      <c r="G349" s="21">
        <f t="shared" si="88"/>
        <v>16690.003135619059</v>
      </c>
      <c r="H349" s="21">
        <f t="shared" si="88"/>
        <v>17687.901549840612</v>
      </c>
      <c r="I349" s="21">
        <f t="shared" si="88"/>
        <v>16284.352270956855</v>
      </c>
      <c r="J349" s="21">
        <f t="shared" si="88"/>
        <v>18316.562083433157</v>
      </c>
      <c r="K349" s="21">
        <f t="shared" si="88"/>
        <v>15575.299857764094</v>
      </c>
      <c r="L349" s="21">
        <f t="shared" si="88"/>
        <v>26393.265715028909</v>
      </c>
      <c r="M349" s="21">
        <f t="shared" si="88"/>
        <v>16883.612691065366</v>
      </c>
      <c r="N349" s="21">
        <f t="shared" si="88"/>
        <v>17548.053448317289</v>
      </c>
      <c r="O349" s="21">
        <f t="shared" si="88"/>
        <v>23765.170639571646</v>
      </c>
      <c r="P349" s="21">
        <f t="shared" si="88"/>
        <v>20347.113137176599</v>
      </c>
      <c r="Q349" s="21">
        <f t="shared" si="88"/>
        <v>22083.986317759129</v>
      </c>
      <c r="R349" s="21">
        <f t="shared" si="88"/>
        <v>23509.502619613515</v>
      </c>
      <c r="S349" s="21">
        <f t="shared" si="88"/>
        <v>24833.562173117822</v>
      </c>
      <c r="T349" s="21">
        <f t="shared" si="88"/>
        <v>31929.326151695182</v>
      </c>
      <c r="U349" s="21">
        <f t="shared" si="88"/>
        <v>31172.657138291946</v>
      </c>
      <c r="V349" s="21">
        <f t="shared" si="88"/>
        <v>28842.683681973191</v>
      </c>
      <c r="W349" s="21">
        <f t="shared" si="88"/>
        <v>25945.383854348263</v>
      </c>
      <c r="X349" s="21">
        <f t="shared" si="88"/>
        <v>26738.687181380636</v>
      </c>
      <c r="Y349" s="21">
        <f t="shared" si="88"/>
        <v>30821.368869731843</v>
      </c>
      <c r="Z349" s="21">
        <f t="shared" si="88"/>
        <v>26372.344923275072</v>
      </c>
      <c r="AA349" s="21">
        <f t="shared" si="88"/>
        <v>28245.641364667401</v>
      </c>
      <c r="AB349" s="21">
        <f t="shared" si="88"/>
        <v>30272.789522205287</v>
      </c>
      <c r="AC349" s="21">
        <f t="shared" si="88"/>
        <v>27649.196330141618</v>
      </c>
      <c r="AD349" s="21">
        <f t="shared" si="88"/>
        <v>41119.679376332977</v>
      </c>
      <c r="AE349" s="21">
        <f t="shared" si="88"/>
        <v>28912.63824877693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8063.515582442903</v>
      </c>
      <c r="D350" s="21">
        <f t="shared" si="89"/>
        <v>10163.455722609155</v>
      </c>
      <c r="E350" s="21">
        <f t="shared" si="89"/>
        <v>10908.358258429973</v>
      </c>
      <c r="F350" s="21">
        <f t="shared" si="89"/>
        <v>11280.516514533436</v>
      </c>
      <c r="G350" s="21">
        <f t="shared" si="89"/>
        <v>12355.660348254753</v>
      </c>
      <c r="H350" s="21">
        <f t="shared" si="89"/>
        <v>14172.48531440696</v>
      </c>
      <c r="I350" s="21">
        <f t="shared" si="89"/>
        <v>12463.528570529175</v>
      </c>
      <c r="J350" s="21">
        <f t="shared" si="89"/>
        <v>12361.692679465217</v>
      </c>
      <c r="K350" s="21">
        <f t="shared" si="89"/>
        <v>11871.138970131438</v>
      </c>
      <c r="L350" s="21">
        <f t="shared" si="89"/>
        <v>13435.416788875458</v>
      </c>
      <c r="M350" s="21">
        <f t="shared" si="89"/>
        <v>12865.364630914954</v>
      </c>
      <c r="N350" s="21">
        <f t="shared" si="89"/>
        <v>13715.238073033737</v>
      </c>
      <c r="O350" s="21">
        <f t="shared" si="89"/>
        <v>14538.337661171523</v>
      </c>
      <c r="P350" s="21">
        <f t="shared" si="89"/>
        <v>16534.341963748131</v>
      </c>
      <c r="Q350" s="21">
        <f t="shared" si="89"/>
        <v>17215.095310557001</v>
      </c>
      <c r="R350" s="21">
        <f t="shared" si="89"/>
        <v>18882.66932422368</v>
      </c>
      <c r="S350" s="21">
        <f t="shared" si="89"/>
        <v>20586.665659742503</v>
      </c>
      <c r="T350" s="21">
        <f t="shared" si="89"/>
        <v>23846.982334146316</v>
      </c>
      <c r="U350" s="21">
        <f t="shared" si="89"/>
        <v>26241.283248235923</v>
      </c>
      <c r="V350" s="21">
        <f t="shared" si="89"/>
        <v>21995.506044452155</v>
      </c>
      <c r="W350" s="21">
        <f t="shared" si="89"/>
        <v>21318.168440724487</v>
      </c>
      <c r="X350" s="21">
        <f t="shared" si="89"/>
        <v>24133.215976606501</v>
      </c>
      <c r="Y350" s="21">
        <f t="shared" si="89"/>
        <v>22727.225762698796</v>
      </c>
      <c r="Z350" s="21">
        <f t="shared" si="89"/>
        <v>23571.537604075707</v>
      </c>
      <c r="AA350" s="21">
        <f t="shared" si="89"/>
        <v>22389.229810386172</v>
      </c>
      <c r="AB350" s="21">
        <f t="shared" si="89"/>
        <v>23059.486393523832</v>
      </c>
      <c r="AC350" s="21">
        <f t="shared" si="89"/>
        <v>24194.124678659035</v>
      </c>
      <c r="AD350" s="21">
        <f t="shared" si="89"/>
        <v>25249.983408809185</v>
      </c>
      <c r="AE350" s="21">
        <f t="shared" si="89"/>
        <v>25714.81963235249</v>
      </c>
    </row>
    <row r="351" spans="1:31" x14ac:dyDescent="0.2">
      <c r="A351" s="9" t="s">
        <v>610</v>
      </c>
      <c r="B351" s="4" t="s">
        <v>611</v>
      </c>
      <c r="C351" s="35">
        <v>6550.6233036455196</v>
      </c>
      <c r="D351" s="35">
        <v>6951.7517243125039</v>
      </c>
      <c r="E351" s="35">
        <v>8561.0938612289156</v>
      </c>
      <c r="F351" s="35">
        <v>8939.3024041341905</v>
      </c>
      <c r="G351" s="35">
        <v>9782.570546743118</v>
      </c>
      <c r="H351" s="35">
        <v>10921.304367960061</v>
      </c>
      <c r="I351" s="35">
        <v>9960.8712056857294</v>
      </c>
      <c r="J351" s="35">
        <v>9828.6838507566499</v>
      </c>
      <c r="K351" s="35">
        <v>9058.3522924020217</v>
      </c>
      <c r="L351" s="35">
        <v>9568.2442115478352</v>
      </c>
      <c r="M351" s="35">
        <v>9608.1557828312998</v>
      </c>
      <c r="N351" s="35">
        <v>10834.361308379572</v>
      </c>
      <c r="O351" s="35">
        <v>11380.143163818924</v>
      </c>
      <c r="P351" s="35">
        <v>12334.956857649928</v>
      </c>
      <c r="Q351" s="35">
        <v>12766.943397799265</v>
      </c>
      <c r="R351" s="35">
        <v>14070.243846782711</v>
      </c>
      <c r="S351" s="35">
        <v>14186.178288948833</v>
      </c>
      <c r="T351" s="35">
        <v>14277.529923682952</v>
      </c>
      <c r="U351" s="35">
        <v>14415.049383545156</v>
      </c>
      <c r="V351" s="35">
        <v>12694.591029001636</v>
      </c>
      <c r="W351" s="35">
        <v>11551.90458348643</v>
      </c>
      <c r="X351" s="35">
        <v>12988.408058111958</v>
      </c>
      <c r="Y351" s="35">
        <v>12903.331338482123</v>
      </c>
      <c r="Z351" s="35">
        <v>13923.984031017744</v>
      </c>
      <c r="AA351" s="35">
        <v>13560.05987893796</v>
      </c>
      <c r="AB351" s="35">
        <v>14051.244568842545</v>
      </c>
      <c r="AC351" s="35">
        <v>13942.883908342423</v>
      </c>
      <c r="AD351" s="35">
        <v>14379.798978125096</v>
      </c>
      <c r="AE351" s="35">
        <v>13829.325460799213</v>
      </c>
    </row>
    <row r="352" spans="1:31" x14ac:dyDescent="0.2">
      <c r="A352" s="9" t="s">
        <v>612</v>
      </c>
      <c r="B352" s="4" t="s">
        <v>613</v>
      </c>
      <c r="C352" s="35">
        <v>1099.1732579266884</v>
      </c>
      <c r="D352" s="35">
        <v>2697.0845424909253</v>
      </c>
      <c r="E352" s="35">
        <v>1880.7568965892999</v>
      </c>
      <c r="F352" s="35">
        <v>1792.0975142875793</v>
      </c>
      <c r="G352" s="35">
        <v>1993.9061082680694</v>
      </c>
      <c r="H352" s="35">
        <v>2288.0940586328702</v>
      </c>
      <c r="I352" s="35">
        <v>1798.8227363069468</v>
      </c>
      <c r="J352" s="35">
        <v>1854.7413509079961</v>
      </c>
      <c r="K352" s="35">
        <v>2537.9187473698134</v>
      </c>
      <c r="L352" s="35">
        <v>3558.0165268002715</v>
      </c>
      <c r="M352" s="35">
        <v>3068.7792333141665</v>
      </c>
      <c r="N352" s="35">
        <v>2743.8442573511606</v>
      </c>
      <c r="O352" s="35">
        <v>3093.0688815314966</v>
      </c>
      <c r="P352" s="35">
        <v>4126.3814190890289</v>
      </c>
      <c r="Q352" s="35">
        <v>4376.3923838461951</v>
      </c>
      <c r="R352" s="35">
        <v>4690.0422654892609</v>
      </c>
      <c r="S352" s="35">
        <v>6287.9135676473716</v>
      </c>
      <c r="T352" s="35">
        <v>9460.569557933708</v>
      </c>
      <c r="U352" s="35">
        <v>11769.463096491285</v>
      </c>
      <c r="V352" s="35">
        <v>9229.1185515950019</v>
      </c>
      <c r="W352" s="35">
        <v>9691.1274025939929</v>
      </c>
      <c r="X352" s="35">
        <v>11019.18806848068</v>
      </c>
      <c r="Y352" s="35">
        <v>9696.0618038480879</v>
      </c>
      <c r="Z352" s="35">
        <v>9494.0576489935484</v>
      </c>
      <c r="AA352" s="35">
        <v>8765.9207076613839</v>
      </c>
      <c r="AB352" s="35">
        <v>8926.237531158662</v>
      </c>
      <c r="AC352" s="35">
        <v>10200.371734695576</v>
      </c>
      <c r="AD352" s="35">
        <v>10840.291686845081</v>
      </c>
      <c r="AE352" s="35">
        <v>11839.297434067725</v>
      </c>
    </row>
    <row r="353" spans="1:31" x14ac:dyDescent="0.2">
      <c r="A353" s="9" t="s">
        <v>614</v>
      </c>
      <c r="B353" s="4" t="s">
        <v>615</v>
      </c>
      <c r="C353" s="35">
        <v>28.35003904637114</v>
      </c>
      <c r="D353" s="35">
        <v>42.277483081224439</v>
      </c>
      <c r="E353" s="35">
        <v>44.200997027130988</v>
      </c>
      <c r="F353" s="35">
        <v>34.346434338576074</v>
      </c>
      <c r="G353" s="35">
        <v>42.004286732457345</v>
      </c>
      <c r="H353" s="35">
        <v>42.329783055025125</v>
      </c>
      <c r="I353" s="35">
        <v>34.974980882069787</v>
      </c>
      <c r="J353" s="35">
        <v>45.551383464614801</v>
      </c>
      <c r="K353" s="35">
        <v>35.148478665231778</v>
      </c>
      <c r="L353" s="35">
        <v>50.016375370611549</v>
      </c>
      <c r="M353" s="35">
        <v>46.507431441492926</v>
      </c>
      <c r="N353" s="35">
        <v>50.434106790744707</v>
      </c>
      <c r="O353" s="35">
        <v>44.697261954249186</v>
      </c>
      <c r="P353" s="35">
        <v>45.003598329013514</v>
      </c>
      <c r="Q353" s="35">
        <v>56.512372712079291</v>
      </c>
      <c r="R353" s="35">
        <v>80.037387115509802</v>
      </c>
      <c r="S353" s="35">
        <v>100.40720828628874</v>
      </c>
      <c r="T353" s="35">
        <v>100.82626163370772</v>
      </c>
      <c r="U353" s="35">
        <v>48.571596191074903</v>
      </c>
      <c r="V353" s="35">
        <v>53.825113588942116</v>
      </c>
      <c r="W353" s="35">
        <v>52.690487539377969</v>
      </c>
      <c r="X353" s="35">
        <v>117.46693205944365</v>
      </c>
      <c r="Y353" s="35">
        <v>115.93949287409583</v>
      </c>
      <c r="Z353" s="35">
        <v>138.13997579802324</v>
      </c>
      <c r="AA353" s="35">
        <v>52.645213168061197</v>
      </c>
      <c r="AB353" s="35">
        <v>67.933659581084186</v>
      </c>
      <c r="AC353" s="35">
        <v>45.685507141932845</v>
      </c>
      <c r="AD353" s="35">
        <v>26.481796716956644</v>
      </c>
      <c r="AE353" s="35">
        <v>38.251353890784046</v>
      </c>
    </row>
    <row r="354" spans="1:31" x14ac:dyDescent="0.2">
      <c r="A354" s="9" t="s">
        <v>616</v>
      </c>
      <c r="B354" s="4" t="s">
        <v>617</v>
      </c>
      <c r="C354" s="35">
        <v>385.36898182432344</v>
      </c>
      <c r="D354" s="35">
        <v>472.34197272450007</v>
      </c>
      <c r="E354" s="35">
        <v>422.30650358462645</v>
      </c>
      <c r="F354" s="35">
        <v>514.77016177308985</v>
      </c>
      <c r="G354" s="35">
        <v>537.17940651110803</v>
      </c>
      <c r="H354" s="35">
        <v>920.75710475900235</v>
      </c>
      <c r="I354" s="35">
        <v>668.85964765442748</v>
      </c>
      <c r="J354" s="35">
        <v>632.7160943359554</v>
      </c>
      <c r="K354" s="35">
        <v>239.71945169437308</v>
      </c>
      <c r="L354" s="35">
        <v>259.13967515674051</v>
      </c>
      <c r="M354" s="35">
        <v>141.92218332799538</v>
      </c>
      <c r="N354" s="35">
        <v>86.598400512260511</v>
      </c>
      <c r="O354" s="35">
        <v>20.42835386685335</v>
      </c>
      <c r="P354" s="35">
        <v>28.000088680162275</v>
      </c>
      <c r="Q354" s="35">
        <v>15.247156199462415</v>
      </c>
      <c r="R354" s="35">
        <v>42.345824836199519</v>
      </c>
      <c r="S354" s="35">
        <v>12.166594860007622</v>
      </c>
      <c r="T354" s="35">
        <v>8.0565908959460852</v>
      </c>
      <c r="U354" s="35">
        <v>8.1991720084050144</v>
      </c>
      <c r="V354" s="35">
        <v>17.971350266576316</v>
      </c>
      <c r="W354" s="35">
        <v>22.445967104684847</v>
      </c>
      <c r="X354" s="35">
        <v>8.1529179544188963</v>
      </c>
      <c r="Y354" s="35">
        <v>11.893127494488812</v>
      </c>
      <c r="Z354" s="35">
        <v>15.355948266391046</v>
      </c>
      <c r="AA354" s="35">
        <v>10.604010618766933</v>
      </c>
      <c r="AB354" s="35">
        <v>14.070633941538754</v>
      </c>
      <c r="AC354" s="35">
        <v>5.1835284791005476</v>
      </c>
      <c r="AD354" s="35">
        <v>3.4109471220458509</v>
      </c>
      <c r="AE354" s="35">
        <v>7.9453835947673879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2348.7031965254482</v>
      </c>
      <c r="D355" s="21">
        <f t="shared" si="90"/>
        <v>2626.4928176494732</v>
      </c>
      <c r="E355" s="21">
        <f t="shared" si="90"/>
        <v>2913.2613721357329</v>
      </c>
      <c r="F355" s="21">
        <f t="shared" si="90"/>
        <v>2700.3368040940568</v>
      </c>
      <c r="G355" s="21">
        <f t="shared" si="90"/>
        <v>2832.2961626797223</v>
      </c>
      <c r="H355" s="21">
        <f t="shared" si="90"/>
        <v>3028.5013375641347</v>
      </c>
      <c r="I355" s="21">
        <f t="shared" si="90"/>
        <v>3246.6584564272516</v>
      </c>
      <c r="J355" s="21">
        <f t="shared" si="90"/>
        <v>3232.1373538517764</v>
      </c>
      <c r="K355" s="21">
        <f t="shared" si="90"/>
        <v>3469.4598511673867</v>
      </c>
      <c r="L355" s="21">
        <f t="shared" si="90"/>
        <v>3595.5364603088296</v>
      </c>
      <c r="M355" s="21">
        <f t="shared" si="90"/>
        <v>3755.8878254226647</v>
      </c>
      <c r="N355" s="21">
        <f t="shared" si="90"/>
        <v>3748.4879458586165</v>
      </c>
      <c r="O355" s="21">
        <f t="shared" si="90"/>
        <v>3808.4300665113269</v>
      </c>
      <c r="P355" s="21">
        <f t="shared" si="90"/>
        <v>3604.2676989576225</v>
      </c>
      <c r="Q355" s="21">
        <f t="shared" si="90"/>
        <v>3806.2627377687177</v>
      </c>
      <c r="R355" s="21">
        <f t="shared" si="90"/>
        <v>4059.8092388147097</v>
      </c>
      <c r="S355" s="21">
        <f t="shared" si="90"/>
        <v>4176.132868614417</v>
      </c>
      <c r="T355" s="21">
        <f t="shared" si="90"/>
        <v>4400.172736921757</v>
      </c>
      <c r="U355" s="21">
        <f t="shared" si="90"/>
        <v>4514.4838471747544</v>
      </c>
      <c r="V355" s="21">
        <f t="shared" si="90"/>
        <v>4527.1472393994218</v>
      </c>
      <c r="W355" s="21">
        <f t="shared" si="90"/>
        <v>3918.1278627264869</v>
      </c>
      <c r="X355" s="21">
        <f t="shared" si="90"/>
        <v>2563.4776989709053</v>
      </c>
      <c r="Y355" s="21">
        <f t="shared" si="90"/>
        <v>2607.7588663612728</v>
      </c>
      <c r="Z355" s="21">
        <f t="shared" si="90"/>
        <v>2649.3100376084922</v>
      </c>
      <c r="AA355" s="21">
        <f t="shared" si="90"/>
        <v>2691.2887785519247</v>
      </c>
      <c r="AB355" s="21">
        <f t="shared" si="90"/>
        <v>2733.4933772023642</v>
      </c>
      <c r="AC355" s="21">
        <f t="shared" si="90"/>
        <v>2777.0189227041924</v>
      </c>
      <c r="AD355" s="21">
        <f t="shared" si="90"/>
        <v>2820.0050620885991</v>
      </c>
      <c r="AE355" s="21">
        <f t="shared" si="90"/>
        <v>2833.7924409213674</v>
      </c>
    </row>
    <row r="356" spans="1:31" x14ac:dyDescent="0.2">
      <c r="A356" s="9" t="s">
        <v>800</v>
      </c>
      <c r="B356" s="4" t="s">
        <v>801</v>
      </c>
      <c r="C356" s="35">
        <v>1361.2479947439883</v>
      </c>
      <c r="D356" s="35">
        <v>1522.2477180275323</v>
      </c>
      <c r="E356" s="35">
        <v>1688.4514002669641</v>
      </c>
      <c r="F356" s="35">
        <v>1565.0457942681981</v>
      </c>
      <c r="G356" s="35">
        <v>1641.5260462336976</v>
      </c>
      <c r="H356" s="35">
        <v>1755.2415217628791</v>
      </c>
      <c r="I356" s="35">
        <v>1881.6797797049041</v>
      </c>
      <c r="J356" s="35">
        <v>1873.2637219452097</v>
      </c>
      <c r="K356" s="35">
        <v>2010.8097405551475</v>
      </c>
      <c r="L356" s="35">
        <v>2083.8805021702378</v>
      </c>
      <c r="M356" s="35">
        <v>2176.8160312479768</v>
      </c>
      <c r="N356" s="35">
        <v>2172.5272512808829</v>
      </c>
      <c r="O356" s="35">
        <v>2207.2681634829496</v>
      </c>
      <c r="P356" s="35">
        <v>2088.9409036376869</v>
      </c>
      <c r="Q356" s="35">
        <v>2206.0120354591136</v>
      </c>
      <c r="R356" s="35">
        <v>2352.9610695617598</v>
      </c>
      <c r="S356" s="35">
        <v>2420.379255069593</v>
      </c>
      <c r="T356" s="35">
        <v>2550.227003362028</v>
      </c>
      <c r="U356" s="35">
        <v>2616.4787842762989</v>
      </c>
      <c r="V356" s="35">
        <v>2623.8181608727059</v>
      </c>
      <c r="W356" s="35">
        <v>2270.8461861750575</v>
      </c>
      <c r="X356" s="35">
        <v>683.58784161485244</v>
      </c>
      <c r="Y356" s="35">
        <v>647.96201462716431</v>
      </c>
      <c r="Z356" s="35">
        <v>610.68981722880028</v>
      </c>
      <c r="AA356" s="35">
        <v>572.06002945974103</v>
      </c>
      <c r="AB356" s="35">
        <v>532.05420343979358</v>
      </c>
      <c r="AC356" s="35">
        <v>490.77249223083737</v>
      </c>
      <c r="AD356" s="35">
        <v>448.04475439100082</v>
      </c>
      <c r="AE356" s="35">
        <v>399.4499437537761</v>
      </c>
    </row>
    <row r="357" spans="1:31" x14ac:dyDescent="0.2">
      <c r="A357" s="9" t="s">
        <v>802</v>
      </c>
      <c r="B357" s="4" t="s">
        <v>803</v>
      </c>
      <c r="C357" s="35">
        <v>987.45520178145966</v>
      </c>
      <c r="D357" s="35">
        <v>1104.2450996219411</v>
      </c>
      <c r="E357" s="35">
        <v>1224.809971868769</v>
      </c>
      <c r="F357" s="35">
        <v>1135.2910098258585</v>
      </c>
      <c r="G357" s="35">
        <v>1190.770116446025</v>
      </c>
      <c r="H357" s="35">
        <v>1273.2598158012556</v>
      </c>
      <c r="I357" s="35">
        <v>1364.9786767223472</v>
      </c>
      <c r="J357" s="35">
        <v>1358.8736319065667</v>
      </c>
      <c r="K357" s="35">
        <v>1458.6501106122389</v>
      </c>
      <c r="L357" s="35">
        <v>1511.6559581385918</v>
      </c>
      <c r="M357" s="35">
        <v>1579.071794174688</v>
      </c>
      <c r="N357" s="35">
        <v>1575.9606945777334</v>
      </c>
      <c r="O357" s="35">
        <v>1601.1619030283771</v>
      </c>
      <c r="P357" s="35">
        <v>1515.3267953199356</v>
      </c>
      <c r="Q357" s="35">
        <v>1600.2507023096039</v>
      </c>
      <c r="R357" s="35">
        <v>1706.8481692529499</v>
      </c>
      <c r="S357" s="35">
        <v>1755.7536135448236</v>
      </c>
      <c r="T357" s="35">
        <v>1849.9457335597288</v>
      </c>
      <c r="U357" s="35">
        <v>1898.0050628984552</v>
      </c>
      <c r="V357" s="35">
        <v>1903.3290785267161</v>
      </c>
      <c r="W357" s="35">
        <v>1647.2816765514294</v>
      </c>
      <c r="X357" s="35">
        <v>1879.8898573560527</v>
      </c>
      <c r="Y357" s="35">
        <v>1959.7968517341085</v>
      </c>
      <c r="Z357" s="35">
        <v>2038.620220379692</v>
      </c>
      <c r="AA357" s="35">
        <v>2119.2287490921835</v>
      </c>
      <c r="AB357" s="35">
        <v>2201.4391737625706</v>
      </c>
      <c r="AC357" s="35">
        <v>2286.2464304733548</v>
      </c>
      <c r="AD357" s="35">
        <v>2371.9603076975982</v>
      </c>
      <c r="AE357" s="35">
        <v>2434.3424971675913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82.399787651962669</v>
      </c>
      <c r="D358" s="21">
        <f t="shared" si="91"/>
        <v>645.33303092691813</v>
      </c>
      <c r="E358" s="21">
        <f t="shared" si="91"/>
        <v>60.165493516036562</v>
      </c>
      <c r="F358" s="21">
        <f t="shared" si="91"/>
        <v>1529.3862416988009</v>
      </c>
      <c r="G358" s="21">
        <f t="shared" si="91"/>
        <v>1502.0466246845835</v>
      </c>
      <c r="H358" s="21">
        <f t="shared" si="91"/>
        <v>486.91489786951593</v>
      </c>
      <c r="I358" s="21">
        <f t="shared" si="91"/>
        <v>574.16524400042761</v>
      </c>
      <c r="J358" s="21">
        <f t="shared" si="91"/>
        <v>2722.7320501161612</v>
      </c>
      <c r="K358" s="21">
        <f t="shared" si="91"/>
        <v>234.70103646526826</v>
      </c>
      <c r="L358" s="21">
        <f t="shared" si="91"/>
        <v>9362.3124658446213</v>
      </c>
      <c r="M358" s="21">
        <f t="shared" si="91"/>
        <v>262.36023472774718</v>
      </c>
      <c r="N358" s="21">
        <f t="shared" si="91"/>
        <v>84.327429424936398</v>
      </c>
      <c r="O358" s="21">
        <f t="shared" si="91"/>
        <v>5418.4029118887938</v>
      </c>
      <c r="P358" s="21">
        <f t="shared" si="91"/>
        <v>208.50347447084621</v>
      </c>
      <c r="Q358" s="21">
        <f t="shared" si="91"/>
        <v>1062.6282694334127</v>
      </c>
      <c r="R358" s="21">
        <f t="shared" si="91"/>
        <v>567.02405657512622</v>
      </c>
      <c r="S358" s="21">
        <f t="shared" si="91"/>
        <v>70.763644760899467</v>
      </c>
      <c r="T358" s="21">
        <f t="shared" si="91"/>
        <v>3682.1710806271094</v>
      </c>
      <c r="U358" s="21">
        <f t="shared" si="91"/>
        <v>416.89004288127012</v>
      </c>
      <c r="V358" s="21">
        <f t="shared" si="91"/>
        <v>2320.0303981216111</v>
      </c>
      <c r="W358" s="21">
        <f t="shared" si="91"/>
        <v>709.08755089729073</v>
      </c>
      <c r="X358" s="21">
        <f t="shared" si="91"/>
        <v>41.99350580322897</v>
      </c>
      <c r="Y358" s="21">
        <f t="shared" si="91"/>
        <v>5486.384240671774</v>
      </c>
      <c r="Z358" s="21">
        <f t="shared" si="91"/>
        <v>151.49728159087175</v>
      </c>
      <c r="AA358" s="21">
        <f t="shared" si="91"/>
        <v>3165.1227757293063</v>
      </c>
      <c r="AB358" s="21">
        <f t="shared" si="91"/>
        <v>4479.8097514790898</v>
      </c>
      <c r="AC358" s="21">
        <f t="shared" si="91"/>
        <v>678.05272877839343</v>
      </c>
      <c r="AD358" s="21">
        <f t="shared" si="91"/>
        <v>13049.690905435191</v>
      </c>
      <c r="AE358" s="21">
        <f t="shared" si="91"/>
        <v>364.02617550307423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82.399787651962669</v>
      </c>
      <c r="D359" s="21">
        <f t="shared" si="92"/>
        <v>645.33303092691813</v>
      </c>
      <c r="E359" s="21">
        <f t="shared" si="92"/>
        <v>60.165493516036562</v>
      </c>
      <c r="F359" s="21">
        <f t="shared" si="92"/>
        <v>1529.3862416988009</v>
      </c>
      <c r="G359" s="21">
        <f t="shared" si="92"/>
        <v>1502.0466246845835</v>
      </c>
      <c r="H359" s="21">
        <f t="shared" si="92"/>
        <v>486.91489786951593</v>
      </c>
      <c r="I359" s="21">
        <f t="shared" si="92"/>
        <v>574.16524400042761</v>
      </c>
      <c r="J359" s="21">
        <f t="shared" si="92"/>
        <v>2722.7320501161612</v>
      </c>
      <c r="K359" s="21">
        <f t="shared" si="92"/>
        <v>234.70103646526826</v>
      </c>
      <c r="L359" s="21">
        <f t="shared" si="92"/>
        <v>9362.3124658446213</v>
      </c>
      <c r="M359" s="21">
        <f t="shared" si="92"/>
        <v>262.36023472774718</v>
      </c>
      <c r="N359" s="21">
        <f t="shared" si="92"/>
        <v>84.327429424936398</v>
      </c>
      <c r="O359" s="21">
        <f t="shared" si="92"/>
        <v>5418.4029118887938</v>
      </c>
      <c r="P359" s="21">
        <f t="shared" si="92"/>
        <v>208.50347447084621</v>
      </c>
      <c r="Q359" s="21">
        <f t="shared" si="92"/>
        <v>1062.6282694334127</v>
      </c>
      <c r="R359" s="21">
        <f t="shared" si="92"/>
        <v>567.02405657512622</v>
      </c>
      <c r="S359" s="21">
        <f t="shared" si="92"/>
        <v>70.763644760899467</v>
      </c>
      <c r="T359" s="21">
        <f t="shared" si="92"/>
        <v>3682.1710806271094</v>
      </c>
      <c r="U359" s="21">
        <f t="shared" si="92"/>
        <v>416.89004288127012</v>
      </c>
      <c r="V359" s="21">
        <f t="shared" si="92"/>
        <v>2320.0303981216111</v>
      </c>
      <c r="W359" s="21">
        <f t="shared" si="92"/>
        <v>709.08755089729073</v>
      </c>
      <c r="X359" s="21">
        <f t="shared" si="92"/>
        <v>41.99350580322897</v>
      </c>
      <c r="Y359" s="21">
        <f t="shared" si="92"/>
        <v>5486.384240671774</v>
      </c>
      <c r="Z359" s="21">
        <f t="shared" si="92"/>
        <v>151.49728159087175</v>
      </c>
      <c r="AA359" s="21">
        <f t="shared" si="92"/>
        <v>3165.1227757293063</v>
      </c>
      <c r="AB359" s="21">
        <f t="shared" si="92"/>
        <v>4479.8097514790898</v>
      </c>
      <c r="AC359" s="21">
        <f t="shared" si="92"/>
        <v>678.05272877839343</v>
      </c>
      <c r="AD359" s="21">
        <f t="shared" si="92"/>
        <v>13049.690905435191</v>
      </c>
      <c r="AE359" s="21">
        <f t="shared" si="92"/>
        <v>364.02617550307423</v>
      </c>
    </row>
    <row r="360" spans="1:31" x14ac:dyDescent="0.2">
      <c r="A360" s="9" t="s">
        <v>624</v>
      </c>
      <c r="B360" s="4" t="s">
        <v>556</v>
      </c>
      <c r="C360" s="35">
        <v>10.968104676516164</v>
      </c>
      <c r="D360" s="35">
        <v>247.47635476530485</v>
      </c>
      <c r="E360" s="35">
        <v>5.5617026368528881</v>
      </c>
      <c r="F360" s="35">
        <v>72.760756355163096</v>
      </c>
      <c r="G360" s="35">
        <v>41.986972393309564</v>
      </c>
      <c r="H360" s="35">
        <v>16.471569589422948</v>
      </c>
      <c r="I360" s="35">
        <v>56.558536238990882</v>
      </c>
      <c r="J360" s="35">
        <v>293.52783497568612</v>
      </c>
      <c r="K360" s="35">
        <v>27.032010198316389</v>
      </c>
      <c r="L360" s="35">
        <v>855.85916454010658</v>
      </c>
      <c r="M360" s="35">
        <v>19.150504890943708</v>
      </c>
      <c r="N360" s="35">
        <v>16.82827564859284</v>
      </c>
      <c r="O360" s="35">
        <v>1806.1338124560043</v>
      </c>
      <c r="P360" s="35">
        <v>7.3549392200266395</v>
      </c>
      <c r="Q360" s="35">
        <v>45.774851021637382</v>
      </c>
      <c r="R360" s="35">
        <v>28.592295885705663</v>
      </c>
      <c r="S360" s="35">
        <v>10.342049144095554</v>
      </c>
      <c r="T360" s="35">
        <v>37.534213083263687</v>
      </c>
      <c r="U360" s="35">
        <v>4.8507170903441912</v>
      </c>
      <c r="V360" s="35">
        <v>217.97652101477229</v>
      </c>
      <c r="W360" s="35">
        <v>141.02022196365866</v>
      </c>
      <c r="X360" s="35">
        <v>2.2494320874182487</v>
      </c>
      <c r="Y360" s="35">
        <v>824.70198222894112</v>
      </c>
      <c r="Z360" s="35">
        <v>5.2365420114871419</v>
      </c>
      <c r="AA360" s="35">
        <v>328.54222307239354</v>
      </c>
      <c r="AB360" s="35">
        <v>1261.8930612067065</v>
      </c>
      <c r="AC360" s="35">
        <v>120.89908834027983</v>
      </c>
      <c r="AD360" s="35">
        <v>3466.6175038946312</v>
      </c>
      <c r="AE360" s="35">
        <v>35.833914201220608</v>
      </c>
    </row>
    <row r="361" spans="1:31" x14ac:dyDescent="0.2">
      <c r="A361" s="9" t="s">
        <v>625</v>
      </c>
      <c r="B361" s="4" t="s">
        <v>592</v>
      </c>
      <c r="C361" s="35">
        <v>71.431682975446506</v>
      </c>
      <c r="D361" s="35">
        <v>397.85667616161334</v>
      </c>
      <c r="E361" s="35">
        <v>54.603790879183677</v>
      </c>
      <c r="F361" s="35">
        <v>1456.6254853436378</v>
      </c>
      <c r="G361" s="35">
        <v>1460.059652291274</v>
      </c>
      <c r="H361" s="35">
        <v>470.443328280093</v>
      </c>
      <c r="I361" s="35">
        <v>517.60670776143672</v>
      </c>
      <c r="J361" s="35">
        <v>2429.2042151404753</v>
      </c>
      <c r="K361" s="35">
        <v>207.66902626695187</v>
      </c>
      <c r="L361" s="35">
        <v>8506.4533013045148</v>
      </c>
      <c r="M361" s="35">
        <v>243.20972983680349</v>
      </c>
      <c r="N361" s="35">
        <v>67.499153776343562</v>
      </c>
      <c r="O361" s="35">
        <v>3612.2690994327891</v>
      </c>
      <c r="P361" s="35">
        <v>201.14853525081958</v>
      </c>
      <c r="Q361" s="35">
        <v>1016.8534184117752</v>
      </c>
      <c r="R361" s="35">
        <v>538.43176068942057</v>
      </c>
      <c r="S361" s="35">
        <v>60.421595616803913</v>
      </c>
      <c r="T361" s="35">
        <v>3644.6368675438457</v>
      </c>
      <c r="U361" s="35">
        <v>412.03932579092594</v>
      </c>
      <c r="V361" s="35">
        <v>2102.0538771068386</v>
      </c>
      <c r="W361" s="35">
        <v>568.0673289336321</v>
      </c>
      <c r="X361" s="35">
        <v>39.744073715810721</v>
      </c>
      <c r="Y361" s="35">
        <v>4661.6822584428328</v>
      </c>
      <c r="Z361" s="35">
        <v>146.26073957938462</v>
      </c>
      <c r="AA361" s="35">
        <v>2836.5805526569129</v>
      </c>
      <c r="AB361" s="35">
        <v>3217.9166902723832</v>
      </c>
      <c r="AC361" s="35">
        <v>557.1536404381136</v>
      </c>
      <c r="AD361" s="35">
        <v>9583.0734015405596</v>
      </c>
      <c r="AE361" s="35">
        <v>328.19226130185359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863.03798943538027</v>
      </c>
      <c r="D364" s="21">
        <f t="shared" si="93"/>
        <v>867.21251563947237</v>
      </c>
      <c r="E364" s="21">
        <f t="shared" si="93"/>
        <v>870.3618527927382</v>
      </c>
      <c r="F364" s="21">
        <f t="shared" si="93"/>
        <v>873.62650145895907</v>
      </c>
      <c r="G364" s="21">
        <f t="shared" si="93"/>
        <v>868.75797743477233</v>
      </c>
      <c r="H364" s="21">
        <f t="shared" si="93"/>
        <v>866.28950899045867</v>
      </c>
      <c r="I364" s="21">
        <f t="shared" si="93"/>
        <v>854.83913071900565</v>
      </c>
      <c r="J364" s="21">
        <f t="shared" si="93"/>
        <v>840.95024187132765</v>
      </c>
      <c r="K364" s="21">
        <f t="shared" si="93"/>
        <v>833.70529471662644</v>
      </c>
      <c r="L364" s="21">
        <f t="shared" si="93"/>
        <v>828.93074640434145</v>
      </c>
      <c r="M364" s="21">
        <f t="shared" si="93"/>
        <v>818.48080552423539</v>
      </c>
      <c r="N364" s="21">
        <f t="shared" si="93"/>
        <v>814.45539849897591</v>
      </c>
      <c r="O364" s="21">
        <f t="shared" si="93"/>
        <v>577.06498479990944</v>
      </c>
      <c r="P364" s="21">
        <f t="shared" si="93"/>
        <v>546.36955319459389</v>
      </c>
      <c r="Q364" s="21">
        <f t="shared" si="93"/>
        <v>556.81356232297196</v>
      </c>
      <c r="R364" s="21">
        <f t="shared" si="93"/>
        <v>551.87486934129947</v>
      </c>
      <c r="S364" s="21">
        <f t="shared" si="93"/>
        <v>554.69355764852776</v>
      </c>
      <c r="T364" s="21">
        <f t="shared" si="93"/>
        <v>556.51865903197745</v>
      </c>
      <c r="U364" s="21">
        <f t="shared" si="93"/>
        <v>350.78628382070934</v>
      </c>
      <c r="V364" s="21">
        <f t="shared" si="93"/>
        <v>348.59211794716134</v>
      </c>
      <c r="W364" s="21">
        <f t="shared" si="93"/>
        <v>345.07186052614247</v>
      </c>
      <c r="X364" s="21">
        <f t="shared" si="93"/>
        <v>341.05153222089274</v>
      </c>
      <c r="Y364" s="21">
        <f t="shared" si="93"/>
        <v>338.90301334649604</v>
      </c>
      <c r="Z364" s="21">
        <f t="shared" si="93"/>
        <v>339.83878362908297</v>
      </c>
      <c r="AA364" s="21">
        <f t="shared" si="93"/>
        <v>166.41819266938026</v>
      </c>
      <c r="AB364" s="21">
        <f t="shared" si="93"/>
        <v>163.17727744531362</v>
      </c>
      <c r="AC364" s="21">
        <f t="shared" si="93"/>
        <v>163.63919496991895</v>
      </c>
      <c r="AD364" s="21">
        <f t="shared" si="93"/>
        <v>809.35299728583266</v>
      </c>
      <c r="AE364" s="21">
        <f t="shared" si="93"/>
        <v>811.9667896993318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863.03798943538027</v>
      </c>
      <c r="D366" s="35">
        <v>867.21251563947237</v>
      </c>
      <c r="E366" s="35">
        <v>870.3618527927382</v>
      </c>
      <c r="F366" s="35">
        <v>873.62650145895907</v>
      </c>
      <c r="G366" s="35">
        <v>868.75797743477233</v>
      </c>
      <c r="H366" s="35">
        <v>866.28950899045867</v>
      </c>
      <c r="I366" s="35">
        <v>854.83913071900565</v>
      </c>
      <c r="J366" s="35">
        <v>840.95024187132765</v>
      </c>
      <c r="K366" s="35">
        <v>833.70529471662644</v>
      </c>
      <c r="L366" s="35">
        <v>828.93074640434145</v>
      </c>
      <c r="M366" s="35">
        <v>818.48080552423539</v>
      </c>
      <c r="N366" s="35">
        <v>814.45539849897591</v>
      </c>
      <c r="O366" s="35">
        <v>577.06498479990944</v>
      </c>
      <c r="P366" s="35">
        <v>546.36955319459389</v>
      </c>
      <c r="Q366" s="35">
        <v>556.81356232297196</v>
      </c>
      <c r="R366" s="35">
        <v>551.87486934129947</v>
      </c>
      <c r="S366" s="35">
        <v>554.69355764852776</v>
      </c>
      <c r="T366" s="35">
        <v>556.51865903197745</v>
      </c>
      <c r="U366" s="35">
        <v>350.78628382070934</v>
      </c>
      <c r="V366" s="35">
        <v>348.59211794716134</v>
      </c>
      <c r="W366" s="35">
        <v>345.07186052614247</v>
      </c>
      <c r="X366" s="35">
        <v>341.05153222089274</v>
      </c>
      <c r="Y366" s="35">
        <v>338.90301334649604</v>
      </c>
      <c r="Z366" s="35">
        <v>339.83878362908297</v>
      </c>
      <c r="AA366" s="35">
        <v>166.41819266938026</v>
      </c>
      <c r="AB366" s="35">
        <v>163.17727744531362</v>
      </c>
      <c r="AC366" s="35">
        <v>163.63919496991895</v>
      </c>
      <c r="AD366" s="35">
        <v>809.35299728583266</v>
      </c>
      <c r="AE366" s="35">
        <v>811.9667896993318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393.91156702945563</v>
      </c>
      <c r="D367" s="21">
        <f t="shared" si="94"/>
        <v>398.43190503360472</v>
      </c>
      <c r="E367" s="21">
        <f t="shared" si="94"/>
        <v>401.84212878734019</v>
      </c>
      <c r="F367" s="21">
        <f t="shared" si="94"/>
        <v>405.3772162953905</v>
      </c>
      <c r="G367" s="21">
        <f t="shared" si="94"/>
        <v>400.10539068100729</v>
      </c>
      <c r="H367" s="21">
        <f t="shared" si="94"/>
        <v>397.43243782951157</v>
      </c>
      <c r="I367" s="21">
        <f t="shared" si="94"/>
        <v>385.03352654429847</v>
      </c>
      <c r="J367" s="21">
        <f t="shared" si="94"/>
        <v>369.99410194276635</v>
      </c>
      <c r="K367" s="21">
        <f t="shared" si="94"/>
        <v>362.1489936932731</v>
      </c>
      <c r="L367" s="21">
        <f t="shared" si="94"/>
        <v>356.97892860480573</v>
      </c>
      <c r="M367" s="21">
        <f t="shared" si="94"/>
        <v>345.66332951833914</v>
      </c>
      <c r="N367" s="21">
        <f t="shared" si="94"/>
        <v>341.30446351323104</v>
      </c>
      <c r="O367" s="21">
        <f t="shared" si="94"/>
        <v>314.23290039094491</v>
      </c>
      <c r="P367" s="21">
        <f t="shared" si="94"/>
        <v>281.22315353134098</v>
      </c>
      <c r="Q367" s="21">
        <f t="shared" si="94"/>
        <v>293.37752205860289</v>
      </c>
      <c r="R367" s="21">
        <f t="shared" si="94"/>
        <v>288.39496567468393</v>
      </c>
      <c r="S367" s="21">
        <f t="shared" si="94"/>
        <v>292.04999136448276</v>
      </c>
      <c r="T367" s="21">
        <f t="shared" si="94"/>
        <v>294.57359308073006</v>
      </c>
      <c r="U367" s="21">
        <f t="shared" si="94"/>
        <v>257.08762402146948</v>
      </c>
      <c r="V367" s="21">
        <f t="shared" si="94"/>
        <v>255.4048839328006</v>
      </c>
      <c r="W367" s="21">
        <f t="shared" si="94"/>
        <v>252.39319506234384</v>
      </c>
      <c r="X367" s="21">
        <f t="shared" si="94"/>
        <v>248.71769771432562</v>
      </c>
      <c r="Y367" s="21">
        <f t="shared" si="94"/>
        <v>247.24137546894798</v>
      </c>
      <c r="Z367" s="21">
        <f t="shared" si="94"/>
        <v>249.58965000822531</v>
      </c>
      <c r="AA367" s="21">
        <f t="shared" si="94"/>
        <v>84.034863310281139</v>
      </c>
      <c r="AB367" s="21">
        <f t="shared" si="94"/>
        <v>80.606039653154852</v>
      </c>
      <c r="AC367" s="21">
        <f t="shared" si="94"/>
        <v>81.931386406401145</v>
      </c>
      <c r="AD367" s="21">
        <f t="shared" si="94"/>
        <v>179.01343295957602</v>
      </c>
      <c r="AE367" s="21">
        <f t="shared" si="94"/>
        <v>181.77520537810082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122.56473333333268</v>
      </c>
      <c r="D368" s="21">
        <f t="shared" si="95"/>
        <v>122.56473333333268</v>
      </c>
      <c r="E368" s="21">
        <f t="shared" si="95"/>
        <v>122.56473333333268</v>
      </c>
      <c r="F368" s="21">
        <f t="shared" si="95"/>
        <v>122.56473333333268</v>
      </c>
      <c r="G368" s="21">
        <f t="shared" si="95"/>
        <v>122.56473333333268</v>
      </c>
      <c r="H368" s="21">
        <f t="shared" si="95"/>
        <v>122.56473333333268</v>
      </c>
      <c r="I368" s="21">
        <f t="shared" si="95"/>
        <v>122.56473333333268</v>
      </c>
      <c r="J368" s="21">
        <f t="shared" si="95"/>
        <v>122.56473333333268</v>
      </c>
      <c r="K368" s="21">
        <f t="shared" si="95"/>
        <v>122.56473333333268</v>
      </c>
      <c r="L368" s="21">
        <f t="shared" si="95"/>
        <v>122.56473333333268</v>
      </c>
      <c r="M368" s="21">
        <f t="shared" si="95"/>
        <v>122.56473333333268</v>
      </c>
      <c r="N368" s="21">
        <f t="shared" si="95"/>
        <v>122.56473333333268</v>
      </c>
      <c r="O368" s="21">
        <f t="shared" si="95"/>
        <v>106.18997179487125</v>
      </c>
      <c r="P368" s="21">
        <f t="shared" si="95"/>
        <v>106.18997179487125</v>
      </c>
      <c r="Q368" s="21">
        <f t="shared" si="95"/>
        <v>106.18997179487125</v>
      </c>
      <c r="R368" s="21">
        <f t="shared" si="95"/>
        <v>106.18997179487125</v>
      </c>
      <c r="S368" s="21">
        <f t="shared" si="95"/>
        <v>106.18997179487125</v>
      </c>
      <c r="T368" s="21">
        <f t="shared" si="95"/>
        <v>106.18997179487125</v>
      </c>
      <c r="U368" s="21">
        <f t="shared" si="95"/>
        <v>92.999191666666221</v>
      </c>
      <c r="V368" s="21">
        <f t="shared" si="95"/>
        <v>92.999191666666221</v>
      </c>
      <c r="W368" s="21">
        <f t="shared" si="95"/>
        <v>92.999191666666221</v>
      </c>
      <c r="X368" s="21">
        <f t="shared" si="95"/>
        <v>92.999191666666221</v>
      </c>
      <c r="Y368" s="21">
        <f t="shared" si="95"/>
        <v>92.999191666666221</v>
      </c>
      <c r="Z368" s="21">
        <f t="shared" si="95"/>
        <v>92.999191666666221</v>
      </c>
      <c r="AA368" s="21">
        <f t="shared" si="95"/>
        <v>1.2414285714285713E-2</v>
      </c>
      <c r="AB368" s="21">
        <f t="shared" si="95"/>
        <v>1.2414285714285713E-2</v>
      </c>
      <c r="AC368" s="21">
        <f t="shared" si="95"/>
        <v>1.2414285714285713E-2</v>
      </c>
      <c r="AD368" s="21">
        <f t="shared" si="95"/>
        <v>18.494391666666658</v>
      </c>
      <c r="AE368" s="21">
        <f t="shared" si="95"/>
        <v>18.494391666666658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122.56473333333268</v>
      </c>
      <c r="D370" s="35">
        <v>122.56473333333268</v>
      </c>
      <c r="E370" s="35">
        <v>122.56473333333268</v>
      </c>
      <c r="F370" s="35">
        <v>122.56473333333268</v>
      </c>
      <c r="G370" s="35">
        <v>122.56473333333268</v>
      </c>
      <c r="H370" s="35">
        <v>122.56473333333268</v>
      </c>
      <c r="I370" s="35">
        <v>122.56473333333268</v>
      </c>
      <c r="J370" s="35">
        <v>122.56473333333268</v>
      </c>
      <c r="K370" s="35">
        <v>122.56473333333268</v>
      </c>
      <c r="L370" s="35">
        <v>122.56473333333268</v>
      </c>
      <c r="M370" s="35">
        <v>122.56473333333268</v>
      </c>
      <c r="N370" s="35">
        <v>122.56473333333268</v>
      </c>
      <c r="O370" s="35">
        <v>106.18997179487125</v>
      </c>
      <c r="P370" s="35">
        <v>106.18997179487125</v>
      </c>
      <c r="Q370" s="35">
        <v>106.18997179487125</v>
      </c>
      <c r="R370" s="35">
        <v>106.18997179487125</v>
      </c>
      <c r="S370" s="35">
        <v>106.18997179487125</v>
      </c>
      <c r="T370" s="35">
        <v>106.18997179487125</v>
      </c>
      <c r="U370" s="35">
        <v>92.999191666666221</v>
      </c>
      <c r="V370" s="35">
        <v>92.999191666666221</v>
      </c>
      <c r="W370" s="35">
        <v>92.999191666666221</v>
      </c>
      <c r="X370" s="35">
        <v>92.999191666666221</v>
      </c>
      <c r="Y370" s="35">
        <v>92.999191666666221</v>
      </c>
      <c r="Z370" s="35">
        <v>92.999191666666221</v>
      </c>
      <c r="AA370" s="35">
        <v>1.2414285714285713E-2</v>
      </c>
      <c r="AB370" s="35">
        <v>1.2414285714285713E-2</v>
      </c>
      <c r="AC370" s="35">
        <v>1.2414285714285713E-2</v>
      </c>
      <c r="AD370" s="35">
        <v>18.494391666666658</v>
      </c>
      <c r="AE370" s="35">
        <v>18.494391666666658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270.46427568049285</v>
      </c>
      <c r="D371" s="21">
        <f t="shared" si="96"/>
        <v>274.95392609229248</v>
      </c>
      <c r="E371" s="21">
        <f t="shared" si="96"/>
        <v>278.34099857807428</v>
      </c>
      <c r="F371" s="21">
        <f t="shared" si="96"/>
        <v>281.85208714527835</v>
      </c>
      <c r="G371" s="21">
        <f t="shared" si="96"/>
        <v>276.61605080931707</v>
      </c>
      <c r="H371" s="21">
        <f t="shared" si="96"/>
        <v>273.96124405384353</v>
      </c>
      <c r="I371" s="21">
        <f t="shared" si="96"/>
        <v>261.64650628281197</v>
      </c>
      <c r="J371" s="21">
        <f t="shared" si="96"/>
        <v>246.70918106652903</v>
      </c>
      <c r="K371" s="21">
        <f t="shared" si="96"/>
        <v>238.91733155204122</v>
      </c>
      <c r="L371" s="21">
        <f t="shared" si="96"/>
        <v>233.78236491189989</v>
      </c>
      <c r="M371" s="21">
        <f t="shared" si="96"/>
        <v>222.54358496852319</v>
      </c>
      <c r="N371" s="21">
        <f t="shared" si="96"/>
        <v>218.21431035745417</v>
      </c>
      <c r="O371" s="21">
        <f t="shared" si="96"/>
        <v>207.39267380358265</v>
      </c>
      <c r="P371" s="21">
        <f t="shared" si="96"/>
        <v>174.6066413610879</v>
      </c>
      <c r="Q371" s="21">
        <f t="shared" si="96"/>
        <v>186.67708479779665</v>
      </c>
      <c r="R371" s="21">
        <f t="shared" si="96"/>
        <v>181.72774382829809</v>
      </c>
      <c r="S371" s="21">
        <f t="shared" si="96"/>
        <v>185.3569494180536</v>
      </c>
      <c r="T371" s="21">
        <f t="shared" si="96"/>
        <v>187.86250477695827</v>
      </c>
      <c r="U371" s="21">
        <f t="shared" si="96"/>
        <v>163.57314914508208</v>
      </c>
      <c r="V371" s="21">
        <f t="shared" si="96"/>
        <v>161.90067247765433</v>
      </c>
      <c r="W371" s="21">
        <f t="shared" si="96"/>
        <v>158.90809030004573</v>
      </c>
      <c r="X371" s="21">
        <f t="shared" si="96"/>
        <v>155.25641064506704</v>
      </c>
      <c r="Y371" s="21">
        <f t="shared" si="96"/>
        <v>153.78868835519097</v>
      </c>
      <c r="Z371" s="21">
        <f t="shared" si="96"/>
        <v>156.11878785871843</v>
      </c>
      <c r="AA371" s="21">
        <f t="shared" si="96"/>
        <v>83.544522127158018</v>
      </c>
      <c r="AB371" s="21">
        <f t="shared" si="96"/>
        <v>80.142804390902157</v>
      </c>
      <c r="AC371" s="21">
        <f t="shared" si="96"/>
        <v>81.462675040315105</v>
      </c>
      <c r="AD371" s="21">
        <f t="shared" si="96"/>
        <v>160.03202753913763</v>
      </c>
      <c r="AE371" s="21">
        <f t="shared" si="96"/>
        <v>162.71281071883303</v>
      </c>
    </row>
    <row r="372" spans="1:31" x14ac:dyDescent="0.2">
      <c r="A372" s="9" t="s">
        <v>646</v>
      </c>
      <c r="B372" s="4" t="s">
        <v>647</v>
      </c>
      <c r="C372" s="35">
        <v>29.528887499999986</v>
      </c>
      <c r="D372" s="35">
        <v>29.528887499999986</v>
      </c>
      <c r="E372" s="35">
        <v>29.528887499999986</v>
      </c>
      <c r="F372" s="35">
        <v>29.528887499999986</v>
      </c>
      <c r="G372" s="35">
        <v>29.528887499999986</v>
      </c>
      <c r="H372" s="35">
        <v>29.528887499999986</v>
      </c>
      <c r="I372" s="35">
        <v>29.528887499999986</v>
      </c>
      <c r="J372" s="35">
        <v>29.528887499999986</v>
      </c>
      <c r="K372" s="35">
        <v>29.528887499999986</v>
      </c>
      <c r="L372" s="35">
        <v>29.528887499999986</v>
      </c>
      <c r="M372" s="35">
        <v>29.528887499999986</v>
      </c>
      <c r="N372" s="35">
        <v>29.528887499999986</v>
      </c>
      <c r="O372" s="35">
        <v>18.140659862637357</v>
      </c>
      <c r="P372" s="35">
        <v>18.140659862637357</v>
      </c>
      <c r="Q372" s="35">
        <v>18.140659862637357</v>
      </c>
      <c r="R372" s="35">
        <v>18.140659862637357</v>
      </c>
      <c r="S372" s="35">
        <v>18.140659862637357</v>
      </c>
      <c r="T372" s="35">
        <v>18.140659862637357</v>
      </c>
      <c r="U372" s="35">
        <v>8.9668098214285656</v>
      </c>
      <c r="V372" s="35">
        <v>8.9668098214285656</v>
      </c>
      <c r="W372" s="35">
        <v>8.9668098214285656</v>
      </c>
      <c r="X372" s="35">
        <v>8.9668098214285656</v>
      </c>
      <c r="Y372" s="35">
        <v>8.9668098214285656</v>
      </c>
      <c r="Z372" s="35">
        <v>8.9668098214285656</v>
      </c>
      <c r="AA372" s="35">
        <v>2.3972142857142855E-2</v>
      </c>
      <c r="AB372" s="35">
        <v>2.3972142857142855E-2</v>
      </c>
      <c r="AC372" s="35">
        <v>2.3972142857142855E-2</v>
      </c>
      <c r="AD372" s="35">
        <v>55.94403375000006</v>
      </c>
      <c r="AE372" s="35">
        <v>55.94403375000006</v>
      </c>
    </row>
    <row r="373" spans="1:31" x14ac:dyDescent="0.2">
      <c r="A373" s="9" t="s">
        <v>648</v>
      </c>
      <c r="B373" s="4" t="s">
        <v>649</v>
      </c>
      <c r="C373" s="35">
        <v>240.93538818049288</v>
      </c>
      <c r="D373" s="35">
        <v>245.42503859229248</v>
      </c>
      <c r="E373" s="35">
        <v>248.81211107807431</v>
      </c>
      <c r="F373" s="35">
        <v>252.32319964527835</v>
      </c>
      <c r="G373" s="35">
        <v>247.08716330931711</v>
      </c>
      <c r="H373" s="35">
        <v>244.43235655384353</v>
      </c>
      <c r="I373" s="35">
        <v>232.11761878281197</v>
      </c>
      <c r="J373" s="35">
        <v>217.18029356652903</v>
      </c>
      <c r="K373" s="35">
        <v>209.38844405204122</v>
      </c>
      <c r="L373" s="35">
        <v>204.25347741189989</v>
      </c>
      <c r="M373" s="35">
        <v>193.0146974685232</v>
      </c>
      <c r="N373" s="35">
        <v>188.68542285745417</v>
      </c>
      <c r="O373" s="35">
        <v>189.25201394094529</v>
      </c>
      <c r="P373" s="35">
        <v>156.46598149845053</v>
      </c>
      <c r="Q373" s="35">
        <v>168.53642493515929</v>
      </c>
      <c r="R373" s="35">
        <v>163.58708396566072</v>
      </c>
      <c r="S373" s="35">
        <v>167.21628955541624</v>
      </c>
      <c r="T373" s="35">
        <v>169.72184491432091</v>
      </c>
      <c r="U373" s="35">
        <v>154.60633932365351</v>
      </c>
      <c r="V373" s="35">
        <v>152.93386265622576</v>
      </c>
      <c r="W373" s="35">
        <v>149.94128047861716</v>
      </c>
      <c r="X373" s="35">
        <v>146.28960082363847</v>
      </c>
      <c r="Y373" s="35">
        <v>144.8218785337624</v>
      </c>
      <c r="Z373" s="35">
        <v>147.15197803728987</v>
      </c>
      <c r="AA373" s="35">
        <v>83.520549984300871</v>
      </c>
      <c r="AB373" s="35">
        <v>80.11883224804501</v>
      </c>
      <c r="AC373" s="35">
        <v>81.438702897457958</v>
      </c>
      <c r="AD373" s="35">
        <v>104.08799378913756</v>
      </c>
      <c r="AE373" s="35">
        <v>106.76877696883297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0.88255801563008895</v>
      </c>
      <c r="D374" s="21">
        <f t="shared" si="97"/>
        <v>0.91324560797954379</v>
      </c>
      <c r="E374" s="21">
        <f t="shared" si="97"/>
        <v>0.93639687593318466</v>
      </c>
      <c r="F374" s="21">
        <f t="shared" si="97"/>
        <v>0.96039581677944796</v>
      </c>
      <c r="G374" s="21">
        <f t="shared" si="97"/>
        <v>0.92460653835754447</v>
      </c>
      <c r="H374" s="21">
        <f t="shared" si="97"/>
        <v>0.90646044233535861</v>
      </c>
      <c r="I374" s="21">
        <f t="shared" si="97"/>
        <v>0.82228692815379978</v>
      </c>
      <c r="J374" s="21">
        <f t="shared" si="97"/>
        <v>0.72018754290460341</v>
      </c>
      <c r="K374" s="21">
        <f t="shared" si="97"/>
        <v>0.66692880789920583</v>
      </c>
      <c r="L374" s="21">
        <f t="shared" si="97"/>
        <v>0.6318303595731275</v>
      </c>
      <c r="M374" s="21">
        <f t="shared" si="97"/>
        <v>0.55501121648324347</v>
      </c>
      <c r="N374" s="21">
        <f t="shared" si="97"/>
        <v>0.52541982244415031</v>
      </c>
      <c r="O374" s="21">
        <f t="shared" si="97"/>
        <v>0.65025479249100793</v>
      </c>
      <c r="P374" s="21">
        <f t="shared" si="97"/>
        <v>0.42654037538182726</v>
      </c>
      <c r="Q374" s="21">
        <f t="shared" si="97"/>
        <v>0.51046546593500275</v>
      </c>
      <c r="R374" s="21">
        <f t="shared" si="97"/>
        <v>0.4772500515145901</v>
      </c>
      <c r="S374" s="21">
        <f t="shared" si="97"/>
        <v>0.50307015155786772</v>
      </c>
      <c r="T374" s="21">
        <f t="shared" si="97"/>
        <v>0.52111650890057348</v>
      </c>
      <c r="U374" s="21">
        <f t="shared" si="97"/>
        <v>0.51528320972121211</v>
      </c>
      <c r="V374" s="21">
        <f t="shared" si="97"/>
        <v>0.50501978848006834</v>
      </c>
      <c r="W374" s="21">
        <f t="shared" si="97"/>
        <v>0.48591309563190177</v>
      </c>
      <c r="X374" s="21">
        <f t="shared" si="97"/>
        <v>0.46209540259237863</v>
      </c>
      <c r="Y374" s="21">
        <f t="shared" si="97"/>
        <v>0.45349544709081335</v>
      </c>
      <c r="Z374" s="21">
        <f t="shared" si="97"/>
        <v>0.47167048284064211</v>
      </c>
      <c r="AA374" s="21">
        <f t="shared" si="97"/>
        <v>0.47792689740883754</v>
      </c>
      <c r="AB374" s="21">
        <f t="shared" si="97"/>
        <v>0.45082097653841358</v>
      </c>
      <c r="AC374" s="21">
        <f t="shared" si="97"/>
        <v>0.45629708037175698</v>
      </c>
      <c r="AD374" s="21">
        <f t="shared" si="97"/>
        <v>0.48701375377170592</v>
      </c>
      <c r="AE374" s="21">
        <f t="shared" si="97"/>
        <v>0.56800299260115095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0.88255801563008895</v>
      </c>
      <c r="D376" s="35">
        <v>0.91324560797954379</v>
      </c>
      <c r="E376" s="35">
        <v>0.93639687593318466</v>
      </c>
      <c r="F376" s="35">
        <v>0.96039581677944796</v>
      </c>
      <c r="G376" s="35">
        <v>0.92460653835754447</v>
      </c>
      <c r="H376" s="35">
        <v>0.90646044233535861</v>
      </c>
      <c r="I376" s="35">
        <v>0.82228692815379978</v>
      </c>
      <c r="J376" s="35">
        <v>0.72018754290460341</v>
      </c>
      <c r="K376" s="35">
        <v>0.66692880789920583</v>
      </c>
      <c r="L376" s="35">
        <v>0.6318303595731275</v>
      </c>
      <c r="M376" s="35">
        <v>0.55501121648324347</v>
      </c>
      <c r="N376" s="35">
        <v>0.52541982244415031</v>
      </c>
      <c r="O376" s="35">
        <v>0.65025479249100793</v>
      </c>
      <c r="P376" s="35">
        <v>0.42654037538182726</v>
      </c>
      <c r="Q376" s="35">
        <v>0.51046546593500275</v>
      </c>
      <c r="R376" s="35">
        <v>0.4772500515145901</v>
      </c>
      <c r="S376" s="35">
        <v>0.50307015155786772</v>
      </c>
      <c r="T376" s="35">
        <v>0.52111650890057348</v>
      </c>
      <c r="U376" s="35">
        <v>0.51528320972121211</v>
      </c>
      <c r="V376" s="35">
        <v>0.50501978848006834</v>
      </c>
      <c r="W376" s="35">
        <v>0.48591309563190177</v>
      </c>
      <c r="X376" s="35">
        <v>0.46209540259237863</v>
      </c>
      <c r="Y376" s="35">
        <v>0.45349544709081335</v>
      </c>
      <c r="Z376" s="35">
        <v>0.47167048284064211</v>
      </c>
      <c r="AA376" s="35">
        <v>0.47792689740883754</v>
      </c>
      <c r="AB376" s="35">
        <v>0.45082097653841358</v>
      </c>
      <c r="AC376" s="35">
        <v>0.45629708037175698</v>
      </c>
      <c r="AD376" s="35">
        <v>0.48701375377170592</v>
      </c>
      <c r="AE376" s="35">
        <v>0.56800299260115095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64.287535591313656</v>
      </c>
      <c r="D383" s="21">
        <f t="shared" si="100"/>
        <v>71.282103814391164</v>
      </c>
      <c r="E383" s="21">
        <f t="shared" si="100"/>
        <v>78.276672037468671</v>
      </c>
      <c r="F383" s="21">
        <f t="shared" si="100"/>
        <v>85.271240260546179</v>
      </c>
      <c r="G383" s="21">
        <f t="shared" si="100"/>
        <v>92.265808483623687</v>
      </c>
      <c r="H383" s="21">
        <f t="shared" si="100"/>
        <v>99.26037670670118</v>
      </c>
      <c r="I383" s="21">
        <f t="shared" si="100"/>
        <v>106.25494492977869</v>
      </c>
      <c r="J383" s="21">
        <f t="shared" si="100"/>
        <v>113.2495131528562</v>
      </c>
      <c r="K383" s="21">
        <f t="shared" si="100"/>
        <v>120.24408137593372</v>
      </c>
      <c r="L383" s="21">
        <f t="shared" si="100"/>
        <v>127.23864959901121</v>
      </c>
      <c r="M383" s="21">
        <f t="shared" si="100"/>
        <v>134.2332178220887</v>
      </c>
      <c r="N383" s="21">
        <f t="shared" si="100"/>
        <v>141.2277860451662</v>
      </c>
      <c r="O383" s="21">
        <f t="shared" si="100"/>
        <v>128.42959907215004</v>
      </c>
      <c r="P383" s="21">
        <f t="shared" si="100"/>
        <v>133.28405974588546</v>
      </c>
      <c r="Q383" s="21">
        <f t="shared" si="100"/>
        <v>138.13852041962087</v>
      </c>
      <c r="R383" s="21">
        <f t="shared" si="100"/>
        <v>142.99298109335629</v>
      </c>
      <c r="S383" s="21">
        <f t="shared" si="100"/>
        <v>147.84744176709171</v>
      </c>
      <c r="T383" s="21">
        <f t="shared" si="100"/>
        <v>152.70190244082713</v>
      </c>
      <c r="U383" s="21">
        <f t="shared" si="100"/>
        <v>141.688442917928</v>
      </c>
      <c r="V383" s="21">
        <f t="shared" si="100"/>
        <v>144.81888115334519</v>
      </c>
      <c r="W383" s="21">
        <f t="shared" si="100"/>
        <v>140.95475116568485</v>
      </c>
      <c r="X383" s="21">
        <f t="shared" si="100"/>
        <v>137.09062117802458</v>
      </c>
      <c r="Y383" s="21">
        <f t="shared" si="100"/>
        <v>131.80421867921532</v>
      </c>
      <c r="Z383" s="21">
        <f t="shared" si="100"/>
        <v>127.75938122709218</v>
      </c>
      <c r="AA383" s="21">
        <f t="shared" si="100"/>
        <v>102.9315261632086</v>
      </c>
      <c r="AB383" s="21">
        <f t="shared" si="100"/>
        <v>96.185701202928939</v>
      </c>
      <c r="AC383" s="21">
        <f t="shared" si="100"/>
        <v>89.439876242649291</v>
      </c>
      <c r="AD383" s="21">
        <f t="shared" si="100"/>
        <v>132.79285882160082</v>
      </c>
      <c r="AE383" s="21">
        <f t="shared" si="100"/>
        <v>134.54948149475959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64.287535591313656</v>
      </c>
      <c r="D385" s="21">
        <f t="shared" si="101"/>
        <v>71.282103814391164</v>
      </c>
      <c r="E385" s="21">
        <f t="shared" si="101"/>
        <v>78.276672037468671</v>
      </c>
      <c r="F385" s="21">
        <f t="shared" si="101"/>
        <v>85.271240260546179</v>
      </c>
      <c r="G385" s="21">
        <f t="shared" si="101"/>
        <v>92.265808483623687</v>
      </c>
      <c r="H385" s="21">
        <f t="shared" si="101"/>
        <v>99.26037670670118</v>
      </c>
      <c r="I385" s="21">
        <f t="shared" si="101"/>
        <v>106.25494492977869</v>
      </c>
      <c r="J385" s="21">
        <f t="shared" si="101"/>
        <v>113.2495131528562</v>
      </c>
      <c r="K385" s="21">
        <f t="shared" si="101"/>
        <v>120.24408137593372</v>
      </c>
      <c r="L385" s="21">
        <f t="shared" si="101"/>
        <v>127.23864959901121</v>
      </c>
      <c r="M385" s="21">
        <f t="shared" si="101"/>
        <v>134.2332178220887</v>
      </c>
      <c r="N385" s="21">
        <f t="shared" si="101"/>
        <v>141.2277860451662</v>
      </c>
      <c r="O385" s="21">
        <f t="shared" si="101"/>
        <v>128.42959907215004</v>
      </c>
      <c r="P385" s="21">
        <f t="shared" si="101"/>
        <v>133.28405974588546</v>
      </c>
      <c r="Q385" s="21">
        <f t="shared" si="101"/>
        <v>138.13852041962087</v>
      </c>
      <c r="R385" s="21">
        <f t="shared" si="101"/>
        <v>142.99298109335629</v>
      </c>
      <c r="S385" s="21">
        <f t="shared" si="101"/>
        <v>147.84744176709171</v>
      </c>
      <c r="T385" s="21">
        <f t="shared" si="101"/>
        <v>152.70190244082713</v>
      </c>
      <c r="U385" s="21">
        <f t="shared" si="101"/>
        <v>141.688442917928</v>
      </c>
      <c r="V385" s="21">
        <f t="shared" si="101"/>
        <v>144.81888115334519</v>
      </c>
      <c r="W385" s="21">
        <f t="shared" si="101"/>
        <v>140.95475116568485</v>
      </c>
      <c r="X385" s="21">
        <f t="shared" si="101"/>
        <v>137.09062117802458</v>
      </c>
      <c r="Y385" s="21">
        <f t="shared" si="101"/>
        <v>131.80421867921532</v>
      </c>
      <c r="Z385" s="21">
        <f t="shared" si="101"/>
        <v>127.75938122709218</v>
      </c>
      <c r="AA385" s="21">
        <f t="shared" si="101"/>
        <v>102.9315261632086</v>
      </c>
      <c r="AB385" s="21">
        <f t="shared" si="101"/>
        <v>96.185701202928939</v>
      </c>
      <c r="AC385" s="21">
        <f t="shared" si="101"/>
        <v>89.439876242649291</v>
      </c>
      <c r="AD385" s="21">
        <f t="shared" si="101"/>
        <v>132.79285882160082</v>
      </c>
      <c r="AE385" s="21">
        <f t="shared" si="101"/>
        <v>134.54948149475959</v>
      </c>
    </row>
    <row r="386" spans="1:31" x14ac:dyDescent="0.2">
      <c r="A386" s="9" t="s">
        <v>673</v>
      </c>
      <c r="B386" s="4" t="s">
        <v>550</v>
      </c>
      <c r="C386" s="35">
        <v>36.389735605718634</v>
      </c>
      <c r="D386" s="35">
        <v>38.808631343201135</v>
      </c>
      <c r="E386" s="35">
        <v>41.227527080683643</v>
      </c>
      <c r="F386" s="35">
        <v>43.646422818166144</v>
      </c>
      <c r="G386" s="35">
        <v>46.065318555648645</v>
      </c>
      <c r="H386" s="35">
        <v>48.484214293131146</v>
      </c>
      <c r="I386" s="35">
        <v>50.903110030613647</v>
      </c>
      <c r="J386" s="35">
        <v>53.322005768096155</v>
      </c>
      <c r="K386" s="35">
        <v>55.740901505578648</v>
      </c>
      <c r="L386" s="35">
        <v>58.159797243061163</v>
      </c>
      <c r="M386" s="35">
        <v>60.578692980543657</v>
      </c>
      <c r="N386" s="35">
        <v>62.997588718026158</v>
      </c>
      <c r="O386" s="35">
        <v>56.197798645675981</v>
      </c>
      <c r="P386" s="35">
        <v>58.203765011286173</v>
      </c>
      <c r="Q386" s="35">
        <v>60.20973137689635</v>
      </c>
      <c r="R386" s="35">
        <v>62.215697742506549</v>
      </c>
      <c r="S386" s="35">
        <v>64.221664108116741</v>
      </c>
      <c r="T386" s="35">
        <v>66.227630473726933</v>
      </c>
      <c r="U386" s="35">
        <v>60.883676981635048</v>
      </c>
      <c r="V386" s="35">
        <v>62.55695888522213</v>
      </c>
      <c r="W386" s="35">
        <v>61.811345051326697</v>
      </c>
      <c r="X386" s="35">
        <v>61.065731217431292</v>
      </c>
      <c r="Y386" s="35">
        <v>58.897844872386912</v>
      </c>
      <c r="Z386" s="35">
        <v>57.971523574028666</v>
      </c>
      <c r="AA386" s="35">
        <v>44.670106107851517</v>
      </c>
      <c r="AB386" s="35">
        <v>42.350776245278304</v>
      </c>
      <c r="AC386" s="35">
        <v>40.031446382705091</v>
      </c>
      <c r="AD386" s="35">
        <v>49.633737170643059</v>
      </c>
      <c r="AE386" s="35">
        <v>49.956220374216812</v>
      </c>
    </row>
    <row r="387" spans="1:31" x14ac:dyDescent="0.2">
      <c r="A387" s="9" t="s">
        <v>674</v>
      </c>
      <c r="B387" s="4" t="s">
        <v>645</v>
      </c>
      <c r="C387" s="35">
        <v>27.510063795742521</v>
      </c>
      <c r="D387" s="35">
        <v>31.698000091485028</v>
      </c>
      <c r="E387" s="35">
        <v>35.885936387227531</v>
      </c>
      <c r="F387" s="35">
        <v>40.073872682970034</v>
      </c>
      <c r="G387" s="35">
        <v>44.261808978712537</v>
      </c>
      <c r="H387" s="35">
        <v>48.44974527445504</v>
      </c>
      <c r="I387" s="35">
        <v>52.637681570197543</v>
      </c>
      <c r="J387" s="35">
        <v>56.825617865940046</v>
      </c>
      <c r="K387" s="35">
        <v>61.013554161682563</v>
      </c>
      <c r="L387" s="35">
        <v>65.201490457425052</v>
      </c>
      <c r="M387" s="35">
        <v>69.389426753167541</v>
      </c>
      <c r="N387" s="35">
        <v>73.577363048910058</v>
      </c>
      <c r="O387" s="35">
        <v>67.329778762414094</v>
      </c>
      <c r="P387" s="35">
        <v>69.929085684709335</v>
      </c>
      <c r="Q387" s="35">
        <v>72.528392607004591</v>
      </c>
      <c r="R387" s="35">
        <v>75.127699529299846</v>
      </c>
      <c r="S387" s="35">
        <v>77.727006451595088</v>
      </c>
      <c r="T387" s="35">
        <v>80.326313373890343</v>
      </c>
      <c r="U387" s="35">
        <v>74.519228716049057</v>
      </c>
      <c r="V387" s="35">
        <v>75.838806420845131</v>
      </c>
      <c r="W387" s="35">
        <v>72.970447829898703</v>
      </c>
      <c r="X387" s="35">
        <v>70.10208923895226</v>
      </c>
      <c r="Y387" s="35">
        <v>67.233730648005832</v>
      </c>
      <c r="Z387" s="35">
        <v>64.365372057059389</v>
      </c>
      <c r="AA387" s="35">
        <v>53.122139813565461</v>
      </c>
      <c r="AB387" s="35">
        <v>48.978850070071509</v>
      </c>
      <c r="AC387" s="35">
        <v>44.835560326577585</v>
      </c>
      <c r="AD387" s="35">
        <v>78.811881069774898</v>
      </c>
      <c r="AE387" s="35">
        <v>80.471649491543658</v>
      </c>
    </row>
    <row r="388" spans="1:31" x14ac:dyDescent="0.2">
      <c r="A388" s="9" t="s">
        <v>675</v>
      </c>
      <c r="B388" s="4" t="s">
        <v>651</v>
      </c>
      <c r="C388" s="35">
        <v>0.38773618985250002</v>
      </c>
      <c r="D388" s="35">
        <v>0.77547237970500005</v>
      </c>
      <c r="E388" s="35">
        <v>1.1632085695574996</v>
      </c>
      <c r="F388" s="35">
        <v>1.5509447594100001</v>
      </c>
      <c r="G388" s="35">
        <v>1.9386809492625003</v>
      </c>
      <c r="H388" s="35">
        <v>2.3264171391150001</v>
      </c>
      <c r="I388" s="35">
        <v>2.7141533289674999</v>
      </c>
      <c r="J388" s="35">
        <v>3.1018895188200002</v>
      </c>
      <c r="K388" s="35">
        <v>3.4896257086725009</v>
      </c>
      <c r="L388" s="35">
        <v>3.8773618985250007</v>
      </c>
      <c r="M388" s="35">
        <v>4.2650980883775</v>
      </c>
      <c r="N388" s="35">
        <v>4.6528342782300003</v>
      </c>
      <c r="O388" s="35">
        <v>4.9020216640599719</v>
      </c>
      <c r="P388" s="35">
        <v>5.1512090498899443</v>
      </c>
      <c r="Q388" s="35">
        <v>5.4003964357199186</v>
      </c>
      <c r="R388" s="35">
        <v>5.6495838215498919</v>
      </c>
      <c r="S388" s="35">
        <v>5.8987712073798626</v>
      </c>
      <c r="T388" s="35">
        <v>6.147958593209836</v>
      </c>
      <c r="U388" s="35">
        <v>6.2855372202438833</v>
      </c>
      <c r="V388" s="35">
        <v>6.4231158472779297</v>
      </c>
      <c r="W388" s="35">
        <v>6.1729582844594777</v>
      </c>
      <c r="X388" s="35">
        <v>5.9228007216410257</v>
      </c>
      <c r="Y388" s="35">
        <v>5.6726431588225736</v>
      </c>
      <c r="Z388" s="35">
        <v>5.4224855960041189</v>
      </c>
      <c r="AA388" s="35">
        <v>5.1392802417916208</v>
      </c>
      <c r="AB388" s="35">
        <v>4.8560748875791218</v>
      </c>
      <c r="AC388" s="35">
        <v>4.5728695333666192</v>
      </c>
      <c r="AD388" s="35">
        <v>4.34724058118287</v>
      </c>
      <c r="AE388" s="35">
        <v>4.1216116289991183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621.27703238487743</v>
      </c>
      <c r="D391" s="21">
        <f t="shared" si="102"/>
        <v>621.27703238487743</v>
      </c>
      <c r="E391" s="21">
        <f t="shared" si="102"/>
        <v>621.27703238487743</v>
      </c>
      <c r="F391" s="21">
        <f t="shared" si="102"/>
        <v>621.27703238487743</v>
      </c>
      <c r="G391" s="21">
        <f t="shared" si="102"/>
        <v>621.27703238487743</v>
      </c>
      <c r="H391" s="21">
        <f t="shared" si="102"/>
        <v>621.27703238487743</v>
      </c>
      <c r="I391" s="21">
        <f t="shared" si="102"/>
        <v>621.27703238487743</v>
      </c>
      <c r="J391" s="21">
        <f t="shared" si="102"/>
        <v>621.27703238487743</v>
      </c>
      <c r="K391" s="21">
        <f t="shared" si="102"/>
        <v>621.27703238487743</v>
      </c>
      <c r="L391" s="21">
        <f t="shared" si="102"/>
        <v>621.27703238487743</v>
      </c>
      <c r="M391" s="21">
        <f t="shared" si="102"/>
        <v>621.27703238487743</v>
      </c>
      <c r="N391" s="21">
        <f t="shared" si="102"/>
        <v>621.27703238487743</v>
      </c>
      <c r="O391" s="21">
        <f t="shared" si="102"/>
        <v>372.44692043029062</v>
      </c>
      <c r="P391" s="21">
        <f t="shared" si="102"/>
        <v>372.44692043029062</v>
      </c>
      <c r="Q391" s="21">
        <f t="shared" si="102"/>
        <v>372.44692043029062</v>
      </c>
      <c r="R391" s="21">
        <f t="shared" si="102"/>
        <v>372.44692043029062</v>
      </c>
      <c r="S391" s="21">
        <f t="shared" si="102"/>
        <v>372.44692043029062</v>
      </c>
      <c r="T391" s="21">
        <f t="shared" si="102"/>
        <v>372.44692043029062</v>
      </c>
      <c r="U391" s="21">
        <f t="shared" si="102"/>
        <v>171.99828977400435</v>
      </c>
      <c r="V391" s="21">
        <f t="shared" si="102"/>
        <v>171.99828977400435</v>
      </c>
      <c r="W391" s="21">
        <f t="shared" si="102"/>
        <v>171.99828977400435</v>
      </c>
      <c r="X391" s="21">
        <f t="shared" si="102"/>
        <v>171.99828977400435</v>
      </c>
      <c r="Y391" s="21">
        <f t="shared" si="102"/>
        <v>171.99828977400435</v>
      </c>
      <c r="Z391" s="21">
        <f t="shared" si="102"/>
        <v>171.99828977400435</v>
      </c>
      <c r="AA391" s="21">
        <f t="shared" si="102"/>
        <v>215.92195234235683</v>
      </c>
      <c r="AB391" s="21">
        <f t="shared" si="102"/>
        <v>215.92195234235683</v>
      </c>
      <c r="AC391" s="21">
        <f t="shared" si="102"/>
        <v>215.92195234235683</v>
      </c>
      <c r="AD391" s="21">
        <f t="shared" si="102"/>
        <v>595.44508742776191</v>
      </c>
      <c r="AE391" s="21">
        <f t="shared" si="102"/>
        <v>595.44508742776191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621.27703238487743</v>
      </c>
      <c r="D393" s="21">
        <f t="shared" si="103"/>
        <v>621.27703238487743</v>
      </c>
      <c r="E393" s="21">
        <f t="shared" si="103"/>
        <v>621.27703238487743</v>
      </c>
      <c r="F393" s="21">
        <f t="shared" si="103"/>
        <v>621.27703238487743</v>
      </c>
      <c r="G393" s="21">
        <f t="shared" si="103"/>
        <v>621.27703238487743</v>
      </c>
      <c r="H393" s="21">
        <f t="shared" si="103"/>
        <v>621.27703238487743</v>
      </c>
      <c r="I393" s="21">
        <f t="shared" si="103"/>
        <v>621.27703238487743</v>
      </c>
      <c r="J393" s="21">
        <f t="shared" si="103"/>
        <v>621.27703238487743</v>
      </c>
      <c r="K393" s="21">
        <f t="shared" si="103"/>
        <v>621.27703238487743</v>
      </c>
      <c r="L393" s="21">
        <f t="shared" si="103"/>
        <v>621.27703238487743</v>
      </c>
      <c r="M393" s="21">
        <f t="shared" si="103"/>
        <v>621.27703238487743</v>
      </c>
      <c r="N393" s="21">
        <f t="shared" si="103"/>
        <v>621.27703238487743</v>
      </c>
      <c r="O393" s="21">
        <f t="shared" si="103"/>
        <v>372.44692043029062</v>
      </c>
      <c r="P393" s="21">
        <f t="shared" si="103"/>
        <v>372.44692043029062</v>
      </c>
      <c r="Q393" s="21">
        <f t="shared" si="103"/>
        <v>372.44692043029062</v>
      </c>
      <c r="R393" s="21">
        <f t="shared" si="103"/>
        <v>372.44692043029062</v>
      </c>
      <c r="S393" s="21">
        <f t="shared" si="103"/>
        <v>372.44692043029062</v>
      </c>
      <c r="T393" s="21">
        <f t="shared" si="103"/>
        <v>372.44692043029062</v>
      </c>
      <c r="U393" s="21">
        <f t="shared" si="103"/>
        <v>171.99828977400435</v>
      </c>
      <c r="V393" s="21">
        <f t="shared" si="103"/>
        <v>171.99828977400435</v>
      </c>
      <c r="W393" s="21">
        <f t="shared" si="103"/>
        <v>171.99828977400435</v>
      </c>
      <c r="X393" s="21">
        <f t="shared" si="103"/>
        <v>171.99828977400435</v>
      </c>
      <c r="Y393" s="21">
        <f t="shared" si="103"/>
        <v>171.99828977400435</v>
      </c>
      <c r="Z393" s="21">
        <f t="shared" si="103"/>
        <v>171.99828977400435</v>
      </c>
      <c r="AA393" s="21">
        <f t="shared" si="103"/>
        <v>215.92195234235683</v>
      </c>
      <c r="AB393" s="21">
        <f t="shared" si="103"/>
        <v>215.92195234235683</v>
      </c>
      <c r="AC393" s="21">
        <f t="shared" si="103"/>
        <v>215.92195234235683</v>
      </c>
      <c r="AD393" s="21">
        <f t="shared" si="103"/>
        <v>595.44508742776191</v>
      </c>
      <c r="AE393" s="21">
        <f t="shared" si="103"/>
        <v>595.44508742776191</v>
      </c>
    </row>
    <row r="394" spans="1:31" x14ac:dyDescent="0.2">
      <c r="A394" s="9" t="s">
        <v>683</v>
      </c>
      <c r="B394" s="4" t="s">
        <v>550</v>
      </c>
      <c r="C394" s="35">
        <v>592.94048238487744</v>
      </c>
      <c r="D394" s="35">
        <v>592.94048238487744</v>
      </c>
      <c r="E394" s="35">
        <v>592.94048238487744</v>
      </c>
      <c r="F394" s="35">
        <v>592.94048238487744</v>
      </c>
      <c r="G394" s="35">
        <v>592.94048238487744</v>
      </c>
      <c r="H394" s="35">
        <v>592.94048238487744</v>
      </c>
      <c r="I394" s="35">
        <v>592.94048238487744</v>
      </c>
      <c r="J394" s="35">
        <v>592.94048238487744</v>
      </c>
      <c r="K394" s="35">
        <v>592.94048238487744</v>
      </c>
      <c r="L394" s="35">
        <v>592.94048238487744</v>
      </c>
      <c r="M394" s="35">
        <v>592.94048238487744</v>
      </c>
      <c r="N394" s="35">
        <v>592.94048238487744</v>
      </c>
      <c r="O394" s="35">
        <v>343.02137043029063</v>
      </c>
      <c r="P394" s="35">
        <v>343.02137043029063</v>
      </c>
      <c r="Q394" s="35">
        <v>343.02137043029063</v>
      </c>
      <c r="R394" s="35">
        <v>343.02137043029063</v>
      </c>
      <c r="S394" s="35">
        <v>343.02137043029063</v>
      </c>
      <c r="T394" s="35">
        <v>343.02137043029063</v>
      </c>
      <c r="U394" s="35">
        <v>141.69548977400436</v>
      </c>
      <c r="V394" s="35">
        <v>141.69548977400436</v>
      </c>
      <c r="W394" s="35">
        <v>141.69548977400436</v>
      </c>
      <c r="X394" s="35">
        <v>141.69548977400436</v>
      </c>
      <c r="Y394" s="35">
        <v>141.69548977400436</v>
      </c>
      <c r="Z394" s="35">
        <v>141.69548977400436</v>
      </c>
      <c r="AA394" s="35">
        <v>215.90490234235682</v>
      </c>
      <c r="AB394" s="35">
        <v>215.90490234235682</v>
      </c>
      <c r="AC394" s="35">
        <v>215.90490234235682</v>
      </c>
      <c r="AD394" s="35">
        <v>569.76907076109524</v>
      </c>
      <c r="AE394" s="35">
        <v>569.76907076109524</v>
      </c>
    </row>
    <row r="395" spans="1:31" x14ac:dyDescent="0.2">
      <c r="A395" s="9" t="s">
        <v>684</v>
      </c>
      <c r="B395" s="4" t="s">
        <v>639</v>
      </c>
      <c r="C395" s="35">
        <v>28.336549999999999</v>
      </c>
      <c r="D395" s="35">
        <v>28.336549999999999</v>
      </c>
      <c r="E395" s="35">
        <v>28.336549999999999</v>
      </c>
      <c r="F395" s="35">
        <v>28.336549999999999</v>
      </c>
      <c r="G395" s="35">
        <v>28.336549999999999</v>
      </c>
      <c r="H395" s="35">
        <v>28.336549999999999</v>
      </c>
      <c r="I395" s="35">
        <v>28.336549999999999</v>
      </c>
      <c r="J395" s="35">
        <v>28.336549999999999</v>
      </c>
      <c r="K395" s="35">
        <v>28.336549999999999</v>
      </c>
      <c r="L395" s="35">
        <v>28.336549999999999</v>
      </c>
      <c r="M395" s="35">
        <v>28.336549999999999</v>
      </c>
      <c r="N395" s="35">
        <v>28.336549999999999</v>
      </c>
      <c r="O395" s="35">
        <v>29.425549999999998</v>
      </c>
      <c r="P395" s="35">
        <v>29.425549999999998</v>
      </c>
      <c r="Q395" s="35">
        <v>29.425549999999998</v>
      </c>
      <c r="R395" s="35">
        <v>29.425549999999998</v>
      </c>
      <c r="S395" s="35">
        <v>29.425549999999998</v>
      </c>
      <c r="T395" s="35">
        <v>29.425549999999998</v>
      </c>
      <c r="U395" s="35">
        <v>30.302800000000001</v>
      </c>
      <c r="V395" s="35">
        <v>30.302800000000001</v>
      </c>
      <c r="W395" s="35">
        <v>30.302800000000001</v>
      </c>
      <c r="X395" s="35">
        <v>30.302800000000001</v>
      </c>
      <c r="Y395" s="35">
        <v>30.302800000000001</v>
      </c>
      <c r="Z395" s="35">
        <v>30.302800000000001</v>
      </c>
      <c r="AA395" s="35">
        <v>1.7049999999999999E-2</v>
      </c>
      <c r="AB395" s="35">
        <v>1.7049999999999999E-2</v>
      </c>
      <c r="AC395" s="35">
        <v>1.7049999999999999E-2</v>
      </c>
      <c r="AD395" s="35">
        <v>25.676016666666666</v>
      </c>
      <c r="AE395" s="35">
        <v>25.676016666666666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9.9967013039724275</v>
      </c>
      <c r="D399" s="21">
        <f t="shared" si="104"/>
        <v>9.9967013039724275</v>
      </c>
      <c r="E399" s="21">
        <f t="shared" si="104"/>
        <v>9.9967013039724275</v>
      </c>
      <c r="F399" s="21">
        <f t="shared" si="104"/>
        <v>9.9967013039724275</v>
      </c>
      <c r="G399" s="21">
        <f t="shared" si="104"/>
        <v>9.9967013039724275</v>
      </c>
      <c r="H399" s="21">
        <f t="shared" si="104"/>
        <v>9.9967013039724275</v>
      </c>
      <c r="I399" s="21">
        <f t="shared" si="104"/>
        <v>9.9967013039724275</v>
      </c>
      <c r="J399" s="21">
        <f t="shared" si="104"/>
        <v>9.9967013039724275</v>
      </c>
      <c r="K399" s="21">
        <f t="shared" si="104"/>
        <v>9.9967013039724275</v>
      </c>
      <c r="L399" s="21">
        <f t="shared" si="104"/>
        <v>9.9967013039724275</v>
      </c>
      <c r="M399" s="21">
        <f t="shared" si="104"/>
        <v>9.9967013039724275</v>
      </c>
      <c r="N399" s="21">
        <f t="shared" si="104"/>
        <v>9.9967013039724275</v>
      </c>
      <c r="O399" s="21">
        <f t="shared" si="104"/>
        <v>8.2462580186835002</v>
      </c>
      <c r="P399" s="21">
        <f t="shared" si="104"/>
        <v>8.2462580186835002</v>
      </c>
      <c r="Q399" s="21">
        <f t="shared" si="104"/>
        <v>8.2462580186835002</v>
      </c>
      <c r="R399" s="21">
        <f t="shared" si="104"/>
        <v>8.2462580186835002</v>
      </c>
      <c r="S399" s="21">
        <f t="shared" si="104"/>
        <v>8.2462580186835002</v>
      </c>
      <c r="T399" s="21">
        <f t="shared" si="104"/>
        <v>8.2462580186835002</v>
      </c>
      <c r="U399" s="21">
        <f t="shared" si="104"/>
        <v>6.8361787055340866</v>
      </c>
      <c r="V399" s="21">
        <f t="shared" si="104"/>
        <v>6.8361787055340866</v>
      </c>
      <c r="W399" s="21">
        <f t="shared" si="104"/>
        <v>6.8361787055340866</v>
      </c>
      <c r="X399" s="21">
        <f t="shared" si="104"/>
        <v>6.8361787055340866</v>
      </c>
      <c r="Y399" s="21">
        <f t="shared" si="104"/>
        <v>6.8361787055340866</v>
      </c>
      <c r="Z399" s="21">
        <f t="shared" si="104"/>
        <v>6.8361787055340866</v>
      </c>
      <c r="AA399" s="21">
        <f t="shared" si="104"/>
        <v>0.53144680779455844</v>
      </c>
      <c r="AB399" s="21">
        <f t="shared" si="104"/>
        <v>0.53144680779455844</v>
      </c>
      <c r="AC399" s="21">
        <f t="shared" si="104"/>
        <v>0.53144680779455844</v>
      </c>
      <c r="AD399" s="21">
        <f t="shared" si="104"/>
        <v>1.4810533188995088</v>
      </c>
      <c r="AE399" s="21">
        <f t="shared" si="104"/>
        <v>1.4810533188995088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9.9967013039724275</v>
      </c>
      <c r="D401" s="21">
        <f t="shared" si="105"/>
        <v>9.9967013039724275</v>
      </c>
      <c r="E401" s="21">
        <f t="shared" si="105"/>
        <v>9.9967013039724275</v>
      </c>
      <c r="F401" s="21">
        <f t="shared" si="105"/>
        <v>9.9967013039724275</v>
      </c>
      <c r="G401" s="21">
        <f t="shared" si="105"/>
        <v>9.9967013039724275</v>
      </c>
      <c r="H401" s="21">
        <f t="shared" si="105"/>
        <v>9.9967013039724275</v>
      </c>
      <c r="I401" s="21">
        <f t="shared" si="105"/>
        <v>9.9967013039724275</v>
      </c>
      <c r="J401" s="21">
        <f t="shared" si="105"/>
        <v>9.9967013039724275</v>
      </c>
      <c r="K401" s="21">
        <f t="shared" si="105"/>
        <v>9.9967013039724275</v>
      </c>
      <c r="L401" s="21">
        <f t="shared" si="105"/>
        <v>9.9967013039724275</v>
      </c>
      <c r="M401" s="21">
        <f t="shared" si="105"/>
        <v>9.9967013039724275</v>
      </c>
      <c r="N401" s="21">
        <f t="shared" si="105"/>
        <v>9.9967013039724275</v>
      </c>
      <c r="O401" s="21">
        <f t="shared" si="105"/>
        <v>8.2462580186835002</v>
      </c>
      <c r="P401" s="21">
        <f t="shared" si="105"/>
        <v>8.2462580186835002</v>
      </c>
      <c r="Q401" s="21">
        <f t="shared" si="105"/>
        <v>8.2462580186835002</v>
      </c>
      <c r="R401" s="21">
        <f t="shared" si="105"/>
        <v>8.2462580186835002</v>
      </c>
      <c r="S401" s="21">
        <f t="shared" si="105"/>
        <v>8.2462580186835002</v>
      </c>
      <c r="T401" s="21">
        <f t="shared" si="105"/>
        <v>8.2462580186835002</v>
      </c>
      <c r="U401" s="21">
        <f t="shared" si="105"/>
        <v>6.8361787055340866</v>
      </c>
      <c r="V401" s="21">
        <f t="shared" si="105"/>
        <v>6.8361787055340866</v>
      </c>
      <c r="W401" s="21">
        <f t="shared" si="105"/>
        <v>6.8361787055340866</v>
      </c>
      <c r="X401" s="21">
        <f t="shared" si="105"/>
        <v>6.8361787055340866</v>
      </c>
      <c r="Y401" s="21">
        <f t="shared" si="105"/>
        <v>6.8361787055340866</v>
      </c>
      <c r="Z401" s="21">
        <f t="shared" si="105"/>
        <v>6.8361787055340866</v>
      </c>
      <c r="AA401" s="21">
        <f t="shared" si="105"/>
        <v>0.53144680779455844</v>
      </c>
      <c r="AB401" s="21">
        <f t="shared" si="105"/>
        <v>0.53144680779455844</v>
      </c>
      <c r="AC401" s="21">
        <f t="shared" si="105"/>
        <v>0.53144680779455844</v>
      </c>
      <c r="AD401" s="21">
        <f t="shared" si="105"/>
        <v>1.4810533188995088</v>
      </c>
      <c r="AE401" s="21">
        <f t="shared" si="105"/>
        <v>1.4810533188995088</v>
      </c>
    </row>
    <row r="402" spans="1:31" x14ac:dyDescent="0.2">
      <c r="A402" s="9" t="s">
        <v>693</v>
      </c>
      <c r="B402" s="4" t="s">
        <v>550</v>
      </c>
      <c r="C402" s="35">
        <v>3.3624513039724273</v>
      </c>
      <c r="D402" s="35">
        <v>3.3624513039724273</v>
      </c>
      <c r="E402" s="35">
        <v>3.3624513039724273</v>
      </c>
      <c r="F402" s="35">
        <v>3.3624513039724273</v>
      </c>
      <c r="G402" s="35">
        <v>3.3624513039724273</v>
      </c>
      <c r="H402" s="35">
        <v>3.3624513039724273</v>
      </c>
      <c r="I402" s="35">
        <v>3.3624513039724273</v>
      </c>
      <c r="J402" s="35">
        <v>3.3624513039724273</v>
      </c>
      <c r="K402" s="35">
        <v>3.3624513039724273</v>
      </c>
      <c r="L402" s="35">
        <v>3.3624513039724273</v>
      </c>
      <c r="M402" s="35">
        <v>3.3624513039724273</v>
      </c>
      <c r="N402" s="35">
        <v>3.3624513039724273</v>
      </c>
      <c r="O402" s="35">
        <v>4.3220553813208626</v>
      </c>
      <c r="P402" s="35">
        <v>4.3220553813208626</v>
      </c>
      <c r="Q402" s="35">
        <v>4.3220553813208626</v>
      </c>
      <c r="R402" s="35">
        <v>4.3220553813208626</v>
      </c>
      <c r="S402" s="35">
        <v>4.3220553813208626</v>
      </c>
      <c r="T402" s="35">
        <v>4.3220553813208626</v>
      </c>
      <c r="U402" s="35">
        <v>5.0950697769626583</v>
      </c>
      <c r="V402" s="35">
        <v>5.0950697769626583</v>
      </c>
      <c r="W402" s="35">
        <v>5.0950697769626583</v>
      </c>
      <c r="X402" s="35">
        <v>5.0950697769626583</v>
      </c>
      <c r="Y402" s="35">
        <v>5.0950697769626583</v>
      </c>
      <c r="Z402" s="35">
        <v>5.0950697769626583</v>
      </c>
      <c r="AA402" s="35">
        <v>0.21965966493741551</v>
      </c>
      <c r="AB402" s="35">
        <v>0.21965966493741551</v>
      </c>
      <c r="AC402" s="35">
        <v>0.21965966493741551</v>
      </c>
      <c r="AD402" s="35">
        <v>1.4810533188995088</v>
      </c>
      <c r="AE402" s="35">
        <v>1.4810533188995088</v>
      </c>
    </row>
    <row r="403" spans="1:31" x14ac:dyDescent="0.2">
      <c r="A403" s="9" t="s">
        <v>694</v>
      </c>
      <c r="B403" s="4" t="s">
        <v>639</v>
      </c>
      <c r="C403" s="35">
        <v>3.78485</v>
      </c>
      <c r="D403" s="35">
        <v>3.78485</v>
      </c>
      <c r="E403" s="35">
        <v>3.78485</v>
      </c>
      <c r="F403" s="35">
        <v>3.78485</v>
      </c>
      <c r="G403" s="35">
        <v>3.78485</v>
      </c>
      <c r="H403" s="35">
        <v>3.78485</v>
      </c>
      <c r="I403" s="35">
        <v>3.78485</v>
      </c>
      <c r="J403" s="35">
        <v>3.78485</v>
      </c>
      <c r="K403" s="35">
        <v>3.78485</v>
      </c>
      <c r="L403" s="35">
        <v>3.78485</v>
      </c>
      <c r="M403" s="35">
        <v>3.78485</v>
      </c>
      <c r="N403" s="35">
        <v>3.78485</v>
      </c>
      <c r="O403" s="35">
        <v>2.2424873626373625</v>
      </c>
      <c r="P403" s="35">
        <v>2.2424873626373625</v>
      </c>
      <c r="Q403" s="35">
        <v>2.2424873626373625</v>
      </c>
      <c r="R403" s="35">
        <v>2.2424873626373625</v>
      </c>
      <c r="S403" s="35">
        <v>2.2424873626373625</v>
      </c>
      <c r="T403" s="35">
        <v>2.2424873626373625</v>
      </c>
      <c r="U403" s="35">
        <v>1.0000285714285713</v>
      </c>
      <c r="V403" s="35">
        <v>1.0000285714285713</v>
      </c>
      <c r="W403" s="35">
        <v>1.0000285714285713</v>
      </c>
      <c r="X403" s="35">
        <v>1.0000285714285713</v>
      </c>
      <c r="Y403" s="35">
        <v>1.0000285714285713</v>
      </c>
      <c r="Z403" s="35">
        <v>1.0000285714285713</v>
      </c>
      <c r="AA403" s="35">
        <v>3.4728571428571428E-2</v>
      </c>
      <c r="AB403" s="35">
        <v>3.4728571428571428E-2</v>
      </c>
      <c r="AC403" s="35">
        <v>3.4728571428571428E-2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2.8494000000000006</v>
      </c>
      <c r="D404" s="35">
        <v>2.8494000000000006</v>
      </c>
      <c r="E404" s="35">
        <v>2.8494000000000006</v>
      </c>
      <c r="F404" s="35">
        <v>2.8494000000000006</v>
      </c>
      <c r="G404" s="35">
        <v>2.8494000000000006</v>
      </c>
      <c r="H404" s="35">
        <v>2.8494000000000006</v>
      </c>
      <c r="I404" s="35">
        <v>2.8494000000000006</v>
      </c>
      <c r="J404" s="35">
        <v>2.8494000000000006</v>
      </c>
      <c r="K404" s="35">
        <v>2.8494000000000006</v>
      </c>
      <c r="L404" s="35">
        <v>2.8494000000000006</v>
      </c>
      <c r="M404" s="35">
        <v>2.8494000000000006</v>
      </c>
      <c r="N404" s="35">
        <v>2.8494000000000006</v>
      </c>
      <c r="O404" s="35">
        <v>1.681715274725275</v>
      </c>
      <c r="P404" s="35">
        <v>1.681715274725275</v>
      </c>
      <c r="Q404" s="35">
        <v>1.681715274725275</v>
      </c>
      <c r="R404" s="35">
        <v>1.681715274725275</v>
      </c>
      <c r="S404" s="35">
        <v>1.681715274725275</v>
      </c>
      <c r="T404" s="35">
        <v>1.681715274725275</v>
      </c>
      <c r="U404" s="35">
        <v>0.74108035714285714</v>
      </c>
      <c r="V404" s="35">
        <v>0.74108035714285714</v>
      </c>
      <c r="W404" s="35">
        <v>0.74108035714285714</v>
      </c>
      <c r="X404" s="35">
        <v>0.74108035714285714</v>
      </c>
      <c r="Y404" s="35">
        <v>0.74108035714285714</v>
      </c>
      <c r="Z404" s="35">
        <v>0.74108035714285714</v>
      </c>
      <c r="AA404" s="35">
        <v>0.27705857142857143</v>
      </c>
      <c r="AB404" s="35">
        <v>0.27705857142857143</v>
      </c>
      <c r="AC404" s="35">
        <v>0.27705857142857143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12.056112467201862</v>
      </c>
      <c r="D407" s="21">
        <f t="shared" si="106"/>
        <v>12.640955983130031</v>
      </c>
      <c r="E407" s="21">
        <f t="shared" si="106"/>
        <v>13.320759228787935</v>
      </c>
      <c r="F407" s="21">
        <f t="shared" si="106"/>
        <v>14.000562474445832</v>
      </c>
      <c r="G407" s="21">
        <f t="shared" si="106"/>
        <v>14.680365720103733</v>
      </c>
      <c r="H407" s="21">
        <f t="shared" si="106"/>
        <v>15.360168965761636</v>
      </c>
      <c r="I407" s="21">
        <f t="shared" si="106"/>
        <v>16.039972211419538</v>
      </c>
      <c r="J407" s="21">
        <f t="shared" si="106"/>
        <v>16.719775457077429</v>
      </c>
      <c r="K407" s="21">
        <f t="shared" si="106"/>
        <v>17.39957870273534</v>
      </c>
      <c r="L407" s="21">
        <f t="shared" si="106"/>
        <v>18.079381948393234</v>
      </c>
      <c r="M407" s="21">
        <f t="shared" si="106"/>
        <v>18.759185194051138</v>
      </c>
      <c r="N407" s="21">
        <f t="shared" si="106"/>
        <v>19.438988439709039</v>
      </c>
      <c r="O407" s="21">
        <f t="shared" si="106"/>
        <v>16.721357498296445</v>
      </c>
      <c r="P407" s="21">
        <f t="shared" si="106"/>
        <v>17.245416534362853</v>
      </c>
      <c r="Q407" s="21">
        <f t="shared" si="106"/>
        <v>17.769475570429261</v>
      </c>
      <c r="R407" s="21">
        <f t="shared" si="106"/>
        <v>18.293534606495658</v>
      </c>
      <c r="S407" s="21">
        <f t="shared" si="106"/>
        <v>18.817593642562073</v>
      </c>
      <c r="T407" s="21">
        <f t="shared" si="106"/>
        <v>19.341652678628463</v>
      </c>
      <c r="U407" s="21">
        <f t="shared" si="106"/>
        <v>17.129510716732035</v>
      </c>
      <c r="V407" s="21">
        <f t="shared" si="106"/>
        <v>17.528131968568687</v>
      </c>
      <c r="W407" s="21">
        <f t="shared" si="106"/>
        <v>17.24694997474743</v>
      </c>
      <c r="X407" s="21">
        <f t="shared" si="106"/>
        <v>16.965767980926191</v>
      </c>
      <c r="Y407" s="21">
        <f t="shared" si="106"/>
        <v>16.684585987104931</v>
      </c>
      <c r="Z407" s="21">
        <f t="shared" si="106"/>
        <v>16.403403993283671</v>
      </c>
      <c r="AA407" s="21">
        <f t="shared" si="106"/>
        <v>15.978300264819961</v>
      </c>
      <c r="AB407" s="21">
        <f t="shared" si="106"/>
        <v>15.656998145809627</v>
      </c>
      <c r="AC407" s="21">
        <f t="shared" si="106"/>
        <v>15.335696026799285</v>
      </c>
      <c r="AD407" s="21">
        <f t="shared" si="106"/>
        <v>55.952705986442751</v>
      </c>
      <c r="AE407" s="21">
        <f t="shared" si="106"/>
        <v>57.597070203026789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12.056112467201862</v>
      </c>
      <c r="D409" s="21">
        <f t="shared" si="107"/>
        <v>12.640955983130031</v>
      </c>
      <c r="E409" s="21">
        <f t="shared" si="107"/>
        <v>13.320759228787935</v>
      </c>
      <c r="F409" s="21">
        <f t="shared" si="107"/>
        <v>14.000562474445832</v>
      </c>
      <c r="G409" s="21">
        <f t="shared" si="107"/>
        <v>14.680365720103733</v>
      </c>
      <c r="H409" s="21">
        <f t="shared" si="107"/>
        <v>15.360168965761636</v>
      </c>
      <c r="I409" s="21">
        <f t="shared" si="107"/>
        <v>16.039972211419538</v>
      </c>
      <c r="J409" s="21">
        <f t="shared" si="107"/>
        <v>16.719775457077429</v>
      </c>
      <c r="K409" s="21">
        <f t="shared" si="107"/>
        <v>17.39957870273534</v>
      </c>
      <c r="L409" s="21">
        <f t="shared" si="107"/>
        <v>18.079381948393234</v>
      </c>
      <c r="M409" s="21">
        <f t="shared" si="107"/>
        <v>18.759185194051138</v>
      </c>
      <c r="N409" s="21">
        <f t="shared" si="107"/>
        <v>19.438988439709039</v>
      </c>
      <c r="O409" s="21">
        <f t="shared" si="107"/>
        <v>16.721357498296445</v>
      </c>
      <c r="P409" s="21">
        <f t="shared" si="107"/>
        <v>17.245416534362853</v>
      </c>
      <c r="Q409" s="21">
        <f t="shared" si="107"/>
        <v>17.769475570429261</v>
      </c>
      <c r="R409" s="21">
        <f t="shared" si="107"/>
        <v>18.293534606495658</v>
      </c>
      <c r="S409" s="21">
        <f t="shared" si="107"/>
        <v>18.817593642562073</v>
      </c>
      <c r="T409" s="21">
        <f t="shared" si="107"/>
        <v>19.341652678628463</v>
      </c>
      <c r="U409" s="21">
        <f t="shared" si="107"/>
        <v>17.129510716732035</v>
      </c>
      <c r="V409" s="21">
        <f t="shared" si="107"/>
        <v>17.528131968568687</v>
      </c>
      <c r="W409" s="21">
        <f t="shared" si="107"/>
        <v>17.24694997474743</v>
      </c>
      <c r="X409" s="21">
        <f t="shared" si="107"/>
        <v>16.965767980926191</v>
      </c>
      <c r="Y409" s="21">
        <f t="shared" si="107"/>
        <v>16.684585987104931</v>
      </c>
      <c r="Z409" s="21">
        <f t="shared" si="107"/>
        <v>16.403403993283671</v>
      </c>
      <c r="AA409" s="21">
        <f t="shared" si="107"/>
        <v>15.978300264819961</v>
      </c>
      <c r="AB409" s="21">
        <f t="shared" si="107"/>
        <v>15.656998145809627</v>
      </c>
      <c r="AC409" s="21">
        <f t="shared" si="107"/>
        <v>15.335696026799285</v>
      </c>
      <c r="AD409" s="21">
        <f t="shared" si="107"/>
        <v>55.952705986442751</v>
      </c>
      <c r="AE409" s="21">
        <f t="shared" si="107"/>
        <v>57.597070203026789</v>
      </c>
    </row>
    <row r="410" spans="1:31" x14ac:dyDescent="0.2">
      <c r="A410" s="9" t="s">
        <v>703</v>
      </c>
      <c r="B410" s="4" t="s">
        <v>550</v>
      </c>
      <c r="C410" s="35">
        <v>1.0006774818238477</v>
      </c>
      <c r="D410" s="35">
        <v>1.045576845707338</v>
      </c>
      <c r="E410" s="35">
        <v>1.1854359393205582</v>
      </c>
      <c r="F410" s="35">
        <v>1.3252950329337776</v>
      </c>
      <c r="G410" s="35">
        <v>1.4651541265469976</v>
      </c>
      <c r="H410" s="35">
        <v>1.6050132201602181</v>
      </c>
      <c r="I410" s="35">
        <v>1.7448723137734379</v>
      </c>
      <c r="J410" s="35">
        <v>1.8847314073866572</v>
      </c>
      <c r="K410" s="35">
        <v>2.024590500999877</v>
      </c>
      <c r="L410" s="35">
        <v>2.1644495946130968</v>
      </c>
      <c r="M410" s="35">
        <v>2.3043086882263171</v>
      </c>
      <c r="N410" s="35">
        <v>2.4441677818395378</v>
      </c>
      <c r="O410" s="35">
        <v>2.841917340689601</v>
      </c>
      <c r="P410" s="35">
        <v>2.9954690565058484</v>
      </c>
      <c r="Q410" s="35">
        <v>3.1490207723220967</v>
      </c>
      <c r="R410" s="35">
        <v>3.3025724881383423</v>
      </c>
      <c r="S410" s="35">
        <v>3.4561242039545923</v>
      </c>
      <c r="T410" s="35">
        <v>3.609675919770837</v>
      </c>
      <c r="U410" s="35">
        <v>3.9716187857956626</v>
      </c>
      <c r="V410" s="35">
        <v>4.1362231027330596</v>
      </c>
      <c r="W410" s="35">
        <v>4.1609683260572368</v>
      </c>
      <c r="X410" s="35">
        <v>4.1857135493814166</v>
      </c>
      <c r="Y410" s="35">
        <v>4.2104587727055964</v>
      </c>
      <c r="Z410" s="35">
        <v>4.2352039960297736</v>
      </c>
      <c r="AA410" s="35">
        <v>4.519591737643756</v>
      </c>
      <c r="AB410" s="35">
        <v>4.4713523387111174</v>
      </c>
      <c r="AC410" s="35">
        <v>4.423112939778477</v>
      </c>
      <c r="AD410" s="35">
        <v>14.464040918591799</v>
      </c>
      <c r="AE410" s="35">
        <v>14.909083571012351</v>
      </c>
    </row>
    <row r="411" spans="1:31" x14ac:dyDescent="0.2">
      <c r="A411" s="9" t="s">
        <v>704</v>
      </c>
      <c r="B411" s="4" t="s">
        <v>639</v>
      </c>
      <c r="C411" s="35">
        <v>8.0418560293800532</v>
      </c>
      <c r="D411" s="35">
        <v>8.2823287254267743</v>
      </c>
      <c r="E411" s="35">
        <v>8.5228014214734955</v>
      </c>
      <c r="F411" s="35">
        <v>8.7632741175202167</v>
      </c>
      <c r="G411" s="35">
        <v>9.0037468135669378</v>
      </c>
      <c r="H411" s="35">
        <v>9.244219509613659</v>
      </c>
      <c r="I411" s="35">
        <v>9.4846922056603802</v>
      </c>
      <c r="J411" s="35">
        <v>9.725164901707096</v>
      </c>
      <c r="K411" s="35">
        <v>9.9656375977538261</v>
      </c>
      <c r="L411" s="35">
        <v>10.20611029380054</v>
      </c>
      <c r="M411" s="35">
        <v>10.446582989847265</v>
      </c>
      <c r="N411" s="35">
        <v>10.687055685893986</v>
      </c>
      <c r="O411" s="35">
        <v>8.0612009691235809</v>
      </c>
      <c r="P411" s="35">
        <v>8.2159629190198444</v>
      </c>
      <c r="Q411" s="35">
        <v>8.370724868916108</v>
      </c>
      <c r="R411" s="35">
        <v>8.5254868188123591</v>
      </c>
      <c r="S411" s="35">
        <v>8.6802487687086227</v>
      </c>
      <c r="T411" s="35">
        <v>8.8350107186048756</v>
      </c>
      <c r="U411" s="35">
        <v>6.680760449222463</v>
      </c>
      <c r="V411" s="35">
        <v>6.7664768465067073</v>
      </c>
      <c r="W411" s="35">
        <v>6.6117205477442358</v>
      </c>
      <c r="X411" s="35">
        <v>6.4569642489817767</v>
      </c>
      <c r="Y411" s="35">
        <v>6.3022079502192945</v>
      </c>
      <c r="Z411" s="35">
        <v>6.1474516514568132</v>
      </c>
      <c r="AA411" s="35">
        <v>4.2595188047319388</v>
      </c>
      <c r="AB411" s="35">
        <v>4.0529359580070636</v>
      </c>
      <c r="AC411" s="35">
        <v>3.8463531112821796</v>
      </c>
      <c r="AD411" s="35">
        <v>24.412753905979198</v>
      </c>
      <c r="AE411" s="35">
        <v>24.82733803400955</v>
      </c>
    </row>
    <row r="412" spans="1:31" x14ac:dyDescent="0.2">
      <c r="A412" s="9" t="s">
        <v>705</v>
      </c>
      <c r="B412" s="4" t="s">
        <v>645</v>
      </c>
      <c r="C412" s="35">
        <v>2.9471647723104595</v>
      </c>
      <c r="D412" s="35">
        <v>3.1802220446209195</v>
      </c>
      <c r="E412" s="35">
        <v>3.4132793169313791</v>
      </c>
      <c r="F412" s="35">
        <v>3.6463365892418396</v>
      </c>
      <c r="G412" s="35">
        <v>3.8793938615522983</v>
      </c>
      <c r="H412" s="35">
        <v>4.1124511338627583</v>
      </c>
      <c r="I412" s="35">
        <v>4.3455084061732192</v>
      </c>
      <c r="J412" s="35">
        <v>4.5785656784836783</v>
      </c>
      <c r="K412" s="35">
        <v>4.8116229507941375</v>
      </c>
      <c r="L412" s="35">
        <v>5.0446802231045966</v>
      </c>
      <c r="M412" s="35">
        <v>5.2777374954150558</v>
      </c>
      <c r="N412" s="35">
        <v>5.5107947677255176</v>
      </c>
      <c r="O412" s="35">
        <v>4.9780200678159634</v>
      </c>
      <c r="P412" s="35">
        <v>5.1505165217525599</v>
      </c>
      <c r="Q412" s="35">
        <v>5.32301297568916</v>
      </c>
      <c r="R412" s="35">
        <v>5.4955094296257565</v>
      </c>
      <c r="S412" s="35">
        <v>5.6680058835623566</v>
      </c>
      <c r="T412" s="35">
        <v>5.8405023374989531</v>
      </c>
      <c r="U412" s="35">
        <v>5.3960785915916514</v>
      </c>
      <c r="V412" s="35">
        <v>5.5197899418381962</v>
      </c>
      <c r="W412" s="35">
        <v>5.4104440197742774</v>
      </c>
      <c r="X412" s="35">
        <v>5.3010980977103603</v>
      </c>
      <c r="Y412" s="35">
        <v>5.1917521756464424</v>
      </c>
      <c r="Z412" s="35">
        <v>5.0824062535825272</v>
      </c>
      <c r="AA412" s="35">
        <v>6.3248815295738465</v>
      </c>
      <c r="AB412" s="35">
        <v>6.3224355555651659</v>
      </c>
      <c r="AC412" s="35">
        <v>6.3199895815564879</v>
      </c>
      <c r="AD412" s="35">
        <v>16.334622609225356</v>
      </c>
      <c r="AE412" s="35">
        <v>17.124311886894226</v>
      </c>
    </row>
    <row r="413" spans="1:31" x14ac:dyDescent="0.2">
      <c r="A413" s="9" t="s">
        <v>706</v>
      </c>
      <c r="B413" s="4" t="s">
        <v>651</v>
      </c>
      <c r="C413" s="35">
        <v>6.6414183687499989E-2</v>
      </c>
      <c r="D413" s="35">
        <v>0.13282836737499998</v>
      </c>
      <c r="E413" s="35">
        <v>0.19924255106249988</v>
      </c>
      <c r="F413" s="35">
        <v>0.26565673474999996</v>
      </c>
      <c r="G413" s="35">
        <v>0.33207091843749964</v>
      </c>
      <c r="H413" s="35">
        <v>0.39848510212499977</v>
      </c>
      <c r="I413" s="35">
        <v>0.46489928581249945</v>
      </c>
      <c r="J413" s="35">
        <v>0.53131346949999991</v>
      </c>
      <c r="K413" s="35">
        <v>0.59772765318749921</v>
      </c>
      <c r="L413" s="35">
        <v>0.66414183687499928</v>
      </c>
      <c r="M413" s="35">
        <v>0.73055602056249935</v>
      </c>
      <c r="N413" s="35">
        <v>0.79697020424999954</v>
      </c>
      <c r="O413" s="35">
        <v>0.84021912066729965</v>
      </c>
      <c r="P413" s="35">
        <v>0.88346803708459976</v>
      </c>
      <c r="Q413" s="35">
        <v>0.92671695350189986</v>
      </c>
      <c r="R413" s="35">
        <v>0.96996586991919942</v>
      </c>
      <c r="S413" s="35">
        <v>1.0132147863365002</v>
      </c>
      <c r="T413" s="35">
        <v>1.0564637027538004</v>
      </c>
      <c r="U413" s="35">
        <v>1.0810528901222591</v>
      </c>
      <c r="V413" s="35">
        <v>1.1056420774907194</v>
      </c>
      <c r="W413" s="35">
        <v>1.0638170811716798</v>
      </c>
      <c r="X413" s="35">
        <v>1.0219920848526391</v>
      </c>
      <c r="Y413" s="35">
        <v>0.98016708853359946</v>
      </c>
      <c r="Z413" s="35">
        <v>0.93834209221455966</v>
      </c>
      <c r="AA413" s="35">
        <v>0.87430819287041972</v>
      </c>
      <c r="AB413" s="35">
        <v>0.81027429352627978</v>
      </c>
      <c r="AC413" s="35">
        <v>0.74624039418213906</v>
      </c>
      <c r="AD413" s="35">
        <v>0.74128855264639981</v>
      </c>
      <c r="AE413" s="35">
        <v>0.73633671111065968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3.011617144931523</v>
      </c>
      <c r="D415" s="21">
        <f t="shared" si="108"/>
        <v>3.4106431269315225</v>
      </c>
      <c r="E415" s="21">
        <f t="shared" si="108"/>
        <v>3.8096691089315229</v>
      </c>
      <c r="F415" s="21">
        <f t="shared" si="108"/>
        <v>4.2086950909315224</v>
      </c>
      <c r="G415" s="21">
        <f t="shared" si="108"/>
        <v>4.6077210729315228</v>
      </c>
      <c r="H415" s="21">
        <f t="shared" si="108"/>
        <v>5.0067470549315232</v>
      </c>
      <c r="I415" s="21">
        <f t="shared" si="108"/>
        <v>5.4057730369315227</v>
      </c>
      <c r="J415" s="21">
        <f t="shared" si="108"/>
        <v>5.8047990189315222</v>
      </c>
      <c r="K415" s="21">
        <f t="shared" si="108"/>
        <v>6.2038250009315226</v>
      </c>
      <c r="L415" s="21">
        <f t="shared" si="108"/>
        <v>6.6028509829315229</v>
      </c>
      <c r="M415" s="21">
        <f t="shared" si="108"/>
        <v>7.0018769649315225</v>
      </c>
      <c r="N415" s="21">
        <f t="shared" si="108"/>
        <v>7.6404051090936846</v>
      </c>
      <c r="O415" s="21">
        <f t="shared" si="108"/>
        <v>6.7699407445089079</v>
      </c>
      <c r="P415" s="21">
        <f t="shared" si="108"/>
        <v>6.9873925002973714</v>
      </c>
      <c r="Q415" s="21">
        <f t="shared" si="108"/>
        <v>7.2048442560858312</v>
      </c>
      <c r="R415" s="21">
        <f t="shared" si="108"/>
        <v>7.4222960118742929</v>
      </c>
      <c r="S415" s="21">
        <f t="shared" si="108"/>
        <v>7.6397477676627545</v>
      </c>
      <c r="T415" s="21">
        <f t="shared" si="108"/>
        <v>7.8571995234512153</v>
      </c>
      <c r="U415" s="21">
        <f t="shared" si="108"/>
        <v>7.0520001159144385</v>
      </c>
      <c r="V415" s="21">
        <f t="shared" si="108"/>
        <v>7.1231638331227733</v>
      </c>
      <c r="W415" s="21">
        <f t="shared" si="108"/>
        <v>6.7953015683311069</v>
      </c>
      <c r="X415" s="21">
        <f t="shared" si="108"/>
        <v>6.4004682224583611</v>
      </c>
      <c r="Y415" s="21">
        <f t="shared" si="108"/>
        <v>6.0726059576666938</v>
      </c>
      <c r="Z415" s="21">
        <f t="shared" si="108"/>
        <v>5.7447436928750273</v>
      </c>
      <c r="AA415" s="21">
        <f t="shared" si="108"/>
        <v>38.305431777266257</v>
      </c>
      <c r="AB415" s="21">
        <f t="shared" si="108"/>
        <v>38.551183015480539</v>
      </c>
      <c r="AC415" s="21">
        <f t="shared" si="108"/>
        <v>38.796934253694822</v>
      </c>
      <c r="AD415" s="21">
        <f t="shared" si="108"/>
        <v>21.842613459595359</v>
      </c>
      <c r="AE415" s="21">
        <f t="shared" si="108"/>
        <v>22.412431711232866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3.011617144931523</v>
      </c>
      <c r="D417" s="21">
        <f t="shared" si="109"/>
        <v>3.4106431269315225</v>
      </c>
      <c r="E417" s="21">
        <f t="shared" si="109"/>
        <v>3.8096691089315229</v>
      </c>
      <c r="F417" s="21">
        <f t="shared" si="109"/>
        <v>4.2086950909315224</v>
      </c>
      <c r="G417" s="21">
        <f t="shared" si="109"/>
        <v>4.6077210729315228</v>
      </c>
      <c r="H417" s="21">
        <f t="shared" si="109"/>
        <v>5.0067470549315232</v>
      </c>
      <c r="I417" s="21">
        <f t="shared" si="109"/>
        <v>5.4057730369315227</v>
      </c>
      <c r="J417" s="21">
        <f t="shared" si="109"/>
        <v>5.8047990189315222</v>
      </c>
      <c r="K417" s="21">
        <f t="shared" si="109"/>
        <v>6.2038250009315226</v>
      </c>
      <c r="L417" s="21">
        <f t="shared" si="109"/>
        <v>6.6028509829315229</v>
      </c>
      <c r="M417" s="21">
        <f t="shared" si="109"/>
        <v>7.0018769649315225</v>
      </c>
      <c r="N417" s="21">
        <f t="shared" si="109"/>
        <v>7.6404051090936846</v>
      </c>
      <c r="O417" s="21">
        <f t="shared" si="109"/>
        <v>6.7699407445089079</v>
      </c>
      <c r="P417" s="21">
        <f t="shared" si="109"/>
        <v>6.9873925002973714</v>
      </c>
      <c r="Q417" s="21">
        <f t="shared" si="109"/>
        <v>7.2048442560858312</v>
      </c>
      <c r="R417" s="21">
        <f t="shared" si="109"/>
        <v>7.4222960118742929</v>
      </c>
      <c r="S417" s="21">
        <f t="shared" si="109"/>
        <v>7.6397477676627545</v>
      </c>
      <c r="T417" s="21">
        <f t="shared" si="109"/>
        <v>7.8571995234512153</v>
      </c>
      <c r="U417" s="21">
        <f t="shared" si="109"/>
        <v>7.0520001159144385</v>
      </c>
      <c r="V417" s="21">
        <f t="shared" si="109"/>
        <v>7.1231638331227733</v>
      </c>
      <c r="W417" s="21">
        <f t="shared" si="109"/>
        <v>6.7953015683311069</v>
      </c>
      <c r="X417" s="21">
        <f t="shared" si="109"/>
        <v>6.4004682224583611</v>
      </c>
      <c r="Y417" s="21">
        <f t="shared" si="109"/>
        <v>6.0726059576666938</v>
      </c>
      <c r="Z417" s="21">
        <f t="shared" si="109"/>
        <v>5.7447436928750273</v>
      </c>
      <c r="AA417" s="21">
        <f t="shared" si="109"/>
        <v>38.305431777266257</v>
      </c>
      <c r="AB417" s="21">
        <f t="shared" si="109"/>
        <v>38.551183015480539</v>
      </c>
      <c r="AC417" s="21">
        <f t="shared" si="109"/>
        <v>38.796934253694822</v>
      </c>
      <c r="AD417" s="21">
        <f t="shared" si="109"/>
        <v>21.842613459595359</v>
      </c>
      <c r="AE417" s="21">
        <f t="shared" si="109"/>
        <v>22.412431711232866</v>
      </c>
    </row>
    <row r="418" spans="1:63" x14ac:dyDescent="0.2">
      <c r="A418" s="9" t="s">
        <v>713</v>
      </c>
      <c r="B418" s="4" t="s">
        <v>550</v>
      </c>
      <c r="C418" s="35">
        <v>2.3021958086815228</v>
      </c>
      <c r="D418" s="35">
        <v>2.4410129544315229</v>
      </c>
      <c r="E418" s="35">
        <v>2.5798301001815229</v>
      </c>
      <c r="F418" s="35">
        <v>2.718647245931523</v>
      </c>
      <c r="G418" s="35">
        <v>2.857464391681523</v>
      </c>
      <c r="H418" s="35">
        <v>2.996281537431523</v>
      </c>
      <c r="I418" s="35">
        <v>3.1350986831815226</v>
      </c>
      <c r="J418" s="35">
        <v>3.2739158289315227</v>
      </c>
      <c r="K418" s="35">
        <v>3.4127329746815227</v>
      </c>
      <c r="L418" s="35">
        <v>3.5515501204315227</v>
      </c>
      <c r="M418" s="35">
        <v>3.6903672661815228</v>
      </c>
      <c r="N418" s="35">
        <v>4.0686865740936851</v>
      </c>
      <c r="O418" s="35">
        <v>3.2655588717589077</v>
      </c>
      <c r="P418" s="35">
        <v>3.3429422897973695</v>
      </c>
      <c r="Q418" s="35">
        <v>3.4203257078358309</v>
      </c>
      <c r="R418" s="35">
        <v>3.4977091258742923</v>
      </c>
      <c r="S418" s="35">
        <v>3.5750925439127541</v>
      </c>
      <c r="T418" s="35">
        <v>3.6524759619512155</v>
      </c>
      <c r="U418" s="35">
        <v>2.9710425979144399</v>
      </c>
      <c r="V418" s="35">
        <v>2.9989098586227732</v>
      </c>
      <c r="W418" s="35">
        <v>2.8879599735811063</v>
      </c>
      <c r="X418" s="35">
        <v>2.7100390074583585</v>
      </c>
      <c r="Y418" s="35">
        <v>2.5990891224166917</v>
      </c>
      <c r="Z418" s="35">
        <v>2.4881392373750248</v>
      </c>
      <c r="AA418" s="35">
        <v>35.383781158016255</v>
      </c>
      <c r="AB418" s="35">
        <v>35.889741232480539</v>
      </c>
      <c r="AC418" s="35">
        <v>36.395701306944822</v>
      </c>
      <c r="AD418" s="35">
        <v>18.383548366457862</v>
      </c>
      <c r="AE418" s="35">
        <v>18.690311971707864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0.42761738676249994</v>
      </c>
      <c r="AE419" s="35">
        <v>0.57748477352499994</v>
      </c>
    </row>
    <row r="420" spans="1:63" x14ac:dyDescent="0.2">
      <c r="A420" s="9" t="s">
        <v>715</v>
      </c>
      <c r="B420" s="4" t="s">
        <v>645</v>
      </c>
      <c r="C420" s="35">
        <v>0.70942133624999992</v>
      </c>
      <c r="D420" s="35">
        <v>0.96963017249999983</v>
      </c>
      <c r="E420" s="35">
        <v>1.22983900875</v>
      </c>
      <c r="F420" s="35">
        <v>1.4900478449999999</v>
      </c>
      <c r="G420" s="35">
        <v>1.7502566812499998</v>
      </c>
      <c r="H420" s="35">
        <v>2.0104655174999997</v>
      </c>
      <c r="I420" s="35">
        <v>2.27067435375</v>
      </c>
      <c r="J420" s="35">
        <v>2.5308831899999995</v>
      </c>
      <c r="K420" s="35">
        <v>2.7910920262499999</v>
      </c>
      <c r="L420" s="35">
        <v>3.0513008624999998</v>
      </c>
      <c r="M420" s="35">
        <v>3.3115096987500001</v>
      </c>
      <c r="N420" s="35">
        <v>3.571718535</v>
      </c>
      <c r="O420" s="35">
        <v>3.5043818727500007</v>
      </c>
      <c r="P420" s="35">
        <v>3.6444502105000014</v>
      </c>
      <c r="Q420" s="35">
        <v>3.7845185482500003</v>
      </c>
      <c r="R420" s="35">
        <v>3.9245868860000002</v>
      </c>
      <c r="S420" s="35">
        <v>4.06465522375</v>
      </c>
      <c r="T420" s="35">
        <v>4.2047235614999998</v>
      </c>
      <c r="U420" s="35">
        <v>4.0809575179999991</v>
      </c>
      <c r="V420" s="35">
        <v>4.1242539745000002</v>
      </c>
      <c r="W420" s="35">
        <v>3.907341594750001</v>
      </c>
      <c r="X420" s="35">
        <v>3.6904292150000022</v>
      </c>
      <c r="Y420" s="35">
        <v>3.4735168352500017</v>
      </c>
      <c r="Z420" s="35">
        <v>3.2566044555000024</v>
      </c>
      <c r="AA420" s="35">
        <v>2.921650619250002</v>
      </c>
      <c r="AB420" s="35">
        <v>2.6614417830000017</v>
      </c>
      <c r="AC420" s="35">
        <v>2.4012329467500009</v>
      </c>
      <c r="AD420" s="35">
        <v>2.9575426622499998</v>
      </c>
      <c r="AE420" s="35">
        <v>2.9968248777499991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7.3905044124999986E-2</v>
      </c>
      <c r="AE421" s="35">
        <v>0.14781008824999997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2.2971383424663721</v>
      </c>
      <c r="D425" s="28">
        <f t="shared" si="110"/>
        <v>2.333502275733927</v>
      </c>
      <c r="E425" s="28">
        <f t="shared" si="110"/>
        <v>2.3016995158131319</v>
      </c>
      <c r="F425" s="28">
        <f t="shared" si="110"/>
        <v>2.3306246708173726</v>
      </c>
      <c r="G425" s="28">
        <f t="shared" si="110"/>
        <v>2.3445559068555921</v>
      </c>
      <c r="H425" s="28">
        <f t="shared" si="110"/>
        <v>2.3951776914474499</v>
      </c>
      <c r="I425" s="28">
        <f t="shared" si="110"/>
        <v>2.4454004235588074</v>
      </c>
      <c r="J425" s="28">
        <f t="shared" si="110"/>
        <v>2.5019344671947019</v>
      </c>
      <c r="K425" s="28">
        <f t="shared" si="110"/>
        <v>2.5261353212865871</v>
      </c>
      <c r="L425" s="28">
        <f t="shared" si="110"/>
        <v>2.4980586564080673</v>
      </c>
      <c r="M425" s="28">
        <f t="shared" si="110"/>
        <v>2.530245987009943</v>
      </c>
      <c r="N425" s="28">
        <f t="shared" si="110"/>
        <v>2.538580018496305</v>
      </c>
      <c r="O425" s="28">
        <f t="shared" si="110"/>
        <v>2.6725694835152667</v>
      </c>
      <c r="P425" s="28">
        <f t="shared" si="110"/>
        <v>2.8943508810732497</v>
      </c>
      <c r="Q425" s="28">
        <f t="shared" si="110"/>
        <v>3.0354064436575943</v>
      </c>
      <c r="R425" s="28">
        <f t="shared" si="110"/>
        <v>3.1294894720636974</v>
      </c>
      <c r="S425" s="28">
        <f t="shared" si="110"/>
        <v>3.4596612828281468</v>
      </c>
      <c r="T425" s="28">
        <f t="shared" si="110"/>
        <v>3.7957473933326491</v>
      </c>
      <c r="U425" s="28">
        <f t="shared" si="110"/>
        <v>4.0499387899378343</v>
      </c>
      <c r="V425" s="28">
        <f t="shared" si="110"/>
        <v>4.0937352424192737</v>
      </c>
      <c r="W425" s="28">
        <f t="shared" si="110"/>
        <v>4.115299944841718</v>
      </c>
      <c r="X425" s="28">
        <f t="shared" si="110"/>
        <v>4.1189932192319292</v>
      </c>
      <c r="Y425" s="28">
        <f t="shared" si="110"/>
        <v>4.1106478505199329</v>
      </c>
      <c r="Z425" s="28">
        <f t="shared" si="110"/>
        <v>4.1497145543635678</v>
      </c>
      <c r="AA425" s="28">
        <f t="shared" si="110"/>
        <v>4.2803131609910565</v>
      </c>
      <c r="AB425" s="28">
        <f t="shared" si="110"/>
        <v>4.420648302018507</v>
      </c>
      <c r="AC425" s="28">
        <f t="shared" si="110"/>
        <v>4.5602028961060013</v>
      </c>
      <c r="AD425" s="28">
        <f t="shared" si="110"/>
        <v>4.5322926968905239</v>
      </c>
      <c r="AE425" s="28">
        <f t="shared" si="110"/>
        <v>4.7869927642647134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2.2971383424663721</v>
      </c>
      <c r="D431" s="21">
        <f t="shared" ref="D431:AE431" si="112">+D432+D433</f>
        <v>2.333502275733927</v>
      </c>
      <c r="E431" s="21">
        <f t="shared" si="112"/>
        <v>2.3016995158131319</v>
      </c>
      <c r="F431" s="21">
        <f t="shared" si="112"/>
        <v>2.3306246708173726</v>
      </c>
      <c r="G431" s="21">
        <f t="shared" si="112"/>
        <v>2.3445559068555921</v>
      </c>
      <c r="H431" s="21">
        <f t="shared" si="112"/>
        <v>2.3951776914474499</v>
      </c>
      <c r="I431" s="21">
        <f t="shared" si="112"/>
        <v>2.4454004235588074</v>
      </c>
      <c r="J431" s="21">
        <f t="shared" si="112"/>
        <v>2.5019344671947019</v>
      </c>
      <c r="K431" s="21">
        <f t="shared" si="112"/>
        <v>2.5261353212865871</v>
      </c>
      <c r="L431" s="21">
        <f t="shared" si="112"/>
        <v>2.4980586564080673</v>
      </c>
      <c r="M431" s="21">
        <f t="shared" si="112"/>
        <v>2.530245987009943</v>
      </c>
      <c r="N431" s="21">
        <f t="shared" si="112"/>
        <v>2.538580018496305</v>
      </c>
      <c r="O431" s="21">
        <f t="shared" si="112"/>
        <v>2.6725694835152667</v>
      </c>
      <c r="P431" s="21">
        <f t="shared" si="112"/>
        <v>2.8943508810732497</v>
      </c>
      <c r="Q431" s="21">
        <f t="shared" si="112"/>
        <v>3.0354064436575943</v>
      </c>
      <c r="R431" s="21">
        <f t="shared" si="112"/>
        <v>3.1294894720636974</v>
      </c>
      <c r="S431" s="21">
        <f t="shared" si="112"/>
        <v>3.4596612828281468</v>
      </c>
      <c r="T431" s="21">
        <f t="shared" si="112"/>
        <v>3.7957473933326491</v>
      </c>
      <c r="U431" s="21">
        <f t="shared" si="112"/>
        <v>4.0499387899378343</v>
      </c>
      <c r="V431" s="21">
        <f t="shared" si="112"/>
        <v>4.0937352424192737</v>
      </c>
      <c r="W431" s="21">
        <f t="shared" si="112"/>
        <v>4.115299944841718</v>
      </c>
      <c r="X431" s="21">
        <f t="shared" si="112"/>
        <v>4.1189932192319292</v>
      </c>
      <c r="Y431" s="21">
        <f t="shared" si="112"/>
        <v>4.1106478505199329</v>
      </c>
      <c r="Z431" s="21">
        <f t="shared" si="112"/>
        <v>4.1497145543635678</v>
      </c>
      <c r="AA431" s="21">
        <f t="shared" si="112"/>
        <v>4.2803131609910565</v>
      </c>
      <c r="AB431" s="21">
        <f t="shared" si="112"/>
        <v>4.420648302018507</v>
      </c>
      <c r="AC431" s="21">
        <f t="shared" si="112"/>
        <v>4.5602028961060013</v>
      </c>
      <c r="AD431" s="21">
        <f t="shared" si="112"/>
        <v>4.5322926968905239</v>
      </c>
      <c r="AE431" s="21">
        <f t="shared" si="112"/>
        <v>4.7869927642647134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1.1441808904780169E-5</v>
      </c>
      <c r="K432" s="27">
        <v>8.2809465107054026E-5</v>
      </c>
      <c r="L432" s="27">
        <v>5.6567270143700604E-5</v>
      </c>
      <c r="M432" s="27">
        <v>7.6808845205991852E-5</v>
      </c>
      <c r="N432" s="27">
        <v>9.5696001009464783E-5</v>
      </c>
      <c r="O432" s="27">
        <v>1.1389491639811823E-4</v>
      </c>
      <c r="P432" s="27">
        <v>1.1573289299923334E-4</v>
      </c>
      <c r="Q432" s="27">
        <v>1.0203308217245558E-4</v>
      </c>
      <c r="R432" s="27">
        <v>1.2519379291358633E-4</v>
      </c>
      <c r="S432" s="27">
        <v>1.3646219600761084E-4</v>
      </c>
      <c r="T432" s="27">
        <v>1.7014477285306323E-4</v>
      </c>
      <c r="U432" s="27">
        <v>1.5355888685416143E-4</v>
      </c>
      <c r="V432" s="27">
        <v>1.7634972694855863E-4</v>
      </c>
      <c r="W432" s="27">
        <v>1.723345168612868E-4</v>
      </c>
      <c r="X432" s="27">
        <v>2.1511530613782222E-4</v>
      </c>
      <c r="Y432" s="27">
        <v>1.8199795570889336E-4</v>
      </c>
      <c r="Z432" s="27">
        <v>1.6071876500847856E-4</v>
      </c>
      <c r="AA432" s="27">
        <v>1.7102697008178867E-4</v>
      </c>
      <c r="AB432" s="27">
        <v>1.7056230721986055E-3</v>
      </c>
      <c r="AC432" s="27">
        <v>4.7159665068044164E-3</v>
      </c>
      <c r="AD432" s="27">
        <v>3.3886491311775976E-4</v>
      </c>
      <c r="AE432" s="27">
        <v>8.3431879747785584E-3</v>
      </c>
    </row>
    <row r="433" spans="1:31" x14ac:dyDescent="0.2">
      <c r="A433" s="80" t="s">
        <v>734</v>
      </c>
      <c r="B433" s="4" t="s">
        <v>735</v>
      </c>
      <c r="C433" s="27">
        <v>2.2971383424663721</v>
      </c>
      <c r="D433" s="27">
        <v>2.333502275733927</v>
      </c>
      <c r="E433" s="27">
        <v>2.3016995158131319</v>
      </c>
      <c r="F433" s="27">
        <v>2.3306246708173726</v>
      </c>
      <c r="G433" s="27">
        <v>2.3445559068555921</v>
      </c>
      <c r="H433" s="27">
        <v>2.3951776914474499</v>
      </c>
      <c r="I433" s="27">
        <v>2.4454004235588074</v>
      </c>
      <c r="J433" s="27">
        <v>2.5019230253857971</v>
      </c>
      <c r="K433" s="27">
        <v>2.5260525118214803</v>
      </c>
      <c r="L433" s="27">
        <v>2.4980020891379238</v>
      </c>
      <c r="M433" s="27">
        <v>2.5301691781647371</v>
      </c>
      <c r="N433" s="27">
        <v>2.5384843224952953</v>
      </c>
      <c r="O433" s="27">
        <v>2.6724555885988686</v>
      </c>
      <c r="P433" s="27">
        <v>2.8942351481802504</v>
      </c>
      <c r="Q433" s="27">
        <v>3.0353044105754217</v>
      </c>
      <c r="R433" s="27">
        <v>3.129364278270784</v>
      </c>
      <c r="S433" s="27">
        <v>3.4595248206321392</v>
      </c>
      <c r="T433" s="27">
        <v>3.7955772485597961</v>
      </c>
      <c r="U433" s="27">
        <v>4.0497852310509801</v>
      </c>
      <c r="V433" s="27">
        <v>4.0935588926923252</v>
      </c>
      <c r="W433" s="27">
        <v>4.1151276103248566</v>
      </c>
      <c r="X433" s="27">
        <v>4.1187781039257914</v>
      </c>
      <c r="Y433" s="27">
        <v>4.1104658525642241</v>
      </c>
      <c r="Z433" s="27">
        <v>4.1495538355985593</v>
      </c>
      <c r="AA433" s="27">
        <v>4.2801421340209744</v>
      </c>
      <c r="AB433" s="27">
        <v>4.4189426789463084</v>
      </c>
      <c r="AC433" s="27">
        <v>4.5554869295991969</v>
      </c>
      <c r="AD433" s="27">
        <v>4.5319538319774058</v>
      </c>
      <c r="AE433" s="27">
        <v>4.7786495762899346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17870.098710107333</v>
      </c>
      <c r="D455" s="28">
        <f t="shared" si="115"/>
        <v>20746.169835850003</v>
      </c>
      <c r="E455" s="28">
        <f t="shared" si="115"/>
        <v>21696.865020474401</v>
      </c>
      <c r="F455" s="28">
        <f t="shared" si="115"/>
        <v>23612.721941064854</v>
      </c>
      <c r="G455" s="28">
        <f t="shared" si="115"/>
        <v>24680.636668944364</v>
      </c>
      <c r="H455" s="28">
        <f t="shared" si="115"/>
        <v>25847.904800038272</v>
      </c>
      <c r="I455" s="28">
        <f t="shared" si="115"/>
        <v>25376.847088161663</v>
      </c>
      <c r="J455" s="28">
        <f t="shared" si="115"/>
        <v>27731.42971183587</v>
      </c>
      <c r="K455" s="28">
        <f t="shared" si="115"/>
        <v>25742.709803469064</v>
      </c>
      <c r="L455" s="28">
        <f t="shared" si="115"/>
        <v>36396.331237327904</v>
      </c>
      <c r="M455" s="28">
        <f t="shared" si="115"/>
        <v>26574.028785695013</v>
      </c>
      <c r="N455" s="28">
        <f t="shared" si="115"/>
        <v>26831.647831820203</v>
      </c>
      <c r="O455" s="28">
        <f t="shared" si="115"/>
        <v>32917.127544129493</v>
      </c>
      <c r="P455" s="28">
        <f t="shared" si="115"/>
        <v>29617.015983850979</v>
      </c>
      <c r="Q455" s="28">
        <f t="shared" si="115"/>
        <v>32202.885581721268</v>
      </c>
      <c r="R455" s="28">
        <f t="shared" si="115"/>
        <v>33320.816052032053</v>
      </c>
      <c r="S455" s="28">
        <f t="shared" si="115"/>
        <v>35048.333891939728</v>
      </c>
      <c r="T455" s="28">
        <f t="shared" si="115"/>
        <v>43457.512564570599</v>
      </c>
      <c r="U455" s="28">
        <f t="shared" si="115"/>
        <v>41562.255955660177</v>
      </c>
      <c r="V455" s="28">
        <f t="shared" si="115"/>
        <v>38374.241178957003</v>
      </c>
      <c r="W455" s="28">
        <f t="shared" si="115"/>
        <v>32743.392608279453</v>
      </c>
      <c r="X455" s="28">
        <f t="shared" si="115"/>
        <v>35918.534251669509</v>
      </c>
      <c r="Y455" s="28">
        <f t="shared" si="115"/>
        <v>42543.882031169436</v>
      </c>
      <c r="Z455" s="28">
        <f t="shared" si="115"/>
        <v>38419.761817951112</v>
      </c>
      <c r="AA455" s="28">
        <f t="shared" si="115"/>
        <v>37350.863319705655</v>
      </c>
      <c r="AB455" s="28">
        <f t="shared" si="115"/>
        <v>42292.199131066016</v>
      </c>
      <c r="AC455" s="28">
        <f t="shared" si="115"/>
        <v>39825.514532721354</v>
      </c>
      <c r="AD455" s="28">
        <f t="shared" si="115"/>
        <v>55331.860473727727</v>
      </c>
      <c r="AE455" s="28">
        <f t="shared" si="115"/>
        <v>42856.642165514924</v>
      </c>
    </row>
    <row r="456" spans="1:31" x14ac:dyDescent="0.2">
      <c r="A456" s="6" t="s">
        <v>19</v>
      </c>
      <c r="B456" s="7" t="s">
        <v>20</v>
      </c>
      <c r="C456" s="28">
        <f>+C457+C463+C467</f>
        <v>4817.7040336222117</v>
      </c>
      <c r="D456" s="28">
        <f t="shared" ref="D456:AE456" si="116">+D457+D463+D467</f>
        <v>4804.3514935766443</v>
      </c>
      <c r="E456" s="28">
        <f t="shared" si="116"/>
        <v>5209.4356971797806</v>
      </c>
      <c r="F456" s="28">
        <f t="shared" si="116"/>
        <v>5485.6582268575139</v>
      </c>
      <c r="G456" s="28">
        <f t="shared" si="116"/>
        <v>5302.6709155555191</v>
      </c>
      <c r="H456" s="28">
        <f t="shared" si="116"/>
        <v>5373.2471224765204</v>
      </c>
      <c r="I456" s="28">
        <f t="shared" si="116"/>
        <v>6334.1992896493521</v>
      </c>
      <c r="J456" s="28">
        <f t="shared" si="116"/>
        <v>6855.8220683799527</v>
      </c>
      <c r="K456" s="28">
        <f t="shared" si="116"/>
        <v>7448.3351097460572</v>
      </c>
      <c r="L456" s="28">
        <f t="shared" si="116"/>
        <v>7273.0267711526112</v>
      </c>
      <c r="M456" s="28">
        <f t="shared" si="116"/>
        <v>6856.5557747464645</v>
      </c>
      <c r="N456" s="28">
        <f t="shared" si="116"/>
        <v>6608.5958077572741</v>
      </c>
      <c r="O456" s="28">
        <f t="shared" si="116"/>
        <v>6921.2093218132131</v>
      </c>
      <c r="P456" s="28">
        <f t="shared" si="116"/>
        <v>7063.5337993233506</v>
      </c>
      <c r="Q456" s="28">
        <f t="shared" si="116"/>
        <v>7886.7264830463027</v>
      </c>
      <c r="R456" s="28">
        <f t="shared" si="116"/>
        <v>7597.2365169701507</v>
      </c>
      <c r="S456" s="28">
        <f t="shared" si="116"/>
        <v>7824.0720374367338</v>
      </c>
      <c r="T456" s="28">
        <f t="shared" si="116"/>
        <v>9116.389587367963</v>
      </c>
      <c r="U456" s="28">
        <f t="shared" si="116"/>
        <v>8434.514421603064</v>
      </c>
      <c r="V456" s="28">
        <f t="shared" si="116"/>
        <v>7738.8470342179116</v>
      </c>
      <c r="W456" s="28">
        <f t="shared" si="116"/>
        <v>5192.4136241318092</v>
      </c>
      <c r="X456" s="28">
        <f t="shared" si="116"/>
        <v>7350.2911470469517</v>
      </c>
      <c r="Y456" s="28">
        <f t="shared" si="116"/>
        <v>9797.8257197047369</v>
      </c>
      <c r="Z456" s="28">
        <f t="shared" si="116"/>
        <v>10242.862352462842</v>
      </c>
      <c r="AA456" s="28">
        <f t="shared" si="116"/>
        <v>7852.0552997014165</v>
      </c>
      <c r="AB456" s="28">
        <f t="shared" si="116"/>
        <v>10682.77795734205</v>
      </c>
      <c r="AC456" s="28">
        <f t="shared" si="116"/>
        <v>10894.809883204985</v>
      </c>
      <c r="AD456" s="28">
        <f t="shared" si="116"/>
        <v>11825.057593254145</v>
      </c>
      <c r="AE456" s="28">
        <f t="shared" si="116"/>
        <v>11484.797516252651</v>
      </c>
    </row>
    <row r="457" spans="1:31" x14ac:dyDescent="0.2">
      <c r="A457" s="8" t="s">
        <v>23</v>
      </c>
      <c r="B457" s="4" t="s">
        <v>24</v>
      </c>
      <c r="C457" s="21">
        <f>+C458+C459+C460+C461+C462</f>
        <v>4816.7230367948587</v>
      </c>
      <c r="D457" s="21">
        <f t="shared" ref="D457:AE457" si="117">+D458+D459+D460+D461+D462</f>
        <v>4803.4541196926994</v>
      </c>
      <c r="E457" s="21">
        <f t="shared" si="117"/>
        <v>5208.7017494308984</v>
      </c>
      <c r="F457" s="21">
        <f t="shared" si="117"/>
        <v>5484.9652746989077</v>
      </c>
      <c r="G457" s="21">
        <f t="shared" si="117"/>
        <v>5301.9700096919623</v>
      </c>
      <c r="H457" s="21">
        <f t="shared" si="117"/>
        <v>5372.7526267645399</v>
      </c>
      <c r="I457" s="21">
        <f t="shared" si="117"/>
        <v>6333.7683374999378</v>
      </c>
      <c r="J457" s="21">
        <f t="shared" si="117"/>
        <v>6855.4993919826957</v>
      </c>
      <c r="K457" s="21">
        <f t="shared" si="117"/>
        <v>7448.0448172921633</v>
      </c>
      <c r="L457" s="21">
        <f t="shared" si="117"/>
        <v>7272.7402513521447</v>
      </c>
      <c r="M457" s="21">
        <f t="shared" si="117"/>
        <v>6856.2340021907976</v>
      </c>
      <c r="N457" s="21">
        <f t="shared" si="117"/>
        <v>6608.2906693542809</v>
      </c>
      <c r="O457" s="21">
        <f t="shared" si="117"/>
        <v>6920.95510078195</v>
      </c>
      <c r="P457" s="21">
        <f t="shared" si="117"/>
        <v>7063.3254126746915</v>
      </c>
      <c r="Q457" s="21">
        <f t="shared" si="117"/>
        <v>7886.5070021132178</v>
      </c>
      <c r="R457" s="21">
        <f t="shared" si="117"/>
        <v>7597.0491708653271</v>
      </c>
      <c r="S457" s="21">
        <f t="shared" si="117"/>
        <v>7823.9145028539715</v>
      </c>
      <c r="T457" s="21">
        <f t="shared" si="117"/>
        <v>9116.2250685366926</v>
      </c>
      <c r="U457" s="21">
        <f t="shared" si="117"/>
        <v>8434.3584852769491</v>
      </c>
      <c r="V457" s="21">
        <f t="shared" si="117"/>
        <v>7738.6109776119192</v>
      </c>
      <c r="W457" s="21">
        <f t="shared" si="117"/>
        <v>5192.1866903474047</v>
      </c>
      <c r="X457" s="21">
        <f t="shared" si="117"/>
        <v>7349.9948425420971</v>
      </c>
      <c r="Y457" s="21">
        <f t="shared" si="117"/>
        <v>9797.4334399283471</v>
      </c>
      <c r="Z457" s="21">
        <f t="shared" si="117"/>
        <v>10242.458212421476</v>
      </c>
      <c r="AA457" s="21">
        <f t="shared" si="117"/>
        <v>7851.6105820473576</v>
      </c>
      <c r="AB457" s="21">
        <f t="shared" si="117"/>
        <v>10682.46827358153</v>
      </c>
      <c r="AC457" s="21">
        <f t="shared" si="117"/>
        <v>10894.542562268005</v>
      </c>
      <c r="AD457" s="21">
        <f t="shared" si="117"/>
        <v>11824.845003003364</v>
      </c>
      <c r="AE457" s="21">
        <f t="shared" si="117"/>
        <v>11484.594779406931</v>
      </c>
    </row>
    <row r="458" spans="1:31" x14ac:dyDescent="0.2">
      <c r="A458" s="8" t="s">
        <v>25</v>
      </c>
      <c r="B458" s="4" t="s">
        <v>26</v>
      </c>
      <c r="C458" s="37">
        <f>+C8</f>
        <v>1622.7769425790666</v>
      </c>
      <c r="D458" s="37">
        <f t="shared" ref="D458:AE458" si="118">+D8</f>
        <v>1434.7672768919106</v>
      </c>
      <c r="E458" s="37">
        <f t="shared" si="118"/>
        <v>1390.6798338004871</v>
      </c>
      <c r="F458" s="37">
        <f t="shared" si="118"/>
        <v>1464.654953619603</v>
      </c>
      <c r="G458" s="37">
        <f t="shared" si="118"/>
        <v>1292.9798326401474</v>
      </c>
      <c r="H458" s="37">
        <f t="shared" si="118"/>
        <v>1255.6523072738221</v>
      </c>
      <c r="I458" s="37">
        <f t="shared" si="118"/>
        <v>2057.4050078069126</v>
      </c>
      <c r="J458" s="37">
        <f t="shared" si="118"/>
        <v>1825.5384741559792</v>
      </c>
      <c r="K458" s="37">
        <f t="shared" si="118"/>
        <v>2527.277796760412</v>
      </c>
      <c r="L458" s="37">
        <f t="shared" si="118"/>
        <v>2437.8046772955736</v>
      </c>
      <c r="M458" s="37">
        <f t="shared" si="118"/>
        <v>1997.6048880613364</v>
      </c>
      <c r="N458" s="37">
        <f t="shared" si="118"/>
        <v>1972.4264721610155</v>
      </c>
      <c r="O458" s="37">
        <f t="shared" si="118"/>
        <v>2311.796152865767</v>
      </c>
      <c r="P458" s="37">
        <f t="shared" si="118"/>
        <v>2281.546624963813</v>
      </c>
      <c r="Q458" s="37">
        <f t="shared" si="118"/>
        <v>3060.1735271351135</v>
      </c>
      <c r="R458" s="37">
        <f t="shared" si="118"/>
        <v>2228.9678859481651</v>
      </c>
      <c r="S458" s="37">
        <f t="shared" si="118"/>
        <v>2408.7842149747876</v>
      </c>
      <c r="T458" s="37">
        <f t="shared" si="118"/>
        <v>3305.0119744319213</v>
      </c>
      <c r="U458" s="37">
        <f t="shared" si="118"/>
        <v>3060.8870966876252</v>
      </c>
      <c r="V458" s="37">
        <f t="shared" si="118"/>
        <v>2740.7190354517998</v>
      </c>
      <c r="W458" s="37">
        <f t="shared" si="118"/>
        <v>1215.8880156901971</v>
      </c>
      <c r="X458" s="37">
        <f t="shared" si="118"/>
        <v>2755.4094469134752</v>
      </c>
      <c r="Y458" s="37">
        <f t="shared" si="118"/>
        <v>4529.2168486364271</v>
      </c>
      <c r="Z458" s="37">
        <f t="shared" si="118"/>
        <v>5689.0146530645961</v>
      </c>
      <c r="AA458" s="37">
        <f t="shared" si="118"/>
        <v>3482.7259623678956</v>
      </c>
      <c r="AB458" s="37">
        <f t="shared" si="118"/>
        <v>6432.6296904441915</v>
      </c>
      <c r="AC458" s="37">
        <f t="shared" si="118"/>
        <v>6249.1105213627661</v>
      </c>
      <c r="AD458" s="37">
        <f t="shared" si="118"/>
        <v>7196.9174456968831</v>
      </c>
      <c r="AE458" s="37">
        <f t="shared" si="118"/>
        <v>6606.7147007918193</v>
      </c>
    </row>
    <row r="459" spans="1:31" x14ac:dyDescent="0.2">
      <c r="A459" s="8" t="s">
        <v>43</v>
      </c>
      <c r="B459" s="4" t="s">
        <v>44</v>
      </c>
      <c r="C459" s="37">
        <f>+C17</f>
        <v>1858.1934430388485</v>
      </c>
      <c r="D459" s="37">
        <f t="shared" ref="D459:AE459" si="119">+D17</f>
        <v>1854.2515116206127</v>
      </c>
      <c r="E459" s="37">
        <f t="shared" si="119"/>
        <v>2237.8092013119644</v>
      </c>
      <c r="F459" s="37">
        <f t="shared" si="119"/>
        <v>2331.6422984003843</v>
      </c>
      <c r="G459" s="37">
        <f t="shared" si="119"/>
        <v>2241.1205592767169</v>
      </c>
      <c r="H459" s="37">
        <f t="shared" si="119"/>
        <v>2313.5368754011088</v>
      </c>
      <c r="I459" s="37">
        <f t="shared" si="119"/>
        <v>2225.3620031945043</v>
      </c>
      <c r="J459" s="37">
        <f t="shared" si="119"/>
        <v>2799.3774774662447</v>
      </c>
      <c r="K459" s="37">
        <f t="shared" si="119"/>
        <v>2747.944105236892</v>
      </c>
      <c r="L459" s="37">
        <f t="shared" si="119"/>
        <v>2721.5684776673188</v>
      </c>
      <c r="M459" s="37">
        <f t="shared" si="119"/>
        <v>2768.2324208233308</v>
      </c>
      <c r="N459" s="37">
        <f t="shared" si="119"/>
        <v>2690.8417467864888</v>
      </c>
      <c r="O459" s="37">
        <f t="shared" si="119"/>
        <v>2554.7489198580442</v>
      </c>
      <c r="P459" s="37">
        <f t="shared" si="119"/>
        <v>2766.7837160100771</v>
      </c>
      <c r="Q459" s="37">
        <f t="shared" si="119"/>
        <v>2636.72370376246</v>
      </c>
      <c r="R459" s="37">
        <f t="shared" si="119"/>
        <v>2959.1940975286016</v>
      </c>
      <c r="S459" s="37">
        <f t="shared" si="119"/>
        <v>3196.4908508351791</v>
      </c>
      <c r="T459" s="37">
        <f t="shared" si="119"/>
        <v>3101.0863570542347</v>
      </c>
      <c r="U459" s="37">
        <f t="shared" si="119"/>
        <v>2752.5344528910941</v>
      </c>
      <c r="V459" s="37">
        <f t="shared" si="119"/>
        <v>2435.4343410778611</v>
      </c>
      <c r="W459" s="37">
        <f t="shared" si="119"/>
        <v>1507.3736908794924</v>
      </c>
      <c r="X459" s="37">
        <f t="shared" si="119"/>
        <v>1902.3609789268655</v>
      </c>
      <c r="Y459" s="37">
        <f t="shared" si="119"/>
        <v>2642.3914524189217</v>
      </c>
      <c r="Z459" s="37">
        <f t="shared" si="119"/>
        <v>1779.9106238474812</v>
      </c>
      <c r="AA459" s="37">
        <f t="shared" si="119"/>
        <v>1797.2603434780719</v>
      </c>
      <c r="AB459" s="37">
        <f t="shared" si="119"/>
        <v>1543.259336279822</v>
      </c>
      <c r="AC459" s="37">
        <f t="shared" si="119"/>
        <v>1725.9933795059137</v>
      </c>
      <c r="AD459" s="37">
        <f t="shared" si="119"/>
        <v>1480.9494697007804</v>
      </c>
      <c r="AE459" s="37">
        <f t="shared" si="119"/>
        <v>1538.9717256474132</v>
      </c>
    </row>
    <row r="460" spans="1:31" x14ac:dyDescent="0.2">
      <c r="A460" s="9" t="s">
        <v>71</v>
      </c>
      <c r="B460" s="4" t="s">
        <v>72</v>
      </c>
      <c r="C460" s="37">
        <f>+C31</f>
        <v>1105.2949802483558</v>
      </c>
      <c r="D460" s="37">
        <f t="shared" ref="D460:AE460" si="120">+D31</f>
        <v>1243.9302235240714</v>
      </c>
      <c r="E460" s="37">
        <f t="shared" si="120"/>
        <v>1281.2214351158498</v>
      </c>
      <c r="F460" s="37">
        <f t="shared" si="120"/>
        <v>1389.9866224987891</v>
      </c>
      <c r="G460" s="37">
        <f t="shared" si="120"/>
        <v>1461.4372240352147</v>
      </c>
      <c r="H460" s="37">
        <f t="shared" si="120"/>
        <v>1521.6455021738634</v>
      </c>
      <c r="I460" s="37">
        <f t="shared" si="120"/>
        <v>1691.7829152833096</v>
      </c>
      <c r="J460" s="37">
        <f t="shared" si="120"/>
        <v>1851.8080686798589</v>
      </c>
      <c r="K460" s="37">
        <f t="shared" si="120"/>
        <v>1893.3643658991357</v>
      </c>
      <c r="L460" s="37">
        <f t="shared" si="120"/>
        <v>1802.8198589748006</v>
      </c>
      <c r="M460" s="37">
        <f t="shared" si="120"/>
        <v>1778.6140470670148</v>
      </c>
      <c r="N460" s="37">
        <f t="shared" si="120"/>
        <v>1653.5893811473084</v>
      </c>
      <c r="O460" s="37">
        <f t="shared" si="120"/>
        <v>1758.3284546712348</v>
      </c>
      <c r="P460" s="37">
        <f t="shared" si="120"/>
        <v>1730.8308561167732</v>
      </c>
      <c r="Q460" s="37">
        <f t="shared" si="120"/>
        <v>1861.3040516238445</v>
      </c>
      <c r="R460" s="37">
        <f t="shared" si="120"/>
        <v>2119.2787792716058</v>
      </c>
      <c r="S460" s="37">
        <f t="shared" si="120"/>
        <v>1942.6998697629956</v>
      </c>
      <c r="T460" s="37">
        <f t="shared" si="120"/>
        <v>2420.5854649358262</v>
      </c>
      <c r="U460" s="37">
        <f t="shared" si="120"/>
        <v>2278.4985265518058</v>
      </c>
      <c r="V460" s="37">
        <f t="shared" si="120"/>
        <v>2193.1886107052319</v>
      </c>
      <c r="W460" s="37">
        <f t="shared" si="120"/>
        <v>2049.7603974346862</v>
      </c>
      <c r="X460" s="37">
        <f t="shared" si="120"/>
        <v>2211.4509742960527</v>
      </c>
      <c r="Y460" s="37">
        <f t="shared" si="120"/>
        <v>2199.8831639123387</v>
      </c>
      <c r="Z460" s="37">
        <f t="shared" si="120"/>
        <v>2423.8126304922134</v>
      </c>
      <c r="AA460" s="37">
        <f t="shared" si="120"/>
        <v>2215.2324041846668</v>
      </c>
      <c r="AB460" s="37">
        <f t="shared" si="120"/>
        <v>2362.5120937071702</v>
      </c>
      <c r="AC460" s="37">
        <f t="shared" si="120"/>
        <v>2508.5321384735043</v>
      </c>
      <c r="AD460" s="37">
        <f t="shared" si="120"/>
        <v>2699.9240383981478</v>
      </c>
      <c r="AE460" s="37">
        <f t="shared" si="120"/>
        <v>2880.9763993373508</v>
      </c>
    </row>
    <row r="461" spans="1:31" x14ac:dyDescent="0.2">
      <c r="A461" s="8" t="s">
        <v>115</v>
      </c>
      <c r="B461" s="4" t="s">
        <v>116</v>
      </c>
      <c r="C461" s="37">
        <f>+C53</f>
        <v>230.45767092858779</v>
      </c>
      <c r="D461" s="37">
        <f t="shared" ref="D461:AE461" si="121">+D53</f>
        <v>270.50510765610449</v>
      </c>
      <c r="E461" s="37">
        <f t="shared" si="121"/>
        <v>298.99127920259673</v>
      </c>
      <c r="F461" s="37">
        <f t="shared" si="121"/>
        <v>298.68140018013128</v>
      </c>
      <c r="G461" s="37">
        <f t="shared" si="121"/>
        <v>306.43239373988274</v>
      </c>
      <c r="H461" s="37">
        <f t="shared" si="121"/>
        <v>281.91794191574496</v>
      </c>
      <c r="I461" s="37">
        <f t="shared" si="121"/>
        <v>359.2184112152114</v>
      </c>
      <c r="J461" s="37">
        <f t="shared" si="121"/>
        <v>378.77537168061292</v>
      </c>
      <c r="K461" s="37">
        <f t="shared" si="121"/>
        <v>279.45854939572382</v>
      </c>
      <c r="L461" s="37">
        <f t="shared" si="121"/>
        <v>310.54723741445156</v>
      </c>
      <c r="M461" s="37">
        <f t="shared" si="121"/>
        <v>311.78264623911593</v>
      </c>
      <c r="N461" s="37">
        <f t="shared" si="121"/>
        <v>291.43306925946894</v>
      </c>
      <c r="O461" s="37">
        <f t="shared" si="121"/>
        <v>296.08157338690432</v>
      </c>
      <c r="P461" s="37">
        <f t="shared" si="121"/>
        <v>284.16421558402851</v>
      </c>
      <c r="Q461" s="37">
        <f t="shared" si="121"/>
        <v>328.30571959180025</v>
      </c>
      <c r="R461" s="37">
        <f t="shared" si="121"/>
        <v>289.60840811695442</v>
      </c>
      <c r="S461" s="37">
        <f t="shared" si="121"/>
        <v>275.93956728100954</v>
      </c>
      <c r="T461" s="37">
        <f t="shared" si="121"/>
        <v>289.54127211471092</v>
      </c>
      <c r="U461" s="37">
        <f t="shared" si="121"/>
        <v>342.43840914642351</v>
      </c>
      <c r="V461" s="37">
        <f t="shared" si="121"/>
        <v>369.26899037702617</v>
      </c>
      <c r="W461" s="37">
        <f t="shared" si="121"/>
        <v>418.74690123884318</v>
      </c>
      <c r="X461" s="37">
        <f t="shared" si="121"/>
        <v>480.33940088320088</v>
      </c>
      <c r="Y461" s="37">
        <f t="shared" si="121"/>
        <v>423.58354550838635</v>
      </c>
      <c r="Z461" s="37">
        <f t="shared" si="121"/>
        <v>346.62772610432444</v>
      </c>
      <c r="AA461" s="37">
        <f t="shared" si="121"/>
        <v>353.45153166936132</v>
      </c>
      <c r="AB461" s="37">
        <f t="shared" si="121"/>
        <v>341.9529926637004</v>
      </c>
      <c r="AC461" s="37">
        <f t="shared" si="121"/>
        <v>410.75733939214638</v>
      </c>
      <c r="AD461" s="37">
        <f t="shared" si="121"/>
        <v>446.5326048146664</v>
      </c>
      <c r="AE461" s="37">
        <f t="shared" si="121"/>
        <v>457.70756704549331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0.41768510418608551</v>
      </c>
      <c r="X462" s="37">
        <f t="shared" si="122"/>
        <v>0.43404152250244493</v>
      </c>
      <c r="Y462" s="37">
        <f t="shared" si="122"/>
        <v>2.3584294522742386</v>
      </c>
      <c r="Z462" s="37">
        <f t="shared" si="122"/>
        <v>3.0925789128604673</v>
      </c>
      <c r="AA462" s="37">
        <f t="shared" si="122"/>
        <v>2.9403403473618974</v>
      </c>
      <c r="AB462" s="37">
        <f t="shared" si="122"/>
        <v>2.1141604866466501</v>
      </c>
      <c r="AC462" s="37">
        <f t="shared" si="122"/>
        <v>0.14918353367364323</v>
      </c>
      <c r="AD462" s="37">
        <f t="shared" si="122"/>
        <v>0.52144439288508193</v>
      </c>
      <c r="AE462" s="37">
        <f t="shared" si="122"/>
        <v>0.22438658485164253</v>
      </c>
    </row>
    <row r="463" spans="1:31" x14ac:dyDescent="0.2">
      <c r="A463" s="9" t="s">
        <v>142</v>
      </c>
      <c r="B463" s="4" t="s">
        <v>143</v>
      </c>
      <c r="C463" s="21">
        <f>+C464+C465+C466</f>
        <v>0.98099682735325244</v>
      </c>
      <c r="D463" s="21">
        <f t="shared" ref="D463:AE463" si="123">+D464+D465+D466</f>
        <v>0.89737388394457573</v>
      </c>
      <c r="E463" s="21">
        <f t="shared" si="123"/>
        <v>0.73394774888262193</v>
      </c>
      <c r="F463" s="21">
        <f t="shared" si="123"/>
        <v>0.69295215860634851</v>
      </c>
      <c r="G463" s="21">
        <f t="shared" si="123"/>
        <v>0.70090586355627826</v>
      </c>
      <c r="H463" s="21">
        <f t="shared" si="123"/>
        <v>0.49449571198056869</v>
      </c>
      <c r="I463" s="21">
        <f t="shared" si="123"/>
        <v>0.43095214941387838</v>
      </c>
      <c r="J463" s="21">
        <f t="shared" si="123"/>
        <v>0.32267639725740926</v>
      </c>
      <c r="K463" s="21">
        <f t="shared" si="123"/>
        <v>0.29029245389393649</v>
      </c>
      <c r="L463" s="21">
        <f t="shared" si="123"/>
        <v>0.28651980046676856</v>
      </c>
      <c r="M463" s="21">
        <f t="shared" si="123"/>
        <v>0.32177255566685453</v>
      </c>
      <c r="N463" s="21">
        <f t="shared" si="123"/>
        <v>0.30513840299322031</v>
      </c>
      <c r="O463" s="21">
        <f t="shared" si="123"/>
        <v>0.25422103126282014</v>
      </c>
      <c r="P463" s="21">
        <f t="shared" si="123"/>
        <v>0.20838664865919704</v>
      </c>
      <c r="Q463" s="21">
        <f t="shared" si="123"/>
        <v>0.219480933084513</v>
      </c>
      <c r="R463" s="21">
        <f t="shared" si="123"/>
        <v>0.18734610482313124</v>
      </c>
      <c r="S463" s="21">
        <f t="shared" si="123"/>
        <v>0.15753458276237331</v>
      </c>
      <c r="T463" s="21">
        <f t="shared" si="123"/>
        <v>0.16451883127106859</v>
      </c>
      <c r="U463" s="21">
        <f t="shared" si="123"/>
        <v>0.15593632611510813</v>
      </c>
      <c r="V463" s="21">
        <f t="shared" si="123"/>
        <v>0.23605660599279057</v>
      </c>
      <c r="W463" s="21">
        <f t="shared" si="123"/>
        <v>0.2269337844048788</v>
      </c>
      <c r="X463" s="21">
        <f t="shared" si="123"/>
        <v>0.29630450485481274</v>
      </c>
      <c r="Y463" s="21">
        <f t="shared" si="123"/>
        <v>0.39227977639033734</v>
      </c>
      <c r="Z463" s="21">
        <f t="shared" si="123"/>
        <v>0.40414004136546361</v>
      </c>
      <c r="AA463" s="21">
        <f t="shared" si="123"/>
        <v>0.44471765405888397</v>
      </c>
      <c r="AB463" s="21">
        <f t="shared" si="123"/>
        <v>0.30968376052106344</v>
      </c>
      <c r="AC463" s="21">
        <f t="shared" si="123"/>
        <v>0.26732093697963139</v>
      </c>
      <c r="AD463" s="21">
        <f t="shared" si="123"/>
        <v>0.21259025078135829</v>
      </c>
      <c r="AE463" s="21">
        <f t="shared" si="123"/>
        <v>0.20273684571952294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0.98099682735325244</v>
      </c>
      <c r="D465" s="37">
        <f t="shared" ref="D465:AE465" si="125">+D80</f>
        <v>0.89737388394457573</v>
      </c>
      <c r="E465" s="37">
        <f t="shared" si="125"/>
        <v>0.73394774888262193</v>
      </c>
      <c r="F465" s="37">
        <f t="shared" si="125"/>
        <v>0.69295215860634851</v>
      </c>
      <c r="G465" s="37">
        <f t="shared" si="125"/>
        <v>0.70090586355627826</v>
      </c>
      <c r="H465" s="37">
        <f t="shared" si="125"/>
        <v>0.49449571198056869</v>
      </c>
      <c r="I465" s="37">
        <f t="shared" si="125"/>
        <v>0.43095214941387838</v>
      </c>
      <c r="J465" s="37">
        <f t="shared" si="125"/>
        <v>0.32267639725740926</v>
      </c>
      <c r="K465" s="37">
        <f t="shared" si="125"/>
        <v>0.29029245389393649</v>
      </c>
      <c r="L465" s="37">
        <f t="shared" si="125"/>
        <v>0.28651980046676856</v>
      </c>
      <c r="M465" s="37">
        <f t="shared" si="125"/>
        <v>0.32177255566685453</v>
      </c>
      <c r="N465" s="37">
        <f t="shared" si="125"/>
        <v>0.30513840299322031</v>
      </c>
      <c r="O465" s="37">
        <f t="shared" si="125"/>
        <v>0.25422103126282014</v>
      </c>
      <c r="P465" s="37">
        <f t="shared" si="125"/>
        <v>0.20838664865919704</v>
      </c>
      <c r="Q465" s="37">
        <f t="shared" si="125"/>
        <v>0.219480933084513</v>
      </c>
      <c r="R465" s="37">
        <f t="shared" si="125"/>
        <v>0.18734610482313124</v>
      </c>
      <c r="S465" s="37">
        <f t="shared" si="125"/>
        <v>0.15753458276237331</v>
      </c>
      <c r="T465" s="37">
        <f t="shared" si="125"/>
        <v>0.16451883127106859</v>
      </c>
      <c r="U465" s="37">
        <f t="shared" si="125"/>
        <v>0.15593632611510813</v>
      </c>
      <c r="V465" s="37">
        <f t="shared" si="125"/>
        <v>0.23605660599279057</v>
      </c>
      <c r="W465" s="37">
        <f t="shared" si="125"/>
        <v>0.2269337844048788</v>
      </c>
      <c r="X465" s="37">
        <f t="shared" si="125"/>
        <v>0.29630450485481274</v>
      </c>
      <c r="Y465" s="37">
        <f t="shared" si="125"/>
        <v>0.39227977639033734</v>
      </c>
      <c r="Z465" s="37">
        <f t="shared" si="125"/>
        <v>0.40414004136546361</v>
      </c>
      <c r="AA465" s="37">
        <f t="shared" si="125"/>
        <v>0.44471765405888397</v>
      </c>
      <c r="AB465" s="37">
        <f t="shared" si="125"/>
        <v>0.30968376052106344</v>
      </c>
      <c r="AC465" s="37">
        <f t="shared" si="125"/>
        <v>0.26732093697963139</v>
      </c>
      <c r="AD465" s="37">
        <f t="shared" si="125"/>
        <v>0.21259025078135829</v>
      </c>
      <c r="AE465" s="37">
        <f t="shared" si="125"/>
        <v>0.20273684571952294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572.00850971941975</v>
      </c>
      <c r="D471" s="28">
        <f t="shared" ref="D471:AE471" si="131">+D472+D478+D489+D497+D502+D508+D515+D520</f>
        <v>502.15671992200134</v>
      </c>
      <c r="E471" s="28">
        <f t="shared" si="131"/>
        <v>585.1866990581741</v>
      </c>
      <c r="F471" s="28">
        <f t="shared" si="131"/>
        <v>581.17135020507135</v>
      </c>
      <c r="G471" s="28">
        <f t="shared" si="131"/>
        <v>654.95172205026722</v>
      </c>
      <c r="H471" s="28">
        <f t="shared" si="131"/>
        <v>748.92121337688457</v>
      </c>
      <c r="I471" s="28">
        <f t="shared" si="131"/>
        <v>730.31781410008307</v>
      </c>
      <c r="J471" s="28">
        <f t="shared" si="131"/>
        <v>557.95487955850672</v>
      </c>
      <c r="K471" s="28">
        <f t="shared" si="131"/>
        <v>722.12284274094918</v>
      </c>
      <c r="L471" s="28">
        <f t="shared" si="131"/>
        <v>732.53977965512331</v>
      </c>
      <c r="M471" s="28">
        <f t="shared" si="131"/>
        <v>847.07763224826567</v>
      </c>
      <c r="N471" s="28">
        <f t="shared" si="131"/>
        <v>690.07506731657327</v>
      </c>
      <c r="O471" s="28">
        <f t="shared" si="131"/>
        <v>773.24101620096155</v>
      </c>
      <c r="P471" s="28">
        <f t="shared" si="131"/>
        <v>804.43606436876019</v>
      </c>
      <c r="Q471" s="28">
        <f t="shared" si="131"/>
        <v>800.1561051398844</v>
      </c>
      <c r="R471" s="28">
        <f t="shared" si="131"/>
        <v>791.233306282851</v>
      </c>
      <c r="S471" s="28">
        <f t="shared" si="131"/>
        <v>953.94691113308784</v>
      </c>
      <c r="T471" s="28">
        <f t="shared" si="131"/>
        <v>964.77094120748984</v>
      </c>
      <c r="U471" s="28">
        <f t="shared" si="131"/>
        <v>964.14859601997898</v>
      </c>
      <c r="V471" s="28">
        <f t="shared" si="131"/>
        <v>804.867265571703</v>
      </c>
      <c r="W471" s="28">
        <f t="shared" si="131"/>
        <v>622.89875528370408</v>
      </c>
      <c r="X471" s="28">
        <f t="shared" si="131"/>
        <v>857.09899468472065</v>
      </c>
      <c r="Y471" s="28">
        <f t="shared" si="131"/>
        <v>962.08451238226485</v>
      </c>
      <c r="Z471" s="28">
        <f t="shared" si="131"/>
        <v>841.62560985104301</v>
      </c>
      <c r="AA471" s="28">
        <f t="shared" si="131"/>
        <v>586.4279288458057</v>
      </c>
      <c r="AB471" s="28">
        <f t="shared" si="131"/>
        <v>679.93642476721527</v>
      </c>
      <c r="AC471" s="28">
        <f t="shared" si="131"/>
        <v>636.02007999053592</v>
      </c>
      <c r="AD471" s="28">
        <f t="shared" si="131"/>
        <v>551.73429178041715</v>
      </c>
      <c r="AE471" s="28">
        <f t="shared" si="131"/>
        <v>614.54545428671224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98.257217607116772</v>
      </c>
      <c r="D472" s="21">
        <f t="shared" ref="D472:AE472" si="132">+D473+D474+D475+D476+D477</f>
        <v>115.37470949770173</v>
      </c>
      <c r="E472" s="21">
        <f t="shared" si="132"/>
        <v>127.02032845114888</v>
      </c>
      <c r="F472" s="21">
        <f t="shared" si="132"/>
        <v>129.33481217162014</v>
      </c>
      <c r="G472" s="21">
        <f t="shared" si="132"/>
        <v>140.88146932665839</v>
      </c>
      <c r="H472" s="21">
        <f t="shared" si="132"/>
        <v>149.72562352593175</v>
      </c>
      <c r="I472" s="21">
        <f t="shared" si="132"/>
        <v>147.64066497269354</v>
      </c>
      <c r="J472" s="21">
        <f t="shared" si="132"/>
        <v>147.90751748956109</v>
      </c>
      <c r="K472" s="21">
        <f t="shared" si="132"/>
        <v>175.12192163397836</v>
      </c>
      <c r="L472" s="21">
        <f t="shared" si="132"/>
        <v>149.33489637992602</v>
      </c>
      <c r="M472" s="21">
        <f t="shared" si="132"/>
        <v>160.09912429520216</v>
      </c>
      <c r="N472" s="21">
        <f t="shared" si="132"/>
        <v>159.99919438217944</v>
      </c>
      <c r="O472" s="21">
        <f t="shared" si="132"/>
        <v>170.71171976874288</v>
      </c>
      <c r="P472" s="21">
        <f t="shared" si="132"/>
        <v>176.63788883611537</v>
      </c>
      <c r="Q472" s="21">
        <f t="shared" si="132"/>
        <v>190.28029819946559</v>
      </c>
      <c r="R472" s="21">
        <f t="shared" si="132"/>
        <v>184.66709870043334</v>
      </c>
      <c r="S472" s="21">
        <f t="shared" si="132"/>
        <v>201.64661291616673</v>
      </c>
      <c r="T472" s="21">
        <f t="shared" si="132"/>
        <v>217.65965853942282</v>
      </c>
      <c r="U472" s="21">
        <f t="shared" si="132"/>
        <v>217.39109162228837</v>
      </c>
      <c r="V472" s="21">
        <f t="shared" si="132"/>
        <v>166.50802733875193</v>
      </c>
      <c r="W472" s="21">
        <f t="shared" si="132"/>
        <v>141.88521835441887</v>
      </c>
      <c r="X472" s="21">
        <f t="shared" si="132"/>
        <v>160.23750465029514</v>
      </c>
      <c r="Y472" s="21">
        <f t="shared" si="132"/>
        <v>168.31941561265938</v>
      </c>
      <c r="Z472" s="21">
        <f t="shared" si="132"/>
        <v>166.75452097882447</v>
      </c>
      <c r="AA472" s="21">
        <f t="shared" si="132"/>
        <v>133.49681935794646</v>
      </c>
      <c r="AB472" s="21">
        <f t="shared" si="132"/>
        <v>203.97647139953222</v>
      </c>
      <c r="AC472" s="21">
        <f t="shared" si="132"/>
        <v>155.0295073870445</v>
      </c>
      <c r="AD472" s="21">
        <f t="shared" si="132"/>
        <v>76.650340699617914</v>
      </c>
      <c r="AE472" s="21">
        <f t="shared" si="132"/>
        <v>101.65348486504281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94.921413633463757</v>
      </c>
      <c r="D473" s="37">
        <f t="shared" si="133"/>
        <v>111.32472029281259</v>
      </c>
      <c r="E473" s="37">
        <f t="shared" si="133"/>
        <v>122.25615401502363</v>
      </c>
      <c r="F473" s="37">
        <f t="shared" si="133"/>
        <v>123.85645250425874</v>
      </c>
      <c r="G473" s="37">
        <f t="shared" si="133"/>
        <v>134.68892442806086</v>
      </c>
      <c r="H473" s="37">
        <f t="shared" si="133"/>
        <v>142.82500007241387</v>
      </c>
      <c r="I473" s="37">
        <f t="shared" si="133"/>
        <v>138.41742158571634</v>
      </c>
      <c r="J473" s="37">
        <f t="shared" si="133"/>
        <v>136.22106489700005</v>
      </c>
      <c r="K473" s="37">
        <f t="shared" si="133"/>
        <v>162.83454098773868</v>
      </c>
      <c r="L473" s="37">
        <f t="shared" si="133"/>
        <v>136.9232573356428</v>
      </c>
      <c r="M473" s="37">
        <f t="shared" si="133"/>
        <v>145.50638614313544</v>
      </c>
      <c r="N473" s="37">
        <f t="shared" si="133"/>
        <v>145.90686101749029</v>
      </c>
      <c r="O473" s="37">
        <f t="shared" si="133"/>
        <v>155.40235097727748</v>
      </c>
      <c r="P473" s="37">
        <f t="shared" si="133"/>
        <v>160.32351550828739</v>
      </c>
      <c r="Q473" s="37">
        <f t="shared" si="133"/>
        <v>171.86928947621547</v>
      </c>
      <c r="R473" s="37">
        <f t="shared" si="133"/>
        <v>165.88748120043334</v>
      </c>
      <c r="S473" s="37">
        <f t="shared" ref="D473:AE476" si="134">+S113</f>
        <v>182.30601359616674</v>
      </c>
      <c r="T473" s="37">
        <f t="shared" si="134"/>
        <v>197.15226288942281</v>
      </c>
      <c r="U473" s="37">
        <f t="shared" si="134"/>
        <v>197.17199762228839</v>
      </c>
      <c r="V473" s="37">
        <f t="shared" si="134"/>
        <v>147.68233793875194</v>
      </c>
      <c r="W473" s="37">
        <f t="shared" si="134"/>
        <v>138.68868865441885</v>
      </c>
      <c r="X473" s="37">
        <f t="shared" si="134"/>
        <v>144.75576511976513</v>
      </c>
      <c r="Y473" s="37">
        <f t="shared" si="134"/>
        <v>149.86286984065939</v>
      </c>
      <c r="Z473" s="37">
        <f t="shared" si="134"/>
        <v>147.45440041882446</v>
      </c>
      <c r="AA473" s="37">
        <f t="shared" si="134"/>
        <v>113.75193223794646</v>
      </c>
      <c r="AB473" s="37">
        <f t="shared" si="134"/>
        <v>185.23564761953222</v>
      </c>
      <c r="AC473" s="37">
        <f t="shared" si="134"/>
        <v>137.04743242304451</v>
      </c>
      <c r="AD473" s="37">
        <f t="shared" si="134"/>
        <v>57.784140199617916</v>
      </c>
      <c r="AE473" s="37">
        <f t="shared" si="134"/>
        <v>81.220039665042819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3.3358039736530101</v>
      </c>
      <c r="D475" s="37">
        <f t="shared" si="134"/>
        <v>4.0499892048891377</v>
      </c>
      <c r="E475" s="37">
        <f t="shared" si="134"/>
        <v>4.7641744361252654</v>
      </c>
      <c r="F475" s="37">
        <f t="shared" si="134"/>
        <v>5.4783596673613921</v>
      </c>
      <c r="G475" s="37">
        <f t="shared" si="134"/>
        <v>6.1925448985975198</v>
      </c>
      <c r="H475" s="37">
        <f t="shared" si="134"/>
        <v>6.9006234535178859</v>
      </c>
      <c r="I475" s="37">
        <f t="shared" si="134"/>
        <v>9.2232433869772024</v>
      </c>
      <c r="J475" s="37">
        <f t="shared" si="134"/>
        <v>11.686452592561025</v>
      </c>
      <c r="K475" s="37">
        <f t="shared" si="134"/>
        <v>12.28738064623967</v>
      </c>
      <c r="L475" s="37">
        <f t="shared" si="134"/>
        <v>12.411639044283207</v>
      </c>
      <c r="M475" s="37">
        <f t="shared" si="134"/>
        <v>14.592738152066708</v>
      </c>
      <c r="N475" s="37">
        <f t="shared" si="134"/>
        <v>14.092333364689141</v>
      </c>
      <c r="O475" s="37">
        <f t="shared" si="134"/>
        <v>15.309368791465415</v>
      </c>
      <c r="P475" s="37">
        <f t="shared" si="134"/>
        <v>16.314373327827987</v>
      </c>
      <c r="Q475" s="37">
        <f t="shared" si="134"/>
        <v>18.411008723250109</v>
      </c>
      <c r="R475" s="37">
        <f t="shared" si="134"/>
        <v>18.779617499999997</v>
      </c>
      <c r="S475" s="37">
        <f t="shared" si="134"/>
        <v>19.340599319999999</v>
      </c>
      <c r="T475" s="37">
        <f t="shared" si="134"/>
        <v>20.507395649999996</v>
      </c>
      <c r="U475" s="37">
        <f t="shared" si="134"/>
        <v>20.219093999999995</v>
      </c>
      <c r="V475" s="37">
        <f t="shared" si="134"/>
        <v>18.825689399999998</v>
      </c>
      <c r="W475" s="37">
        <f t="shared" si="134"/>
        <v>3.1965297000000006</v>
      </c>
      <c r="X475" s="37">
        <f t="shared" si="134"/>
        <v>15.481739530529994</v>
      </c>
      <c r="Y475" s="37">
        <f t="shared" si="134"/>
        <v>18.456545771999995</v>
      </c>
      <c r="Z475" s="37">
        <f t="shared" si="134"/>
        <v>19.300120559999996</v>
      </c>
      <c r="AA475" s="37">
        <f t="shared" si="134"/>
        <v>19.744887119999998</v>
      </c>
      <c r="AB475" s="37">
        <f t="shared" si="134"/>
        <v>18.740823779999999</v>
      </c>
      <c r="AC475" s="37">
        <f t="shared" si="134"/>
        <v>17.982074963999992</v>
      </c>
      <c r="AD475" s="37">
        <f t="shared" si="134"/>
        <v>18.866200499999998</v>
      </c>
      <c r="AE475" s="37">
        <f t="shared" si="134"/>
        <v>20.433445199999998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41.999958402662735</v>
      </c>
      <c r="D478" s="21">
        <f t="shared" ref="D478:AE478" si="136">+D479+D483+D484+D485+D486+D488</f>
        <v>40.052537437603995</v>
      </c>
      <c r="E478" s="21">
        <f t="shared" si="136"/>
        <v>38.052953410981694</v>
      </c>
      <c r="F478" s="21">
        <f t="shared" si="136"/>
        <v>36.131613976705495</v>
      </c>
      <c r="G478" s="21">
        <f t="shared" si="136"/>
        <v>36.948835274542425</v>
      </c>
      <c r="H478" s="21">
        <f t="shared" si="136"/>
        <v>40.600249584026628</v>
      </c>
      <c r="I478" s="21">
        <f t="shared" si="136"/>
        <v>43.643094841930115</v>
      </c>
      <c r="J478" s="21">
        <f t="shared" si="136"/>
        <v>39.643926788685526</v>
      </c>
      <c r="K478" s="21">
        <f t="shared" si="136"/>
        <v>44.103868552412649</v>
      </c>
      <c r="L478" s="21">
        <f t="shared" si="136"/>
        <v>49.03327787021631</v>
      </c>
      <c r="M478" s="21">
        <f t="shared" si="136"/>
        <v>47.329284525790349</v>
      </c>
      <c r="N478" s="21">
        <f t="shared" si="136"/>
        <v>53.032445923460891</v>
      </c>
      <c r="O478" s="21">
        <f t="shared" si="136"/>
        <v>54.614725457570721</v>
      </c>
      <c r="P478" s="21">
        <f t="shared" si="136"/>
        <v>48.537728785357714</v>
      </c>
      <c r="Q478" s="21">
        <f t="shared" si="136"/>
        <v>51.136925465890187</v>
      </c>
      <c r="R478" s="21">
        <f t="shared" si="136"/>
        <v>49.852759567387672</v>
      </c>
      <c r="S478" s="21">
        <f t="shared" si="136"/>
        <v>46.215074575707156</v>
      </c>
      <c r="T478" s="21">
        <f t="shared" si="136"/>
        <v>45.408038985024952</v>
      </c>
      <c r="U478" s="21">
        <f t="shared" si="136"/>
        <v>44.679406562396004</v>
      </c>
      <c r="V478" s="21">
        <f t="shared" si="136"/>
        <v>46.246686695091512</v>
      </c>
      <c r="W478" s="21">
        <f t="shared" si="136"/>
        <v>30.335950083194664</v>
      </c>
      <c r="X478" s="21">
        <f t="shared" si="136"/>
        <v>44.411056821963392</v>
      </c>
      <c r="Y478" s="21">
        <f t="shared" si="136"/>
        <v>82.770310895840254</v>
      </c>
      <c r="Z478" s="21">
        <f t="shared" si="136"/>
        <v>66.527501986841926</v>
      </c>
      <c r="AA478" s="21">
        <f t="shared" si="136"/>
        <v>12.151935217795346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41.999958402662735</v>
      </c>
      <c r="D486" s="37">
        <f t="shared" si="138"/>
        <v>40.052537437603995</v>
      </c>
      <c r="E486" s="37">
        <f t="shared" si="138"/>
        <v>38.052953410981694</v>
      </c>
      <c r="F486" s="37">
        <f t="shared" si="138"/>
        <v>36.131613976705495</v>
      </c>
      <c r="G486" s="37">
        <f t="shared" si="138"/>
        <v>36.948835274542425</v>
      </c>
      <c r="H486" s="37">
        <f t="shared" si="138"/>
        <v>40.600249584026628</v>
      </c>
      <c r="I486" s="37">
        <f t="shared" si="138"/>
        <v>43.643094841930115</v>
      </c>
      <c r="J486" s="37">
        <f t="shared" si="138"/>
        <v>39.643926788685526</v>
      </c>
      <c r="K486" s="37">
        <f t="shared" si="138"/>
        <v>44.103868552412649</v>
      </c>
      <c r="L486" s="37">
        <f t="shared" si="138"/>
        <v>49.03327787021631</v>
      </c>
      <c r="M486" s="37">
        <f t="shared" si="138"/>
        <v>47.329284525790349</v>
      </c>
      <c r="N486" s="37">
        <f t="shared" si="138"/>
        <v>53.032445923460891</v>
      </c>
      <c r="O486" s="37">
        <f t="shared" si="138"/>
        <v>54.614725457570721</v>
      </c>
      <c r="P486" s="37">
        <f t="shared" si="138"/>
        <v>48.537728785357714</v>
      </c>
      <c r="Q486" s="37">
        <f t="shared" si="138"/>
        <v>51.136925465890187</v>
      </c>
      <c r="R486" s="37">
        <f t="shared" si="138"/>
        <v>49.852759567387672</v>
      </c>
      <c r="S486" s="37">
        <f t="shared" si="138"/>
        <v>46.215074575707156</v>
      </c>
      <c r="T486" s="37">
        <f t="shared" si="138"/>
        <v>45.408038985024952</v>
      </c>
      <c r="U486" s="37">
        <f t="shared" si="138"/>
        <v>44.679406562396004</v>
      </c>
      <c r="V486" s="37">
        <f t="shared" si="138"/>
        <v>46.246686695091512</v>
      </c>
      <c r="W486" s="37">
        <f t="shared" si="138"/>
        <v>30.335950083194664</v>
      </c>
      <c r="X486" s="37">
        <f t="shared" si="138"/>
        <v>44.411056821963392</v>
      </c>
      <c r="Y486" s="37">
        <f t="shared" si="138"/>
        <v>82.770310895840254</v>
      </c>
      <c r="Z486" s="37">
        <f t="shared" si="138"/>
        <v>66.527501986841926</v>
      </c>
      <c r="AA486" s="37">
        <f t="shared" si="138"/>
        <v>12.151935217795346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427.88911267414932</v>
      </c>
      <c r="D489" s="21">
        <f t="shared" ref="D489:AE489" si="141">+D490+D491+D492+D493+D494+D495+D496</f>
        <v>342.88059418680109</v>
      </c>
      <c r="E489" s="21">
        <f t="shared" si="141"/>
        <v>416.06645455894153</v>
      </c>
      <c r="F489" s="21">
        <f t="shared" si="141"/>
        <v>411.63756810169906</v>
      </c>
      <c r="G489" s="21">
        <f t="shared" si="141"/>
        <v>472.87162120406788</v>
      </c>
      <c r="H489" s="21">
        <f t="shared" si="141"/>
        <v>554.27953091722213</v>
      </c>
      <c r="I489" s="21">
        <f t="shared" si="141"/>
        <v>534.543135935387</v>
      </c>
      <c r="J489" s="21">
        <f t="shared" si="141"/>
        <v>365.84384622853531</v>
      </c>
      <c r="K489" s="21">
        <f t="shared" si="141"/>
        <v>498.30535744192974</v>
      </c>
      <c r="L489" s="21">
        <f t="shared" si="141"/>
        <v>529.93951151041267</v>
      </c>
      <c r="M489" s="21">
        <f t="shared" si="141"/>
        <v>634.83266389216783</v>
      </c>
      <c r="N489" s="21">
        <f t="shared" si="141"/>
        <v>472.12397722153122</v>
      </c>
      <c r="O489" s="21">
        <f t="shared" si="141"/>
        <v>542.89096132105374</v>
      </c>
      <c r="P489" s="21">
        <f t="shared" si="141"/>
        <v>574.13958943146224</v>
      </c>
      <c r="Q489" s="21">
        <f t="shared" si="141"/>
        <v>553.31641488052674</v>
      </c>
      <c r="R489" s="21">
        <f t="shared" si="141"/>
        <v>550.81272752177381</v>
      </c>
      <c r="S489" s="21">
        <f t="shared" si="141"/>
        <v>699.8156960667593</v>
      </c>
      <c r="T489" s="21">
        <f t="shared" si="141"/>
        <v>695.21678240439644</v>
      </c>
      <c r="U489" s="21">
        <f t="shared" si="141"/>
        <v>695.37379806156287</v>
      </c>
      <c r="V489" s="21">
        <f t="shared" si="141"/>
        <v>585.4513504189498</v>
      </c>
      <c r="W489" s="21">
        <f t="shared" si="141"/>
        <v>443.19239542955148</v>
      </c>
      <c r="X489" s="21">
        <f t="shared" si="141"/>
        <v>643.53055795833302</v>
      </c>
      <c r="Y489" s="21">
        <f t="shared" si="141"/>
        <v>701.8704162139619</v>
      </c>
      <c r="Z489" s="21">
        <f t="shared" si="141"/>
        <v>598.99069332945942</v>
      </c>
      <c r="AA489" s="21">
        <f t="shared" si="141"/>
        <v>431.54139405099653</v>
      </c>
      <c r="AB489" s="21">
        <f t="shared" si="141"/>
        <v>466.64897563314599</v>
      </c>
      <c r="AC489" s="21">
        <f t="shared" si="141"/>
        <v>470.3374793605222</v>
      </c>
      <c r="AD489" s="21">
        <f t="shared" si="141"/>
        <v>464.23085459206186</v>
      </c>
      <c r="AE489" s="21">
        <f t="shared" si="141"/>
        <v>501.33524862260344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401.64108881102459</v>
      </c>
      <c r="D490" s="37">
        <f t="shared" si="142"/>
        <v>307.06322366853431</v>
      </c>
      <c r="E490" s="37">
        <f t="shared" si="142"/>
        <v>386.42546041299124</v>
      </c>
      <c r="F490" s="37">
        <f t="shared" si="142"/>
        <v>360.79519288046009</v>
      </c>
      <c r="G490" s="37">
        <f t="shared" si="142"/>
        <v>432.48735041305002</v>
      </c>
      <c r="H490" s="37">
        <f t="shared" si="142"/>
        <v>522.2461776697653</v>
      </c>
      <c r="I490" s="37">
        <f t="shared" si="142"/>
        <v>499.47821259650664</v>
      </c>
      <c r="J490" s="37">
        <f t="shared" si="142"/>
        <v>347.9049545048577</v>
      </c>
      <c r="K490" s="37">
        <f t="shared" si="142"/>
        <v>482.73990839235836</v>
      </c>
      <c r="L490" s="37">
        <f t="shared" si="142"/>
        <v>518.02281151041268</v>
      </c>
      <c r="M490" s="37">
        <f t="shared" si="142"/>
        <v>626.29616389216778</v>
      </c>
      <c r="N490" s="37">
        <f t="shared" si="142"/>
        <v>468.80447722153122</v>
      </c>
      <c r="O490" s="37">
        <f t="shared" si="142"/>
        <v>542.89096132105374</v>
      </c>
      <c r="P490" s="37">
        <f t="shared" si="142"/>
        <v>574.13958943146224</v>
      </c>
      <c r="Q490" s="37">
        <f t="shared" si="142"/>
        <v>553.31641488052674</v>
      </c>
      <c r="R490" s="37">
        <f t="shared" si="142"/>
        <v>550.81272752177381</v>
      </c>
      <c r="S490" s="37">
        <f t="shared" ref="D490:AE495" si="143">+S142</f>
        <v>699.8156960667593</v>
      </c>
      <c r="T490" s="37">
        <f t="shared" si="143"/>
        <v>695.21678240439644</v>
      </c>
      <c r="U490" s="37">
        <f t="shared" si="143"/>
        <v>695.37379806156287</v>
      </c>
      <c r="V490" s="37">
        <f t="shared" si="143"/>
        <v>585.4513504189498</v>
      </c>
      <c r="W490" s="37">
        <f t="shared" si="143"/>
        <v>443.19239542955148</v>
      </c>
      <c r="X490" s="37">
        <f t="shared" si="143"/>
        <v>643.53055795833302</v>
      </c>
      <c r="Y490" s="37">
        <f t="shared" si="143"/>
        <v>701.8704162139619</v>
      </c>
      <c r="Z490" s="37">
        <f t="shared" si="143"/>
        <v>598.99069332945942</v>
      </c>
      <c r="AA490" s="37">
        <f t="shared" si="143"/>
        <v>431.54139405099653</v>
      </c>
      <c r="AB490" s="37">
        <f t="shared" si="143"/>
        <v>466.64897563314599</v>
      </c>
      <c r="AC490" s="37">
        <f t="shared" si="143"/>
        <v>470.3374793605222</v>
      </c>
      <c r="AD490" s="37">
        <f t="shared" si="143"/>
        <v>464.23085459206186</v>
      </c>
      <c r="AE490" s="37">
        <f t="shared" si="143"/>
        <v>501.33524862260344</v>
      </c>
    </row>
    <row r="491" spans="1:31" x14ac:dyDescent="0.2">
      <c r="A491" s="9" t="s">
        <v>310</v>
      </c>
      <c r="B491" s="4" t="s">
        <v>311</v>
      </c>
      <c r="C491" s="37">
        <f t="shared" si="142"/>
        <v>26.248023863124718</v>
      </c>
      <c r="D491" s="37">
        <f t="shared" si="143"/>
        <v>35.817370518266777</v>
      </c>
      <c r="E491" s="37">
        <f t="shared" si="143"/>
        <v>29.64099414595028</v>
      </c>
      <c r="F491" s="37">
        <f t="shared" si="143"/>
        <v>50.842375221238946</v>
      </c>
      <c r="G491" s="37">
        <f t="shared" si="143"/>
        <v>40.384270791017826</v>
      </c>
      <c r="H491" s="37">
        <f t="shared" si="143"/>
        <v>32.033353247456816</v>
      </c>
      <c r="I491" s="37">
        <f t="shared" si="143"/>
        <v>35.064923338880305</v>
      </c>
      <c r="J491" s="37">
        <f t="shared" si="143"/>
        <v>17.938891723677624</v>
      </c>
      <c r="K491" s="37">
        <f t="shared" si="143"/>
        <v>15.565449049571377</v>
      </c>
      <c r="L491" s="37">
        <f t="shared" si="143"/>
        <v>11.916699999999999</v>
      </c>
      <c r="M491" s="37">
        <f t="shared" si="143"/>
        <v>8.5365000000000002</v>
      </c>
      <c r="N491" s="37">
        <f t="shared" si="143"/>
        <v>3.3195000000000001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3.8622210354909075</v>
      </c>
      <c r="D497" s="21">
        <f t="shared" ref="D497:AE497" si="144">+D498+D499+D501</f>
        <v>3.8488787998945364</v>
      </c>
      <c r="E497" s="21">
        <f t="shared" si="144"/>
        <v>4.0469626371019913</v>
      </c>
      <c r="F497" s="21">
        <f t="shared" si="144"/>
        <v>4.0673559550466756</v>
      </c>
      <c r="G497" s="21">
        <f t="shared" si="144"/>
        <v>4.2497962449985067</v>
      </c>
      <c r="H497" s="21">
        <f t="shared" si="144"/>
        <v>4.3158093497040504</v>
      </c>
      <c r="I497" s="21">
        <f t="shared" si="144"/>
        <v>4.4909183500724383</v>
      </c>
      <c r="J497" s="21">
        <f t="shared" si="144"/>
        <v>4.5595890517247222</v>
      </c>
      <c r="K497" s="21">
        <f t="shared" si="144"/>
        <v>4.5916951126284982</v>
      </c>
      <c r="L497" s="21">
        <f t="shared" si="144"/>
        <v>4.2320938945683464</v>
      </c>
      <c r="M497" s="21">
        <f t="shared" si="144"/>
        <v>4.8165595351053616</v>
      </c>
      <c r="N497" s="21">
        <f t="shared" si="144"/>
        <v>4.9194497894017033</v>
      </c>
      <c r="O497" s="21">
        <f t="shared" si="144"/>
        <v>5.0236096535942227</v>
      </c>
      <c r="P497" s="21">
        <f t="shared" si="144"/>
        <v>5.1208573158249138</v>
      </c>
      <c r="Q497" s="21">
        <f t="shared" si="144"/>
        <v>5.4224665940018379</v>
      </c>
      <c r="R497" s="21">
        <f t="shared" si="144"/>
        <v>5.9007204932562249</v>
      </c>
      <c r="S497" s="21">
        <f t="shared" si="144"/>
        <v>6.2695275744546795</v>
      </c>
      <c r="T497" s="21">
        <f t="shared" si="144"/>
        <v>6.4864612786455558</v>
      </c>
      <c r="U497" s="21">
        <f t="shared" si="144"/>
        <v>6.7042997737317496</v>
      </c>
      <c r="V497" s="21">
        <f t="shared" si="144"/>
        <v>6.6612011189097666</v>
      </c>
      <c r="W497" s="21">
        <f t="shared" si="144"/>
        <v>7.4851914165390472</v>
      </c>
      <c r="X497" s="21">
        <f t="shared" si="144"/>
        <v>8.9198752541291562</v>
      </c>
      <c r="Y497" s="21">
        <f t="shared" si="144"/>
        <v>9.1243696598032766</v>
      </c>
      <c r="Z497" s="21">
        <f t="shared" si="144"/>
        <v>9.3528935559172126</v>
      </c>
      <c r="AA497" s="21">
        <f t="shared" si="144"/>
        <v>9.2377802190673393</v>
      </c>
      <c r="AB497" s="21">
        <f t="shared" si="144"/>
        <v>9.310977734536964</v>
      </c>
      <c r="AC497" s="21">
        <f t="shared" si="144"/>
        <v>10.653093242969293</v>
      </c>
      <c r="AD497" s="21">
        <f t="shared" si="144"/>
        <v>10.853096488737394</v>
      </c>
      <c r="AE497" s="21">
        <f t="shared" si="144"/>
        <v>11.556720799065909</v>
      </c>
    </row>
    <row r="498" spans="1:31" x14ac:dyDescent="0.2">
      <c r="A498" s="9" t="s">
        <v>323</v>
      </c>
      <c r="B498" s="4" t="s">
        <v>324</v>
      </c>
      <c r="C498" s="37">
        <f>+C150</f>
        <v>3.2209877505720534</v>
      </c>
      <c r="D498" s="37">
        <f t="shared" ref="D498:AE498" si="145">+D150</f>
        <v>3.2846604474245789</v>
      </c>
      <c r="E498" s="37">
        <f t="shared" si="145"/>
        <v>3.3501243069461601</v>
      </c>
      <c r="F498" s="37">
        <f t="shared" si="145"/>
        <v>3.417410990267598</v>
      </c>
      <c r="G498" s="37">
        <f t="shared" si="145"/>
        <v>3.4865538725488001</v>
      </c>
      <c r="H498" s="37">
        <f t="shared" si="145"/>
        <v>3.5575880681351362</v>
      </c>
      <c r="I498" s="37">
        <f t="shared" si="145"/>
        <v>3.6305504587364914</v>
      </c>
      <c r="J498" s="37">
        <f t="shared" si="145"/>
        <v>3.7054797246755551</v>
      </c>
      <c r="K498" s="37">
        <f t="shared" si="145"/>
        <v>3.7824163792589554</v>
      </c>
      <c r="L498" s="37">
        <f t="shared" si="145"/>
        <v>4.0139576093853302</v>
      </c>
      <c r="M498" s="37">
        <f t="shared" si="145"/>
        <v>3.9893920927340272</v>
      </c>
      <c r="N498" s="37">
        <f t="shared" si="145"/>
        <v>4.0745805998352846</v>
      </c>
      <c r="O498" s="37">
        <f t="shared" si="145"/>
        <v>4.1338250034049411</v>
      </c>
      <c r="P498" s="37">
        <f t="shared" si="145"/>
        <v>4.2435233617244794</v>
      </c>
      <c r="Q498" s="37">
        <f t="shared" si="145"/>
        <v>4.4806879510004061</v>
      </c>
      <c r="R498" s="37">
        <f t="shared" si="145"/>
        <v>4.8380929160819157</v>
      </c>
      <c r="S498" s="37">
        <f t="shared" si="145"/>
        <v>5.3138645936518829</v>
      </c>
      <c r="T498" s="37">
        <f t="shared" si="145"/>
        <v>5.6017132813679114</v>
      </c>
      <c r="U498" s="37">
        <f t="shared" si="145"/>
        <v>5.8419965154699725</v>
      </c>
      <c r="V498" s="37">
        <f t="shared" si="145"/>
        <v>6.0355023789740683</v>
      </c>
      <c r="W498" s="37">
        <f t="shared" si="145"/>
        <v>6.6061349705823256</v>
      </c>
      <c r="X498" s="37">
        <f t="shared" si="145"/>
        <v>8.0529678087945324</v>
      </c>
      <c r="Y498" s="37">
        <f t="shared" si="145"/>
        <v>8.2941562920213805</v>
      </c>
      <c r="Z498" s="37">
        <f t="shared" si="145"/>
        <v>8.2442822336532746</v>
      </c>
      <c r="AA498" s="37">
        <f t="shared" si="145"/>
        <v>8.2942286870867701</v>
      </c>
      <c r="AB498" s="37">
        <f t="shared" si="145"/>
        <v>8.3028567584492681</v>
      </c>
      <c r="AC498" s="37">
        <f t="shared" si="145"/>
        <v>9.7065176351474509</v>
      </c>
      <c r="AD498" s="37">
        <f t="shared" si="145"/>
        <v>10.120452868698212</v>
      </c>
      <c r="AE498" s="37">
        <f t="shared" si="145"/>
        <v>10.69507150169205</v>
      </c>
    </row>
    <row r="499" spans="1:31" x14ac:dyDescent="0.2">
      <c r="A499" s="9" t="s">
        <v>325</v>
      </c>
      <c r="B499" s="4" t="s">
        <v>326</v>
      </c>
      <c r="C499" s="37">
        <f>+C151</f>
        <v>0.64123328491885401</v>
      </c>
      <c r="D499" s="37">
        <f t="shared" ref="D499:AE499" si="146">+D151</f>
        <v>0.56421835246995777</v>
      </c>
      <c r="E499" s="37">
        <f t="shared" si="146"/>
        <v>0.69683833015583108</v>
      </c>
      <c r="F499" s="37">
        <f t="shared" si="146"/>
        <v>0.64994496477907737</v>
      </c>
      <c r="G499" s="37">
        <f t="shared" si="146"/>
        <v>0.76324237244970683</v>
      </c>
      <c r="H499" s="37">
        <f t="shared" si="146"/>
        <v>0.75822128156891377</v>
      </c>
      <c r="I499" s="37">
        <f t="shared" si="146"/>
        <v>0.86036789133594682</v>
      </c>
      <c r="J499" s="37">
        <f t="shared" si="146"/>
        <v>0.8541093270491672</v>
      </c>
      <c r="K499" s="37">
        <f t="shared" si="146"/>
        <v>0.80927873336954304</v>
      </c>
      <c r="L499" s="37">
        <f t="shared" si="146"/>
        <v>0.21813628518301589</v>
      </c>
      <c r="M499" s="37">
        <f t="shared" si="146"/>
        <v>0.82716744237133411</v>
      </c>
      <c r="N499" s="37">
        <f t="shared" si="146"/>
        <v>0.84486918956641843</v>
      </c>
      <c r="O499" s="37">
        <f t="shared" si="146"/>
        <v>0.88978465018928132</v>
      </c>
      <c r="P499" s="37">
        <f t="shared" si="146"/>
        <v>0.87733395410043458</v>
      </c>
      <c r="Q499" s="37">
        <f t="shared" si="146"/>
        <v>0.94177864300143188</v>
      </c>
      <c r="R499" s="37">
        <f t="shared" si="146"/>
        <v>1.0626275771743088</v>
      </c>
      <c r="S499" s="37">
        <f t="shared" si="146"/>
        <v>0.95566298080279666</v>
      </c>
      <c r="T499" s="37">
        <f t="shared" si="146"/>
        <v>0.88474799727764442</v>
      </c>
      <c r="U499" s="37">
        <f t="shared" si="146"/>
        <v>0.86230325826177712</v>
      </c>
      <c r="V499" s="37">
        <f t="shared" si="146"/>
        <v>0.62569873993569847</v>
      </c>
      <c r="W499" s="37">
        <f t="shared" si="146"/>
        <v>0.87905644595672205</v>
      </c>
      <c r="X499" s="37">
        <f t="shared" si="146"/>
        <v>0.86690744533462305</v>
      </c>
      <c r="Y499" s="37">
        <f t="shared" si="146"/>
        <v>0.8302133677818968</v>
      </c>
      <c r="Z499" s="37">
        <f t="shared" si="146"/>
        <v>1.1086113222639371</v>
      </c>
      <c r="AA499" s="37">
        <f t="shared" si="146"/>
        <v>0.94355153198056896</v>
      </c>
      <c r="AB499" s="37">
        <f t="shared" si="146"/>
        <v>1.0081209760876964</v>
      </c>
      <c r="AC499" s="37">
        <f t="shared" si="146"/>
        <v>0.94657560782184169</v>
      </c>
      <c r="AD499" s="37">
        <f t="shared" si="146"/>
        <v>0.73264362003918293</v>
      </c>
      <c r="AE499" s="37">
        <f t="shared" si="146"/>
        <v>0.86164929737385842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15.891906445785558</v>
      </c>
      <c r="D524" s="28">
        <f t="shared" si="148"/>
        <v>17.794691603693916</v>
      </c>
      <c r="E524" s="28">
        <f t="shared" si="148"/>
        <v>19.270984994772761</v>
      </c>
      <c r="F524" s="28">
        <f t="shared" si="148"/>
        <v>19.564229736033933</v>
      </c>
      <c r="G524" s="28">
        <f t="shared" si="148"/>
        <v>18.975342731371768</v>
      </c>
      <c r="H524" s="28">
        <f t="shared" si="148"/>
        <v>20.816763416588664</v>
      </c>
      <c r="I524" s="28">
        <f t="shared" si="148"/>
        <v>26.685231901529249</v>
      </c>
      <c r="J524" s="28">
        <f t="shared" si="148"/>
        <v>20.59658086524891</v>
      </c>
      <c r="K524" s="28">
        <f t="shared" si="148"/>
        <v>23.45035071832454</v>
      </c>
      <c r="L524" s="28">
        <f t="shared" si="148"/>
        <v>25.896621606529134</v>
      </c>
      <c r="M524" s="28">
        <f t="shared" si="148"/>
        <v>28.840292935411039</v>
      </c>
      <c r="N524" s="28">
        <f t="shared" si="148"/>
        <v>27.044153115544638</v>
      </c>
      <c r="O524" s="28">
        <f t="shared" si="148"/>
        <v>30.922036105365954</v>
      </c>
      <c r="P524" s="28">
        <f t="shared" si="148"/>
        <v>33.235878145743442</v>
      </c>
      <c r="Q524" s="28">
        <f t="shared" si="148"/>
        <v>34.984166255611655</v>
      </c>
      <c r="R524" s="28">
        <f t="shared" si="148"/>
        <v>30.042294516788584</v>
      </c>
      <c r="S524" s="28">
        <f t="shared" si="148"/>
        <v>31.551598329964364</v>
      </c>
      <c r="T524" s="28">
        <f t="shared" si="148"/>
        <v>31.543951702041639</v>
      </c>
      <c r="U524" s="28">
        <f t="shared" si="148"/>
        <v>34.307530882956868</v>
      </c>
      <c r="V524" s="28">
        <f t="shared" si="148"/>
        <v>31.447814637242388</v>
      </c>
      <c r="W524" s="28">
        <f t="shared" si="148"/>
        <v>37.284547794047839</v>
      </c>
      <c r="X524" s="28">
        <f t="shared" si="148"/>
        <v>39.277379541798005</v>
      </c>
      <c r="Y524" s="28">
        <f t="shared" si="148"/>
        <v>38.952013581107138</v>
      </c>
      <c r="Z524" s="28">
        <f t="shared" si="148"/>
        <v>40.608786777697063</v>
      </c>
      <c r="AA524" s="28">
        <f t="shared" si="148"/>
        <v>38.336699994935699</v>
      </c>
      <c r="AB524" s="28">
        <f t="shared" si="148"/>
        <v>41.643979836610356</v>
      </c>
      <c r="AC524" s="28">
        <f t="shared" si="148"/>
        <v>35.331549438489212</v>
      </c>
      <c r="AD524" s="28">
        <f t="shared" si="148"/>
        <v>34.976170403599809</v>
      </c>
      <c r="AE524" s="28">
        <f t="shared" si="148"/>
        <v>34.646834201254485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3.08</v>
      </c>
      <c r="D549" s="21">
        <f t="shared" si="155"/>
        <v>3.3131999999999997</v>
      </c>
      <c r="E549" s="21">
        <f t="shared" si="155"/>
        <v>3.5463999999999998</v>
      </c>
      <c r="F549" s="21">
        <f t="shared" si="155"/>
        <v>3.7795999999999994</v>
      </c>
      <c r="G549" s="21">
        <f t="shared" si="155"/>
        <v>4.0127999999999995</v>
      </c>
      <c r="H549" s="21">
        <f t="shared" si="155"/>
        <v>4.1052</v>
      </c>
      <c r="I549" s="21">
        <f t="shared" si="155"/>
        <v>4.5847999999999995</v>
      </c>
      <c r="J549" s="21">
        <f t="shared" si="155"/>
        <v>5.0952000000000002</v>
      </c>
      <c r="K549" s="21">
        <f t="shared" si="155"/>
        <v>5.8695999999999993</v>
      </c>
      <c r="L549" s="21">
        <f t="shared" si="155"/>
        <v>5.6891999999999996</v>
      </c>
      <c r="M549" s="21">
        <f t="shared" si="155"/>
        <v>6.3624000000000001</v>
      </c>
      <c r="N549" s="21">
        <f t="shared" si="155"/>
        <v>6.7539999999999996</v>
      </c>
      <c r="O549" s="21">
        <f t="shared" si="155"/>
        <v>8.0211999999999986</v>
      </c>
      <c r="P549" s="21">
        <f t="shared" si="155"/>
        <v>7.766</v>
      </c>
      <c r="Q549" s="21">
        <f t="shared" si="155"/>
        <v>8.91</v>
      </c>
      <c r="R549" s="21">
        <f t="shared" si="155"/>
        <v>8.1326696000041956</v>
      </c>
      <c r="S549" s="21">
        <f t="shared" si="155"/>
        <v>8.3919862400016783</v>
      </c>
      <c r="T549" s="21">
        <f t="shared" si="155"/>
        <v>8.6372351999979013</v>
      </c>
      <c r="U549" s="21">
        <f t="shared" si="155"/>
        <v>8.8684164799981122</v>
      </c>
      <c r="V549" s="21">
        <f t="shared" si="155"/>
        <v>9.0855300799970635</v>
      </c>
      <c r="W549" s="21">
        <f t="shared" si="155"/>
        <v>9.2885759999999991</v>
      </c>
      <c r="X549" s="21">
        <f t="shared" si="155"/>
        <v>11.531987573329767</v>
      </c>
      <c r="Y549" s="21">
        <f t="shared" si="155"/>
        <v>11.324165600000001</v>
      </c>
      <c r="Z549" s="21">
        <f t="shared" si="155"/>
        <v>10.894537866666667</v>
      </c>
      <c r="AA549" s="21">
        <f t="shared" si="155"/>
        <v>10.024910133333332</v>
      </c>
      <c r="AB549" s="21">
        <f t="shared" si="155"/>
        <v>9.5072823999999976</v>
      </c>
      <c r="AC549" s="21">
        <f t="shared" si="155"/>
        <v>8.8400546666666671</v>
      </c>
      <c r="AD549" s="21">
        <f t="shared" si="155"/>
        <v>8.172826933333333</v>
      </c>
      <c r="AE549" s="21">
        <f t="shared" si="155"/>
        <v>7.5055992000000007</v>
      </c>
    </row>
    <row r="550" spans="1:31" x14ac:dyDescent="0.2">
      <c r="A550" s="9" t="s">
        <v>539</v>
      </c>
      <c r="B550" s="4" t="s">
        <v>540</v>
      </c>
      <c r="C550" s="35">
        <f>+C292</f>
        <v>3.08</v>
      </c>
      <c r="D550" s="35">
        <f t="shared" ref="D550:AE550" si="156">+D292</f>
        <v>3.3131999999999997</v>
      </c>
      <c r="E550" s="35">
        <f t="shared" si="156"/>
        <v>3.5463999999999998</v>
      </c>
      <c r="F550" s="35">
        <f t="shared" si="156"/>
        <v>3.7795999999999994</v>
      </c>
      <c r="G550" s="35">
        <f t="shared" si="156"/>
        <v>4.0127999999999995</v>
      </c>
      <c r="H550" s="35">
        <f t="shared" si="156"/>
        <v>4.1052</v>
      </c>
      <c r="I550" s="35">
        <f t="shared" si="156"/>
        <v>4.5847999999999995</v>
      </c>
      <c r="J550" s="35">
        <f t="shared" si="156"/>
        <v>5.0952000000000002</v>
      </c>
      <c r="K550" s="35">
        <f t="shared" si="156"/>
        <v>5.8695999999999993</v>
      </c>
      <c r="L550" s="35">
        <f t="shared" si="156"/>
        <v>5.6891999999999996</v>
      </c>
      <c r="M550" s="35">
        <f t="shared" si="156"/>
        <v>6.3624000000000001</v>
      </c>
      <c r="N550" s="35">
        <f t="shared" si="156"/>
        <v>6.7539999999999996</v>
      </c>
      <c r="O550" s="35">
        <f t="shared" si="156"/>
        <v>8.0211999999999986</v>
      </c>
      <c r="P550" s="35">
        <f t="shared" si="156"/>
        <v>7.766</v>
      </c>
      <c r="Q550" s="35">
        <f t="shared" si="156"/>
        <v>8.91</v>
      </c>
      <c r="R550" s="35">
        <f t="shared" si="156"/>
        <v>8.1326696000041956</v>
      </c>
      <c r="S550" s="35">
        <f t="shared" si="156"/>
        <v>8.3919862400016783</v>
      </c>
      <c r="T550" s="35">
        <f t="shared" si="156"/>
        <v>8.6372351999979013</v>
      </c>
      <c r="U550" s="35">
        <f t="shared" si="156"/>
        <v>8.8684164799981122</v>
      </c>
      <c r="V550" s="35">
        <f t="shared" si="156"/>
        <v>9.0855300799970635</v>
      </c>
      <c r="W550" s="35">
        <f t="shared" si="156"/>
        <v>9.2885759999999991</v>
      </c>
      <c r="X550" s="35">
        <f t="shared" si="156"/>
        <v>9.477554239996433</v>
      </c>
      <c r="Y550" s="35">
        <f t="shared" si="156"/>
        <v>9.5304880000000001</v>
      </c>
      <c r="Z550" s="35">
        <f t="shared" si="156"/>
        <v>9.3616159999999997</v>
      </c>
      <c r="AA550" s="35">
        <f t="shared" si="156"/>
        <v>8.7527439999999999</v>
      </c>
      <c r="AB550" s="35">
        <f t="shared" si="156"/>
        <v>8.4958719999999985</v>
      </c>
      <c r="AC550" s="35">
        <f t="shared" si="156"/>
        <v>8.0893999999999995</v>
      </c>
      <c r="AD550" s="35">
        <f t="shared" si="156"/>
        <v>7.6829279999999995</v>
      </c>
      <c r="AE550" s="35">
        <f t="shared" si="156"/>
        <v>7.2764560000000005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2.0544333333333333</v>
      </c>
      <c r="Y551" s="35">
        <f t="shared" si="157"/>
        <v>1.7936776000000001</v>
      </c>
      <c r="Z551" s="35">
        <f t="shared" si="157"/>
        <v>1.5329218666666669</v>
      </c>
      <c r="AA551" s="35">
        <f t="shared" si="157"/>
        <v>1.2721661333333332</v>
      </c>
      <c r="AB551" s="35">
        <f t="shared" si="157"/>
        <v>1.0114103999999997</v>
      </c>
      <c r="AC551" s="35">
        <f t="shared" si="157"/>
        <v>0.75065466666666669</v>
      </c>
      <c r="AD551" s="35">
        <f t="shared" si="157"/>
        <v>0.48989893333333362</v>
      </c>
      <c r="AE551" s="35">
        <f t="shared" si="157"/>
        <v>0.22914320000000057</v>
      </c>
    </row>
    <row r="552" spans="1:31" x14ac:dyDescent="0.2">
      <c r="A552" s="9" t="s">
        <v>543</v>
      </c>
      <c r="B552" s="4" t="s">
        <v>544</v>
      </c>
      <c r="C552" s="35">
        <f>+C294</f>
        <v>12.811906445785558</v>
      </c>
      <c r="D552" s="35">
        <f t="shared" ref="D552:AE552" si="158">+D294</f>
        <v>14.481491603693916</v>
      </c>
      <c r="E552" s="35">
        <f t="shared" si="158"/>
        <v>15.724584994772762</v>
      </c>
      <c r="F552" s="35">
        <f t="shared" si="158"/>
        <v>15.784629736033933</v>
      </c>
      <c r="G552" s="35">
        <f t="shared" si="158"/>
        <v>14.962542731371769</v>
      </c>
      <c r="H552" s="35">
        <f t="shared" si="158"/>
        <v>16.711563416588664</v>
      </c>
      <c r="I552" s="35">
        <f t="shared" si="158"/>
        <v>22.100431901529252</v>
      </c>
      <c r="J552" s="35">
        <f t="shared" si="158"/>
        <v>15.501380865248908</v>
      </c>
      <c r="K552" s="35">
        <f t="shared" si="158"/>
        <v>17.580750718324541</v>
      </c>
      <c r="L552" s="35">
        <f t="shared" si="158"/>
        <v>20.207421606529135</v>
      </c>
      <c r="M552" s="35">
        <f t="shared" si="158"/>
        <v>22.477892935411038</v>
      </c>
      <c r="N552" s="35">
        <f t="shared" si="158"/>
        <v>20.290153115544637</v>
      </c>
      <c r="O552" s="35">
        <f t="shared" si="158"/>
        <v>22.900836105365958</v>
      </c>
      <c r="P552" s="35">
        <f t="shared" si="158"/>
        <v>25.46987814574344</v>
      </c>
      <c r="Q552" s="35">
        <f t="shared" si="158"/>
        <v>26.074166255611651</v>
      </c>
      <c r="R552" s="35">
        <f t="shared" si="158"/>
        <v>21.909624916784388</v>
      </c>
      <c r="S552" s="35">
        <f t="shared" si="158"/>
        <v>23.159612089962685</v>
      </c>
      <c r="T552" s="35">
        <f t="shared" si="158"/>
        <v>22.906716502043739</v>
      </c>
      <c r="U552" s="35">
        <f t="shared" si="158"/>
        <v>25.439114402958758</v>
      </c>
      <c r="V552" s="35">
        <f t="shared" si="158"/>
        <v>22.362284557245324</v>
      </c>
      <c r="W552" s="35">
        <f t="shared" si="158"/>
        <v>27.995971794047836</v>
      </c>
      <c r="X552" s="35">
        <f t="shared" si="158"/>
        <v>27.745391968468237</v>
      </c>
      <c r="Y552" s="35">
        <f t="shared" si="158"/>
        <v>27.627847981107138</v>
      </c>
      <c r="Z552" s="35">
        <f t="shared" si="158"/>
        <v>29.714248911030396</v>
      </c>
      <c r="AA552" s="35">
        <f t="shared" si="158"/>
        <v>28.311789861602367</v>
      </c>
      <c r="AB552" s="35">
        <f t="shared" si="158"/>
        <v>32.136697436610355</v>
      </c>
      <c r="AC552" s="35">
        <f t="shared" si="158"/>
        <v>26.491494771822545</v>
      </c>
      <c r="AD552" s="35">
        <f t="shared" si="158"/>
        <v>26.803343470266476</v>
      </c>
      <c r="AE552" s="35">
        <f t="shared" si="158"/>
        <v>27.141235001254486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12462.19712197745</v>
      </c>
      <c r="D555" s="28">
        <f t="shared" ref="D555:AE555" si="161">+D556+D559+D562+D565+D568++D571+D574+D575</f>
        <v>15419.53342847193</v>
      </c>
      <c r="E555" s="28">
        <f t="shared" si="161"/>
        <v>15880.669939725862</v>
      </c>
      <c r="F555" s="28">
        <f t="shared" si="161"/>
        <v>17523.997509595418</v>
      </c>
      <c r="G555" s="28">
        <f t="shared" si="161"/>
        <v>18701.694132700348</v>
      </c>
      <c r="H555" s="28">
        <f t="shared" si="161"/>
        <v>19702.524523076831</v>
      </c>
      <c r="I555" s="28">
        <f t="shared" si="161"/>
        <v>18283.19935208714</v>
      </c>
      <c r="J555" s="28">
        <f t="shared" si="161"/>
        <v>20294.554248564964</v>
      </c>
      <c r="K555" s="28">
        <f t="shared" si="161"/>
        <v>17546.275364942445</v>
      </c>
      <c r="L555" s="28">
        <f t="shared" si="161"/>
        <v>28362.370006257239</v>
      </c>
      <c r="M555" s="28">
        <f t="shared" si="161"/>
        <v>18839.024839777863</v>
      </c>
      <c r="N555" s="28">
        <f t="shared" si="161"/>
        <v>19503.394223612315</v>
      </c>
      <c r="O555" s="28">
        <f t="shared" si="161"/>
        <v>25189.082600526432</v>
      </c>
      <c r="P555" s="28">
        <f t="shared" si="161"/>
        <v>21712.915891132052</v>
      </c>
      <c r="Q555" s="28">
        <f t="shared" si="161"/>
        <v>23477.983420835812</v>
      </c>
      <c r="R555" s="28">
        <f t="shared" si="161"/>
        <v>24899.174444790202</v>
      </c>
      <c r="S555" s="28">
        <f t="shared" si="161"/>
        <v>26235.30368375712</v>
      </c>
      <c r="T555" s="28">
        <f t="shared" si="161"/>
        <v>33341.012336899774</v>
      </c>
      <c r="U555" s="28">
        <f t="shared" si="161"/>
        <v>32125.235468364237</v>
      </c>
      <c r="V555" s="28">
        <f t="shared" si="161"/>
        <v>29794.985329287723</v>
      </c>
      <c r="W555" s="28">
        <f t="shared" si="161"/>
        <v>26886.68038112505</v>
      </c>
      <c r="X555" s="28">
        <f t="shared" si="161"/>
        <v>27667.7477371768</v>
      </c>
      <c r="Y555" s="28">
        <f t="shared" si="161"/>
        <v>31740.909137650811</v>
      </c>
      <c r="Z555" s="28">
        <f t="shared" si="161"/>
        <v>27290.515354305167</v>
      </c>
      <c r="AA555" s="28">
        <f t="shared" si="161"/>
        <v>28869.763078002507</v>
      </c>
      <c r="AB555" s="28">
        <f t="shared" si="161"/>
        <v>30883.420120818122</v>
      </c>
      <c r="AC555" s="28">
        <f t="shared" si="161"/>
        <v>28254.792817191235</v>
      </c>
      <c r="AD555" s="28">
        <f t="shared" si="161"/>
        <v>42915.560125592681</v>
      </c>
      <c r="AE555" s="28">
        <f t="shared" si="161"/>
        <v>30717.865368010043</v>
      </c>
    </row>
    <row r="556" spans="1:31" x14ac:dyDescent="0.2">
      <c r="A556" s="9" t="s">
        <v>549</v>
      </c>
      <c r="B556" s="4" t="s">
        <v>550</v>
      </c>
      <c r="C556" s="21">
        <f>+C557+C558</f>
        <v>11751.568123085151</v>
      </c>
      <c r="D556" s="21">
        <f t="shared" ref="D556:AE556" si="162">+D557+D558</f>
        <v>14700.925991858625</v>
      </c>
      <c r="E556" s="21">
        <f t="shared" si="162"/>
        <v>15153.989105661822</v>
      </c>
      <c r="F556" s="21">
        <f t="shared" si="162"/>
        <v>16789.243278080645</v>
      </c>
      <c r="G556" s="21">
        <f t="shared" si="162"/>
        <v>17958.86650373484</v>
      </c>
      <c r="H556" s="21">
        <f t="shared" si="162"/>
        <v>18951.623496660584</v>
      </c>
      <c r="I556" s="21">
        <f t="shared" si="162"/>
        <v>17524.224928220159</v>
      </c>
      <c r="J556" s="21">
        <f t="shared" si="162"/>
        <v>19527.506427247252</v>
      </c>
      <c r="K556" s="21">
        <f t="shared" si="162"/>
        <v>16771.154146173994</v>
      </c>
      <c r="L556" s="21">
        <f t="shared" si="162"/>
        <v>27579.175390038057</v>
      </c>
      <c r="M556" s="21">
        <f t="shared" si="162"/>
        <v>18047.75682610794</v>
      </c>
      <c r="N556" s="21">
        <f t="shared" si="162"/>
        <v>18703.813310329497</v>
      </c>
      <c r="O556" s="21">
        <f t="shared" si="162"/>
        <v>24656.468524762498</v>
      </c>
      <c r="P556" s="21">
        <f t="shared" si="162"/>
        <v>21174.705843902531</v>
      </c>
      <c r="Q556" s="21">
        <f t="shared" si="162"/>
        <v>22934.177402140704</v>
      </c>
      <c r="R556" s="21">
        <f t="shared" si="162"/>
        <v>24349.772454629499</v>
      </c>
      <c r="S556" s="21">
        <f t="shared" si="162"/>
        <v>25680.30572213083</v>
      </c>
      <c r="T556" s="21">
        <f t="shared" si="162"/>
        <v>32780.418403807889</v>
      </c>
      <c r="U556" s="21">
        <f t="shared" si="162"/>
        <v>31780.531046134129</v>
      </c>
      <c r="V556" s="21">
        <f t="shared" si="162"/>
        <v>29446.680683853152</v>
      </c>
      <c r="W556" s="21">
        <f t="shared" si="162"/>
        <v>26542.848909936751</v>
      </c>
      <c r="X556" s="21">
        <f t="shared" si="162"/>
        <v>27328.456411315852</v>
      </c>
      <c r="Y556" s="21">
        <f t="shared" si="162"/>
        <v>31407.513258547286</v>
      </c>
      <c r="Z556" s="21">
        <f t="shared" si="162"/>
        <v>26961.773356912377</v>
      </c>
      <c r="AA556" s="21">
        <f t="shared" si="162"/>
        <v>28496.094420647063</v>
      </c>
      <c r="AB556" s="21">
        <f t="shared" si="162"/>
        <v>30516.572839303753</v>
      </c>
      <c r="AC556" s="21">
        <f t="shared" si="162"/>
        <v>27894.766911517938</v>
      </c>
      <c r="AD556" s="21">
        <f t="shared" si="162"/>
        <v>42108.045806578382</v>
      </c>
      <c r="AE556" s="21">
        <f t="shared" si="162"/>
        <v>29906.380243854361</v>
      </c>
    </row>
    <row r="557" spans="1:31" x14ac:dyDescent="0.2">
      <c r="A557" s="9" t="s">
        <v>551</v>
      </c>
      <c r="B557" s="4" t="s">
        <v>552</v>
      </c>
      <c r="C557" s="35">
        <f>+C299</f>
        <v>11357.656556055696</v>
      </c>
      <c r="D557" s="35">
        <f t="shared" ref="D557:AE557" si="163">+D299</f>
        <v>14302.49408682502</v>
      </c>
      <c r="E557" s="35">
        <f t="shared" si="163"/>
        <v>14752.146976874481</v>
      </c>
      <c r="F557" s="35">
        <f t="shared" si="163"/>
        <v>16383.866061785253</v>
      </c>
      <c r="G557" s="35">
        <f t="shared" si="163"/>
        <v>17558.761113053832</v>
      </c>
      <c r="H557" s="35">
        <f t="shared" si="163"/>
        <v>18554.191058831071</v>
      </c>
      <c r="I557" s="35">
        <f t="shared" si="163"/>
        <v>17139.19140167586</v>
      </c>
      <c r="J557" s="35">
        <f t="shared" si="163"/>
        <v>19157.512325304484</v>
      </c>
      <c r="K557" s="35">
        <f t="shared" si="163"/>
        <v>16409.00515248072</v>
      </c>
      <c r="L557" s="35">
        <f t="shared" si="163"/>
        <v>27222.19646143325</v>
      </c>
      <c r="M557" s="35">
        <f t="shared" si="163"/>
        <v>17702.093496589601</v>
      </c>
      <c r="N557" s="35">
        <f t="shared" si="163"/>
        <v>18362.508846816265</v>
      </c>
      <c r="O557" s="35">
        <f t="shared" si="163"/>
        <v>24342.235624371555</v>
      </c>
      <c r="P557" s="35">
        <f t="shared" si="163"/>
        <v>20893.482690371191</v>
      </c>
      <c r="Q557" s="35">
        <f t="shared" si="163"/>
        <v>22640.799880082101</v>
      </c>
      <c r="R557" s="35">
        <f t="shared" si="163"/>
        <v>24061.377488954815</v>
      </c>
      <c r="S557" s="35">
        <f t="shared" si="163"/>
        <v>25388.255730766348</v>
      </c>
      <c r="T557" s="35">
        <f t="shared" si="163"/>
        <v>32485.844810727162</v>
      </c>
      <c r="U557" s="35">
        <f t="shared" si="163"/>
        <v>31523.443422112658</v>
      </c>
      <c r="V557" s="35">
        <f t="shared" si="163"/>
        <v>29191.275799920353</v>
      </c>
      <c r="W557" s="35">
        <f t="shared" si="163"/>
        <v>26290.455714874406</v>
      </c>
      <c r="X557" s="35">
        <f t="shared" si="163"/>
        <v>27079.738713601528</v>
      </c>
      <c r="Y557" s="35">
        <f t="shared" si="163"/>
        <v>31160.271883078338</v>
      </c>
      <c r="Z557" s="35">
        <f t="shared" si="163"/>
        <v>26712.183706904154</v>
      </c>
      <c r="AA557" s="35">
        <f t="shared" si="163"/>
        <v>28412.059557336783</v>
      </c>
      <c r="AB557" s="35">
        <f t="shared" si="163"/>
        <v>30435.9667996506</v>
      </c>
      <c r="AC557" s="35">
        <f t="shared" si="163"/>
        <v>27812.835525111535</v>
      </c>
      <c r="AD557" s="35">
        <f t="shared" si="163"/>
        <v>41929.032373618807</v>
      </c>
      <c r="AE557" s="35">
        <f t="shared" si="163"/>
        <v>29724.60503847626</v>
      </c>
    </row>
    <row r="558" spans="1:31" x14ac:dyDescent="0.2">
      <c r="A558" s="9" t="s">
        <v>636</v>
      </c>
      <c r="B558" s="4" t="s">
        <v>637</v>
      </c>
      <c r="C558" s="35">
        <f>+C367</f>
        <v>393.91156702945563</v>
      </c>
      <c r="D558" s="35">
        <f t="shared" ref="D558:AE558" si="164">+D367</f>
        <v>398.43190503360472</v>
      </c>
      <c r="E558" s="35">
        <f t="shared" si="164"/>
        <v>401.84212878734019</v>
      </c>
      <c r="F558" s="35">
        <f t="shared" si="164"/>
        <v>405.3772162953905</v>
      </c>
      <c r="G558" s="35">
        <f t="shared" si="164"/>
        <v>400.10539068100729</v>
      </c>
      <c r="H558" s="35">
        <f t="shared" si="164"/>
        <v>397.43243782951157</v>
      </c>
      <c r="I558" s="35">
        <f t="shared" si="164"/>
        <v>385.03352654429847</v>
      </c>
      <c r="J558" s="35">
        <f t="shared" si="164"/>
        <v>369.99410194276635</v>
      </c>
      <c r="K558" s="35">
        <f t="shared" si="164"/>
        <v>362.1489936932731</v>
      </c>
      <c r="L558" s="35">
        <f t="shared" si="164"/>
        <v>356.97892860480573</v>
      </c>
      <c r="M558" s="35">
        <f t="shared" si="164"/>
        <v>345.66332951833914</v>
      </c>
      <c r="N558" s="35">
        <f t="shared" si="164"/>
        <v>341.30446351323104</v>
      </c>
      <c r="O558" s="35">
        <f t="shared" si="164"/>
        <v>314.23290039094491</v>
      </c>
      <c r="P558" s="35">
        <f t="shared" si="164"/>
        <v>281.22315353134098</v>
      </c>
      <c r="Q558" s="35">
        <f t="shared" si="164"/>
        <v>293.37752205860289</v>
      </c>
      <c r="R558" s="35">
        <f t="shared" si="164"/>
        <v>288.39496567468393</v>
      </c>
      <c r="S558" s="35">
        <f t="shared" si="164"/>
        <v>292.04999136448276</v>
      </c>
      <c r="T558" s="35">
        <f t="shared" si="164"/>
        <v>294.57359308073006</v>
      </c>
      <c r="U558" s="35">
        <f t="shared" si="164"/>
        <v>257.08762402146948</v>
      </c>
      <c r="V558" s="35">
        <f t="shared" si="164"/>
        <v>255.4048839328006</v>
      </c>
      <c r="W558" s="35">
        <f t="shared" si="164"/>
        <v>252.39319506234384</v>
      </c>
      <c r="X558" s="35">
        <f t="shared" si="164"/>
        <v>248.71769771432562</v>
      </c>
      <c r="Y558" s="35">
        <f t="shared" si="164"/>
        <v>247.24137546894798</v>
      </c>
      <c r="Z558" s="35">
        <f t="shared" si="164"/>
        <v>249.58965000822531</v>
      </c>
      <c r="AA558" s="35">
        <f t="shared" si="164"/>
        <v>84.034863310281139</v>
      </c>
      <c r="AB558" s="35">
        <f t="shared" si="164"/>
        <v>80.606039653154852</v>
      </c>
      <c r="AC558" s="35">
        <f t="shared" si="164"/>
        <v>81.931386406401145</v>
      </c>
      <c r="AD558" s="35">
        <f t="shared" si="164"/>
        <v>179.01343295957602</v>
      </c>
      <c r="AE558" s="35">
        <f t="shared" si="164"/>
        <v>181.77520537810082</v>
      </c>
    </row>
    <row r="559" spans="1:31" x14ac:dyDescent="0.2">
      <c r="A559" s="9" t="s">
        <v>668</v>
      </c>
      <c r="B559" s="4" t="s">
        <v>639</v>
      </c>
      <c r="C559" s="21">
        <f>+C560+C561</f>
        <v>64.287535591313656</v>
      </c>
      <c r="D559" s="21">
        <f t="shared" ref="D559:AE559" si="165">+D560+D561</f>
        <v>71.282103814391164</v>
      </c>
      <c r="E559" s="21">
        <f t="shared" si="165"/>
        <v>78.276672037468671</v>
      </c>
      <c r="F559" s="21">
        <f t="shared" si="165"/>
        <v>85.271240260546179</v>
      </c>
      <c r="G559" s="21">
        <f t="shared" si="165"/>
        <v>92.265808483623687</v>
      </c>
      <c r="H559" s="21">
        <f t="shared" si="165"/>
        <v>99.26037670670118</v>
      </c>
      <c r="I559" s="21">
        <f t="shared" si="165"/>
        <v>106.25494492977869</v>
      </c>
      <c r="J559" s="21">
        <f t="shared" si="165"/>
        <v>113.2495131528562</v>
      </c>
      <c r="K559" s="21">
        <f t="shared" si="165"/>
        <v>120.24408137593372</v>
      </c>
      <c r="L559" s="21">
        <f t="shared" si="165"/>
        <v>127.23864959901121</v>
      </c>
      <c r="M559" s="21">
        <f t="shared" si="165"/>
        <v>134.2332178220887</v>
      </c>
      <c r="N559" s="21">
        <f t="shared" si="165"/>
        <v>141.2277860451662</v>
      </c>
      <c r="O559" s="21">
        <f t="shared" si="165"/>
        <v>128.42959907215004</v>
      </c>
      <c r="P559" s="21">
        <f t="shared" si="165"/>
        <v>133.28405974588546</v>
      </c>
      <c r="Q559" s="21">
        <f t="shared" si="165"/>
        <v>138.13852041962087</v>
      </c>
      <c r="R559" s="21">
        <f t="shared" si="165"/>
        <v>142.99298109335629</v>
      </c>
      <c r="S559" s="21">
        <f t="shared" si="165"/>
        <v>147.84744176709171</v>
      </c>
      <c r="T559" s="21">
        <f t="shared" si="165"/>
        <v>152.70190244082713</v>
      </c>
      <c r="U559" s="21">
        <f t="shared" si="165"/>
        <v>141.688442917928</v>
      </c>
      <c r="V559" s="21">
        <f t="shared" si="165"/>
        <v>144.81888115334519</v>
      </c>
      <c r="W559" s="21">
        <f t="shared" si="165"/>
        <v>140.95475116568485</v>
      </c>
      <c r="X559" s="21">
        <f t="shared" si="165"/>
        <v>137.09062117802458</v>
      </c>
      <c r="Y559" s="21">
        <f t="shared" si="165"/>
        <v>131.80421867921532</v>
      </c>
      <c r="Z559" s="21">
        <f t="shared" si="165"/>
        <v>127.75938122709218</v>
      </c>
      <c r="AA559" s="21">
        <f t="shared" si="165"/>
        <v>102.9315261632086</v>
      </c>
      <c r="AB559" s="21">
        <f t="shared" si="165"/>
        <v>96.185701202928939</v>
      </c>
      <c r="AC559" s="21">
        <f t="shared" si="165"/>
        <v>89.439876242649291</v>
      </c>
      <c r="AD559" s="21">
        <f t="shared" si="165"/>
        <v>132.79285882160082</v>
      </c>
      <c r="AE559" s="21">
        <f t="shared" si="165"/>
        <v>134.54948149475959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64.287535591313656</v>
      </c>
      <c r="D561" s="35">
        <f t="shared" ref="D561:AE561" si="167">+D385</f>
        <v>71.282103814391164</v>
      </c>
      <c r="E561" s="35">
        <f t="shared" si="167"/>
        <v>78.276672037468671</v>
      </c>
      <c r="F561" s="35">
        <f t="shared" si="167"/>
        <v>85.271240260546179</v>
      </c>
      <c r="G561" s="35">
        <f t="shared" si="167"/>
        <v>92.265808483623687</v>
      </c>
      <c r="H561" s="35">
        <f t="shared" si="167"/>
        <v>99.26037670670118</v>
      </c>
      <c r="I561" s="35">
        <f t="shared" si="167"/>
        <v>106.25494492977869</v>
      </c>
      <c r="J561" s="35">
        <f t="shared" si="167"/>
        <v>113.2495131528562</v>
      </c>
      <c r="K561" s="35">
        <f t="shared" si="167"/>
        <v>120.24408137593372</v>
      </c>
      <c r="L561" s="35">
        <f t="shared" si="167"/>
        <v>127.23864959901121</v>
      </c>
      <c r="M561" s="35">
        <f t="shared" si="167"/>
        <v>134.2332178220887</v>
      </c>
      <c r="N561" s="35">
        <f t="shared" si="167"/>
        <v>141.2277860451662</v>
      </c>
      <c r="O561" s="35">
        <f t="shared" si="167"/>
        <v>128.42959907215004</v>
      </c>
      <c r="P561" s="35">
        <f t="shared" si="167"/>
        <v>133.28405974588546</v>
      </c>
      <c r="Q561" s="35">
        <f t="shared" si="167"/>
        <v>138.13852041962087</v>
      </c>
      <c r="R561" s="35">
        <f t="shared" si="167"/>
        <v>142.99298109335629</v>
      </c>
      <c r="S561" s="35">
        <f t="shared" si="167"/>
        <v>147.84744176709171</v>
      </c>
      <c r="T561" s="35">
        <f t="shared" si="167"/>
        <v>152.70190244082713</v>
      </c>
      <c r="U561" s="35">
        <f t="shared" si="167"/>
        <v>141.688442917928</v>
      </c>
      <c r="V561" s="35">
        <f t="shared" si="167"/>
        <v>144.81888115334519</v>
      </c>
      <c r="W561" s="35">
        <f t="shared" si="167"/>
        <v>140.95475116568485</v>
      </c>
      <c r="X561" s="35">
        <f t="shared" si="167"/>
        <v>137.09062117802458</v>
      </c>
      <c r="Y561" s="35">
        <f t="shared" si="167"/>
        <v>131.80421867921532</v>
      </c>
      <c r="Z561" s="35">
        <f t="shared" si="167"/>
        <v>127.75938122709218</v>
      </c>
      <c r="AA561" s="35">
        <f t="shared" si="167"/>
        <v>102.9315261632086</v>
      </c>
      <c r="AB561" s="35">
        <f t="shared" si="167"/>
        <v>96.185701202928939</v>
      </c>
      <c r="AC561" s="35">
        <f t="shared" si="167"/>
        <v>89.439876242649291</v>
      </c>
      <c r="AD561" s="35">
        <f t="shared" si="167"/>
        <v>132.79285882160082</v>
      </c>
      <c r="AE561" s="35">
        <f t="shared" si="167"/>
        <v>134.54948149475959</v>
      </c>
    </row>
    <row r="562" spans="1:31" x14ac:dyDescent="0.2">
      <c r="A562" s="9" t="s">
        <v>678</v>
      </c>
      <c r="B562" s="4" t="s">
        <v>645</v>
      </c>
      <c r="C562" s="21">
        <f>+C563+C564</f>
        <v>621.27703238487743</v>
      </c>
      <c r="D562" s="21">
        <f t="shared" ref="D562:AE562" si="168">+D563+D564</f>
        <v>621.27703238487743</v>
      </c>
      <c r="E562" s="21">
        <f t="shared" si="168"/>
        <v>621.27703238487743</v>
      </c>
      <c r="F562" s="21">
        <f t="shared" si="168"/>
        <v>621.27703238487743</v>
      </c>
      <c r="G562" s="21">
        <f t="shared" si="168"/>
        <v>621.27703238487743</v>
      </c>
      <c r="H562" s="21">
        <f t="shared" si="168"/>
        <v>621.27703238487743</v>
      </c>
      <c r="I562" s="21">
        <f t="shared" si="168"/>
        <v>621.27703238487743</v>
      </c>
      <c r="J562" s="21">
        <f t="shared" si="168"/>
        <v>621.27703238487743</v>
      </c>
      <c r="K562" s="21">
        <f t="shared" si="168"/>
        <v>621.27703238487743</v>
      </c>
      <c r="L562" s="21">
        <f t="shared" si="168"/>
        <v>621.27703238487743</v>
      </c>
      <c r="M562" s="21">
        <f t="shared" si="168"/>
        <v>621.27703238487743</v>
      </c>
      <c r="N562" s="21">
        <f t="shared" si="168"/>
        <v>621.27703238487743</v>
      </c>
      <c r="O562" s="21">
        <f t="shared" si="168"/>
        <v>372.44692043029062</v>
      </c>
      <c r="P562" s="21">
        <f t="shared" si="168"/>
        <v>372.44692043029062</v>
      </c>
      <c r="Q562" s="21">
        <f t="shared" si="168"/>
        <v>372.44692043029062</v>
      </c>
      <c r="R562" s="21">
        <f t="shared" si="168"/>
        <v>372.44692043029062</v>
      </c>
      <c r="S562" s="21">
        <f t="shared" si="168"/>
        <v>372.44692043029062</v>
      </c>
      <c r="T562" s="21">
        <f t="shared" si="168"/>
        <v>372.44692043029062</v>
      </c>
      <c r="U562" s="21">
        <f t="shared" si="168"/>
        <v>171.99828977400435</v>
      </c>
      <c r="V562" s="21">
        <f t="shared" si="168"/>
        <v>171.99828977400435</v>
      </c>
      <c r="W562" s="21">
        <f t="shared" si="168"/>
        <v>171.99828977400435</v>
      </c>
      <c r="X562" s="21">
        <f t="shared" si="168"/>
        <v>171.99828977400435</v>
      </c>
      <c r="Y562" s="21">
        <f t="shared" si="168"/>
        <v>171.99828977400435</v>
      </c>
      <c r="Z562" s="21">
        <f t="shared" si="168"/>
        <v>171.99828977400435</v>
      </c>
      <c r="AA562" s="21">
        <f t="shared" si="168"/>
        <v>215.92195234235683</v>
      </c>
      <c r="AB562" s="21">
        <f t="shared" si="168"/>
        <v>215.92195234235683</v>
      </c>
      <c r="AC562" s="21">
        <f t="shared" si="168"/>
        <v>215.92195234235683</v>
      </c>
      <c r="AD562" s="21">
        <f t="shared" si="168"/>
        <v>595.44508742776191</v>
      </c>
      <c r="AE562" s="21">
        <f t="shared" si="168"/>
        <v>595.44508742776191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621.27703238487743</v>
      </c>
      <c r="D564" s="35">
        <f t="shared" ref="D564:AE564" si="170">+D393</f>
        <v>621.27703238487743</v>
      </c>
      <c r="E564" s="35">
        <f t="shared" si="170"/>
        <v>621.27703238487743</v>
      </c>
      <c r="F564" s="35">
        <f t="shared" si="170"/>
        <v>621.27703238487743</v>
      </c>
      <c r="G564" s="35">
        <f t="shared" si="170"/>
        <v>621.27703238487743</v>
      </c>
      <c r="H564" s="35">
        <f t="shared" si="170"/>
        <v>621.27703238487743</v>
      </c>
      <c r="I564" s="35">
        <f t="shared" si="170"/>
        <v>621.27703238487743</v>
      </c>
      <c r="J564" s="35">
        <f t="shared" si="170"/>
        <v>621.27703238487743</v>
      </c>
      <c r="K564" s="35">
        <f t="shared" si="170"/>
        <v>621.27703238487743</v>
      </c>
      <c r="L564" s="35">
        <f t="shared" si="170"/>
        <v>621.27703238487743</v>
      </c>
      <c r="M564" s="35">
        <f t="shared" si="170"/>
        <v>621.27703238487743</v>
      </c>
      <c r="N564" s="35">
        <f t="shared" si="170"/>
        <v>621.27703238487743</v>
      </c>
      <c r="O564" s="35">
        <f t="shared" si="170"/>
        <v>372.44692043029062</v>
      </c>
      <c r="P564" s="35">
        <f t="shared" si="170"/>
        <v>372.44692043029062</v>
      </c>
      <c r="Q564" s="35">
        <f t="shared" si="170"/>
        <v>372.44692043029062</v>
      </c>
      <c r="R564" s="35">
        <f t="shared" si="170"/>
        <v>372.44692043029062</v>
      </c>
      <c r="S564" s="35">
        <f t="shared" si="170"/>
        <v>372.44692043029062</v>
      </c>
      <c r="T564" s="35">
        <f t="shared" si="170"/>
        <v>372.44692043029062</v>
      </c>
      <c r="U564" s="35">
        <f t="shared" si="170"/>
        <v>171.99828977400435</v>
      </c>
      <c r="V564" s="35">
        <f t="shared" si="170"/>
        <v>171.99828977400435</v>
      </c>
      <c r="W564" s="35">
        <f t="shared" si="170"/>
        <v>171.99828977400435</v>
      </c>
      <c r="X564" s="35">
        <f t="shared" si="170"/>
        <v>171.99828977400435</v>
      </c>
      <c r="Y564" s="35">
        <f t="shared" si="170"/>
        <v>171.99828977400435</v>
      </c>
      <c r="Z564" s="35">
        <f t="shared" si="170"/>
        <v>171.99828977400435</v>
      </c>
      <c r="AA564" s="35">
        <f t="shared" si="170"/>
        <v>215.92195234235683</v>
      </c>
      <c r="AB564" s="35">
        <f t="shared" si="170"/>
        <v>215.92195234235683</v>
      </c>
      <c r="AC564" s="35">
        <f t="shared" si="170"/>
        <v>215.92195234235683</v>
      </c>
      <c r="AD564" s="35">
        <f t="shared" si="170"/>
        <v>595.44508742776191</v>
      </c>
      <c r="AE564" s="35">
        <f t="shared" si="170"/>
        <v>595.44508742776191</v>
      </c>
    </row>
    <row r="565" spans="1:31" x14ac:dyDescent="0.2">
      <c r="A565" s="9" t="s">
        <v>688</v>
      </c>
      <c r="B565" s="4" t="s">
        <v>651</v>
      </c>
      <c r="C565" s="21">
        <f>+C566+C567</f>
        <v>9.9967013039724275</v>
      </c>
      <c r="D565" s="21">
        <f t="shared" ref="D565:AE565" si="171">+D566+D567</f>
        <v>9.9967013039724275</v>
      </c>
      <c r="E565" s="21">
        <f t="shared" si="171"/>
        <v>9.9967013039724275</v>
      </c>
      <c r="F565" s="21">
        <f t="shared" si="171"/>
        <v>9.9967013039724275</v>
      </c>
      <c r="G565" s="21">
        <f t="shared" si="171"/>
        <v>9.9967013039724275</v>
      </c>
      <c r="H565" s="21">
        <f t="shared" si="171"/>
        <v>9.9967013039724275</v>
      </c>
      <c r="I565" s="21">
        <f t="shared" si="171"/>
        <v>9.9967013039724275</v>
      </c>
      <c r="J565" s="21">
        <f t="shared" si="171"/>
        <v>9.9967013039724275</v>
      </c>
      <c r="K565" s="21">
        <f t="shared" si="171"/>
        <v>9.9967013039724275</v>
      </c>
      <c r="L565" s="21">
        <f t="shared" si="171"/>
        <v>9.9967013039724275</v>
      </c>
      <c r="M565" s="21">
        <f t="shared" si="171"/>
        <v>9.9967013039724275</v>
      </c>
      <c r="N565" s="21">
        <f t="shared" si="171"/>
        <v>9.9967013039724275</v>
      </c>
      <c r="O565" s="21">
        <f t="shared" si="171"/>
        <v>8.2462580186835002</v>
      </c>
      <c r="P565" s="21">
        <f t="shared" si="171"/>
        <v>8.2462580186835002</v>
      </c>
      <c r="Q565" s="21">
        <f t="shared" si="171"/>
        <v>8.2462580186835002</v>
      </c>
      <c r="R565" s="21">
        <f t="shared" si="171"/>
        <v>8.2462580186835002</v>
      </c>
      <c r="S565" s="21">
        <f t="shared" si="171"/>
        <v>8.2462580186835002</v>
      </c>
      <c r="T565" s="21">
        <f t="shared" si="171"/>
        <v>8.2462580186835002</v>
      </c>
      <c r="U565" s="21">
        <f t="shared" si="171"/>
        <v>6.8361787055340866</v>
      </c>
      <c r="V565" s="21">
        <f t="shared" si="171"/>
        <v>6.8361787055340866</v>
      </c>
      <c r="W565" s="21">
        <f t="shared" si="171"/>
        <v>6.8361787055340866</v>
      </c>
      <c r="X565" s="21">
        <f t="shared" si="171"/>
        <v>6.8361787055340866</v>
      </c>
      <c r="Y565" s="21">
        <f t="shared" si="171"/>
        <v>6.8361787055340866</v>
      </c>
      <c r="Z565" s="21">
        <f t="shared" si="171"/>
        <v>6.8361787055340866</v>
      </c>
      <c r="AA565" s="21">
        <f t="shared" si="171"/>
        <v>0.53144680779455844</v>
      </c>
      <c r="AB565" s="21">
        <f t="shared" si="171"/>
        <v>0.53144680779455844</v>
      </c>
      <c r="AC565" s="21">
        <f t="shared" si="171"/>
        <v>0.53144680779455844</v>
      </c>
      <c r="AD565" s="21">
        <f t="shared" si="171"/>
        <v>1.4810533188995088</v>
      </c>
      <c r="AE565" s="21">
        <f t="shared" si="171"/>
        <v>1.4810533188995088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9.9967013039724275</v>
      </c>
      <c r="D567" s="35">
        <f t="shared" ref="D567:AE567" si="173">+D401</f>
        <v>9.9967013039724275</v>
      </c>
      <c r="E567" s="35">
        <f t="shared" si="173"/>
        <v>9.9967013039724275</v>
      </c>
      <c r="F567" s="35">
        <f t="shared" si="173"/>
        <v>9.9967013039724275</v>
      </c>
      <c r="G567" s="35">
        <f t="shared" si="173"/>
        <v>9.9967013039724275</v>
      </c>
      <c r="H567" s="35">
        <f t="shared" si="173"/>
        <v>9.9967013039724275</v>
      </c>
      <c r="I567" s="35">
        <f t="shared" si="173"/>
        <v>9.9967013039724275</v>
      </c>
      <c r="J567" s="35">
        <f t="shared" si="173"/>
        <v>9.9967013039724275</v>
      </c>
      <c r="K567" s="35">
        <f t="shared" si="173"/>
        <v>9.9967013039724275</v>
      </c>
      <c r="L567" s="35">
        <f t="shared" si="173"/>
        <v>9.9967013039724275</v>
      </c>
      <c r="M567" s="35">
        <f t="shared" si="173"/>
        <v>9.9967013039724275</v>
      </c>
      <c r="N567" s="35">
        <f t="shared" si="173"/>
        <v>9.9967013039724275</v>
      </c>
      <c r="O567" s="35">
        <f t="shared" si="173"/>
        <v>8.2462580186835002</v>
      </c>
      <c r="P567" s="35">
        <f t="shared" si="173"/>
        <v>8.2462580186835002</v>
      </c>
      <c r="Q567" s="35">
        <f t="shared" si="173"/>
        <v>8.2462580186835002</v>
      </c>
      <c r="R567" s="35">
        <f t="shared" si="173"/>
        <v>8.2462580186835002</v>
      </c>
      <c r="S567" s="35">
        <f t="shared" si="173"/>
        <v>8.2462580186835002</v>
      </c>
      <c r="T567" s="35">
        <f t="shared" si="173"/>
        <v>8.2462580186835002</v>
      </c>
      <c r="U567" s="35">
        <f t="shared" si="173"/>
        <v>6.8361787055340866</v>
      </c>
      <c r="V567" s="35">
        <f t="shared" si="173"/>
        <v>6.8361787055340866</v>
      </c>
      <c r="W567" s="35">
        <f t="shared" si="173"/>
        <v>6.8361787055340866</v>
      </c>
      <c r="X567" s="35">
        <f t="shared" si="173"/>
        <v>6.8361787055340866</v>
      </c>
      <c r="Y567" s="35">
        <f t="shared" si="173"/>
        <v>6.8361787055340866</v>
      </c>
      <c r="Z567" s="35">
        <f t="shared" si="173"/>
        <v>6.8361787055340866</v>
      </c>
      <c r="AA567" s="35">
        <f t="shared" si="173"/>
        <v>0.53144680779455844</v>
      </c>
      <c r="AB567" s="35">
        <f t="shared" si="173"/>
        <v>0.53144680779455844</v>
      </c>
      <c r="AC567" s="35">
        <f t="shared" si="173"/>
        <v>0.53144680779455844</v>
      </c>
      <c r="AD567" s="35">
        <f t="shared" si="173"/>
        <v>1.4810533188995088</v>
      </c>
      <c r="AE567" s="35">
        <f t="shared" si="173"/>
        <v>1.4810533188995088</v>
      </c>
    </row>
    <row r="568" spans="1:31" x14ac:dyDescent="0.2">
      <c r="A568" s="9" t="s">
        <v>698</v>
      </c>
      <c r="B568" s="4" t="s">
        <v>657</v>
      </c>
      <c r="C568" s="21">
        <f>+C569+C570</f>
        <v>12.056112467201862</v>
      </c>
      <c r="D568" s="21">
        <f t="shared" ref="D568:AE568" si="174">+D569+D570</f>
        <v>12.640955983130031</v>
      </c>
      <c r="E568" s="21">
        <f t="shared" si="174"/>
        <v>13.320759228787935</v>
      </c>
      <c r="F568" s="21">
        <f t="shared" si="174"/>
        <v>14.000562474445832</v>
      </c>
      <c r="G568" s="21">
        <f t="shared" si="174"/>
        <v>14.680365720103733</v>
      </c>
      <c r="H568" s="21">
        <f t="shared" si="174"/>
        <v>15.360168965761636</v>
      </c>
      <c r="I568" s="21">
        <f t="shared" si="174"/>
        <v>16.039972211419538</v>
      </c>
      <c r="J568" s="21">
        <f t="shared" si="174"/>
        <v>16.719775457077429</v>
      </c>
      <c r="K568" s="21">
        <f t="shared" si="174"/>
        <v>17.39957870273534</v>
      </c>
      <c r="L568" s="21">
        <f t="shared" si="174"/>
        <v>18.079381948393234</v>
      </c>
      <c r="M568" s="21">
        <f t="shared" si="174"/>
        <v>18.759185194051138</v>
      </c>
      <c r="N568" s="21">
        <f t="shared" si="174"/>
        <v>19.438988439709039</v>
      </c>
      <c r="O568" s="21">
        <f t="shared" si="174"/>
        <v>16.721357498296445</v>
      </c>
      <c r="P568" s="21">
        <f t="shared" si="174"/>
        <v>17.245416534362853</v>
      </c>
      <c r="Q568" s="21">
        <f t="shared" si="174"/>
        <v>17.769475570429261</v>
      </c>
      <c r="R568" s="21">
        <f t="shared" si="174"/>
        <v>18.293534606495658</v>
      </c>
      <c r="S568" s="21">
        <f t="shared" si="174"/>
        <v>18.817593642562073</v>
      </c>
      <c r="T568" s="21">
        <f t="shared" si="174"/>
        <v>19.341652678628463</v>
      </c>
      <c r="U568" s="21">
        <f t="shared" si="174"/>
        <v>17.129510716732035</v>
      </c>
      <c r="V568" s="21">
        <f t="shared" si="174"/>
        <v>17.528131968568687</v>
      </c>
      <c r="W568" s="21">
        <f t="shared" si="174"/>
        <v>17.24694997474743</v>
      </c>
      <c r="X568" s="21">
        <f t="shared" si="174"/>
        <v>16.965767980926191</v>
      </c>
      <c r="Y568" s="21">
        <f t="shared" si="174"/>
        <v>16.684585987104931</v>
      </c>
      <c r="Z568" s="21">
        <f t="shared" si="174"/>
        <v>16.403403993283671</v>
      </c>
      <c r="AA568" s="21">
        <f t="shared" si="174"/>
        <v>15.978300264819961</v>
      </c>
      <c r="AB568" s="21">
        <f t="shared" si="174"/>
        <v>15.656998145809627</v>
      </c>
      <c r="AC568" s="21">
        <f t="shared" si="174"/>
        <v>15.335696026799285</v>
      </c>
      <c r="AD568" s="21">
        <f t="shared" si="174"/>
        <v>55.952705986442751</v>
      </c>
      <c r="AE568" s="21">
        <f t="shared" si="174"/>
        <v>57.597070203026789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12.056112467201862</v>
      </c>
      <c r="D570" s="35">
        <f t="shared" ref="D570:AE570" si="176">+D409</f>
        <v>12.640955983130031</v>
      </c>
      <c r="E570" s="35">
        <f t="shared" si="176"/>
        <v>13.320759228787935</v>
      </c>
      <c r="F570" s="35">
        <f t="shared" si="176"/>
        <v>14.000562474445832</v>
      </c>
      <c r="G570" s="35">
        <f t="shared" si="176"/>
        <v>14.680365720103733</v>
      </c>
      <c r="H570" s="35">
        <f t="shared" si="176"/>
        <v>15.360168965761636</v>
      </c>
      <c r="I570" s="35">
        <f t="shared" si="176"/>
        <v>16.039972211419538</v>
      </c>
      <c r="J570" s="35">
        <f t="shared" si="176"/>
        <v>16.719775457077429</v>
      </c>
      <c r="K570" s="35">
        <f t="shared" si="176"/>
        <v>17.39957870273534</v>
      </c>
      <c r="L570" s="35">
        <f t="shared" si="176"/>
        <v>18.079381948393234</v>
      </c>
      <c r="M570" s="35">
        <f t="shared" si="176"/>
        <v>18.759185194051138</v>
      </c>
      <c r="N570" s="35">
        <f t="shared" si="176"/>
        <v>19.438988439709039</v>
      </c>
      <c r="O570" s="35">
        <f t="shared" si="176"/>
        <v>16.721357498296445</v>
      </c>
      <c r="P570" s="35">
        <f t="shared" si="176"/>
        <v>17.245416534362853</v>
      </c>
      <c r="Q570" s="35">
        <f t="shared" si="176"/>
        <v>17.769475570429261</v>
      </c>
      <c r="R570" s="35">
        <f t="shared" si="176"/>
        <v>18.293534606495658</v>
      </c>
      <c r="S570" s="35">
        <f t="shared" si="176"/>
        <v>18.817593642562073</v>
      </c>
      <c r="T570" s="35">
        <f t="shared" si="176"/>
        <v>19.341652678628463</v>
      </c>
      <c r="U570" s="35">
        <f t="shared" si="176"/>
        <v>17.129510716732035</v>
      </c>
      <c r="V570" s="35">
        <f t="shared" si="176"/>
        <v>17.528131968568687</v>
      </c>
      <c r="W570" s="35">
        <f t="shared" si="176"/>
        <v>17.24694997474743</v>
      </c>
      <c r="X570" s="35">
        <f t="shared" si="176"/>
        <v>16.965767980926191</v>
      </c>
      <c r="Y570" s="35">
        <f t="shared" si="176"/>
        <v>16.684585987104931</v>
      </c>
      <c r="Z570" s="35">
        <f t="shared" si="176"/>
        <v>16.403403993283671</v>
      </c>
      <c r="AA570" s="35">
        <f t="shared" si="176"/>
        <v>15.978300264819961</v>
      </c>
      <c r="AB570" s="35">
        <f t="shared" si="176"/>
        <v>15.656998145809627</v>
      </c>
      <c r="AC570" s="35">
        <f t="shared" si="176"/>
        <v>15.335696026799285</v>
      </c>
      <c r="AD570" s="35">
        <f t="shared" si="176"/>
        <v>55.952705986442751</v>
      </c>
      <c r="AE570" s="35">
        <f t="shared" si="176"/>
        <v>57.597070203026789</v>
      </c>
    </row>
    <row r="571" spans="1:31" x14ac:dyDescent="0.2">
      <c r="A571" s="9" t="s">
        <v>708</v>
      </c>
      <c r="B571" s="4" t="s">
        <v>663</v>
      </c>
      <c r="C571" s="21">
        <f>+C572+C573</f>
        <v>3.011617144931523</v>
      </c>
      <c r="D571" s="21">
        <f t="shared" ref="D571:AE571" si="177">+D572+D573</f>
        <v>3.4106431269315225</v>
      </c>
      <c r="E571" s="21">
        <f t="shared" si="177"/>
        <v>3.8096691089315229</v>
      </c>
      <c r="F571" s="21">
        <f t="shared" si="177"/>
        <v>4.2086950909315224</v>
      </c>
      <c r="G571" s="21">
        <f t="shared" si="177"/>
        <v>4.6077210729315228</v>
      </c>
      <c r="H571" s="21">
        <f t="shared" si="177"/>
        <v>5.0067470549315232</v>
      </c>
      <c r="I571" s="21">
        <f t="shared" si="177"/>
        <v>5.4057730369315227</v>
      </c>
      <c r="J571" s="21">
        <f t="shared" si="177"/>
        <v>5.8047990189315222</v>
      </c>
      <c r="K571" s="21">
        <f t="shared" si="177"/>
        <v>6.2038250009315226</v>
      </c>
      <c r="L571" s="21">
        <f t="shared" si="177"/>
        <v>6.6028509829315229</v>
      </c>
      <c r="M571" s="21">
        <f t="shared" si="177"/>
        <v>7.0018769649315225</v>
      </c>
      <c r="N571" s="21">
        <f t="shared" si="177"/>
        <v>7.6404051090936846</v>
      </c>
      <c r="O571" s="21">
        <f t="shared" si="177"/>
        <v>6.7699407445089079</v>
      </c>
      <c r="P571" s="21">
        <f t="shared" si="177"/>
        <v>6.9873925002973714</v>
      </c>
      <c r="Q571" s="21">
        <f t="shared" si="177"/>
        <v>7.2048442560858312</v>
      </c>
      <c r="R571" s="21">
        <f t="shared" si="177"/>
        <v>7.4222960118742929</v>
      </c>
      <c r="S571" s="21">
        <f t="shared" si="177"/>
        <v>7.6397477676627545</v>
      </c>
      <c r="T571" s="21">
        <f t="shared" si="177"/>
        <v>7.8571995234512153</v>
      </c>
      <c r="U571" s="21">
        <f t="shared" si="177"/>
        <v>7.0520001159144385</v>
      </c>
      <c r="V571" s="21">
        <f t="shared" si="177"/>
        <v>7.1231638331227733</v>
      </c>
      <c r="W571" s="21">
        <f t="shared" si="177"/>
        <v>6.7953015683311069</v>
      </c>
      <c r="X571" s="21">
        <f t="shared" si="177"/>
        <v>6.4004682224583611</v>
      </c>
      <c r="Y571" s="21">
        <f t="shared" si="177"/>
        <v>6.0726059576666938</v>
      </c>
      <c r="Z571" s="21">
        <f t="shared" si="177"/>
        <v>5.7447436928750273</v>
      </c>
      <c r="AA571" s="21">
        <f t="shared" si="177"/>
        <v>38.305431777266257</v>
      </c>
      <c r="AB571" s="21">
        <f t="shared" si="177"/>
        <v>38.551183015480539</v>
      </c>
      <c r="AC571" s="21">
        <f t="shared" si="177"/>
        <v>38.796934253694822</v>
      </c>
      <c r="AD571" s="21">
        <f t="shared" si="177"/>
        <v>21.842613459595359</v>
      </c>
      <c r="AE571" s="21">
        <f t="shared" si="177"/>
        <v>22.412431711232866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3.011617144931523</v>
      </c>
      <c r="D573" s="35">
        <f t="shared" ref="D573:AE573" si="179">+D417</f>
        <v>3.4106431269315225</v>
      </c>
      <c r="E573" s="35">
        <f t="shared" si="179"/>
        <v>3.8096691089315229</v>
      </c>
      <c r="F573" s="35">
        <f t="shared" si="179"/>
        <v>4.2086950909315224</v>
      </c>
      <c r="G573" s="35">
        <f t="shared" si="179"/>
        <v>4.6077210729315228</v>
      </c>
      <c r="H573" s="35">
        <f t="shared" si="179"/>
        <v>5.0067470549315232</v>
      </c>
      <c r="I573" s="35">
        <f t="shared" si="179"/>
        <v>5.4057730369315227</v>
      </c>
      <c r="J573" s="35">
        <f t="shared" si="179"/>
        <v>5.8047990189315222</v>
      </c>
      <c r="K573" s="35">
        <f t="shared" si="179"/>
        <v>6.2038250009315226</v>
      </c>
      <c r="L573" s="35">
        <f t="shared" si="179"/>
        <v>6.6028509829315229</v>
      </c>
      <c r="M573" s="35">
        <f t="shared" si="179"/>
        <v>7.0018769649315225</v>
      </c>
      <c r="N573" s="35">
        <f t="shared" si="179"/>
        <v>7.6404051090936846</v>
      </c>
      <c r="O573" s="35">
        <f t="shared" si="179"/>
        <v>6.7699407445089079</v>
      </c>
      <c r="P573" s="35">
        <f t="shared" si="179"/>
        <v>6.9873925002973714</v>
      </c>
      <c r="Q573" s="35">
        <f t="shared" si="179"/>
        <v>7.2048442560858312</v>
      </c>
      <c r="R573" s="35">
        <f t="shared" si="179"/>
        <v>7.4222960118742929</v>
      </c>
      <c r="S573" s="35">
        <f t="shared" si="179"/>
        <v>7.6397477676627545</v>
      </c>
      <c r="T573" s="35">
        <f t="shared" si="179"/>
        <v>7.8571995234512153</v>
      </c>
      <c r="U573" s="35">
        <f t="shared" si="179"/>
        <v>7.0520001159144385</v>
      </c>
      <c r="V573" s="35">
        <f t="shared" si="179"/>
        <v>7.1231638331227733</v>
      </c>
      <c r="W573" s="35">
        <f t="shared" si="179"/>
        <v>6.7953015683311069</v>
      </c>
      <c r="X573" s="35">
        <f t="shared" si="179"/>
        <v>6.4004682224583611</v>
      </c>
      <c r="Y573" s="35">
        <f t="shared" si="179"/>
        <v>6.0726059576666938</v>
      </c>
      <c r="Z573" s="35">
        <f t="shared" si="179"/>
        <v>5.7447436928750273</v>
      </c>
      <c r="AA573" s="35">
        <f t="shared" si="179"/>
        <v>38.305431777266257</v>
      </c>
      <c r="AB573" s="35">
        <f t="shared" si="179"/>
        <v>38.551183015480539</v>
      </c>
      <c r="AC573" s="35">
        <f t="shared" si="179"/>
        <v>38.796934253694822</v>
      </c>
      <c r="AD573" s="35">
        <f t="shared" si="179"/>
        <v>21.842613459595359</v>
      </c>
      <c r="AE573" s="35">
        <f t="shared" si="179"/>
        <v>22.412431711232866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2.2971383424663721</v>
      </c>
      <c r="D576" s="28">
        <f t="shared" ref="D576:AE576" si="181">+D577+D578+D579+D580+D581</f>
        <v>2.333502275733927</v>
      </c>
      <c r="E576" s="28">
        <f t="shared" si="181"/>
        <v>2.3016995158131319</v>
      </c>
      <c r="F576" s="28">
        <f t="shared" si="181"/>
        <v>2.3306246708173726</v>
      </c>
      <c r="G576" s="28">
        <f t="shared" si="181"/>
        <v>2.3445559068555921</v>
      </c>
      <c r="H576" s="28">
        <f t="shared" si="181"/>
        <v>2.3951776914474499</v>
      </c>
      <c r="I576" s="28">
        <f t="shared" si="181"/>
        <v>2.4454004235588074</v>
      </c>
      <c r="J576" s="28">
        <f t="shared" si="181"/>
        <v>2.5019344671947019</v>
      </c>
      <c r="K576" s="28">
        <f t="shared" si="181"/>
        <v>2.5261353212865871</v>
      </c>
      <c r="L576" s="28">
        <f t="shared" si="181"/>
        <v>2.4980586564080673</v>
      </c>
      <c r="M576" s="28">
        <f t="shared" si="181"/>
        <v>2.530245987009943</v>
      </c>
      <c r="N576" s="28">
        <f t="shared" si="181"/>
        <v>2.538580018496305</v>
      </c>
      <c r="O576" s="28">
        <f t="shared" si="181"/>
        <v>2.6725694835152667</v>
      </c>
      <c r="P576" s="28">
        <f t="shared" si="181"/>
        <v>2.8943508810732497</v>
      </c>
      <c r="Q576" s="28">
        <f t="shared" si="181"/>
        <v>3.0354064436575943</v>
      </c>
      <c r="R576" s="28">
        <f t="shared" si="181"/>
        <v>3.1294894720636974</v>
      </c>
      <c r="S576" s="28">
        <f t="shared" si="181"/>
        <v>3.4596612828281468</v>
      </c>
      <c r="T576" s="28">
        <f t="shared" si="181"/>
        <v>3.7957473933326491</v>
      </c>
      <c r="U576" s="28">
        <f t="shared" si="181"/>
        <v>4.0499387899378343</v>
      </c>
      <c r="V576" s="28">
        <f t="shared" si="181"/>
        <v>4.0937352424192737</v>
      </c>
      <c r="W576" s="28">
        <f t="shared" si="181"/>
        <v>4.115299944841718</v>
      </c>
      <c r="X576" s="28">
        <f t="shared" si="181"/>
        <v>4.1189932192319292</v>
      </c>
      <c r="Y576" s="28">
        <f t="shared" si="181"/>
        <v>4.1106478505199329</v>
      </c>
      <c r="Z576" s="28">
        <f t="shared" si="181"/>
        <v>4.1497145543635678</v>
      </c>
      <c r="AA576" s="28">
        <f t="shared" si="181"/>
        <v>4.2803131609910565</v>
      </c>
      <c r="AB576" s="28">
        <f t="shared" si="181"/>
        <v>4.420648302018507</v>
      </c>
      <c r="AC576" s="28">
        <f t="shared" si="181"/>
        <v>4.5602028961060013</v>
      </c>
      <c r="AD576" s="28">
        <f t="shared" si="181"/>
        <v>4.5322926968905239</v>
      </c>
      <c r="AE576" s="28">
        <f t="shared" si="181"/>
        <v>4.7869927642647134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2.2971383424663721</v>
      </c>
      <c r="D579" s="35">
        <f t="shared" si="183"/>
        <v>2.333502275733927</v>
      </c>
      <c r="E579" s="35">
        <f t="shared" si="183"/>
        <v>2.3016995158131319</v>
      </c>
      <c r="F579" s="35">
        <f t="shared" si="183"/>
        <v>2.3306246708173726</v>
      </c>
      <c r="G579" s="35">
        <f t="shared" si="183"/>
        <v>2.3445559068555921</v>
      </c>
      <c r="H579" s="35">
        <f t="shared" si="183"/>
        <v>2.3951776914474499</v>
      </c>
      <c r="I579" s="35">
        <f t="shared" si="183"/>
        <v>2.4454004235588074</v>
      </c>
      <c r="J579" s="35">
        <f t="shared" si="183"/>
        <v>2.5019344671947019</v>
      </c>
      <c r="K579" s="35">
        <f t="shared" si="183"/>
        <v>2.5261353212865871</v>
      </c>
      <c r="L579" s="35">
        <f t="shared" si="183"/>
        <v>2.4980586564080673</v>
      </c>
      <c r="M579" s="35">
        <f t="shared" si="183"/>
        <v>2.530245987009943</v>
      </c>
      <c r="N579" s="35">
        <f t="shared" si="183"/>
        <v>2.538580018496305</v>
      </c>
      <c r="O579" s="35">
        <f t="shared" si="183"/>
        <v>2.6725694835152667</v>
      </c>
      <c r="P579" s="35">
        <f t="shared" si="183"/>
        <v>2.8943508810732497</v>
      </c>
      <c r="Q579" s="35">
        <f t="shared" si="183"/>
        <v>3.0354064436575943</v>
      </c>
      <c r="R579" s="35">
        <f t="shared" si="183"/>
        <v>3.1294894720636974</v>
      </c>
      <c r="S579" s="35">
        <f t="shared" si="183"/>
        <v>3.4596612828281468</v>
      </c>
      <c r="T579" s="35">
        <f t="shared" si="183"/>
        <v>3.7957473933326491</v>
      </c>
      <c r="U579" s="35">
        <f t="shared" si="183"/>
        <v>4.0499387899378343</v>
      </c>
      <c r="V579" s="35">
        <f t="shared" si="183"/>
        <v>4.0937352424192737</v>
      </c>
      <c r="W579" s="35">
        <f t="shared" si="183"/>
        <v>4.115299944841718</v>
      </c>
      <c r="X579" s="35">
        <f t="shared" si="183"/>
        <v>4.1189932192319292</v>
      </c>
      <c r="Y579" s="35">
        <f t="shared" si="183"/>
        <v>4.1106478505199329</v>
      </c>
      <c r="Z579" s="35">
        <f t="shared" si="183"/>
        <v>4.1497145543635678</v>
      </c>
      <c r="AA579" s="35">
        <f t="shared" si="183"/>
        <v>4.2803131609910565</v>
      </c>
      <c r="AB579" s="35">
        <f t="shared" si="183"/>
        <v>4.420648302018507</v>
      </c>
      <c r="AC579" s="35">
        <f t="shared" si="183"/>
        <v>4.5602028961060013</v>
      </c>
      <c r="AD579" s="35">
        <f t="shared" si="183"/>
        <v>4.5322926968905239</v>
      </c>
      <c r="AE579" s="35">
        <f t="shared" si="183"/>
        <v>4.7869927642647134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17870.098710107333</v>
      </c>
      <c r="D599" s="28">
        <f t="shared" ref="D599:AE599" si="189">+D600+D604+D613+D624+D633</f>
        <v>20746.169835850003</v>
      </c>
      <c r="E599" s="28">
        <f t="shared" si="189"/>
        <v>21696.865020474401</v>
      </c>
      <c r="F599" s="28">
        <f t="shared" si="189"/>
        <v>23612.721941064854</v>
      </c>
      <c r="G599" s="28">
        <f t="shared" si="189"/>
        <v>24680.636668944364</v>
      </c>
      <c r="H599" s="28">
        <f t="shared" si="189"/>
        <v>25847.904800038272</v>
      </c>
      <c r="I599" s="28">
        <f t="shared" si="189"/>
        <v>25376.847088161663</v>
      </c>
      <c r="J599" s="28">
        <f t="shared" si="189"/>
        <v>27731.42971183587</v>
      </c>
      <c r="K599" s="28">
        <f t="shared" si="189"/>
        <v>25742.709803469064</v>
      </c>
      <c r="L599" s="28">
        <f t="shared" si="189"/>
        <v>36396.331237327904</v>
      </c>
      <c r="M599" s="28">
        <f t="shared" si="189"/>
        <v>26574.028785695013</v>
      </c>
      <c r="N599" s="28">
        <f t="shared" si="189"/>
        <v>26831.647831820203</v>
      </c>
      <c r="O599" s="28">
        <f t="shared" si="189"/>
        <v>32917.127544129493</v>
      </c>
      <c r="P599" s="28">
        <f t="shared" si="189"/>
        <v>29617.015983850979</v>
      </c>
      <c r="Q599" s="28">
        <f t="shared" si="189"/>
        <v>32202.885581721268</v>
      </c>
      <c r="R599" s="28">
        <f t="shared" si="189"/>
        <v>33320.816052032053</v>
      </c>
      <c r="S599" s="28">
        <f t="shared" si="189"/>
        <v>35048.333891939728</v>
      </c>
      <c r="T599" s="28">
        <f t="shared" si="189"/>
        <v>43457.512564570599</v>
      </c>
      <c r="U599" s="28">
        <f t="shared" si="189"/>
        <v>41562.255955660177</v>
      </c>
      <c r="V599" s="28">
        <f t="shared" si="189"/>
        <v>38374.241178957003</v>
      </c>
      <c r="W599" s="28">
        <f t="shared" si="189"/>
        <v>32743.392608279453</v>
      </c>
      <c r="X599" s="28">
        <f t="shared" si="189"/>
        <v>35918.534251669509</v>
      </c>
      <c r="Y599" s="28">
        <f t="shared" si="189"/>
        <v>42543.882031169436</v>
      </c>
      <c r="Z599" s="28">
        <f t="shared" si="189"/>
        <v>38419.761817951112</v>
      </c>
      <c r="AA599" s="28">
        <f t="shared" si="189"/>
        <v>37350.863319705655</v>
      </c>
      <c r="AB599" s="28">
        <f t="shared" si="189"/>
        <v>42292.199131066016</v>
      </c>
      <c r="AC599" s="28">
        <f t="shared" si="189"/>
        <v>39825.514532721354</v>
      </c>
      <c r="AD599" s="28">
        <f t="shared" si="189"/>
        <v>55331.860473727727</v>
      </c>
      <c r="AE599" s="28">
        <f t="shared" si="189"/>
        <v>42856.642165514924</v>
      </c>
    </row>
    <row r="600" spans="1:31" x14ac:dyDescent="0.2">
      <c r="A600" s="6" t="s">
        <v>19</v>
      </c>
      <c r="B600" s="7" t="s">
        <v>20</v>
      </c>
      <c r="C600" s="28">
        <f>+C601+C602+C603</f>
        <v>4817.7040336222117</v>
      </c>
      <c r="D600" s="28">
        <f t="shared" ref="D600:AE600" si="190">+D601+D602+D603</f>
        <v>4804.3514935766443</v>
      </c>
      <c r="E600" s="28">
        <f t="shared" si="190"/>
        <v>5209.4356971797806</v>
      </c>
      <c r="F600" s="28">
        <f t="shared" si="190"/>
        <v>5485.6582268575139</v>
      </c>
      <c r="G600" s="28">
        <f t="shared" si="190"/>
        <v>5302.6709155555191</v>
      </c>
      <c r="H600" s="28">
        <f t="shared" si="190"/>
        <v>5373.2471224765204</v>
      </c>
      <c r="I600" s="28">
        <f t="shared" si="190"/>
        <v>6334.1992896493521</v>
      </c>
      <c r="J600" s="28">
        <f t="shared" si="190"/>
        <v>6855.8220683799527</v>
      </c>
      <c r="K600" s="28">
        <f t="shared" si="190"/>
        <v>7448.3351097460572</v>
      </c>
      <c r="L600" s="28">
        <f t="shared" si="190"/>
        <v>7273.0267711526112</v>
      </c>
      <c r="M600" s="28">
        <f t="shared" si="190"/>
        <v>6856.5557747464645</v>
      </c>
      <c r="N600" s="28">
        <f t="shared" si="190"/>
        <v>6608.5958077572741</v>
      </c>
      <c r="O600" s="28">
        <f t="shared" si="190"/>
        <v>6921.2093218132131</v>
      </c>
      <c r="P600" s="28">
        <f t="shared" si="190"/>
        <v>7063.5337993233506</v>
      </c>
      <c r="Q600" s="28">
        <f t="shared" si="190"/>
        <v>7886.7264830463027</v>
      </c>
      <c r="R600" s="28">
        <f t="shared" si="190"/>
        <v>7597.2365169701507</v>
      </c>
      <c r="S600" s="28">
        <f t="shared" si="190"/>
        <v>7824.0720374367338</v>
      </c>
      <c r="T600" s="28">
        <f t="shared" si="190"/>
        <v>9116.389587367963</v>
      </c>
      <c r="U600" s="28">
        <f t="shared" si="190"/>
        <v>8434.514421603064</v>
      </c>
      <c r="V600" s="28">
        <f t="shared" si="190"/>
        <v>7738.8470342179116</v>
      </c>
      <c r="W600" s="28">
        <f t="shared" si="190"/>
        <v>5192.4136241318092</v>
      </c>
      <c r="X600" s="28">
        <f t="shared" si="190"/>
        <v>7350.2911470469517</v>
      </c>
      <c r="Y600" s="28">
        <f t="shared" si="190"/>
        <v>9797.8257197047369</v>
      </c>
      <c r="Z600" s="28">
        <f t="shared" si="190"/>
        <v>10242.862352462842</v>
      </c>
      <c r="AA600" s="28">
        <f t="shared" si="190"/>
        <v>7852.0552997014165</v>
      </c>
      <c r="AB600" s="28">
        <f t="shared" si="190"/>
        <v>10682.77795734205</v>
      </c>
      <c r="AC600" s="28">
        <f t="shared" si="190"/>
        <v>10894.809883204985</v>
      </c>
      <c r="AD600" s="28">
        <f t="shared" si="190"/>
        <v>11825.057593254145</v>
      </c>
      <c r="AE600" s="28">
        <f t="shared" si="190"/>
        <v>11484.797516252651</v>
      </c>
    </row>
    <row r="601" spans="1:31" x14ac:dyDescent="0.2">
      <c r="A601" s="8" t="s">
        <v>23</v>
      </c>
      <c r="B601" s="4" t="s">
        <v>24</v>
      </c>
      <c r="C601" s="37">
        <f>+C457</f>
        <v>4816.7230367948587</v>
      </c>
      <c r="D601" s="37">
        <f t="shared" ref="D601:AE601" si="191">+D457</f>
        <v>4803.4541196926994</v>
      </c>
      <c r="E601" s="37">
        <f t="shared" si="191"/>
        <v>5208.7017494308984</v>
      </c>
      <c r="F601" s="37">
        <f t="shared" si="191"/>
        <v>5484.9652746989077</v>
      </c>
      <c r="G601" s="37">
        <f t="shared" si="191"/>
        <v>5301.9700096919623</v>
      </c>
      <c r="H601" s="37">
        <f t="shared" si="191"/>
        <v>5372.7526267645399</v>
      </c>
      <c r="I601" s="37">
        <f t="shared" si="191"/>
        <v>6333.7683374999378</v>
      </c>
      <c r="J601" s="37">
        <f t="shared" si="191"/>
        <v>6855.4993919826957</v>
      </c>
      <c r="K601" s="37">
        <f t="shared" si="191"/>
        <v>7448.0448172921633</v>
      </c>
      <c r="L601" s="37">
        <f t="shared" si="191"/>
        <v>7272.7402513521447</v>
      </c>
      <c r="M601" s="37">
        <f t="shared" si="191"/>
        <v>6856.2340021907976</v>
      </c>
      <c r="N601" s="37">
        <f t="shared" si="191"/>
        <v>6608.2906693542809</v>
      </c>
      <c r="O601" s="37">
        <f t="shared" si="191"/>
        <v>6920.95510078195</v>
      </c>
      <c r="P601" s="37">
        <f t="shared" si="191"/>
        <v>7063.3254126746915</v>
      </c>
      <c r="Q601" s="37">
        <f t="shared" si="191"/>
        <v>7886.5070021132178</v>
      </c>
      <c r="R601" s="37">
        <f t="shared" si="191"/>
        <v>7597.0491708653271</v>
      </c>
      <c r="S601" s="37">
        <f t="shared" si="191"/>
        <v>7823.9145028539715</v>
      </c>
      <c r="T601" s="37">
        <f t="shared" si="191"/>
        <v>9116.2250685366926</v>
      </c>
      <c r="U601" s="37">
        <f t="shared" si="191"/>
        <v>8434.3584852769491</v>
      </c>
      <c r="V601" s="37">
        <f t="shared" si="191"/>
        <v>7738.6109776119192</v>
      </c>
      <c r="W601" s="37">
        <f t="shared" si="191"/>
        <v>5192.1866903474047</v>
      </c>
      <c r="X601" s="37">
        <f t="shared" si="191"/>
        <v>7349.9948425420971</v>
      </c>
      <c r="Y601" s="37">
        <f t="shared" si="191"/>
        <v>9797.4334399283471</v>
      </c>
      <c r="Z601" s="37">
        <f t="shared" si="191"/>
        <v>10242.458212421476</v>
      </c>
      <c r="AA601" s="37">
        <f t="shared" si="191"/>
        <v>7851.6105820473576</v>
      </c>
      <c r="AB601" s="37">
        <f t="shared" si="191"/>
        <v>10682.46827358153</v>
      </c>
      <c r="AC601" s="37">
        <f t="shared" si="191"/>
        <v>10894.542562268005</v>
      </c>
      <c r="AD601" s="37">
        <f t="shared" si="191"/>
        <v>11824.845003003364</v>
      </c>
      <c r="AE601" s="37">
        <f t="shared" si="191"/>
        <v>11484.594779406931</v>
      </c>
    </row>
    <row r="602" spans="1:31" x14ac:dyDescent="0.2">
      <c r="A602" s="9" t="s">
        <v>142</v>
      </c>
      <c r="B602" s="4" t="s">
        <v>143</v>
      </c>
      <c r="C602" s="37">
        <f>+C463</f>
        <v>0.98099682735325244</v>
      </c>
      <c r="D602" s="37">
        <f t="shared" ref="D602:AE602" si="192">+D463</f>
        <v>0.89737388394457573</v>
      </c>
      <c r="E602" s="37">
        <f t="shared" si="192"/>
        <v>0.73394774888262193</v>
      </c>
      <c r="F602" s="37">
        <f t="shared" si="192"/>
        <v>0.69295215860634851</v>
      </c>
      <c r="G602" s="37">
        <f t="shared" si="192"/>
        <v>0.70090586355627826</v>
      </c>
      <c r="H602" s="37">
        <f t="shared" si="192"/>
        <v>0.49449571198056869</v>
      </c>
      <c r="I602" s="37">
        <f t="shared" si="192"/>
        <v>0.43095214941387838</v>
      </c>
      <c r="J602" s="37">
        <f t="shared" si="192"/>
        <v>0.32267639725740926</v>
      </c>
      <c r="K602" s="37">
        <f t="shared" si="192"/>
        <v>0.29029245389393649</v>
      </c>
      <c r="L602" s="37">
        <f t="shared" si="192"/>
        <v>0.28651980046676856</v>
      </c>
      <c r="M602" s="37">
        <f t="shared" si="192"/>
        <v>0.32177255566685453</v>
      </c>
      <c r="N602" s="37">
        <f t="shared" si="192"/>
        <v>0.30513840299322031</v>
      </c>
      <c r="O602" s="37">
        <f t="shared" si="192"/>
        <v>0.25422103126282014</v>
      </c>
      <c r="P602" s="37">
        <f t="shared" si="192"/>
        <v>0.20838664865919704</v>
      </c>
      <c r="Q602" s="37">
        <f t="shared" si="192"/>
        <v>0.219480933084513</v>
      </c>
      <c r="R602" s="37">
        <f t="shared" si="192"/>
        <v>0.18734610482313124</v>
      </c>
      <c r="S602" s="37">
        <f t="shared" si="192"/>
        <v>0.15753458276237331</v>
      </c>
      <c r="T602" s="37">
        <f t="shared" si="192"/>
        <v>0.16451883127106859</v>
      </c>
      <c r="U602" s="37">
        <f t="shared" si="192"/>
        <v>0.15593632611510813</v>
      </c>
      <c r="V602" s="37">
        <f t="shared" si="192"/>
        <v>0.23605660599279057</v>
      </c>
      <c r="W602" s="37">
        <f t="shared" si="192"/>
        <v>0.2269337844048788</v>
      </c>
      <c r="X602" s="37">
        <f t="shared" si="192"/>
        <v>0.29630450485481274</v>
      </c>
      <c r="Y602" s="37">
        <f t="shared" si="192"/>
        <v>0.39227977639033734</v>
      </c>
      <c r="Z602" s="37">
        <f t="shared" si="192"/>
        <v>0.40414004136546361</v>
      </c>
      <c r="AA602" s="37">
        <f t="shared" si="192"/>
        <v>0.44471765405888397</v>
      </c>
      <c r="AB602" s="37">
        <f t="shared" si="192"/>
        <v>0.30968376052106344</v>
      </c>
      <c r="AC602" s="37">
        <f t="shared" si="192"/>
        <v>0.26732093697963139</v>
      </c>
      <c r="AD602" s="37">
        <f t="shared" si="192"/>
        <v>0.21259025078135829</v>
      </c>
      <c r="AE602" s="37">
        <f t="shared" si="192"/>
        <v>0.20273684571952294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572.00850971941975</v>
      </c>
      <c r="D604" s="28">
        <f t="shared" ref="D604:AE604" si="194">+D605+D606+D607+D608+D609+D611+D612</f>
        <v>502.15671992200134</v>
      </c>
      <c r="E604" s="28">
        <f t="shared" si="194"/>
        <v>585.1866990581741</v>
      </c>
      <c r="F604" s="28">
        <f t="shared" si="194"/>
        <v>581.17135020507135</v>
      </c>
      <c r="G604" s="28">
        <f t="shared" si="194"/>
        <v>654.95172205026722</v>
      </c>
      <c r="H604" s="28">
        <f t="shared" si="194"/>
        <v>748.92121337688457</v>
      </c>
      <c r="I604" s="28">
        <f t="shared" si="194"/>
        <v>730.31781410008307</v>
      </c>
      <c r="J604" s="28">
        <f t="shared" si="194"/>
        <v>557.95487955850672</v>
      </c>
      <c r="K604" s="28">
        <f t="shared" si="194"/>
        <v>722.12284274094918</v>
      </c>
      <c r="L604" s="28">
        <f t="shared" si="194"/>
        <v>732.53977965512331</v>
      </c>
      <c r="M604" s="28">
        <f t="shared" si="194"/>
        <v>847.07763224826567</v>
      </c>
      <c r="N604" s="28">
        <f t="shared" si="194"/>
        <v>690.07506731657327</v>
      </c>
      <c r="O604" s="28">
        <f t="shared" si="194"/>
        <v>773.24101620096155</v>
      </c>
      <c r="P604" s="28">
        <f t="shared" si="194"/>
        <v>804.43606436876019</v>
      </c>
      <c r="Q604" s="28">
        <f t="shared" si="194"/>
        <v>800.1561051398844</v>
      </c>
      <c r="R604" s="28">
        <f t="shared" si="194"/>
        <v>791.233306282851</v>
      </c>
      <c r="S604" s="28">
        <f t="shared" si="194"/>
        <v>953.94691113308784</v>
      </c>
      <c r="T604" s="28">
        <f t="shared" si="194"/>
        <v>964.77094120748984</v>
      </c>
      <c r="U604" s="28">
        <f t="shared" si="194"/>
        <v>964.14859601997898</v>
      </c>
      <c r="V604" s="28">
        <f t="shared" si="194"/>
        <v>804.867265571703</v>
      </c>
      <c r="W604" s="28">
        <f t="shared" si="194"/>
        <v>622.89875528370408</v>
      </c>
      <c r="X604" s="28">
        <f t="shared" si="194"/>
        <v>857.09899468472065</v>
      </c>
      <c r="Y604" s="28">
        <f t="shared" si="194"/>
        <v>962.08451238226485</v>
      </c>
      <c r="Z604" s="28">
        <f t="shared" si="194"/>
        <v>841.62560985104301</v>
      </c>
      <c r="AA604" s="28">
        <f t="shared" si="194"/>
        <v>586.4279288458057</v>
      </c>
      <c r="AB604" s="28">
        <f t="shared" si="194"/>
        <v>679.93642476721527</v>
      </c>
      <c r="AC604" s="28">
        <f t="shared" si="194"/>
        <v>636.02007999053592</v>
      </c>
      <c r="AD604" s="28">
        <f t="shared" si="194"/>
        <v>551.73429178041715</v>
      </c>
      <c r="AE604" s="28">
        <f t="shared" si="194"/>
        <v>614.54545428671224</v>
      </c>
    </row>
    <row r="605" spans="1:31" x14ac:dyDescent="0.2">
      <c r="A605" s="9" t="s">
        <v>250</v>
      </c>
      <c r="B605" s="4" t="s">
        <v>251</v>
      </c>
      <c r="C605" s="37">
        <f>+C472</f>
        <v>98.257217607116772</v>
      </c>
      <c r="D605" s="37">
        <f t="shared" ref="D605:AE605" si="195">+D472</f>
        <v>115.37470949770173</v>
      </c>
      <c r="E605" s="37">
        <f t="shared" si="195"/>
        <v>127.02032845114888</v>
      </c>
      <c r="F605" s="37">
        <f t="shared" si="195"/>
        <v>129.33481217162014</v>
      </c>
      <c r="G605" s="37">
        <f t="shared" si="195"/>
        <v>140.88146932665839</v>
      </c>
      <c r="H605" s="37">
        <f t="shared" si="195"/>
        <v>149.72562352593175</v>
      </c>
      <c r="I605" s="37">
        <f t="shared" si="195"/>
        <v>147.64066497269354</v>
      </c>
      <c r="J605" s="37">
        <f t="shared" si="195"/>
        <v>147.90751748956109</v>
      </c>
      <c r="K605" s="37">
        <f t="shared" si="195"/>
        <v>175.12192163397836</v>
      </c>
      <c r="L605" s="37">
        <f t="shared" si="195"/>
        <v>149.33489637992602</v>
      </c>
      <c r="M605" s="37">
        <f t="shared" si="195"/>
        <v>160.09912429520216</v>
      </c>
      <c r="N605" s="37">
        <f t="shared" si="195"/>
        <v>159.99919438217944</v>
      </c>
      <c r="O605" s="37">
        <f t="shared" si="195"/>
        <v>170.71171976874288</v>
      </c>
      <c r="P605" s="37">
        <f t="shared" si="195"/>
        <v>176.63788883611537</v>
      </c>
      <c r="Q605" s="37">
        <f t="shared" si="195"/>
        <v>190.28029819946559</v>
      </c>
      <c r="R605" s="37">
        <f t="shared" si="195"/>
        <v>184.66709870043334</v>
      </c>
      <c r="S605" s="37">
        <f t="shared" si="195"/>
        <v>201.64661291616673</v>
      </c>
      <c r="T605" s="37">
        <f t="shared" si="195"/>
        <v>217.65965853942282</v>
      </c>
      <c r="U605" s="37">
        <f t="shared" si="195"/>
        <v>217.39109162228837</v>
      </c>
      <c r="V605" s="37">
        <f t="shared" si="195"/>
        <v>166.50802733875193</v>
      </c>
      <c r="W605" s="37">
        <f t="shared" si="195"/>
        <v>141.88521835441887</v>
      </c>
      <c r="X605" s="37">
        <f t="shared" si="195"/>
        <v>160.23750465029514</v>
      </c>
      <c r="Y605" s="37">
        <f t="shared" si="195"/>
        <v>168.31941561265938</v>
      </c>
      <c r="Z605" s="37">
        <f t="shared" si="195"/>
        <v>166.75452097882447</v>
      </c>
      <c r="AA605" s="37">
        <f t="shared" si="195"/>
        <v>133.49681935794646</v>
      </c>
      <c r="AB605" s="37">
        <f t="shared" si="195"/>
        <v>203.97647139953222</v>
      </c>
      <c r="AC605" s="37">
        <f t="shared" si="195"/>
        <v>155.0295073870445</v>
      </c>
      <c r="AD605" s="37">
        <f t="shared" si="195"/>
        <v>76.650340699617914</v>
      </c>
      <c r="AE605" s="37">
        <f t="shared" si="195"/>
        <v>101.65348486504281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41.999958402662735</v>
      </c>
      <c r="D606" s="37">
        <f t="shared" si="196"/>
        <v>40.052537437603995</v>
      </c>
      <c r="E606" s="37">
        <f t="shared" si="196"/>
        <v>38.052953410981694</v>
      </c>
      <c r="F606" s="37">
        <f t="shared" si="196"/>
        <v>36.131613976705495</v>
      </c>
      <c r="G606" s="37">
        <f t="shared" si="196"/>
        <v>36.948835274542425</v>
      </c>
      <c r="H606" s="37">
        <f t="shared" si="196"/>
        <v>40.600249584026628</v>
      </c>
      <c r="I606" s="37">
        <f t="shared" si="196"/>
        <v>43.643094841930115</v>
      </c>
      <c r="J606" s="37">
        <f t="shared" si="196"/>
        <v>39.643926788685526</v>
      </c>
      <c r="K606" s="37">
        <f t="shared" si="196"/>
        <v>44.103868552412649</v>
      </c>
      <c r="L606" s="37">
        <f t="shared" si="196"/>
        <v>49.03327787021631</v>
      </c>
      <c r="M606" s="37">
        <f t="shared" si="196"/>
        <v>47.329284525790349</v>
      </c>
      <c r="N606" s="37">
        <f t="shared" si="196"/>
        <v>53.032445923460891</v>
      </c>
      <c r="O606" s="37">
        <f t="shared" si="196"/>
        <v>54.614725457570721</v>
      </c>
      <c r="P606" s="37">
        <f t="shared" si="196"/>
        <v>48.537728785357714</v>
      </c>
      <c r="Q606" s="37">
        <f t="shared" si="196"/>
        <v>51.136925465890187</v>
      </c>
      <c r="R606" s="37">
        <f t="shared" si="196"/>
        <v>49.852759567387672</v>
      </c>
      <c r="S606" s="37">
        <f t="shared" si="196"/>
        <v>46.215074575707156</v>
      </c>
      <c r="T606" s="37">
        <f t="shared" si="196"/>
        <v>45.408038985024952</v>
      </c>
      <c r="U606" s="37">
        <f t="shared" si="196"/>
        <v>44.679406562396004</v>
      </c>
      <c r="V606" s="37">
        <f t="shared" si="196"/>
        <v>46.246686695091512</v>
      </c>
      <c r="W606" s="37">
        <f t="shared" si="196"/>
        <v>30.335950083194664</v>
      </c>
      <c r="X606" s="37">
        <f t="shared" si="196"/>
        <v>44.411056821963392</v>
      </c>
      <c r="Y606" s="37">
        <f t="shared" si="196"/>
        <v>82.770310895840254</v>
      </c>
      <c r="Z606" s="37">
        <f t="shared" si="196"/>
        <v>66.527501986841926</v>
      </c>
      <c r="AA606" s="37">
        <f t="shared" si="196"/>
        <v>12.151935217795346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427.88911267414932</v>
      </c>
      <c r="D607" s="37">
        <f t="shared" si="197"/>
        <v>342.88059418680109</v>
      </c>
      <c r="E607" s="37">
        <f t="shared" si="197"/>
        <v>416.06645455894153</v>
      </c>
      <c r="F607" s="37">
        <f t="shared" si="197"/>
        <v>411.63756810169906</v>
      </c>
      <c r="G607" s="37">
        <f t="shared" si="197"/>
        <v>472.87162120406788</v>
      </c>
      <c r="H607" s="37">
        <f t="shared" si="197"/>
        <v>554.27953091722213</v>
      </c>
      <c r="I607" s="37">
        <f t="shared" si="197"/>
        <v>534.543135935387</v>
      </c>
      <c r="J607" s="37">
        <f t="shared" si="197"/>
        <v>365.84384622853531</v>
      </c>
      <c r="K607" s="37">
        <f t="shared" si="197"/>
        <v>498.30535744192974</v>
      </c>
      <c r="L607" s="37">
        <f t="shared" si="197"/>
        <v>529.93951151041267</v>
      </c>
      <c r="M607" s="37">
        <f t="shared" si="197"/>
        <v>634.83266389216783</v>
      </c>
      <c r="N607" s="37">
        <f t="shared" si="197"/>
        <v>472.12397722153122</v>
      </c>
      <c r="O607" s="37">
        <f t="shared" si="197"/>
        <v>542.89096132105374</v>
      </c>
      <c r="P607" s="37">
        <f t="shared" si="197"/>
        <v>574.13958943146224</v>
      </c>
      <c r="Q607" s="37">
        <f t="shared" si="197"/>
        <v>553.31641488052674</v>
      </c>
      <c r="R607" s="37">
        <f t="shared" si="197"/>
        <v>550.81272752177381</v>
      </c>
      <c r="S607" s="37">
        <f t="shared" si="197"/>
        <v>699.8156960667593</v>
      </c>
      <c r="T607" s="37">
        <f t="shared" si="197"/>
        <v>695.21678240439644</v>
      </c>
      <c r="U607" s="37">
        <f t="shared" si="197"/>
        <v>695.37379806156287</v>
      </c>
      <c r="V607" s="37">
        <f t="shared" si="197"/>
        <v>585.4513504189498</v>
      </c>
      <c r="W607" s="37">
        <f t="shared" si="197"/>
        <v>443.19239542955148</v>
      </c>
      <c r="X607" s="37">
        <f t="shared" si="197"/>
        <v>643.53055795833302</v>
      </c>
      <c r="Y607" s="37">
        <f t="shared" si="197"/>
        <v>701.8704162139619</v>
      </c>
      <c r="Z607" s="37">
        <f t="shared" si="197"/>
        <v>598.99069332945942</v>
      </c>
      <c r="AA607" s="37">
        <f t="shared" si="197"/>
        <v>431.54139405099653</v>
      </c>
      <c r="AB607" s="37">
        <f t="shared" si="197"/>
        <v>466.64897563314599</v>
      </c>
      <c r="AC607" s="37">
        <f t="shared" si="197"/>
        <v>470.3374793605222</v>
      </c>
      <c r="AD607" s="37">
        <f t="shared" si="197"/>
        <v>464.23085459206186</v>
      </c>
      <c r="AE607" s="37">
        <f t="shared" si="197"/>
        <v>501.33524862260344</v>
      </c>
    </row>
    <row r="608" spans="1:31" x14ac:dyDescent="0.2">
      <c r="A608" s="9" t="s">
        <v>321</v>
      </c>
      <c r="B608" s="4" t="s">
        <v>322</v>
      </c>
      <c r="C608" s="37">
        <f>+C497</f>
        <v>3.8622210354909075</v>
      </c>
      <c r="D608" s="37">
        <f t="shared" ref="D608:AE608" si="198">+D497</f>
        <v>3.8488787998945364</v>
      </c>
      <c r="E608" s="37">
        <f t="shared" si="198"/>
        <v>4.0469626371019913</v>
      </c>
      <c r="F608" s="37">
        <f t="shared" si="198"/>
        <v>4.0673559550466756</v>
      </c>
      <c r="G608" s="37">
        <f t="shared" si="198"/>
        <v>4.2497962449985067</v>
      </c>
      <c r="H608" s="37">
        <f t="shared" si="198"/>
        <v>4.3158093497040504</v>
      </c>
      <c r="I608" s="37">
        <f t="shared" si="198"/>
        <v>4.4909183500724383</v>
      </c>
      <c r="J608" s="37">
        <f t="shared" si="198"/>
        <v>4.5595890517247222</v>
      </c>
      <c r="K608" s="37">
        <f t="shared" si="198"/>
        <v>4.5916951126284982</v>
      </c>
      <c r="L608" s="37">
        <f t="shared" si="198"/>
        <v>4.2320938945683464</v>
      </c>
      <c r="M608" s="37">
        <f t="shared" si="198"/>
        <v>4.8165595351053616</v>
      </c>
      <c r="N608" s="37">
        <f t="shared" si="198"/>
        <v>4.9194497894017033</v>
      </c>
      <c r="O608" s="37">
        <f t="shared" si="198"/>
        <v>5.0236096535942227</v>
      </c>
      <c r="P608" s="37">
        <f t="shared" si="198"/>
        <v>5.1208573158249138</v>
      </c>
      <c r="Q608" s="37">
        <f t="shared" si="198"/>
        <v>5.4224665940018379</v>
      </c>
      <c r="R608" s="37">
        <f t="shared" si="198"/>
        <v>5.9007204932562249</v>
      </c>
      <c r="S608" s="37">
        <f t="shared" si="198"/>
        <v>6.2695275744546795</v>
      </c>
      <c r="T608" s="37">
        <f t="shared" si="198"/>
        <v>6.4864612786455558</v>
      </c>
      <c r="U608" s="37">
        <f t="shared" si="198"/>
        <v>6.7042997737317496</v>
      </c>
      <c r="V608" s="37">
        <f t="shared" si="198"/>
        <v>6.6612011189097666</v>
      </c>
      <c r="W608" s="37">
        <f t="shared" si="198"/>
        <v>7.4851914165390472</v>
      </c>
      <c r="X608" s="37">
        <f t="shared" si="198"/>
        <v>8.9198752541291562</v>
      </c>
      <c r="Y608" s="37">
        <f t="shared" si="198"/>
        <v>9.1243696598032766</v>
      </c>
      <c r="Z608" s="37">
        <f t="shared" si="198"/>
        <v>9.3528935559172126</v>
      </c>
      <c r="AA608" s="37">
        <f t="shared" si="198"/>
        <v>9.2377802190673393</v>
      </c>
      <c r="AB608" s="37">
        <f t="shared" si="198"/>
        <v>9.310977734536964</v>
      </c>
      <c r="AC608" s="37">
        <f t="shared" si="198"/>
        <v>10.653093242969293</v>
      </c>
      <c r="AD608" s="37">
        <f t="shared" si="198"/>
        <v>10.853096488737394</v>
      </c>
      <c r="AE608" s="37">
        <f t="shared" si="198"/>
        <v>11.556720799065909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15.891906445785558</v>
      </c>
      <c r="D613" s="28">
        <f t="shared" ref="D613:AE613" si="202">+D614+D615+D616+D617+D618+D619+D620+D621+D622+D623</f>
        <v>17.794691603693916</v>
      </c>
      <c r="E613" s="28">
        <f t="shared" si="202"/>
        <v>19.270984994772761</v>
      </c>
      <c r="F613" s="28">
        <f t="shared" si="202"/>
        <v>19.564229736033933</v>
      </c>
      <c r="G613" s="28">
        <f t="shared" si="202"/>
        <v>18.975342731371768</v>
      </c>
      <c r="H613" s="28">
        <f t="shared" si="202"/>
        <v>20.816763416588664</v>
      </c>
      <c r="I613" s="28">
        <f t="shared" si="202"/>
        <v>26.685231901529249</v>
      </c>
      <c r="J613" s="28">
        <f t="shared" si="202"/>
        <v>20.59658086524891</v>
      </c>
      <c r="K613" s="28">
        <f t="shared" si="202"/>
        <v>23.45035071832454</v>
      </c>
      <c r="L613" s="28">
        <f t="shared" si="202"/>
        <v>25.896621606529134</v>
      </c>
      <c r="M613" s="28">
        <f t="shared" si="202"/>
        <v>28.840292935411039</v>
      </c>
      <c r="N613" s="28">
        <f t="shared" si="202"/>
        <v>27.044153115544638</v>
      </c>
      <c r="O613" s="28">
        <f t="shared" si="202"/>
        <v>30.922036105365954</v>
      </c>
      <c r="P613" s="28">
        <f t="shared" si="202"/>
        <v>33.235878145743442</v>
      </c>
      <c r="Q613" s="28">
        <f t="shared" si="202"/>
        <v>34.984166255611655</v>
      </c>
      <c r="R613" s="28">
        <f t="shared" si="202"/>
        <v>30.042294516788584</v>
      </c>
      <c r="S613" s="28">
        <f t="shared" si="202"/>
        <v>31.551598329964364</v>
      </c>
      <c r="T613" s="28">
        <f t="shared" si="202"/>
        <v>31.543951702041639</v>
      </c>
      <c r="U613" s="28">
        <f t="shared" si="202"/>
        <v>34.307530882956868</v>
      </c>
      <c r="V613" s="28">
        <f t="shared" si="202"/>
        <v>31.447814637242388</v>
      </c>
      <c r="W613" s="28">
        <f t="shared" si="202"/>
        <v>37.284547794047839</v>
      </c>
      <c r="X613" s="28">
        <f t="shared" si="202"/>
        <v>39.277379541798005</v>
      </c>
      <c r="Y613" s="28">
        <f t="shared" si="202"/>
        <v>38.952013581107138</v>
      </c>
      <c r="Z613" s="28">
        <f t="shared" si="202"/>
        <v>40.608786777697063</v>
      </c>
      <c r="AA613" s="28">
        <f t="shared" si="202"/>
        <v>38.336699994935699</v>
      </c>
      <c r="AB613" s="28">
        <f t="shared" si="202"/>
        <v>41.643979836610356</v>
      </c>
      <c r="AC613" s="28">
        <f t="shared" si="202"/>
        <v>35.331549438489212</v>
      </c>
      <c r="AD613" s="28">
        <f t="shared" si="202"/>
        <v>34.976170403599809</v>
      </c>
      <c r="AE613" s="28">
        <f t="shared" si="202"/>
        <v>34.646834201254485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3.08</v>
      </c>
      <c r="D620" s="37">
        <f t="shared" ref="D620:AE620" si="204">+D549</f>
        <v>3.3131999999999997</v>
      </c>
      <c r="E620" s="37">
        <f t="shared" si="204"/>
        <v>3.5463999999999998</v>
      </c>
      <c r="F620" s="37">
        <f t="shared" si="204"/>
        <v>3.7795999999999994</v>
      </c>
      <c r="G620" s="37">
        <f t="shared" si="204"/>
        <v>4.0127999999999995</v>
      </c>
      <c r="H620" s="37">
        <f t="shared" si="204"/>
        <v>4.1052</v>
      </c>
      <c r="I620" s="37">
        <f t="shared" si="204"/>
        <v>4.5847999999999995</v>
      </c>
      <c r="J620" s="37">
        <f t="shared" si="204"/>
        <v>5.0952000000000002</v>
      </c>
      <c r="K620" s="37">
        <f t="shared" si="204"/>
        <v>5.8695999999999993</v>
      </c>
      <c r="L620" s="37">
        <f t="shared" si="204"/>
        <v>5.6891999999999996</v>
      </c>
      <c r="M620" s="37">
        <f t="shared" si="204"/>
        <v>6.3624000000000001</v>
      </c>
      <c r="N620" s="37">
        <f t="shared" si="204"/>
        <v>6.7539999999999996</v>
      </c>
      <c r="O620" s="37">
        <f t="shared" si="204"/>
        <v>8.0211999999999986</v>
      </c>
      <c r="P620" s="37">
        <f t="shared" si="204"/>
        <v>7.766</v>
      </c>
      <c r="Q620" s="37">
        <f t="shared" si="204"/>
        <v>8.91</v>
      </c>
      <c r="R620" s="37">
        <f t="shared" si="204"/>
        <v>8.1326696000041956</v>
      </c>
      <c r="S620" s="37">
        <f t="shared" si="204"/>
        <v>8.3919862400016783</v>
      </c>
      <c r="T620" s="37">
        <f t="shared" si="204"/>
        <v>8.6372351999979013</v>
      </c>
      <c r="U620" s="37">
        <f t="shared" si="204"/>
        <v>8.8684164799981122</v>
      </c>
      <c r="V620" s="37">
        <f t="shared" si="204"/>
        <v>9.0855300799970635</v>
      </c>
      <c r="W620" s="37">
        <f t="shared" si="204"/>
        <v>9.2885759999999991</v>
      </c>
      <c r="X620" s="37">
        <f t="shared" si="204"/>
        <v>11.531987573329767</v>
      </c>
      <c r="Y620" s="37">
        <f t="shared" si="204"/>
        <v>11.324165600000001</v>
      </c>
      <c r="Z620" s="37">
        <f t="shared" si="204"/>
        <v>10.894537866666667</v>
      </c>
      <c r="AA620" s="37">
        <f t="shared" si="204"/>
        <v>10.024910133333332</v>
      </c>
      <c r="AB620" s="37">
        <f t="shared" si="204"/>
        <v>9.5072823999999976</v>
      </c>
      <c r="AC620" s="37">
        <f t="shared" si="204"/>
        <v>8.8400546666666671</v>
      </c>
      <c r="AD620" s="37">
        <f t="shared" si="204"/>
        <v>8.172826933333333</v>
      </c>
      <c r="AE620" s="37">
        <f t="shared" si="204"/>
        <v>7.5055992000000007</v>
      </c>
    </row>
    <row r="621" spans="1:31" x14ac:dyDescent="0.2">
      <c r="A621" s="9" t="s">
        <v>543</v>
      </c>
      <c r="B621" s="4" t="s">
        <v>544</v>
      </c>
      <c r="C621" s="37">
        <f>+C552</f>
        <v>12.811906445785558</v>
      </c>
      <c r="D621" s="37">
        <f t="shared" ref="D621:AE621" si="205">+D552</f>
        <v>14.481491603693916</v>
      </c>
      <c r="E621" s="37">
        <f t="shared" si="205"/>
        <v>15.724584994772762</v>
      </c>
      <c r="F621" s="37">
        <f t="shared" si="205"/>
        <v>15.784629736033933</v>
      </c>
      <c r="G621" s="37">
        <f t="shared" si="205"/>
        <v>14.962542731371769</v>
      </c>
      <c r="H621" s="37">
        <f t="shared" si="205"/>
        <v>16.711563416588664</v>
      </c>
      <c r="I621" s="37">
        <f t="shared" si="205"/>
        <v>22.100431901529252</v>
      </c>
      <c r="J621" s="37">
        <f t="shared" si="205"/>
        <v>15.501380865248908</v>
      </c>
      <c r="K621" s="37">
        <f t="shared" si="205"/>
        <v>17.580750718324541</v>
      </c>
      <c r="L621" s="37">
        <f t="shared" si="205"/>
        <v>20.207421606529135</v>
      </c>
      <c r="M621" s="37">
        <f t="shared" si="205"/>
        <v>22.477892935411038</v>
      </c>
      <c r="N621" s="37">
        <f t="shared" si="205"/>
        <v>20.290153115544637</v>
      </c>
      <c r="O621" s="37">
        <f t="shared" si="205"/>
        <v>22.900836105365958</v>
      </c>
      <c r="P621" s="37">
        <f t="shared" si="205"/>
        <v>25.46987814574344</v>
      </c>
      <c r="Q621" s="37">
        <f t="shared" si="205"/>
        <v>26.074166255611651</v>
      </c>
      <c r="R621" s="37">
        <f t="shared" si="205"/>
        <v>21.909624916784388</v>
      </c>
      <c r="S621" s="37">
        <f t="shared" si="205"/>
        <v>23.159612089962685</v>
      </c>
      <c r="T621" s="37">
        <f t="shared" si="205"/>
        <v>22.906716502043739</v>
      </c>
      <c r="U621" s="37">
        <f t="shared" si="205"/>
        <v>25.439114402958758</v>
      </c>
      <c r="V621" s="37">
        <f t="shared" si="205"/>
        <v>22.362284557245324</v>
      </c>
      <c r="W621" s="37">
        <f t="shared" si="205"/>
        <v>27.995971794047836</v>
      </c>
      <c r="X621" s="37">
        <f t="shared" si="205"/>
        <v>27.745391968468237</v>
      </c>
      <c r="Y621" s="37">
        <f t="shared" si="205"/>
        <v>27.627847981107138</v>
      </c>
      <c r="Z621" s="37">
        <f t="shared" si="205"/>
        <v>29.714248911030396</v>
      </c>
      <c r="AA621" s="37">
        <f t="shared" si="205"/>
        <v>28.311789861602367</v>
      </c>
      <c r="AB621" s="37">
        <f t="shared" si="205"/>
        <v>32.136697436610355</v>
      </c>
      <c r="AC621" s="37">
        <f t="shared" si="205"/>
        <v>26.491494771822545</v>
      </c>
      <c r="AD621" s="37">
        <f t="shared" si="205"/>
        <v>26.803343470266476</v>
      </c>
      <c r="AE621" s="37">
        <f t="shared" si="205"/>
        <v>27.141235001254486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12462.19712197745</v>
      </c>
      <c r="D624" s="28">
        <f t="shared" ref="D624:AE624" si="208">+D625+D626+D627+D628+D629+D630+D631+D632</f>
        <v>15419.53342847193</v>
      </c>
      <c r="E624" s="28">
        <f t="shared" si="208"/>
        <v>15880.669939725862</v>
      </c>
      <c r="F624" s="28">
        <f t="shared" si="208"/>
        <v>17523.997509595418</v>
      </c>
      <c r="G624" s="28">
        <f t="shared" si="208"/>
        <v>18701.694132700348</v>
      </c>
      <c r="H624" s="28">
        <f t="shared" si="208"/>
        <v>19702.524523076831</v>
      </c>
      <c r="I624" s="28">
        <f t="shared" si="208"/>
        <v>18283.19935208714</v>
      </c>
      <c r="J624" s="28">
        <f t="shared" si="208"/>
        <v>20294.554248564964</v>
      </c>
      <c r="K624" s="28">
        <f t="shared" si="208"/>
        <v>17546.275364942445</v>
      </c>
      <c r="L624" s="28">
        <f t="shared" si="208"/>
        <v>28362.370006257239</v>
      </c>
      <c r="M624" s="28">
        <f t="shared" si="208"/>
        <v>18839.024839777863</v>
      </c>
      <c r="N624" s="28">
        <f t="shared" si="208"/>
        <v>19503.394223612315</v>
      </c>
      <c r="O624" s="28">
        <f t="shared" si="208"/>
        <v>25189.082600526432</v>
      </c>
      <c r="P624" s="28">
        <f t="shared" si="208"/>
        <v>21712.915891132052</v>
      </c>
      <c r="Q624" s="28">
        <f t="shared" si="208"/>
        <v>23477.983420835812</v>
      </c>
      <c r="R624" s="28">
        <f t="shared" si="208"/>
        <v>24899.174444790202</v>
      </c>
      <c r="S624" s="28">
        <f t="shared" si="208"/>
        <v>26235.30368375712</v>
      </c>
      <c r="T624" s="28">
        <f t="shared" si="208"/>
        <v>33341.012336899774</v>
      </c>
      <c r="U624" s="28">
        <f t="shared" si="208"/>
        <v>32125.235468364237</v>
      </c>
      <c r="V624" s="28">
        <f t="shared" si="208"/>
        <v>29794.985329287723</v>
      </c>
      <c r="W624" s="28">
        <f t="shared" si="208"/>
        <v>26886.68038112505</v>
      </c>
      <c r="X624" s="28">
        <f t="shared" si="208"/>
        <v>27667.7477371768</v>
      </c>
      <c r="Y624" s="28">
        <f t="shared" si="208"/>
        <v>31740.909137650811</v>
      </c>
      <c r="Z624" s="28">
        <f t="shared" si="208"/>
        <v>27290.515354305167</v>
      </c>
      <c r="AA624" s="28">
        <f t="shared" si="208"/>
        <v>28869.763078002507</v>
      </c>
      <c r="AB624" s="28">
        <f t="shared" si="208"/>
        <v>30883.420120818122</v>
      </c>
      <c r="AC624" s="28">
        <f t="shared" si="208"/>
        <v>28254.792817191235</v>
      </c>
      <c r="AD624" s="28">
        <f t="shared" si="208"/>
        <v>42915.560125592681</v>
      </c>
      <c r="AE624" s="28">
        <f t="shared" si="208"/>
        <v>30717.865368010043</v>
      </c>
    </row>
    <row r="625" spans="1:31" x14ac:dyDescent="0.2">
      <c r="A625" s="9" t="s">
        <v>549</v>
      </c>
      <c r="B625" s="4" t="s">
        <v>550</v>
      </c>
      <c r="C625" s="37">
        <f>+C556</f>
        <v>11751.568123085151</v>
      </c>
      <c r="D625" s="37">
        <f t="shared" ref="D625:AE625" si="209">+D556</f>
        <v>14700.925991858625</v>
      </c>
      <c r="E625" s="37">
        <f t="shared" si="209"/>
        <v>15153.989105661822</v>
      </c>
      <c r="F625" s="37">
        <f t="shared" si="209"/>
        <v>16789.243278080645</v>
      </c>
      <c r="G625" s="37">
        <f t="shared" si="209"/>
        <v>17958.86650373484</v>
      </c>
      <c r="H625" s="37">
        <f t="shared" si="209"/>
        <v>18951.623496660584</v>
      </c>
      <c r="I625" s="37">
        <f t="shared" si="209"/>
        <v>17524.224928220159</v>
      </c>
      <c r="J625" s="37">
        <f t="shared" si="209"/>
        <v>19527.506427247252</v>
      </c>
      <c r="K625" s="37">
        <f t="shared" si="209"/>
        <v>16771.154146173994</v>
      </c>
      <c r="L625" s="37">
        <f t="shared" si="209"/>
        <v>27579.175390038057</v>
      </c>
      <c r="M625" s="37">
        <f t="shared" si="209"/>
        <v>18047.75682610794</v>
      </c>
      <c r="N625" s="37">
        <f t="shared" si="209"/>
        <v>18703.813310329497</v>
      </c>
      <c r="O625" s="37">
        <f t="shared" si="209"/>
        <v>24656.468524762498</v>
      </c>
      <c r="P625" s="37">
        <f t="shared" si="209"/>
        <v>21174.705843902531</v>
      </c>
      <c r="Q625" s="37">
        <f t="shared" si="209"/>
        <v>22934.177402140704</v>
      </c>
      <c r="R625" s="37">
        <f t="shared" si="209"/>
        <v>24349.772454629499</v>
      </c>
      <c r="S625" s="37">
        <f t="shared" si="209"/>
        <v>25680.30572213083</v>
      </c>
      <c r="T625" s="37">
        <f t="shared" si="209"/>
        <v>32780.418403807889</v>
      </c>
      <c r="U625" s="37">
        <f t="shared" si="209"/>
        <v>31780.531046134129</v>
      </c>
      <c r="V625" s="37">
        <f t="shared" si="209"/>
        <v>29446.680683853152</v>
      </c>
      <c r="W625" s="37">
        <f t="shared" si="209"/>
        <v>26542.848909936751</v>
      </c>
      <c r="X625" s="37">
        <f t="shared" si="209"/>
        <v>27328.456411315852</v>
      </c>
      <c r="Y625" s="37">
        <f t="shared" si="209"/>
        <v>31407.513258547286</v>
      </c>
      <c r="Z625" s="37">
        <f t="shared" si="209"/>
        <v>26961.773356912377</v>
      </c>
      <c r="AA625" s="37">
        <f t="shared" si="209"/>
        <v>28496.094420647063</v>
      </c>
      <c r="AB625" s="37">
        <f t="shared" si="209"/>
        <v>30516.572839303753</v>
      </c>
      <c r="AC625" s="37">
        <f t="shared" si="209"/>
        <v>27894.766911517938</v>
      </c>
      <c r="AD625" s="37">
        <f t="shared" si="209"/>
        <v>42108.045806578382</v>
      </c>
      <c r="AE625" s="37">
        <f t="shared" si="209"/>
        <v>29906.380243854361</v>
      </c>
    </row>
    <row r="626" spans="1:31" x14ac:dyDescent="0.2">
      <c r="A626" s="9" t="s">
        <v>668</v>
      </c>
      <c r="B626" s="4" t="s">
        <v>639</v>
      </c>
      <c r="C626" s="37">
        <f>+C559</f>
        <v>64.287535591313656</v>
      </c>
      <c r="D626" s="37">
        <f t="shared" ref="D626:AE626" si="210">+D559</f>
        <v>71.282103814391164</v>
      </c>
      <c r="E626" s="37">
        <f t="shared" si="210"/>
        <v>78.276672037468671</v>
      </c>
      <c r="F626" s="37">
        <f t="shared" si="210"/>
        <v>85.271240260546179</v>
      </c>
      <c r="G626" s="37">
        <f t="shared" si="210"/>
        <v>92.265808483623687</v>
      </c>
      <c r="H626" s="37">
        <f t="shared" si="210"/>
        <v>99.26037670670118</v>
      </c>
      <c r="I626" s="37">
        <f t="shared" si="210"/>
        <v>106.25494492977869</v>
      </c>
      <c r="J626" s="37">
        <f t="shared" si="210"/>
        <v>113.2495131528562</v>
      </c>
      <c r="K626" s="37">
        <f t="shared" si="210"/>
        <v>120.24408137593372</v>
      </c>
      <c r="L626" s="37">
        <f t="shared" si="210"/>
        <v>127.23864959901121</v>
      </c>
      <c r="M626" s="37">
        <f t="shared" si="210"/>
        <v>134.2332178220887</v>
      </c>
      <c r="N626" s="37">
        <f t="shared" si="210"/>
        <v>141.2277860451662</v>
      </c>
      <c r="O626" s="37">
        <f t="shared" si="210"/>
        <v>128.42959907215004</v>
      </c>
      <c r="P626" s="37">
        <f t="shared" si="210"/>
        <v>133.28405974588546</v>
      </c>
      <c r="Q626" s="37">
        <f t="shared" si="210"/>
        <v>138.13852041962087</v>
      </c>
      <c r="R626" s="37">
        <f t="shared" si="210"/>
        <v>142.99298109335629</v>
      </c>
      <c r="S626" s="37">
        <f t="shared" si="210"/>
        <v>147.84744176709171</v>
      </c>
      <c r="T626" s="37">
        <f t="shared" si="210"/>
        <v>152.70190244082713</v>
      </c>
      <c r="U626" s="37">
        <f t="shared" si="210"/>
        <v>141.688442917928</v>
      </c>
      <c r="V626" s="37">
        <f t="shared" si="210"/>
        <v>144.81888115334519</v>
      </c>
      <c r="W626" s="37">
        <f t="shared" si="210"/>
        <v>140.95475116568485</v>
      </c>
      <c r="X626" s="37">
        <f t="shared" si="210"/>
        <v>137.09062117802458</v>
      </c>
      <c r="Y626" s="37">
        <f t="shared" si="210"/>
        <v>131.80421867921532</v>
      </c>
      <c r="Z626" s="37">
        <f t="shared" si="210"/>
        <v>127.75938122709218</v>
      </c>
      <c r="AA626" s="37">
        <f t="shared" si="210"/>
        <v>102.9315261632086</v>
      </c>
      <c r="AB626" s="37">
        <f t="shared" si="210"/>
        <v>96.185701202928939</v>
      </c>
      <c r="AC626" s="37">
        <f t="shared" si="210"/>
        <v>89.439876242649291</v>
      </c>
      <c r="AD626" s="37">
        <f t="shared" si="210"/>
        <v>132.79285882160082</v>
      </c>
      <c r="AE626" s="37">
        <f t="shared" si="210"/>
        <v>134.54948149475959</v>
      </c>
    </row>
    <row r="627" spans="1:31" x14ac:dyDescent="0.2">
      <c r="A627" s="9" t="s">
        <v>678</v>
      </c>
      <c r="B627" s="4" t="s">
        <v>645</v>
      </c>
      <c r="C627" s="37">
        <f>+C562</f>
        <v>621.27703238487743</v>
      </c>
      <c r="D627" s="37">
        <f t="shared" ref="D627:AE627" si="211">+D562</f>
        <v>621.27703238487743</v>
      </c>
      <c r="E627" s="37">
        <f t="shared" si="211"/>
        <v>621.27703238487743</v>
      </c>
      <c r="F627" s="37">
        <f t="shared" si="211"/>
        <v>621.27703238487743</v>
      </c>
      <c r="G627" s="37">
        <f t="shared" si="211"/>
        <v>621.27703238487743</v>
      </c>
      <c r="H627" s="37">
        <f t="shared" si="211"/>
        <v>621.27703238487743</v>
      </c>
      <c r="I627" s="37">
        <f t="shared" si="211"/>
        <v>621.27703238487743</v>
      </c>
      <c r="J627" s="37">
        <f t="shared" si="211"/>
        <v>621.27703238487743</v>
      </c>
      <c r="K627" s="37">
        <f t="shared" si="211"/>
        <v>621.27703238487743</v>
      </c>
      <c r="L627" s="37">
        <f t="shared" si="211"/>
        <v>621.27703238487743</v>
      </c>
      <c r="M627" s="37">
        <f t="shared" si="211"/>
        <v>621.27703238487743</v>
      </c>
      <c r="N627" s="37">
        <f t="shared" si="211"/>
        <v>621.27703238487743</v>
      </c>
      <c r="O627" s="37">
        <f t="shared" si="211"/>
        <v>372.44692043029062</v>
      </c>
      <c r="P627" s="37">
        <f t="shared" si="211"/>
        <v>372.44692043029062</v>
      </c>
      <c r="Q627" s="37">
        <f t="shared" si="211"/>
        <v>372.44692043029062</v>
      </c>
      <c r="R627" s="37">
        <f t="shared" si="211"/>
        <v>372.44692043029062</v>
      </c>
      <c r="S627" s="37">
        <f t="shared" si="211"/>
        <v>372.44692043029062</v>
      </c>
      <c r="T627" s="37">
        <f t="shared" si="211"/>
        <v>372.44692043029062</v>
      </c>
      <c r="U627" s="37">
        <f t="shared" si="211"/>
        <v>171.99828977400435</v>
      </c>
      <c r="V627" s="37">
        <f t="shared" si="211"/>
        <v>171.99828977400435</v>
      </c>
      <c r="W627" s="37">
        <f t="shared" si="211"/>
        <v>171.99828977400435</v>
      </c>
      <c r="X627" s="37">
        <f t="shared" si="211"/>
        <v>171.99828977400435</v>
      </c>
      <c r="Y627" s="37">
        <f t="shared" si="211"/>
        <v>171.99828977400435</v>
      </c>
      <c r="Z627" s="37">
        <f t="shared" si="211"/>
        <v>171.99828977400435</v>
      </c>
      <c r="AA627" s="37">
        <f t="shared" si="211"/>
        <v>215.92195234235683</v>
      </c>
      <c r="AB627" s="37">
        <f t="shared" si="211"/>
        <v>215.92195234235683</v>
      </c>
      <c r="AC627" s="37">
        <f t="shared" si="211"/>
        <v>215.92195234235683</v>
      </c>
      <c r="AD627" s="37">
        <f t="shared" si="211"/>
        <v>595.44508742776191</v>
      </c>
      <c r="AE627" s="37">
        <f t="shared" si="211"/>
        <v>595.44508742776191</v>
      </c>
    </row>
    <row r="628" spans="1:31" x14ac:dyDescent="0.2">
      <c r="A628" s="9" t="s">
        <v>688</v>
      </c>
      <c r="B628" s="4" t="s">
        <v>651</v>
      </c>
      <c r="C628" s="37">
        <f>+C565</f>
        <v>9.9967013039724275</v>
      </c>
      <c r="D628" s="37">
        <f t="shared" ref="D628:AE628" si="212">+D565</f>
        <v>9.9967013039724275</v>
      </c>
      <c r="E628" s="37">
        <f t="shared" si="212"/>
        <v>9.9967013039724275</v>
      </c>
      <c r="F628" s="37">
        <f t="shared" si="212"/>
        <v>9.9967013039724275</v>
      </c>
      <c r="G628" s="37">
        <f t="shared" si="212"/>
        <v>9.9967013039724275</v>
      </c>
      <c r="H628" s="37">
        <f t="shared" si="212"/>
        <v>9.9967013039724275</v>
      </c>
      <c r="I628" s="37">
        <f t="shared" si="212"/>
        <v>9.9967013039724275</v>
      </c>
      <c r="J628" s="37">
        <f t="shared" si="212"/>
        <v>9.9967013039724275</v>
      </c>
      <c r="K628" s="37">
        <f t="shared" si="212"/>
        <v>9.9967013039724275</v>
      </c>
      <c r="L628" s="37">
        <f t="shared" si="212"/>
        <v>9.9967013039724275</v>
      </c>
      <c r="M628" s="37">
        <f t="shared" si="212"/>
        <v>9.9967013039724275</v>
      </c>
      <c r="N628" s="37">
        <f t="shared" si="212"/>
        <v>9.9967013039724275</v>
      </c>
      <c r="O628" s="37">
        <f t="shared" si="212"/>
        <v>8.2462580186835002</v>
      </c>
      <c r="P628" s="37">
        <f t="shared" si="212"/>
        <v>8.2462580186835002</v>
      </c>
      <c r="Q628" s="37">
        <f t="shared" si="212"/>
        <v>8.2462580186835002</v>
      </c>
      <c r="R628" s="37">
        <f t="shared" si="212"/>
        <v>8.2462580186835002</v>
      </c>
      <c r="S628" s="37">
        <f t="shared" si="212"/>
        <v>8.2462580186835002</v>
      </c>
      <c r="T628" s="37">
        <f t="shared" si="212"/>
        <v>8.2462580186835002</v>
      </c>
      <c r="U628" s="37">
        <f t="shared" si="212"/>
        <v>6.8361787055340866</v>
      </c>
      <c r="V628" s="37">
        <f t="shared" si="212"/>
        <v>6.8361787055340866</v>
      </c>
      <c r="W628" s="37">
        <f t="shared" si="212"/>
        <v>6.8361787055340866</v>
      </c>
      <c r="X628" s="37">
        <f t="shared" si="212"/>
        <v>6.8361787055340866</v>
      </c>
      <c r="Y628" s="37">
        <f t="shared" si="212"/>
        <v>6.8361787055340866</v>
      </c>
      <c r="Z628" s="37">
        <f t="shared" si="212"/>
        <v>6.8361787055340866</v>
      </c>
      <c r="AA628" s="37">
        <f t="shared" si="212"/>
        <v>0.53144680779455844</v>
      </c>
      <c r="AB628" s="37">
        <f t="shared" si="212"/>
        <v>0.53144680779455844</v>
      </c>
      <c r="AC628" s="37">
        <f t="shared" si="212"/>
        <v>0.53144680779455844</v>
      </c>
      <c r="AD628" s="37">
        <f t="shared" si="212"/>
        <v>1.4810533188995088</v>
      </c>
      <c r="AE628" s="37">
        <f t="shared" si="212"/>
        <v>1.4810533188995088</v>
      </c>
    </row>
    <row r="629" spans="1:31" x14ac:dyDescent="0.2">
      <c r="A629" s="9" t="s">
        <v>698</v>
      </c>
      <c r="B629" s="4" t="s">
        <v>657</v>
      </c>
      <c r="C629" s="37">
        <f>+C568</f>
        <v>12.056112467201862</v>
      </c>
      <c r="D629" s="37">
        <f t="shared" ref="D629:AE629" si="213">+D568</f>
        <v>12.640955983130031</v>
      </c>
      <c r="E629" s="37">
        <f t="shared" si="213"/>
        <v>13.320759228787935</v>
      </c>
      <c r="F629" s="37">
        <f t="shared" si="213"/>
        <v>14.000562474445832</v>
      </c>
      <c r="G629" s="37">
        <f t="shared" si="213"/>
        <v>14.680365720103733</v>
      </c>
      <c r="H629" s="37">
        <f t="shared" si="213"/>
        <v>15.360168965761636</v>
      </c>
      <c r="I629" s="37">
        <f t="shared" si="213"/>
        <v>16.039972211419538</v>
      </c>
      <c r="J629" s="37">
        <f t="shared" si="213"/>
        <v>16.719775457077429</v>
      </c>
      <c r="K629" s="37">
        <f t="shared" si="213"/>
        <v>17.39957870273534</v>
      </c>
      <c r="L629" s="37">
        <f t="shared" si="213"/>
        <v>18.079381948393234</v>
      </c>
      <c r="M629" s="37">
        <f t="shared" si="213"/>
        <v>18.759185194051138</v>
      </c>
      <c r="N629" s="37">
        <f t="shared" si="213"/>
        <v>19.438988439709039</v>
      </c>
      <c r="O629" s="37">
        <f t="shared" si="213"/>
        <v>16.721357498296445</v>
      </c>
      <c r="P629" s="37">
        <f t="shared" si="213"/>
        <v>17.245416534362853</v>
      </c>
      <c r="Q629" s="37">
        <f t="shared" si="213"/>
        <v>17.769475570429261</v>
      </c>
      <c r="R629" s="37">
        <f t="shared" si="213"/>
        <v>18.293534606495658</v>
      </c>
      <c r="S629" s="37">
        <f t="shared" si="213"/>
        <v>18.817593642562073</v>
      </c>
      <c r="T629" s="37">
        <f t="shared" si="213"/>
        <v>19.341652678628463</v>
      </c>
      <c r="U629" s="37">
        <f t="shared" si="213"/>
        <v>17.129510716732035</v>
      </c>
      <c r="V629" s="37">
        <f t="shared" si="213"/>
        <v>17.528131968568687</v>
      </c>
      <c r="W629" s="37">
        <f t="shared" si="213"/>
        <v>17.24694997474743</v>
      </c>
      <c r="X629" s="37">
        <f t="shared" si="213"/>
        <v>16.965767980926191</v>
      </c>
      <c r="Y629" s="37">
        <f t="shared" si="213"/>
        <v>16.684585987104931</v>
      </c>
      <c r="Z629" s="37">
        <f t="shared" si="213"/>
        <v>16.403403993283671</v>
      </c>
      <c r="AA629" s="37">
        <f t="shared" si="213"/>
        <v>15.978300264819961</v>
      </c>
      <c r="AB629" s="37">
        <f t="shared" si="213"/>
        <v>15.656998145809627</v>
      </c>
      <c r="AC629" s="37">
        <f t="shared" si="213"/>
        <v>15.335696026799285</v>
      </c>
      <c r="AD629" s="37">
        <f t="shared" si="213"/>
        <v>55.952705986442751</v>
      </c>
      <c r="AE629" s="37">
        <f t="shared" si="213"/>
        <v>57.597070203026789</v>
      </c>
    </row>
    <row r="630" spans="1:31" x14ac:dyDescent="0.2">
      <c r="A630" s="9" t="s">
        <v>708</v>
      </c>
      <c r="B630" s="4" t="s">
        <v>663</v>
      </c>
      <c r="C630" s="37">
        <f>+C571</f>
        <v>3.011617144931523</v>
      </c>
      <c r="D630" s="37">
        <f t="shared" ref="D630:AE630" si="214">+D571</f>
        <v>3.4106431269315225</v>
      </c>
      <c r="E630" s="37">
        <f t="shared" si="214"/>
        <v>3.8096691089315229</v>
      </c>
      <c r="F630" s="37">
        <f t="shared" si="214"/>
        <v>4.2086950909315224</v>
      </c>
      <c r="G630" s="37">
        <f t="shared" si="214"/>
        <v>4.6077210729315228</v>
      </c>
      <c r="H630" s="37">
        <f t="shared" si="214"/>
        <v>5.0067470549315232</v>
      </c>
      <c r="I630" s="37">
        <f t="shared" si="214"/>
        <v>5.4057730369315227</v>
      </c>
      <c r="J630" s="37">
        <f t="shared" si="214"/>
        <v>5.8047990189315222</v>
      </c>
      <c r="K630" s="37">
        <f t="shared" si="214"/>
        <v>6.2038250009315226</v>
      </c>
      <c r="L630" s="37">
        <f t="shared" si="214"/>
        <v>6.6028509829315229</v>
      </c>
      <c r="M630" s="37">
        <f t="shared" si="214"/>
        <v>7.0018769649315225</v>
      </c>
      <c r="N630" s="37">
        <f t="shared" si="214"/>
        <v>7.6404051090936846</v>
      </c>
      <c r="O630" s="37">
        <f t="shared" si="214"/>
        <v>6.7699407445089079</v>
      </c>
      <c r="P630" s="37">
        <f t="shared" si="214"/>
        <v>6.9873925002973714</v>
      </c>
      <c r="Q630" s="37">
        <f t="shared" si="214"/>
        <v>7.2048442560858312</v>
      </c>
      <c r="R630" s="37">
        <f t="shared" si="214"/>
        <v>7.4222960118742929</v>
      </c>
      <c r="S630" s="37">
        <f t="shared" si="214"/>
        <v>7.6397477676627545</v>
      </c>
      <c r="T630" s="37">
        <f t="shared" si="214"/>
        <v>7.8571995234512153</v>
      </c>
      <c r="U630" s="37">
        <f t="shared" si="214"/>
        <v>7.0520001159144385</v>
      </c>
      <c r="V630" s="37">
        <f t="shared" si="214"/>
        <v>7.1231638331227733</v>
      </c>
      <c r="W630" s="37">
        <f t="shared" si="214"/>
        <v>6.7953015683311069</v>
      </c>
      <c r="X630" s="37">
        <f t="shared" si="214"/>
        <v>6.4004682224583611</v>
      </c>
      <c r="Y630" s="37">
        <f t="shared" si="214"/>
        <v>6.0726059576666938</v>
      </c>
      <c r="Z630" s="37">
        <f t="shared" si="214"/>
        <v>5.7447436928750273</v>
      </c>
      <c r="AA630" s="37">
        <f t="shared" si="214"/>
        <v>38.305431777266257</v>
      </c>
      <c r="AB630" s="37">
        <f t="shared" si="214"/>
        <v>38.551183015480539</v>
      </c>
      <c r="AC630" s="37">
        <f t="shared" si="214"/>
        <v>38.796934253694822</v>
      </c>
      <c r="AD630" s="37">
        <f t="shared" si="214"/>
        <v>21.842613459595359</v>
      </c>
      <c r="AE630" s="37">
        <f t="shared" si="214"/>
        <v>22.412431711232866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2.2971383424663721</v>
      </c>
      <c r="D633" s="28">
        <f t="shared" ref="D633:AE633" si="216">+D634+D635+D636+D637+D638</f>
        <v>2.333502275733927</v>
      </c>
      <c r="E633" s="28">
        <f t="shared" si="216"/>
        <v>2.3016995158131319</v>
      </c>
      <c r="F633" s="28">
        <f t="shared" si="216"/>
        <v>2.3306246708173726</v>
      </c>
      <c r="G633" s="28">
        <f t="shared" si="216"/>
        <v>2.3445559068555921</v>
      </c>
      <c r="H633" s="28">
        <f t="shared" si="216"/>
        <v>2.3951776914474499</v>
      </c>
      <c r="I633" s="28">
        <f t="shared" si="216"/>
        <v>2.4454004235588074</v>
      </c>
      <c r="J633" s="28">
        <f t="shared" si="216"/>
        <v>2.5019344671947019</v>
      </c>
      <c r="K633" s="28">
        <f t="shared" si="216"/>
        <v>2.5261353212865871</v>
      </c>
      <c r="L633" s="28">
        <f t="shared" si="216"/>
        <v>2.4980586564080673</v>
      </c>
      <c r="M633" s="28">
        <f t="shared" si="216"/>
        <v>2.530245987009943</v>
      </c>
      <c r="N633" s="28">
        <f t="shared" si="216"/>
        <v>2.538580018496305</v>
      </c>
      <c r="O633" s="28">
        <f t="shared" si="216"/>
        <v>2.6725694835152667</v>
      </c>
      <c r="P633" s="28">
        <f t="shared" si="216"/>
        <v>2.8943508810732497</v>
      </c>
      <c r="Q633" s="28">
        <f t="shared" si="216"/>
        <v>3.0354064436575943</v>
      </c>
      <c r="R633" s="28">
        <f t="shared" si="216"/>
        <v>3.1294894720636974</v>
      </c>
      <c r="S633" s="28">
        <f t="shared" si="216"/>
        <v>3.4596612828281468</v>
      </c>
      <c r="T633" s="28">
        <f t="shared" si="216"/>
        <v>3.7957473933326491</v>
      </c>
      <c r="U633" s="28">
        <f t="shared" si="216"/>
        <v>4.0499387899378343</v>
      </c>
      <c r="V633" s="28">
        <f t="shared" si="216"/>
        <v>4.0937352424192737</v>
      </c>
      <c r="W633" s="28">
        <f t="shared" si="216"/>
        <v>4.115299944841718</v>
      </c>
      <c r="X633" s="28">
        <f t="shared" si="216"/>
        <v>4.1189932192319292</v>
      </c>
      <c r="Y633" s="28">
        <f t="shared" si="216"/>
        <v>4.1106478505199329</v>
      </c>
      <c r="Z633" s="28">
        <f t="shared" si="216"/>
        <v>4.1497145543635678</v>
      </c>
      <c r="AA633" s="28">
        <f t="shared" si="216"/>
        <v>4.2803131609910565</v>
      </c>
      <c r="AB633" s="28">
        <f t="shared" si="216"/>
        <v>4.420648302018507</v>
      </c>
      <c r="AC633" s="28">
        <f t="shared" si="216"/>
        <v>4.5602028961060013</v>
      </c>
      <c r="AD633" s="28">
        <f t="shared" si="216"/>
        <v>4.5322926968905239</v>
      </c>
      <c r="AE633" s="28">
        <f t="shared" si="216"/>
        <v>4.7869927642647134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2.2971383424663721</v>
      </c>
      <c r="D636" s="37">
        <f t="shared" ref="D636:AE636" si="218">+D579</f>
        <v>2.333502275733927</v>
      </c>
      <c r="E636" s="37">
        <f t="shared" si="218"/>
        <v>2.3016995158131319</v>
      </c>
      <c r="F636" s="37">
        <f t="shared" si="218"/>
        <v>2.3306246708173726</v>
      </c>
      <c r="G636" s="37">
        <f t="shared" si="218"/>
        <v>2.3445559068555921</v>
      </c>
      <c r="H636" s="37">
        <f t="shared" si="218"/>
        <v>2.3951776914474499</v>
      </c>
      <c r="I636" s="37">
        <f t="shared" si="218"/>
        <v>2.4454004235588074</v>
      </c>
      <c r="J636" s="37">
        <f t="shared" si="218"/>
        <v>2.5019344671947019</v>
      </c>
      <c r="K636" s="37">
        <f t="shared" si="218"/>
        <v>2.5261353212865871</v>
      </c>
      <c r="L636" s="37">
        <f t="shared" si="218"/>
        <v>2.4980586564080673</v>
      </c>
      <c r="M636" s="37">
        <f t="shared" si="218"/>
        <v>2.530245987009943</v>
      </c>
      <c r="N636" s="37">
        <f t="shared" si="218"/>
        <v>2.538580018496305</v>
      </c>
      <c r="O636" s="37">
        <f t="shared" si="218"/>
        <v>2.6725694835152667</v>
      </c>
      <c r="P636" s="37">
        <f t="shared" si="218"/>
        <v>2.8943508810732497</v>
      </c>
      <c r="Q636" s="37">
        <f t="shared" si="218"/>
        <v>3.0354064436575943</v>
      </c>
      <c r="R636" s="37">
        <f t="shared" si="218"/>
        <v>3.1294894720636974</v>
      </c>
      <c r="S636" s="37">
        <f t="shared" si="218"/>
        <v>3.4596612828281468</v>
      </c>
      <c r="T636" s="37">
        <f t="shared" si="218"/>
        <v>3.7957473933326491</v>
      </c>
      <c r="U636" s="37">
        <f t="shared" si="218"/>
        <v>4.0499387899378343</v>
      </c>
      <c r="V636" s="37">
        <f t="shared" si="218"/>
        <v>4.0937352424192737</v>
      </c>
      <c r="W636" s="37">
        <f t="shared" si="218"/>
        <v>4.115299944841718</v>
      </c>
      <c r="X636" s="37">
        <f t="shared" si="218"/>
        <v>4.1189932192319292</v>
      </c>
      <c r="Y636" s="37">
        <f t="shared" si="218"/>
        <v>4.1106478505199329</v>
      </c>
      <c r="Z636" s="37">
        <f t="shared" si="218"/>
        <v>4.1497145543635678</v>
      </c>
      <c r="AA636" s="37">
        <f t="shared" si="218"/>
        <v>4.2803131609910565</v>
      </c>
      <c r="AB636" s="37">
        <f t="shared" si="218"/>
        <v>4.420648302018507</v>
      </c>
      <c r="AC636" s="37">
        <f t="shared" si="218"/>
        <v>4.5602028961060013</v>
      </c>
      <c r="AD636" s="37">
        <f t="shared" si="218"/>
        <v>4.5322926968905239</v>
      </c>
      <c r="AE636" s="37">
        <f t="shared" si="218"/>
        <v>4.7869927642647134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17870.098710107333</v>
      </c>
      <c r="D656" s="28">
        <f t="shared" ref="D656:AE656" si="223">+D657+D658+D659+D660+D661</f>
        <v>20746.169835850003</v>
      </c>
      <c r="E656" s="28">
        <f t="shared" si="223"/>
        <v>21696.865020474401</v>
      </c>
      <c r="F656" s="28">
        <f t="shared" si="223"/>
        <v>23612.721941064854</v>
      </c>
      <c r="G656" s="28">
        <f t="shared" si="223"/>
        <v>24680.636668944364</v>
      </c>
      <c r="H656" s="28">
        <f t="shared" si="223"/>
        <v>25847.904800038272</v>
      </c>
      <c r="I656" s="28">
        <f t="shared" si="223"/>
        <v>25376.847088161663</v>
      </c>
      <c r="J656" s="28">
        <f t="shared" si="223"/>
        <v>27731.42971183587</v>
      </c>
      <c r="K656" s="28">
        <f t="shared" si="223"/>
        <v>25742.709803469064</v>
      </c>
      <c r="L656" s="28">
        <f t="shared" si="223"/>
        <v>36396.331237327904</v>
      </c>
      <c r="M656" s="28">
        <f t="shared" si="223"/>
        <v>26574.028785695013</v>
      </c>
      <c r="N656" s="28">
        <f t="shared" si="223"/>
        <v>26831.647831820203</v>
      </c>
      <c r="O656" s="28">
        <f t="shared" si="223"/>
        <v>32917.127544129493</v>
      </c>
      <c r="P656" s="28">
        <f t="shared" si="223"/>
        <v>29617.015983850979</v>
      </c>
      <c r="Q656" s="28">
        <f t="shared" si="223"/>
        <v>32202.885581721268</v>
      </c>
      <c r="R656" s="28">
        <f t="shared" si="223"/>
        <v>33320.816052032053</v>
      </c>
      <c r="S656" s="28">
        <f t="shared" si="223"/>
        <v>35048.333891939728</v>
      </c>
      <c r="T656" s="28">
        <f t="shared" si="223"/>
        <v>43457.512564570599</v>
      </c>
      <c r="U656" s="28">
        <f t="shared" si="223"/>
        <v>41562.255955660177</v>
      </c>
      <c r="V656" s="28">
        <f t="shared" si="223"/>
        <v>38374.241178957003</v>
      </c>
      <c r="W656" s="28">
        <f t="shared" si="223"/>
        <v>32743.392608279453</v>
      </c>
      <c r="X656" s="28">
        <f t="shared" si="223"/>
        <v>35918.534251669509</v>
      </c>
      <c r="Y656" s="28">
        <f t="shared" si="223"/>
        <v>42543.882031169436</v>
      </c>
      <c r="Z656" s="28">
        <f t="shared" si="223"/>
        <v>38419.761817951112</v>
      </c>
      <c r="AA656" s="28">
        <f t="shared" si="223"/>
        <v>37350.863319705655</v>
      </c>
      <c r="AB656" s="28">
        <f t="shared" si="223"/>
        <v>42292.199131066016</v>
      </c>
      <c r="AC656" s="28">
        <f t="shared" si="223"/>
        <v>39825.514532721354</v>
      </c>
      <c r="AD656" s="28">
        <f t="shared" si="223"/>
        <v>55331.860473727727</v>
      </c>
      <c r="AE656" s="28">
        <f t="shared" si="223"/>
        <v>42856.642165514924</v>
      </c>
    </row>
    <row r="657" spans="1:31" x14ac:dyDescent="0.2">
      <c r="A657" s="6" t="s">
        <v>19</v>
      </c>
      <c r="B657" s="7" t="s">
        <v>20</v>
      </c>
      <c r="C657" s="28">
        <f>+C600</f>
        <v>4817.7040336222117</v>
      </c>
      <c r="D657" s="28">
        <f t="shared" ref="D657:AE657" si="224">+D600</f>
        <v>4804.3514935766443</v>
      </c>
      <c r="E657" s="28">
        <f t="shared" si="224"/>
        <v>5209.4356971797806</v>
      </c>
      <c r="F657" s="28">
        <f t="shared" si="224"/>
        <v>5485.6582268575139</v>
      </c>
      <c r="G657" s="28">
        <f t="shared" si="224"/>
        <v>5302.6709155555191</v>
      </c>
      <c r="H657" s="28">
        <f t="shared" si="224"/>
        <v>5373.2471224765204</v>
      </c>
      <c r="I657" s="28">
        <f t="shared" si="224"/>
        <v>6334.1992896493521</v>
      </c>
      <c r="J657" s="28">
        <f t="shared" si="224"/>
        <v>6855.8220683799527</v>
      </c>
      <c r="K657" s="28">
        <f t="shared" si="224"/>
        <v>7448.3351097460572</v>
      </c>
      <c r="L657" s="28">
        <f t="shared" si="224"/>
        <v>7273.0267711526112</v>
      </c>
      <c r="M657" s="28">
        <f t="shared" si="224"/>
        <v>6856.5557747464645</v>
      </c>
      <c r="N657" s="28">
        <f t="shared" si="224"/>
        <v>6608.5958077572741</v>
      </c>
      <c r="O657" s="28">
        <f t="shared" si="224"/>
        <v>6921.2093218132131</v>
      </c>
      <c r="P657" s="28">
        <f t="shared" si="224"/>
        <v>7063.5337993233506</v>
      </c>
      <c r="Q657" s="28">
        <f t="shared" si="224"/>
        <v>7886.7264830463027</v>
      </c>
      <c r="R657" s="28">
        <f t="shared" si="224"/>
        <v>7597.2365169701507</v>
      </c>
      <c r="S657" s="28">
        <f t="shared" si="224"/>
        <v>7824.0720374367338</v>
      </c>
      <c r="T657" s="28">
        <f t="shared" si="224"/>
        <v>9116.389587367963</v>
      </c>
      <c r="U657" s="28">
        <f t="shared" si="224"/>
        <v>8434.514421603064</v>
      </c>
      <c r="V657" s="28">
        <f t="shared" si="224"/>
        <v>7738.8470342179116</v>
      </c>
      <c r="W657" s="28">
        <f t="shared" si="224"/>
        <v>5192.4136241318092</v>
      </c>
      <c r="X657" s="28">
        <f t="shared" si="224"/>
        <v>7350.2911470469517</v>
      </c>
      <c r="Y657" s="28">
        <f t="shared" si="224"/>
        <v>9797.8257197047369</v>
      </c>
      <c r="Z657" s="28">
        <f t="shared" si="224"/>
        <v>10242.862352462842</v>
      </c>
      <c r="AA657" s="28">
        <f t="shared" si="224"/>
        <v>7852.0552997014165</v>
      </c>
      <c r="AB657" s="28">
        <f t="shared" si="224"/>
        <v>10682.77795734205</v>
      </c>
      <c r="AC657" s="28">
        <f t="shared" si="224"/>
        <v>10894.809883204985</v>
      </c>
      <c r="AD657" s="28">
        <f t="shared" si="224"/>
        <v>11825.057593254145</v>
      </c>
      <c r="AE657" s="28">
        <f t="shared" si="224"/>
        <v>11484.797516252651</v>
      </c>
    </row>
    <row r="658" spans="1:31" x14ac:dyDescent="0.2">
      <c r="A658" s="12" t="s">
        <v>248</v>
      </c>
      <c r="B658" s="7" t="s">
        <v>249</v>
      </c>
      <c r="C658" s="28">
        <f>+C604</f>
        <v>572.00850971941975</v>
      </c>
      <c r="D658" s="28">
        <f t="shared" ref="D658:AE658" si="225">+D604</f>
        <v>502.15671992200134</v>
      </c>
      <c r="E658" s="28">
        <f t="shared" si="225"/>
        <v>585.1866990581741</v>
      </c>
      <c r="F658" s="28">
        <f t="shared" si="225"/>
        <v>581.17135020507135</v>
      </c>
      <c r="G658" s="28">
        <f t="shared" si="225"/>
        <v>654.95172205026722</v>
      </c>
      <c r="H658" s="28">
        <f t="shared" si="225"/>
        <v>748.92121337688457</v>
      </c>
      <c r="I658" s="28">
        <f t="shared" si="225"/>
        <v>730.31781410008307</v>
      </c>
      <c r="J658" s="28">
        <f t="shared" si="225"/>
        <v>557.95487955850672</v>
      </c>
      <c r="K658" s="28">
        <f t="shared" si="225"/>
        <v>722.12284274094918</v>
      </c>
      <c r="L658" s="28">
        <f t="shared" si="225"/>
        <v>732.53977965512331</v>
      </c>
      <c r="M658" s="28">
        <f t="shared" si="225"/>
        <v>847.07763224826567</v>
      </c>
      <c r="N658" s="28">
        <f t="shared" si="225"/>
        <v>690.07506731657327</v>
      </c>
      <c r="O658" s="28">
        <f t="shared" si="225"/>
        <v>773.24101620096155</v>
      </c>
      <c r="P658" s="28">
        <f t="shared" si="225"/>
        <v>804.43606436876019</v>
      </c>
      <c r="Q658" s="28">
        <f t="shared" si="225"/>
        <v>800.1561051398844</v>
      </c>
      <c r="R658" s="28">
        <f t="shared" si="225"/>
        <v>791.233306282851</v>
      </c>
      <c r="S658" s="28">
        <f t="shared" si="225"/>
        <v>953.94691113308784</v>
      </c>
      <c r="T658" s="28">
        <f t="shared" si="225"/>
        <v>964.77094120748984</v>
      </c>
      <c r="U658" s="28">
        <f t="shared" si="225"/>
        <v>964.14859601997898</v>
      </c>
      <c r="V658" s="28">
        <f t="shared" si="225"/>
        <v>804.867265571703</v>
      </c>
      <c r="W658" s="28">
        <f t="shared" si="225"/>
        <v>622.89875528370408</v>
      </c>
      <c r="X658" s="28">
        <f t="shared" si="225"/>
        <v>857.09899468472065</v>
      </c>
      <c r="Y658" s="28">
        <f t="shared" si="225"/>
        <v>962.08451238226485</v>
      </c>
      <c r="Z658" s="28">
        <f t="shared" si="225"/>
        <v>841.62560985104301</v>
      </c>
      <c r="AA658" s="28">
        <f t="shared" si="225"/>
        <v>586.4279288458057</v>
      </c>
      <c r="AB658" s="28">
        <f t="shared" si="225"/>
        <v>679.93642476721527</v>
      </c>
      <c r="AC658" s="28">
        <f t="shared" si="225"/>
        <v>636.02007999053592</v>
      </c>
      <c r="AD658" s="28">
        <f t="shared" si="225"/>
        <v>551.73429178041715</v>
      </c>
      <c r="AE658" s="28">
        <f t="shared" si="225"/>
        <v>614.54545428671224</v>
      </c>
    </row>
    <row r="659" spans="1:31" x14ac:dyDescent="0.2">
      <c r="A659" s="12" t="s">
        <v>390</v>
      </c>
      <c r="B659" s="7" t="s">
        <v>391</v>
      </c>
      <c r="C659" s="28">
        <f>+C613</f>
        <v>15.891906445785558</v>
      </c>
      <c r="D659" s="28">
        <f t="shared" ref="D659:AE659" si="226">+D613</f>
        <v>17.794691603693916</v>
      </c>
      <c r="E659" s="28">
        <f t="shared" si="226"/>
        <v>19.270984994772761</v>
      </c>
      <c r="F659" s="28">
        <f t="shared" si="226"/>
        <v>19.564229736033933</v>
      </c>
      <c r="G659" s="28">
        <f t="shared" si="226"/>
        <v>18.975342731371768</v>
      </c>
      <c r="H659" s="28">
        <f t="shared" si="226"/>
        <v>20.816763416588664</v>
      </c>
      <c r="I659" s="28">
        <f t="shared" si="226"/>
        <v>26.685231901529249</v>
      </c>
      <c r="J659" s="28">
        <f t="shared" si="226"/>
        <v>20.59658086524891</v>
      </c>
      <c r="K659" s="28">
        <f t="shared" si="226"/>
        <v>23.45035071832454</v>
      </c>
      <c r="L659" s="28">
        <f t="shared" si="226"/>
        <v>25.896621606529134</v>
      </c>
      <c r="M659" s="28">
        <f t="shared" si="226"/>
        <v>28.840292935411039</v>
      </c>
      <c r="N659" s="28">
        <f t="shared" si="226"/>
        <v>27.044153115544638</v>
      </c>
      <c r="O659" s="28">
        <f t="shared" si="226"/>
        <v>30.922036105365954</v>
      </c>
      <c r="P659" s="28">
        <f t="shared" si="226"/>
        <v>33.235878145743442</v>
      </c>
      <c r="Q659" s="28">
        <f t="shared" si="226"/>
        <v>34.984166255611655</v>
      </c>
      <c r="R659" s="28">
        <f t="shared" si="226"/>
        <v>30.042294516788584</v>
      </c>
      <c r="S659" s="28">
        <f t="shared" si="226"/>
        <v>31.551598329964364</v>
      </c>
      <c r="T659" s="28">
        <f t="shared" si="226"/>
        <v>31.543951702041639</v>
      </c>
      <c r="U659" s="28">
        <f t="shared" si="226"/>
        <v>34.307530882956868</v>
      </c>
      <c r="V659" s="28">
        <f t="shared" si="226"/>
        <v>31.447814637242388</v>
      </c>
      <c r="W659" s="28">
        <f t="shared" si="226"/>
        <v>37.284547794047839</v>
      </c>
      <c r="X659" s="28">
        <f t="shared" si="226"/>
        <v>39.277379541798005</v>
      </c>
      <c r="Y659" s="28">
        <f t="shared" si="226"/>
        <v>38.952013581107138</v>
      </c>
      <c r="Z659" s="28">
        <f t="shared" si="226"/>
        <v>40.608786777697063</v>
      </c>
      <c r="AA659" s="28">
        <f t="shared" si="226"/>
        <v>38.336699994935699</v>
      </c>
      <c r="AB659" s="28">
        <f t="shared" si="226"/>
        <v>41.643979836610356</v>
      </c>
      <c r="AC659" s="28">
        <f t="shared" si="226"/>
        <v>35.331549438489212</v>
      </c>
      <c r="AD659" s="28">
        <f t="shared" si="226"/>
        <v>34.976170403599809</v>
      </c>
      <c r="AE659" s="28">
        <f t="shared" si="226"/>
        <v>34.646834201254485</v>
      </c>
    </row>
    <row r="660" spans="1:31" x14ac:dyDescent="0.2">
      <c r="A660" s="12" t="s">
        <v>548</v>
      </c>
      <c r="B660" s="7" t="s">
        <v>804</v>
      </c>
      <c r="C660" s="28">
        <f>+C624</f>
        <v>12462.19712197745</v>
      </c>
      <c r="D660" s="28">
        <f t="shared" ref="D660:AE660" si="227">+D624</f>
        <v>15419.53342847193</v>
      </c>
      <c r="E660" s="28">
        <f t="shared" si="227"/>
        <v>15880.669939725862</v>
      </c>
      <c r="F660" s="28">
        <f t="shared" si="227"/>
        <v>17523.997509595418</v>
      </c>
      <c r="G660" s="28">
        <f t="shared" si="227"/>
        <v>18701.694132700348</v>
      </c>
      <c r="H660" s="28">
        <f t="shared" si="227"/>
        <v>19702.524523076831</v>
      </c>
      <c r="I660" s="28">
        <f t="shared" si="227"/>
        <v>18283.19935208714</v>
      </c>
      <c r="J660" s="28">
        <f t="shared" si="227"/>
        <v>20294.554248564964</v>
      </c>
      <c r="K660" s="28">
        <f t="shared" si="227"/>
        <v>17546.275364942445</v>
      </c>
      <c r="L660" s="28">
        <f t="shared" si="227"/>
        <v>28362.370006257239</v>
      </c>
      <c r="M660" s="28">
        <f t="shared" si="227"/>
        <v>18839.024839777863</v>
      </c>
      <c r="N660" s="28">
        <f t="shared" si="227"/>
        <v>19503.394223612315</v>
      </c>
      <c r="O660" s="28">
        <f t="shared" si="227"/>
        <v>25189.082600526432</v>
      </c>
      <c r="P660" s="28">
        <f t="shared" si="227"/>
        <v>21712.915891132052</v>
      </c>
      <c r="Q660" s="28">
        <f t="shared" si="227"/>
        <v>23477.983420835812</v>
      </c>
      <c r="R660" s="28">
        <f t="shared" si="227"/>
        <v>24899.174444790202</v>
      </c>
      <c r="S660" s="28">
        <f t="shared" si="227"/>
        <v>26235.30368375712</v>
      </c>
      <c r="T660" s="28">
        <f t="shared" si="227"/>
        <v>33341.012336899774</v>
      </c>
      <c r="U660" s="28">
        <f t="shared" si="227"/>
        <v>32125.235468364237</v>
      </c>
      <c r="V660" s="28">
        <f t="shared" si="227"/>
        <v>29794.985329287723</v>
      </c>
      <c r="W660" s="28">
        <f t="shared" si="227"/>
        <v>26886.68038112505</v>
      </c>
      <c r="X660" s="28">
        <f t="shared" si="227"/>
        <v>27667.7477371768</v>
      </c>
      <c r="Y660" s="28">
        <f t="shared" si="227"/>
        <v>31740.909137650811</v>
      </c>
      <c r="Z660" s="28">
        <f t="shared" si="227"/>
        <v>27290.515354305167</v>
      </c>
      <c r="AA660" s="28">
        <f t="shared" si="227"/>
        <v>28869.763078002507</v>
      </c>
      <c r="AB660" s="28">
        <f t="shared" si="227"/>
        <v>30883.420120818122</v>
      </c>
      <c r="AC660" s="28">
        <f t="shared" si="227"/>
        <v>28254.792817191235</v>
      </c>
      <c r="AD660" s="28">
        <f t="shared" si="227"/>
        <v>42915.560125592681</v>
      </c>
      <c r="AE660" s="28">
        <f t="shared" si="227"/>
        <v>30717.865368010043</v>
      </c>
    </row>
    <row r="661" spans="1:31" x14ac:dyDescent="0.2">
      <c r="A661" s="12" t="s">
        <v>721</v>
      </c>
      <c r="B661" s="7" t="s">
        <v>722</v>
      </c>
      <c r="C661" s="28">
        <f>+C633</f>
        <v>2.2971383424663721</v>
      </c>
      <c r="D661" s="28">
        <f t="shared" ref="D661:AE661" si="228">+D633</f>
        <v>2.333502275733927</v>
      </c>
      <c r="E661" s="28">
        <f t="shared" si="228"/>
        <v>2.3016995158131319</v>
      </c>
      <c r="F661" s="28">
        <f t="shared" si="228"/>
        <v>2.3306246708173726</v>
      </c>
      <c r="G661" s="28">
        <f t="shared" si="228"/>
        <v>2.3445559068555921</v>
      </c>
      <c r="H661" s="28">
        <f t="shared" si="228"/>
        <v>2.3951776914474499</v>
      </c>
      <c r="I661" s="28">
        <f t="shared" si="228"/>
        <v>2.4454004235588074</v>
      </c>
      <c r="J661" s="28">
        <f t="shared" si="228"/>
        <v>2.5019344671947019</v>
      </c>
      <c r="K661" s="28">
        <f t="shared" si="228"/>
        <v>2.5261353212865871</v>
      </c>
      <c r="L661" s="28">
        <f t="shared" si="228"/>
        <v>2.4980586564080673</v>
      </c>
      <c r="M661" s="28">
        <f t="shared" si="228"/>
        <v>2.530245987009943</v>
      </c>
      <c r="N661" s="28">
        <f t="shared" si="228"/>
        <v>2.538580018496305</v>
      </c>
      <c r="O661" s="28">
        <f t="shared" si="228"/>
        <v>2.6725694835152667</v>
      </c>
      <c r="P661" s="28">
        <f t="shared" si="228"/>
        <v>2.8943508810732497</v>
      </c>
      <c r="Q661" s="28">
        <f t="shared" si="228"/>
        <v>3.0354064436575943</v>
      </c>
      <c r="R661" s="28">
        <f t="shared" si="228"/>
        <v>3.1294894720636974</v>
      </c>
      <c r="S661" s="28">
        <f t="shared" si="228"/>
        <v>3.4596612828281468</v>
      </c>
      <c r="T661" s="28">
        <f t="shared" si="228"/>
        <v>3.7957473933326491</v>
      </c>
      <c r="U661" s="28">
        <f t="shared" si="228"/>
        <v>4.0499387899378343</v>
      </c>
      <c r="V661" s="28">
        <f t="shared" si="228"/>
        <v>4.0937352424192737</v>
      </c>
      <c r="W661" s="28">
        <f t="shared" si="228"/>
        <v>4.115299944841718</v>
      </c>
      <c r="X661" s="28">
        <f t="shared" si="228"/>
        <v>4.1189932192319292</v>
      </c>
      <c r="Y661" s="28">
        <f t="shared" si="228"/>
        <v>4.1106478505199329</v>
      </c>
      <c r="Z661" s="28">
        <f t="shared" si="228"/>
        <v>4.1497145543635678</v>
      </c>
      <c r="AA661" s="28">
        <f t="shared" si="228"/>
        <v>4.2803131609910565</v>
      </c>
      <c r="AB661" s="28">
        <f t="shared" si="228"/>
        <v>4.420648302018507</v>
      </c>
      <c r="AC661" s="28">
        <f t="shared" si="228"/>
        <v>4.5602028961060013</v>
      </c>
      <c r="AD661" s="28">
        <f t="shared" si="228"/>
        <v>4.5322926968905239</v>
      </c>
      <c r="AE661" s="28">
        <f t="shared" si="228"/>
        <v>4.7869927642647134</v>
      </c>
    </row>
  </sheetData>
  <conditionalFormatting sqref="C2:AC2">
    <cfRule type="cellIs" dxfId="884" priority="612" operator="equal">
      <formula>0</formula>
    </cfRule>
  </conditionalFormatting>
  <conditionalFormatting sqref="AD2:AE2">
    <cfRule type="cellIs" dxfId="883" priority="308" operator="equal">
      <formula>0</formula>
    </cfRule>
  </conditionalFormatting>
  <conditionalFormatting sqref="A425:B426 A430:B431 A434:B437 A427:A429">
    <cfRule type="cellIs" dxfId="882" priority="245" operator="lessThan">
      <formula>0</formula>
    </cfRule>
  </conditionalFormatting>
  <conditionalFormatting sqref="A432:B433">
    <cfRule type="cellIs" dxfId="881" priority="243" operator="lessThan">
      <formula>0</formula>
    </cfRule>
  </conditionalFormatting>
  <conditionalFormatting sqref="B555 A576:B581">
    <cfRule type="cellIs" dxfId="880" priority="242" operator="lessThan">
      <formula>0</formula>
    </cfRule>
  </conditionalFormatting>
  <conditionalFormatting sqref="A633:B638 B624">
    <cfRule type="cellIs" dxfId="879" priority="241" operator="lessThan">
      <formula>0</formula>
    </cfRule>
  </conditionalFormatting>
  <conditionalFormatting sqref="A661:B661">
    <cfRule type="cellIs" dxfId="878" priority="238" operator="lessThan">
      <formula>0</formula>
    </cfRule>
  </conditionalFormatting>
  <conditionalFormatting sqref="B659:B660">
    <cfRule type="cellIs" dxfId="877" priority="237" operator="lessThan">
      <formula>0</formula>
    </cfRule>
  </conditionalFormatting>
  <conditionalFormatting sqref="B613">
    <cfRule type="cellIs" dxfId="876" priority="236" operator="lessThan">
      <formula>0</formula>
    </cfRule>
  </conditionalFormatting>
  <conditionalFormatting sqref="C192:C210 C212:C215">
    <cfRule type="cellIs" dxfId="875" priority="235" operator="lessThan">
      <formula>0</formula>
    </cfRule>
  </conditionalFormatting>
  <conditionalFormatting sqref="C291">
    <cfRule type="cellIs" dxfId="874" priority="233" operator="lessThan">
      <formula>0</formula>
    </cfRule>
  </conditionalFormatting>
  <conditionalFormatting sqref="C211">
    <cfRule type="cellIs" dxfId="873" priority="232" operator="lessThan">
      <formula>0</formula>
    </cfRule>
  </conditionalFormatting>
  <conditionalFormatting sqref="C287">
    <cfRule type="cellIs" dxfId="872" priority="228" operator="lessThan">
      <formula>0</formula>
    </cfRule>
  </conditionalFormatting>
  <conditionalFormatting sqref="C453">
    <cfRule type="cellIs" dxfId="871" priority="222" operator="lessThan">
      <formula>0</formula>
    </cfRule>
  </conditionalFormatting>
  <conditionalFormatting sqref="C453">
    <cfRule type="cellIs" dxfId="870" priority="220" operator="equal">
      <formula>0</formula>
    </cfRule>
    <cfRule type="cellIs" dxfId="869" priority="221" operator="equal">
      <formula>0</formula>
    </cfRule>
  </conditionalFormatting>
  <conditionalFormatting sqref="C597">
    <cfRule type="cellIs" dxfId="868" priority="219" operator="lessThan">
      <formula>0</formula>
    </cfRule>
  </conditionalFormatting>
  <conditionalFormatting sqref="C597">
    <cfRule type="cellIs" dxfId="867" priority="217" operator="equal">
      <formula>0</formula>
    </cfRule>
    <cfRule type="cellIs" dxfId="866" priority="218" operator="equal">
      <formula>0</formula>
    </cfRule>
  </conditionalFormatting>
  <conditionalFormatting sqref="C654">
    <cfRule type="cellIs" dxfId="865" priority="216" operator="lessThan">
      <formula>0</formula>
    </cfRule>
  </conditionalFormatting>
  <conditionalFormatting sqref="C654">
    <cfRule type="cellIs" dxfId="864" priority="214" operator="equal">
      <formula>0</formula>
    </cfRule>
    <cfRule type="cellIs" dxfId="863" priority="215" operator="equal">
      <formula>0</formula>
    </cfRule>
  </conditionalFormatting>
  <conditionalFormatting sqref="C187">
    <cfRule type="cellIs" dxfId="862" priority="213" operator="lessThan">
      <formula>0</formula>
    </cfRule>
  </conditionalFormatting>
  <conditionalFormatting sqref="C216:C225 C227:C270 C273:C278 C280:C285">
    <cfRule type="cellIs" dxfId="861" priority="211" operator="lessThan">
      <formula>0</formula>
    </cfRule>
  </conditionalFormatting>
  <conditionalFormatting sqref="C271">
    <cfRule type="cellIs" dxfId="860" priority="210" operator="lessThan">
      <formula>0</formula>
    </cfRule>
  </conditionalFormatting>
  <conditionalFormatting sqref="C226">
    <cfRule type="cellIs" dxfId="859" priority="209" operator="lessThan">
      <formula>0</formula>
    </cfRule>
  </conditionalFormatting>
  <conditionalFormatting sqref="C272">
    <cfRule type="cellIs" dxfId="858" priority="208" operator="lessThan">
      <formula>0</formula>
    </cfRule>
  </conditionalFormatting>
  <conditionalFormatting sqref="C279">
    <cfRule type="cellIs" dxfId="857" priority="207" operator="lessThan">
      <formula>0</formula>
    </cfRule>
  </conditionalFormatting>
  <conditionalFormatting sqref="C191">
    <cfRule type="cellIs" dxfId="856" priority="206" operator="lessThan">
      <formula>0</formula>
    </cfRule>
  </conditionalFormatting>
  <conditionalFormatting sqref="C315 C328 C341 C349:C350 C358:C359 C364 C368 C371 C374 C377 C380 C383 C297:C302">
    <cfRule type="cellIs" dxfId="855" priority="204" operator="lessThan">
      <formula>0</formula>
    </cfRule>
  </conditionalFormatting>
  <conditionalFormatting sqref="C385 C391 C393 C399 C401 C407 C409 C415 C417 C424">
    <cfRule type="cellIs" dxfId="854" priority="203" operator="lessThan">
      <formula>0</formula>
    </cfRule>
  </conditionalFormatting>
  <conditionalFormatting sqref="C367">
    <cfRule type="cellIs" dxfId="853" priority="205" operator="lessThan">
      <formula>0</formula>
    </cfRule>
  </conditionalFormatting>
  <conditionalFormatting sqref="C303">
    <cfRule type="cellIs" dxfId="852" priority="187" operator="lessThan">
      <formula>0</formula>
    </cfRule>
  </conditionalFormatting>
  <conditionalFormatting sqref="C355">
    <cfRule type="cellIs" dxfId="851" priority="184" operator="lessThan">
      <formula>0</formula>
    </cfRule>
  </conditionalFormatting>
  <conditionalFormatting sqref="C434:C437 C425:C429 C431">
    <cfRule type="cellIs" dxfId="850" priority="183" operator="lessThan">
      <formula>0</formula>
    </cfRule>
  </conditionalFormatting>
  <conditionalFormatting sqref="C566:C567">
    <cfRule type="cellIs" dxfId="849" priority="177" operator="lessThan">
      <formula>0</formula>
    </cfRule>
  </conditionalFormatting>
  <conditionalFormatting sqref="C555:C556 C580:C581 C574:C577 C571 C568 C565 C562 C559">
    <cfRule type="cellIs" dxfId="848" priority="181" operator="lessThan">
      <formula>0</formula>
    </cfRule>
  </conditionalFormatting>
  <conditionalFormatting sqref="C557:C558">
    <cfRule type="cellIs" dxfId="847" priority="180" operator="lessThan">
      <formula>0</formula>
    </cfRule>
  </conditionalFormatting>
  <conditionalFormatting sqref="C560:C561">
    <cfRule type="cellIs" dxfId="846" priority="179" operator="lessThan">
      <formula>0</formula>
    </cfRule>
  </conditionalFormatting>
  <conditionalFormatting sqref="C563:C564">
    <cfRule type="cellIs" dxfId="845" priority="178" operator="lessThan">
      <formula>0</formula>
    </cfRule>
  </conditionalFormatting>
  <conditionalFormatting sqref="C569:C570">
    <cfRule type="cellIs" dxfId="844" priority="176" operator="lessThan">
      <formula>0</formula>
    </cfRule>
  </conditionalFormatting>
  <conditionalFormatting sqref="C572:C573">
    <cfRule type="cellIs" dxfId="843" priority="175" operator="lessThan">
      <formula>0</formula>
    </cfRule>
  </conditionalFormatting>
  <conditionalFormatting sqref="C578:C579">
    <cfRule type="cellIs" dxfId="842" priority="174" operator="lessThan">
      <formula>0</formula>
    </cfRule>
  </conditionalFormatting>
  <conditionalFormatting sqref="C585:C586">
    <cfRule type="cellIs" dxfId="841" priority="173" operator="lessThan">
      <formula>0</formula>
    </cfRule>
  </conditionalFormatting>
  <conditionalFormatting sqref="C526:C554">
    <cfRule type="cellIs" dxfId="840" priority="172" operator="lessThan">
      <formula>0</formula>
    </cfRule>
  </conditionalFormatting>
  <conditionalFormatting sqref="C524:C525">
    <cfRule type="cellIs" dxfId="839" priority="171" operator="lessThan">
      <formula>0</formula>
    </cfRule>
  </conditionalFormatting>
  <conditionalFormatting sqref="C613">
    <cfRule type="cellIs" dxfId="838" priority="170" operator="lessThan">
      <formula>0</formula>
    </cfRule>
  </conditionalFormatting>
  <conditionalFormatting sqref="C637:C638 C632:C634 C624">
    <cfRule type="cellIs" dxfId="837" priority="169" operator="lessThan">
      <formula>0</formula>
    </cfRule>
  </conditionalFormatting>
  <conditionalFormatting sqref="C601:C602">
    <cfRule type="cellIs" dxfId="836" priority="168" operator="lessThan">
      <formula>0</formula>
    </cfRule>
  </conditionalFormatting>
  <conditionalFormatting sqref="C603">
    <cfRule type="cellIs" dxfId="835" priority="167" operator="lessThan">
      <formula>0</formula>
    </cfRule>
  </conditionalFormatting>
  <conditionalFormatting sqref="C605:C609">
    <cfRule type="cellIs" dxfId="834" priority="166" operator="lessThan">
      <formula>0</formula>
    </cfRule>
  </conditionalFormatting>
  <conditionalFormatting sqref="C611:C612">
    <cfRule type="cellIs" dxfId="833" priority="165" operator="lessThan">
      <formula>0</formula>
    </cfRule>
  </conditionalFormatting>
  <conditionalFormatting sqref="C625:C631">
    <cfRule type="cellIs" dxfId="832" priority="164" operator="lessThan">
      <formula>0</formula>
    </cfRule>
  </conditionalFormatting>
  <conditionalFormatting sqref="C635:C636">
    <cfRule type="cellIs" dxfId="831" priority="163" operator="lessThan">
      <formula>0</formula>
    </cfRule>
  </conditionalFormatting>
  <conditionalFormatting sqref="C642:C644">
    <cfRule type="cellIs" dxfId="830" priority="162" operator="lessThan">
      <formula>0</formula>
    </cfRule>
  </conditionalFormatting>
  <conditionalFormatting sqref="C645">
    <cfRule type="cellIs" dxfId="829" priority="161" operator="lessThan">
      <formula>0</formula>
    </cfRule>
  </conditionalFormatting>
  <conditionalFormatting sqref="C614:C623">
    <cfRule type="cellIs" dxfId="828" priority="160" operator="lessThan">
      <formula>0</formula>
    </cfRule>
  </conditionalFormatting>
  <conditionalFormatting sqref="C659">
    <cfRule type="cellIs" dxfId="827" priority="159" operator="lessThan">
      <formula>0</formula>
    </cfRule>
  </conditionalFormatting>
  <conditionalFormatting sqref="C660">
    <cfRule type="cellIs" dxfId="826" priority="158" operator="lessThan">
      <formula>0</formula>
    </cfRule>
  </conditionalFormatting>
  <conditionalFormatting sqref="C661">
    <cfRule type="cellIs" dxfId="825" priority="157" operator="lessThan">
      <formula>0</formula>
    </cfRule>
  </conditionalFormatting>
  <conditionalFormatting sqref="D192:AE210 D212:AE215">
    <cfRule type="cellIs" dxfId="824" priority="156" operator="lessThan">
      <formula>0</formula>
    </cfRule>
  </conditionalFormatting>
  <conditionalFormatting sqref="D291:AE291">
    <cfRule type="cellIs" dxfId="823" priority="155" operator="lessThan">
      <formula>0</formula>
    </cfRule>
  </conditionalFormatting>
  <conditionalFormatting sqref="D211:AE211">
    <cfRule type="cellIs" dxfId="822" priority="154" operator="lessThan">
      <formula>0</formula>
    </cfRule>
  </conditionalFormatting>
  <conditionalFormatting sqref="D287:AE287">
    <cfRule type="cellIs" dxfId="821" priority="153" operator="lessThan">
      <formula>0</formula>
    </cfRule>
  </conditionalFormatting>
  <conditionalFormatting sqref="D453:AE453">
    <cfRule type="cellIs" dxfId="820" priority="152" operator="lessThan">
      <formula>0</formula>
    </cfRule>
  </conditionalFormatting>
  <conditionalFormatting sqref="D453:AE453">
    <cfRule type="cellIs" dxfId="819" priority="150" operator="equal">
      <formula>0</formula>
    </cfRule>
    <cfRule type="cellIs" dxfId="818" priority="151" operator="equal">
      <formula>0</formula>
    </cfRule>
  </conditionalFormatting>
  <conditionalFormatting sqref="D597:AE597">
    <cfRule type="cellIs" dxfId="817" priority="149" operator="lessThan">
      <formula>0</formula>
    </cfRule>
  </conditionalFormatting>
  <conditionalFormatting sqref="D597:AE597">
    <cfRule type="cellIs" dxfId="816" priority="147" operator="equal">
      <formula>0</formula>
    </cfRule>
    <cfRule type="cellIs" dxfId="815" priority="148" operator="equal">
      <formula>0</formula>
    </cfRule>
  </conditionalFormatting>
  <conditionalFormatting sqref="D654:AE654">
    <cfRule type="cellIs" dxfId="814" priority="146" operator="lessThan">
      <formula>0</formula>
    </cfRule>
  </conditionalFormatting>
  <conditionalFormatting sqref="D654:AE654">
    <cfRule type="cellIs" dxfId="813" priority="144" operator="equal">
      <formula>0</formula>
    </cfRule>
    <cfRule type="cellIs" dxfId="812" priority="145" operator="equal">
      <formula>0</formula>
    </cfRule>
  </conditionalFormatting>
  <conditionalFormatting sqref="D187:AE187">
    <cfRule type="cellIs" dxfId="811" priority="143" operator="lessThan">
      <formula>0</formula>
    </cfRule>
  </conditionalFormatting>
  <conditionalFormatting sqref="D216:AE225 D227:AE270 D273:AE278 D280:AE285">
    <cfRule type="cellIs" dxfId="810" priority="142" operator="lessThan">
      <formula>0</formula>
    </cfRule>
  </conditionalFormatting>
  <conditionalFormatting sqref="D271:AE271">
    <cfRule type="cellIs" dxfId="809" priority="141" operator="lessThan">
      <formula>0</formula>
    </cfRule>
  </conditionalFormatting>
  <conditionalFormatting sqref="D226:AE226">
    <cfRule type="cellIs" dxfId="808" priority="140" operator="lessThan">
      <formula>0</formula>
    </cfRule>
  </conditionalFormatting>
  <conditionalFormatting sqref="D272:AE272">
    <cfRule type="cellIs" dxfId="807" priority="139" operator="lessThan">
      <formula>0</formula>
    </cfRule>
  </conditionalFormatting>
  <conditionalFormatting sqref="D279:AE279">
    <cfRule type="cellIs" dxfId="806" priority="138" operator="lessThan">
      <formula>0</formula>
    </cfRule>
  </conditionalFormatting>
  <conditionalFormatting sqref="D191:AE191">
    <cfRule type="cellIs" dxfId="805" priority="137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4" priority="135" operator="lessThan">
      <formula>0</formula>
    </cfRule>
  </conditionalFormatting>
  <conditionalFormatting sqref="D385:AE385 D391:AE391 D393:AE393 D399:AE399 D401:AE401 D407:AE407 D409:AE409 D415:AE415 D417:AE417 D424:AE424">
    <cfRule type="cellIs" dxfId="803" priority="134" operator="lessThan">
      <formula>0</formula>
    </cfRule>
  </conditionalFormatting>
  <conditionalFormatting sqref="D367:AE367">
    <cfRule type="cellIs" dxfId="802" priority="136" operator="lessThan">
      <formula>0</formula>
    </cfRule>
  </conditionalFormatting>
  <conditionalFormatting sqref="D303:AE303">
    <cfRule type="cellIs" dxfId="801" priority="118" operator="lessThan">
      <formula>0</formula>
    </cfRule>
  </conditionalFormatting>
  <conditionalFormatting sqref="D355:AE355">
    <cfRule type="cellIs" dxfId="800" priority="115" operator="lessThan">
      <formula>0</formula>
    </cfRule>
  </conditionalFormatting>
  <conditionalFormatting sqref="D434:AE437 D425:AE429 D431:AE431">
    <cfRule type="cellIs" dxfId="799" priority="114" operator="lessThan">
      <formula>0</formula>
    </cfRule>
  </conditionalFormatting>
  <conditionalFormatting sqref="D566:AE567">
    <cfRule type="cellIs" dxfId="798" priority="109" operator="lessThan">
      <formula>0</formula>
    </cfRule>
  </conditionalFormatting>
  <conditionalFormatting sqref="D555:AE556 D580:AE581 D574:AE577 D571:AE571 D568:AE568 D565:AE565 D562:AE562 D559:AE559">
    <cfRule type="cellIs" dxfId="797" priority="113" operator="lessThan">
      <formula>0</formula>
    </cfRule>
  </conditionalFormatting>
  <conditionalFormatting sqref="D557:AE558">
    <cfRule type="cellIs" dxfId="796" priority="112" operator="lessThan">
      <formula>0</formula>
    </cfRule>
  </conditionalFormatting>
  <conditionalFormatting sqref="D560:AE561">
    <cfRule type="cellIs" dxfId="795" priority="111" operator="lessThan">
      <formula>0</formula>
    </cfRule>
  </conditionalFormatting>
  <conditionalFormatting sqref="D563:AE564">
    <cfRule type="cellIs" dxfId="794" priority="110" operator="lessThan">
      <formula>0</formula>
    </cfRule>
  </conditionalFormatting>
  <conditionalFormatting sqref="D569:AE570">
    <cfRule type="cellIs" dxfId="793" priority="108" operator="lessThan">
      <formula>0</formula>
    </cfRule>
  </conditionalFormatting>
  <conditionalFormatting sqref="D572:AE573">
    <cfRule type="cellIs" dxfId="792" priority="107" operator="lessThan">
      <formula>0</formula>
    </cfRule>
  </conditionalFormatting>
  <conditionalFormatting sqref="D578:AE579">
    <cfRule type="cellIs" dxfId="791" priority="106" operator="lessThan">
      <formula>0</formula>
    </cfRule>
  </conditionalFormatting>
  <conditionalFormatting sqref="D585:AE586">
    <cfRule type="cellIs" dxfId="790" priority="105" operator="lessThan">
      <formula>0</formula>
    </cfRule>
  </conditionalFormatting>
  <conditionalFormatting sqref="D526:AE554">
    <cfRule type="cellIs" dxfId="789" priority="104" operator="lessThan">
      <formula>0</formula>
    </cfRule>
  </conditionalFormatting>
  <conditionalFormatting sqref="D524:AE525">
    <cfRule type="cellIs" dxfId="788" priority="103" operator="lessThan">
      <formula>0</formula>
    </cfRule>
  </conditionalFormatting>
  <conditionalFormatting sqref="D613:AE613">
    <cfRule type="cellIs" dxfId="787" priority="102" operator="lessThan">
      <formula>0</formula>
    </cfRule>
  </conditionalFormatting>
  <conditionalFormatting sqref="D637:AE638 D632:AE634 D624:AE624">
    <cfRule type="cellIs" dxfId="786" priority="101" operator="lessThan">
      <formula>0</formula>
    </cfRule>
  </conditionalFormatting>
  <conditionalFormatting sqref="D601:AE602">
    <cfRule type="cellIs" dxfId="785" priority="100" operator="lessThan">
      <formula>0</formula>
    </cfRule>
  </conditionalFormatting>
  <conditionalFormatting sqref="D603:AE603">
    <cfRule type="cellIs" dxfId="784" priority="99" operator="lessThan">
      <formula>0</formula>
    </cfRule>
  </conditionalFormatting>
  <conditionalFormatting sqref="D605:AE609">
    <cfRule type="cellIs" dxfId="783" priority="98" operator="lessThan">
      <formula>0</formula>
    </cfRule>
  </conditionalFormatting>
  <conditionalFormatting sqref="D611:AE612">
    <cfRule type="cellIs" dxfId="782" priority="97" operator="lessThan">
      <formula>0</formula>
    </cfRule>
  </conditionalFormatting>
  <conditionalFormatting sqref="D625:AE631">
    <cfRule type="cellIs" dxfId="781" priority="96" operator="lessThan">
      <formula>0</formula>
    </cfRule>
  </conditionalFormatting>
  <conditionalFormatting sqref="D635:AE636">
    <cfRule type="cellIs" dxfId="780" priority="95" operator="lessThan">
      <formula>0</formula>
    </cfRule>
  </conditionalFormatting>
  <conditionalFormatting sqref="D642:AE644">
    <cfRule type="cellIs" dxfId="779" priority="94" operator="lessThan">
      <formula>0</formula>
    </cfRule>
  </conditionalFormatting>
  <conditionalFormatting sqref="D645:AE645">
    <cfRule type="cellIs" dxfId="778" priority="93" operator="lessThan">
      <formula>0</formula>
    </cfRule>
  </conditionalFormatting>
  <conditionalFormatting sqref="D614:AE623">
    <cfRule type="cellIs" dxfId="777" priority="92" operator="lessThan">
      <formula>0</formula>
    </cfRule>
  </conditionalFormatting>
  <conditionalFormatting sqref="D659:AE659">
    <cfRule type="cellIs" dxfId="776" priority="91" operator="lessThan">
      <formula>0</formula>
    </cfRule>
  </conditionalFormatting>
  <conditionalFormatting sqref="D660:AE660">
    <cfRule type="cellIs" dxfId="775" priority="90" operator="lessThan">
      <formula>0</formula>
    </cfRule>
  </conditionalFormatting>
  <conditionalFormatting sqref="D661:AE661">
    <cfRule type="cellIs" dxfId="774" priority="89" operator="lessThan">
      <formula>0</formula>
    </cfRule>
  </conditionalFormatting>
  <conditionalFormatting sqref="C288:AE290">
    <cfRule type="cellIs" dxfId="773" priority="87" operator="lessThan">
      <formula>0</formula>
    </cfRule>
  </conditionalFormatting>
  <conditionalFormatting sqref="C304:C314">
    <cfRule type="cellIs" dxfId="772" priority="86" operator="lessThan">
      <formula>0</formula>
    </cfRule>
  </conditionalFormatting>
  <conditionalFormatting sqref="D304:AE314">
    <cfRule type="cellIs" dxfId="771" priority="85" operator="lessThan">
      <formula>0</formula>
    </cfRule>
  </conditionalFormatting>
  <conditionalFormatting sqref="C316:C327">
    <cfRule type="cellIs" dxfId="770" priority="84" operator="lessThan">
      <formula>0</formula>
    </cfRule>
  </conditionalFormatting>
  <conditionalFormatting sqref="D316:AE327">
    <cfRule type="cellIs" dxfId="769" priority="83" operator="lessThan">
      <formula>0</formula>
    </cfRule>
  </conditionalFormatting>
  <conditionalFormatting sqref="C329:C340">
    <cfRule type="cellIs" dxfId="768" priority="82" operator="lessThan">
      <formula>0</formula>
    </cfRule>
  </conditionalFormatting>
  <conditionalFormatting sqref="D329:AE340">
    <cfRule type="cellIs" dxfId="767" priority="81" operator="lessThan">
      <formula>0</formula>
    </cfRule>
  </conditionalFormatting>
  <conditionalFormatting sqref="C342:C348">
    <cfRule type="cellIs" dxfId="766" priority="80" operator="lessThan">
      <formula>0</formula>
    </cfRule>
  </conditionalFormatting>
  <conditionalFormatting sqref="D342:AE348">
    <cfRule type="cellIs" dxfId="765" priority="79" operator="lessThan">
      <formula>0</formula>
    </cfRule>
  </conditionalFormatting>
  <conditionalFormatting sqref="C351:C354">
    <cfRule type="cellIs" dxfId="764" priority="78" operator="lessThan">
      <formula>0</formula>
    </cfRule>
  </conditionalFormatting>
  <conditionalFormatting sqref="D351:AE354">
    <cfRule type="cellIs" dxfId="763" priority="77" operator="lessThan">
      <formula>0</formula>
    </cfRule>
  </conditionalFormatting>
  <conditionalFormatting sqref="C356:C357">
    <cfRule type="cellIs" dxfId="762" priority="40" operator="lessThan">
      <formula>0</formula>
    </cfRule>
  </conditionalFormatting>
  <conditionalFormatting sqref="D356:AE357">
    <cfRule type="cellIs" dxfId="761" priority="39" operator="lessThan">
      <formula>0</formula>
    </cfRule>
  </conditionalFormatting>
  <conditionalFormatting sqref="C360:C363">
    <cfRule type="cellIs" dxfId="760" priority="38" operator="lessThan">
      <formula>0</formula>
    </cfRule>
  </conditionalFormatting>
  <conditionalFormatting sqref="D360:AE363">
    <cfRule type="cellIs" dxfId="759" priority="37" operator="lessThan">
      <formula>0</formula>
    </cfRule>
  </conditionalFormatting>
  <conditionalFormatting sqref="C365:C366">
    <cfRule type="cellIs" dxfId="758" priority="36" operator="lessThan">
      <formula>0</formula>
    </cfRule>
  </conditionalFormatting>
  <conditionalFormatting sqref="D365:AE366">
    <cfRule type="cellIs" dxfId="757" priority="35" operator="lessThan">
      <formula>0</formula>
    </cfRule>
  </conditionalFormatting>
  <conditionalFormatting sqref="C369:C370">
    <cfRule type="cellIs" dxfId="756" priority="34" operator="lessThan">
      <formula>0</formula>
    </cfRule>
  </conditionalFormatting>
  <conditionalFormatting sqref="D369:AE370">
    <cfRule type="cellIs" dxfId="755" priority="33" operator="lessThan">
      <formula>0</formula>
    </cfRule>
  </conditionalFormatting>
  <conditionalFormatting sqref="C372:C373">
    <cfRule type="cellIs" dxfId="754" priority="32" operator="lessThan">
      <formula>0</formula>
    </cfRule>
  </conditionalFormatting>
  <conditionalFormatting sqref="D372:AE373">
    <cfRule type="cellIs" dxfId="753" priority="31" operator="lessThan">
      <formula>0</formula>
    </cfRule>
  </conditionalFormatting>
  <conditionalFormatting sqref="C375:C376">
    <cfRule type="cellIs" dxfId="752" priority="30" operator="lessThan">
      <formula>0</formula>
    </cfRule>
  </conditionalFormatting>
  <conditionalFormatting sqref="D375:AE376">
    <cfRule type="cellIs" dxfId="751" priority="29" operator="lessThan">
      <formula>0</formula>
    </cfRule>
  </conditionalFormatting>
  <conditionalFormatting sqref="C378:C379">
    <cfRule type="cellIs" dxfId="750" priority="28" operator="lessThan">
      <formula>0</formula>
    </cfRule>
  </conditionalFormatting>
  <conditionalFormatting sqref="D378:AE379">
    <cfRule type="cellIs" dxfId="749" priority="27" operator="lessThan">
      <formula>0</formula>
    </cfRule>
  </conditionalFormatting>
  <conditionalFormatting sqref="C381:C382">
    <cfRule type="cellIs" dxfId="748" priority="26" operator="lessThan">
      <formula>0</formula>
    </cfRule>
  </conditionalFormatting>
  <conditionalFormatting sqref="D381:AE382">
    <cfRule type="cellIs" dxfId="747" priority="25" operator="lessThan">
      <formula>0</formula>
    </cfRule>
  </conditionalFormatting>
  <conditionalFormatting sqref="C386:C390">
    <cfRule type="cellIs" dxfId="746" priority="22" operator="lessThan">
      <formula>0</formula>
    </cfRule>
  </conditionalFormatting>
  <conditionalFormatting sqref="D386:AE390">
    <cfRule type="cellIs" dxfId="745" priority="21" operator="lessThan">
      <formula>0</formula>
    </cfRule>
  </conditionalFormatting>
  <conditionalFormatting sqref="C394:C398">
    <cfRule type="cellIs" dxfId="744" priority="20" operator="lessThan">
      <formula>0</formula>
    </cfRule>
  </conditionalFormatting>
  <conditionalFormatting sqref="D394:AE398">
    <cfRule type="cellIs" dxfId="743" priority="19" operator="lessThan">
      <formula>0</formula>
    </cfRule>
  </conditionalFormatting>
  <conditionalFormatting sqref="C402:C406">
    <cfRule type="cellIs" dxfId="742" priority="18" operator="lessThan">
      <formula>0</formula>
    </cfRule>
  </conditionalFormatting>
  <conditionalFormatting sqref="D402:AE406">
    <cfRule type="cellIs" dxfId="741" priority="17" operator="lessThan">
      <formula>0</formula>
    </cfRule>
  </conditionalFormatting>
  <conditionalFormatting sqref="C410:C414">
    <cfRule type="cellIs" dxfId="740" priority="16" operator="lessThan">
      <formula>0</formula>
    </cfRule>
  </conditionalFormatting>
  <conditionalFormatting sqref="D410:AE414">
    <cfRule type="cellIs" dxfId="739" priority="15" operator="lessThan">
      <formula>0</formula>
    </cfRule>
  </conditionalFormatting>
  <conditionalFormatting sqref="C418:C422">
    <cfRule type="cellIs" dxfId="738" priority="14" operator="lessThan">
      <formula>0</formula>
    </cfRule>
  </conditionalFormatting>
  <conditionalFormatting sqref="D418:AE422">
    <cfRule type="cellIs" dxfId="737" priority="13" operator="lessThan">
      <formula>0</formula>
    </cfRule>
  </conditionalFormatting>
  <conditionalFormatting sqref="C423">
    <cfRule type="cellIs" dxfId="736" priority="12" operator="lessThan">
      <formula>0</formula>
    </cfRule>
  </conditionalFormatting>
  <conditionalFormatting sqref="D423:AE423">
    <cfRule type="cellIs" dxfId="735" priority="11" operator="lessThan">
      <formula>0</formula>
    </cfRule>
  </conditionalFormatting>
  <conditionalFormatting sqref="C416">
    <cfRule type="cellIs" dxfId="734" priority="10" operator="lessThan">
      <formula>0</formula>
    </cfRule>
  </conditionalFormatting>
  <conditionalFormatting sqref="D416:AE416">
    <cfRule type="cellIs" dxfId="733" priority="9" operator="lessThan">
      <formula>0</formula>
    </cfRule>
  </conditionalFormatting>
  <conditionalFormatting sqref="C408">
    <cfRule type="cellIs" dxfId="732" priority="8" operator="lessThan">
      <formula>0</formula>
    </cfRule>
  </conditionalFormatting>
  <conditionalFormatting sqref="D408:AE408">
    <cfRule type="cellIs" dxfId="731" priority="7" operator="lessThan">
      <formula>0</formula>
    </cfRule>
  </conditionalFormatting>
  <conditionalFormatting sqref="C400">
    <cfRule type="cellIs" dxfId="730" priority="6" operator="lessThan">
      <formula>0</formula>
    </cfRule>
  </conditionalFormatting>
  <conditionalFormatting sqref="D400:AE400">
    <cfRule type="cellIs" dxfId="729" priority="5" operator="lessThan">
      <formula>0</formula>
    </cfRule>
  </conditionalFormatting>
  <conditionalFormatting sqref="C392">
    <cfRule type="cellIs" dxfId="728" priority="4" operator="lessThan">
      <formula>0</formula>
    </cfRule>
  </conditionalFormatting>
  <conditionalFormatting sqref="D392:AE392">
    <cfRule type="cellIs" dxfId="727" priority="3" operator="lessThan">
      <formula>0</formula>
    </cfRule>
  </conditionalFormatting>
  <conditionalFormatting sqref="C384">
    <cfRule type="cellIs" dxfId="726" priority="2" operator="lessThan">
      <formula>0</formula>
    </cfRule>
  </conditionalFormatting>
  <conditionalFormatting sqref="D384:AE384">
    <cfRule type="cellIs" dxfId="725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-18115.232578811931</v>
      </c>
      <c r="D4" s="28">
        <f t="shared" si="0"/>
        <v>-18817.301350923615</v>
      </c>
      <c r="E4" s="28">
        <f t="shared" si="0"/>
        <v>-19709.744305167642</v>
      </c>
      <c r="F4" s="28">
        <f t="shared" si="0"/>
        <v>-20580.974362697041</v>
      </c>
      <c r="G4" s="28">
        <f t="shared" si="0"/>
        <v>-21352.368109222385</v>
      </c>
      <c r="H4" s="28">
        <f t="shared" si="0"/>
        <v>-22864.157271929515</v>
      </c>
      <c r="I4" s="28">
        <f t="shared" si="0"/>
        <v>-23111.431051832275</v>
      </c>
      <c r="J4" s="28">
        <f t="shared" si="0"/>
        <v>-23165.33566659144</v>
      </c>
      <c r="K4" s="28">
        <f t="shared" si="0"/>
        <v>-23325.871288741724</v>
      </c>
      <c r="L4" s="28">
        <f t="shared" si="0"/>
        <v>-24059.093121611728</v>
      </c>
      <c r="M4" s="28">
        <f t="shared" si="0"/>
        <v>-24494.418445787607</v>
      </c>
      <c r="N4" s="28">
        <f t="shared" si="0"/>
        <v>-25025.765586535235</v>
      </c>
      <c r="O4" s="28">
        <f t="shared" si="0"/>
        <v>-25925.657835490692</v>
      </c>
      <c r="P4" s="28">
        <f t="shared" si="0"/>
        <v>-26278.192512891052</v>
      </c>
      <c r="Q4" s="28">
        <f t="shared" si="0"/>
        <v>-28273.233487499681</v>
      </c>
      <c r="R4" s="28">
        <f t="shared" si="0"/>
        <v>-28335.351355668972</v>
      </c>
      <c r="S4" s="28">
        <f t="shared" si="0"/>
        <v>-29484.100614495714</v>
      </c>
      <c r="T4" s="28">
        <f t="shared" si="0"/>
        <v>-29881.312684478155</v>
      </c>
      <c r="U4" s="28">
        <f t="shared" si="0"/>
        <v>-30039.853425729005</v>
      </c>
      <c r="V4" s="28">
        <f t="shared" si="0"/>
        <v>-29434.507905810395</v>
      </c>
      <c r="W4" s="28">
        <f t="shared" si="0"/>
        <v>-30168.003978137185</v>
      </c>
      <c r="X4" s="28">
        <f t="shared" si="0"/>
        <v>-31027.834932098805</v>
      </c>
      <c r="Y4" s="28">
        <f t="shared" si="0"/>
        <v>-31353.381184712296</v>
      </c>
      <c r="Z4" s="28">
        <f t="shared" si="0"/>
        <v>-31648.852021269438</v>
      </c>
      <c r="AA4" s="28">
        <f t="shared" si="0"/>
        <v>-31895.417929101131</v>
      </c>
      <c r="AB4" s="28">
        <f t="shared" si="0"/>
        <v>-32031.984917892296</v>
      </c>
      <c r="AC4" s="28">
        <f t="shared" si="0"/>
        <v>-32430.587083193001</v>
      </c>
      <c r="AD4" s="28">
        <f t="shared" si="0"/>
        <v>-31553.048041410406</v>
      </c>
      <c r="AE4" s="28">
        <f t="shared" si="0"/>
        <v>-31926.491229274641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-18115.232578811931</v>
      </c>
      <c r="D297" s="28">
        <f t="shared" si="69"/>
        <v>-18817.301350923615</v>
      </c>
      <c r="E297" s="28">
        <f t="shared" si="69"/>
        <v>-19709.744305167642</v>
      </c>
      <c r="F297" s="28">
        <f t="shared" si="69"/>
        <v>-20580.974362697041</v>
      </c>
      <c r="G297" s="28">
        <f t="shared" si="69"/>
        <v>-21352.368109222385</v>
      </c>
      <c r="H297" s="28">
        <f t="shared" si="69"/>
        <v>-22864.157271929515</v>
      </c>
      <c r="I297" s="28">
        <f t="shared" si="69"/>
        <v>-23111.431051832275</v>
      </c>
      <c r="J297" s="28">
        <f t="shared" si="69"/>
        <v>-23165.33566659144</v>
      </c>
      <c r="K297" s="28">
        <f t="shared" si="69"/>
        <v>-23325.871288741724</v>
      </c>
      <c r="L297" s="28">
        <f t="shared" si="69"/>
        <v>-24059.093121611728</v>
      </c>
      <c r="M297" s="28">
        <f t="shared" si="69"/>
        <v>-24494.418445787607</v>
      </c>
      <c r="N297" s="28">
        <f t="shared" si="69"/>
        <v>-25025.765586535235</v>
      </c>
      <c r="O297" s="28">
        <f t="shared" si="69"/>
        <v>-25925.657835490692</v>
      </c>
      <c r="P297" s="28">
        <f t="shared" si="69"/>
        <v>-26278.192512891052</v>
      </c>
      <c r="Q297" s="28">
        <f t="shared" si="69"/>
        <v>-28273.233487499681</v>
      </c>
      <c r="R297" s="28">
        <f t="shared" si="69"/>
        <v>-28335.351355668972</v>
      </c>
      <c r="S297" s="28">
        <f t="shared" si="69"/>
        <v>-29484.100614495714</v>
      </c>
      <c r="T297" s="28">
        <f t="shared" si="69"/>
        <v>-29881.312684478155</v>
      </c>
      <c r="U297" s="28">
        <f t="shared" si="69"/>
        <v>-30039.853425729005</v>
      </c>
      <c r="V297" s="28">
        <f t="shared" si="69"/>
        <v>-29434.507905810395</v>
      </c>
      <c r="W297" s="28">
        <f t="shared" si="69"/>
        <v>-30168.003978137185</v>
      </c>
      <c r="X297" s="28">
        <f t="shared" si="69"/>
        <v>-31027.834932098805</v>
      </c>
      <c r="Y297" s="28">
        <f t="shared" si="69"/>
        <v>-31353.381184712296</v>
      </c>
      <c r="Z297" s="28">
        <f t="shared" si="69"/>
        <v>-31648.852021269438</v>
      </c>
      <c r="AA297" s="28">
        <f t="shared" si="69"/>
        <v>-31895.417929101131</v>
      </c>
      <c r="AB297" s="28">
        <f t="shared" si="69"/>
        <v>-32031.984917892296</v>
      </c>
      <c r="AC297" s="28">
        <f t="shared" si="69"/>
        <v>-32430.587083193001</v>
      </c>
      <c r="AD297" s="28">
        <f t="shared" si="69"/>
        <v>-31553.048041410406</v>
      </c>
      <c r="AE297" s="28">
        <f t="shared" si="69"/>
        <v>-31926.491229274641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-16527.731904287761</v>
      </c>
      <c r="D298" s="21">
        <f t="shared" si="70"/>
        <v>-17496.749076744236</v>
      </c>
      <c r="E298" s="21">
        <f t="shared" si="70"/>
        <v>-18478.248463691285</v>
      </c>
      <c r="F298" s="21">
        <f t="shared" si="70"/>
        <v>-19374.915953536674</v>
      </c>
      <c r="G298" s="21">
        <f t="shared" si="70"/>
        <v>-19923.615740368681</v>
      </c>
      <c r="H298" s="21">
        <f t="shared" si="70"/>
        <v>-21109.021737966519</v>
      </c>
      <c r="I298" s="21">
        <f t="shared" si="70"/>
        <v>-21456.650998460042</v>
      </c>
      <c r="J298" s="21">
        <f t="shared" si="70"/>
        <v>-21369.975593768191</v>
      </c>
      <c r="K298" s="21">
        <f t="shared" si="70"/>
        <v>-21772.730065043979</v>
      </c>
      <c r="L298" s="21">
        <f t="shared" si="70"/>
        <v>-22051.484200504819</v>
      </c>
      <c r="M298" s="21">
        <f t="shared" si="70"/>
        <v>-22486.591600972843</v>
      </c>
      <c r="N298" s="21">
        <f t="shared" si="70"/>
        <v>-22892.003728690179</v>
      </c>
      <c r="O298" s="21">
        <f t="shared" si="70"/>
        <v>-23381.636218272379</v>
      </c>
      <c r="P298" s="21">
        <f t="shared" si="70"/>
        <v>-23388.832585543427</v>
      </c>
      <c r="Q298" s="21">
        <f t="shared" si="70"/>
        <v>-25418.105653912615</v>
      </c>
      <c r="R298" s="21">
        <f t="shared" si="70"/>
        <v>-25138.975366419421</v>
      </c>
      <c r="S298" s="21">
        <f t="shared" si="70"/>
        <v>-25921.793530492083</v>
      </c>
      <c r="T298" s="21">
        <f t="shared" si="70"/>
        <v>-26637.977808452939</v>
      </c>
      <c r="U298" s="21">
        <f t="shared" si="70"/>
        <v>-26854.102875543067</v>
      </c>
      <c r="V298" s="21">
        <f t="shared" si="70"/>
        <v>-27251.209609073263</v>
      </c>
      <c r="W298" s="21">
        <f t="shared" si="70"/>
        <v>-27543.197227909532</v>
      </c>
      <c r="X298" s="21">
        <f t="shared" si="70"/>
        <v>-28211.305836049047</v>
      </c>
      <c r="Y298" s="21">
        <f t="shared" si="70"/>
        <v>-28892.209189857298</v>
      </c>
      <c r="Z298" s="21">
        <f t="shared" si="70"/>
        <v>-29167.768225286687</v>
      </c>
      <c r="AA298" s="21">
        <f t="shared" si="70"/>
        <v>-29457.512158841957</v>
      </c>
      <c r="AB298" s="21">
        <f t="shared" si="70"/>
        <v>-29341.639452960713</v>
      </c>
      <c r="AC298" s="21">
        <f t="shared" si="70"/>
        <v>-29635.929472667551</v>
      </c>
      <c r="AD298" s="21">
        <f t="shared" si="70"/>
        <v>-28862.291000095567</v>
      </c>
      <c r="AE298" s="21">
        <f t="shared" si="70"/>
        <v>-29143.593956693468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-7890.6483150788254</v>
      </c>
      <c r="D299" s="21">
        <f t="shared" si="71"/>
        <v>-8451.2032536895604</v>
      </c>
      <c r="E299" s="21">
        <f t="shared" si="71"/>
        <v>-9054.5974294922053</v>
      </c>
      <c r="F299" s="21">
        <f t="shared" si="71"/>
        <v>-9643.4772837438122</v>
      </c>
      <c r="G299" s="21">
        <f t="shared" si="71"/>
        <v>-10380.024073622648</v>
      </c>
      <c r="H299" s="21">
        <f t="shared" si="71"/>
        <v>-11511.678670506029</v>
      </c>
      <c r="I299" s="21">
        <f t="shared" si="71"/>
        <v>-12580.742691818761</v>
      </c>
      <c r="J299" s="21">
        <f t="shared" si="71"/>
        <v>-13411.385538472805</v>
      </c>
      <c r="K299" s="21">
        <f t="shared" si="71"/>
        <v>-14263.286804180669</v>
      </c>
      <c r="L299" s="21">
        <f t="shared" si="71"/>
        <v>-14854.373799479665</v>
      </c>
      <c r="M299" s="21">
        <f t="shared" si="71"/>
        <v>-15950.780945685729</v>
      </c>
      <c r="N299" s="21">
        <f t="shared" si="71"/>
        <v>-16542.70371430006</v>
      </c>
      <c r="O299" s="21">
        <f t="shared" si="71"/>
        <v>-15836.865559726211</v>
      </c>
      <c r="P299" s="21">
        <f t="shared" si="71"/>
        <v>-17670.508384508019</v>
      </c>
      <c r="Q299" s="21">
        <f t="shared" si="71"/>
        <v>-18446.682901098797</v>
      </c>
      <c r="R299" s="21">
        <f t="shared" si="71"/>
        <v>-18568.113009994508</v>
      </c>
      <c r="S299" s="21">
        <f t="shared" si="71"/>
        <v>-18897.356343174433</v>
      </c>
      <c r="T299" s="21">
        <f t="shared" si="71"/>
        <v>-19220.947993472702</v>
      </c>
      <c r="U299" s="21">
        <f t="shared" si="71"/>
        <v>-19454.272014376522</v>
      </c>
      <c r="V299" s="21">
        <f t="shared" si="71"/>
        <v>-19838.246920300058</v>
      </c>
      <c r="W299" s="21">
        <f t="shared" si="71"/>
        <v>-20265.08479504794</v>
      </c>
      <c r="X299" s="21">
        <f t="shared" si="71"/>
        <v>-21018.824368984577</v>
      </c>
      <c r="Y299" s="21">
        <f t="shared" si="71"/>
        <v>-21650.146148385709</v>
      </c>
      <c r="Z299" s="21">
        <f t="shared" si="71"/>
        <v>-21634.398379659771</v>
      </c>
      <c r="AA299" s="21">
        <f t="shared" si="71"/>
        <v>-21798.451363828684</v>
      </c>
      <c r="AB299" s="21">
        <f t="shared" si="71"/>
        <v>-22067.525637709903</v>
      </c>
      <c r="AC299" s="21">
        <f>+AC300+AC349+AC364</f>
        <v>-22263.739435613395</v>
      </c>
      <c r="AD299" s="21">
        <f t="shared" si="71"/>
        <v>-21821.567722155036</v>
      </c>
      <c r="AE299" s="21">
        <f t="shared" si="71"/>
        <v>-21996.610232976138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-4864.4733665773765</v>
      </c>
      <c r="D300" s="21">
        <f t="shared" si="72"/>
        <v>-5277.4876129691411</v>
      </c>
      <c r="E300" s="21">
        <f t="shared" si="72"/>
        <v>-5742.9383845119282</v>
      </c>
      <c r="F300" s="21">
        <f t="shared" si="72"/>
        <v>-6220.3657171928799</v>
      </c>
      <c r="G300" s="21">
        <f t="shared" si="72"/>
        <v>-7016.8757416149328</v>
      </c>
      <c r="H300" s="21">
        <f t="shared" si="72"/>
        <v>-8122.2598322188951</v>
      </c>
      <c r="I300" s="21">
        <f t="shared" si="72"/>
        <v>-9439.5486777367914</v>
      </c>
      <c r="J300" s="21">
        <f t="shared" si="72"/>
        <v>-10587.490285170701</v>
      </c>
      <c r="K300" s="21">
        <f t="shared" si="72"/>
        <v>-11592.995827424711</v>
      </c>
      <c r="L300" s="21">
        <f t="shared" si="72"/>
        <v>-12290.755384875476</v>
      </c>
      <c r="M300" s="21">
        <f t="shared" si="72"/>
        <v>-13614.612943096869</v>
      </c>
      <c r="N300" s="21">
        <f t="shared" si="72"/>
        <v>-14267.441740040344</v>
      </c>
      <c r="O300" s="21">
        <f t="shared" si="72"/>
        <v>-13173.125612193817</v>
      </c>
      <c r="P300" s="21">
        <f t="shared" si="72"/>
        <v>-15649.80979317224</v>
      </c>
      <c r="Q300" s="21">
        <f t="shared" si="72"/>
        <v>-16007.530210733177</v>
      </c>
      <c r="R300" s="21">
        <f t="shared" si="72"/>
        <v>-16284.076916526057</v>
      </c>
      <c r="S300" s="21">
        <f t="shared" si="72"/>
        <v>-16472.562432732924</v>
      </c>
      <c r="T300" s="21">
        <f t="shared" si="72"/>
        <v>-16675.734649192258</v>
      </c>
      <c r="U300" s="21">
        <f t="shared" si="72"/>
        <v>-16947.224976892157</v>
      </c>
      <c r="V300" s="21">
        <f t="shared" si="72"/>
        <v>-17355.13941216945</v>
      </c>
      <c r="W300" s="21">
        <f t="shared" si="72"/>
        <v>-17866.642022633663</v>
      </c>
      <c r="X300" s="21">
        <f t="shared" si="72"/>
        <v>-18687.375255448114</v>
      </c>
      <c r="Y300" s="21">
        <f t="shared" si="72"/>
        <v>-19344.844340435015</v>
      </c>
      <c r="Z300" s="21">
        <f t="shared" si="72"/>
        <v>-19284.886727418714</v>
      </c>
      <c r="AA300" s="21">
        <f t="shared" si="72"/>
        <v>-19422.690803924066</v>
      </c>
      <c r="AB300" s="21">
        <f t="shared" si="72"/>
        <v>-19823.023180749635</v>
      </c>
      <c r="AC300" s="21">
        <f t="shared" si="72"/>
        <v>-20004.358310731608</v>
      </c>
      <c r="AD300" s="21">
        <f t="shared" si="72"/>
        <v>-19626.023114565378</v>
      </c>
      <c r="AE300" s="21">
        <f t="shared" si="72"/>
        <v>-19728.706402390519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-3825.7354703629126</v>
      </c>
      <c r="D301" s="21">
        <f t="shared" si="73"/>
        <v>-3934.0866983310725</v>
      </c>
      <c r="E301" s="21">
        <f t="shared" si="73"/>
        <v>-4062.3289760456682</v>
      </c>
      <c r="F301" s="21">
        <f t="shared" si="73"/>
        <v>-4210.4669242341897</v>
      </c>
      <c r="G301" s="21">
        <f t="shared" si="73"/>
        <v>-4396.2278619832687</v>
      </c>
      <c r="H301" s="21">
        <f t="shared" si="73"/>
        <v>-4632.3834902789467</v>
      </c>
      <c r="I301" s="21">
        <f t="shared" si="73"/>
        <v>-4813.5386001896668</v>
      </c>
      <c r="J301" s="21">
        <f t="shared" si="73"/>
        <v>-4979.5605154572349</v>
      </c>
      <c r="K301" s="21">
        <f t="shared" si="73"/>
        <v>-5169.6697100681549</v>
      </c>
      <c r="L301" s="21">
        <f t="shared" si="73"/>
        <v>-5317.0306730583579</v>
      </c>
      <c r="M301" s="21">
        <f t="shared" si="73"/>
        <v>-5452.2184385273467</v>
      </c>
      <c r="N301" s="21">
        <f t="shared" si="73"/>
        <v>-5569.4953885818513</v>
      </c>
      <c r="O301" s="21">
        <f t="shared" si="73"/>
        <v>-5676.8023077521266</v>
      </c>
      <c r="P301" s="21">
        <f t="shared" si="73"/>
        <v>-5788.0466146186482</v>
      </c>
      <c r="Q301" s="21">
        <f t="shared" si="73"/>
        <v>-5864.8510653448166</v>
      </c>
      <c r="R301" s="21">
        <f t="shared" si="73"/>
        <v>-5865.8874846992485</v>
      </c>
      <c r="S301" s="21">
        <f t="shared" si="73"/>
        <v>-5858.3303292459932</v>
      </c>
      <c r="T301" s="21">
        <f t="shared" si="73"/>
        <v>-5839.6977606500777</v>
      </c>
      <c r="U301" s="21">
        <f t="shared" si="73"/>
        <v>-5823.3885932724615</v>
      </c>
      <c r="V301" s="21">
        <f t="shared" si="73"/>
        <v>-5806.196542981791</v>
      </c>
      <c r="W301" s="21">
        <f t="shared" si="73"/>
        <v>-5789.3984631698258</v>
      </c>
      <c r="X301" s="21">
        <f t="shared" si="73"/>
        <v>-5772.5846030471739</v>
      </c>
      <c r="Y301" s="21">
        <f t="shared" si="73"/>
        <v>-5754.1616058803274</v>
      </c>
      <c r="Z301" s="21">
        <f t="shared" si="73"/>
        <v>-5739.6005739445482</v>
      </c>
      <c r="AA301" s="21">
        <f t="shared" si="73"/>
        <v>-5728.809685543566</v>
      </c>
      <c r="AB301" s="21">
        <f t="shared" si="73"/>
        <v>-5721.585088507778</v>
      </c>
      <c r="AC301" s="21">
        <f t="shared" si="73"/>
        <v>-5714.9098328451546</v>
      </c>
      <c r="AD301" s="21">
        <f t="shared" si="73"/>
        <v>-5705.3573906507927</v>
      </c>
      <c r="AE301" s="21">
        <f t="shared" si="73"/>
        <v>-5692.2749361060487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-3664.8976280495876</v>
      </c>
      <c r="D302" s="21">
        <f t="shared" si="74"/>
        <v>-3735.8749482693147</v>
      </c>
      <c r="E302" s="21">
        <f t="shared" si="74"/>
        <v>-3824.341759852316</v>
      </c>
      <c r="F302" s="21">
        <f t="shared" si="74"/>
        <v>-3935.6565842372502</v>
      </c>
      <c r="G302" s="21">
        <f t="shared" si="74"/>
        <v>-4097.4404227304794</v>
      </c>
      <c r="H302" s="21">
        <f t="shared" si="74"/>
        <v>-4307.9493389502868</v>
      </c>
      <c r="I302" s="21">
        <f t="shared" si="74"/>
        <v>-4468.3912446415825</v>
      </c>
      <c r="J302" s="21">
        <f t="shared" si="74"/>
        <v>-4609.1800907614479</v>
      </c>
      <c r="K302" s="21">
        <f t="shared" si="74"/>
        <v>-4774.8140275750156</v>
      </c>
      <c r="L302" s="21">
        <f t="shared" si="74"/>
        <v>-4903.7984744057594</v>
      </c>
      <c r="M302" s="21">
        <f t="shared" si="74"/>
        <v>-5028.6597647451545</v>
      </c>
      <c r="N302" s="21">
        <f t="shared" si="74"/>
        <v>-5140.4172993407501</v>
      </c>
      <c r="O302" s="21">
        <f t="shared" si="74"/>
        <v>-5245.8224387422197</v>
      </c>
      <c r="P302" s="21">
        <f t="shared" si="74"/>
        <v>-5353.2873736708952</v>
      </c>
      <c r="Q302" s="21">
        <f t="shared" si="74"/>
        <v>-5426.9543240271105</v>
      </c>
      <c r="R302" s="21">
        <f t="shared" si="74"/>
        <v>-5424.6081569737489</v>
      </c>
      <c r="S302" s="21">
        <f t="shared" si="74"/>
        <v>-5414.9564686333251</v>
      </c>
      <c r="T302" s="21">
        <f t="shared" si="74"/>
        <v>-5395.8202551994618</v>
      </c>
      <c r="U302" s="21">
        <f t="shared" si="74"/>
        <v>-5379.4443429846679</v>
      </c>
      <c r="V302" s="21">
        <f t="shared" si="74"/>
        <v>-5361.3946136460518</v>
      </c>
      <c r="W302" s="21">
        <f t="shared" si="74"/>
        <v>-5343.6928896697491</v>
      </c>
      <c r="X302" s="21">
        <f t="shared" si="74"/>
        <v>-5323.7588532319669</v>
      </c>
      <c r="Y302" s="21">
        <f t="shared" si="74"/>
        <v>-5298.110807034268</v>
      </c>
      <c r="Z302" s="21">
        <f t="shared" si="74"/>
        <v>-5273.3931362043331</v>
      </c>
      <c r="AA302" s="21">
        <f t="shared" si="74"/>
        <v>-5250.8066343976616</v>
      </c>
      <c r="AB302" s="21">
        <f t="shared" si="74"/>
        <v>-5231.2504587270569</v>
      </c>
      <c r="AC302" s="21">
        <f t="shared" si="74"/>
        <v>-5212.9583662053401</v>
      </c>
      <c r="AD302" s="21">
        <f t="shared" si="74"/>
        <v>-5195.9604699299607</v>
      </c>
      <c r="AE302" s="21">
        <f t="shared" si="74"/>
        <v>-5175.2766606248015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-113.67437543734354</v>
      </c>
      <c r="D305" s="35">
        <v>-113.67437543734344</v>
      </c>
      <c r="E305" s="35">
        <v>-113.67437543734351</v>
      </c>
      <c r="F305" s="35">
        <v>-113.67437543734354</v>
      </c>
      <c r="G305" s="35">
        <v>-113.67437543734357</v>
      </c>
      <c r="H305" s="35">
        <v>-113.67437543734354</v>
      </c>
      <c r="I305" s="35">
        <v>-113.67437543734358</v>
      </c>
      <c r="J305" s="35">
        <v>-113.67437543734351</v>
      </c>
      <c r="K305" s="35">
        <v>-113.67437543734344</v>
      </c>
      <c r="L305" s="35">
        <v>-113.67437543734349</v>
      </c>
      <c r="M305" s="35">
        <v>-113.67437543734354</v>
      </c>
      <c r="N305" s="35">
        <v>-113.67437543734354</v>
      </c>
      <c r="O305" s="35">
        <v>-113.67437543734357</v>
      </c>
      <c r="P305" s="35">
        <v>-113.67437543734351</v>
      </c>
      <c r="Q305" s="35">
        <v>-113.67437543734354</v>
      </c>
      <c r="R305" s="35">
        <v>-113.67437543734344</v>
      </c>
      <c r="S305" s="35">
        <v>-113.67437543734344</v>
      </c>
      <c r="T305" s="35">
        <v>-113.67437543734344</v>
      </c>
      <c r="U305" s="35">
        <v>-113.67437543734344</v>
      </c>
      <c r="V305" s="35">
        <v>-113.67437543734344</v>
      </c>
      <c r="W305" s="35">
        <v>-113.67437543734344</v>
      </c>
      <c r="X305" s="35">
        <v>-113.67437543734349</v>
      </c>
      <c r="Y305" s="35">
        <v>-113.67437543734349</v>
      </c>
      <c r="Z305" s="35">
        <v>-113.67437543734351</v>
      </c>
      <c r="AA305" s="35">
        <v>-113.66551741011206</v>
      </c>
      <c r="AB305" s="35">
        <v>-113.66551741011197</v>
      </c>
      <c r="AC305" s="35">
        <v>-113.66551741011212</v>
      </c>
      <c r="AD305" s="35">
        <v>-113.66551741009251</v>
      </c>
      <c r="AE305" s="35">
        <v>-113.65665938286106</v>
      </c>
    </row>
    <row r="306" spans="1:31" x14ac:dyDescent="0.2">
      <c r="A306" s="9" t="s">
        <v>564</v>
      </c>
      <c r="B306" s="4" t="s">
        <v>746</v>
      </c>
      <c r="C306" s="35">
        <v>-41.361171206171491</v>
      </c>
      <c r="D306" s="35">
        <v>-41.718703335489906</v>
      </c>
      <c r="E306" s="35">
        <v>-41.986624648038806</v>
      </c>
      <c r="F306" s="35">
        <v>-42.332079227068427</v>
      </c>
      <c r="G306" s="35">
        <v>-42.689725429414388</v>
      </c>
      <c r="H306" s="35">
        <v>-43.333855314902344</v>
      </c>
      <c r="I306" s="35">
        <v>-44.119069084790333</v>
      </c>
      <c r="J306" s="35">
        <v>-45.054773345244477</v>
      </c>
      <c r="K306" s="35">
        <v>-46.087930052549332</v>
      </c>
      <c r="L306" s="35">
        <v>-47.131735238565625</v>
      </c>
      <c r="M306" s="35">
        <v>-48.352510055107899</v>
      </c>
      <c r="N306" s="35">
        <v>-49.82470093227699</v>
      </c>
      <c r="O306" s="35">
        <v>-51.371520705094383</v>
      </c>
      <c r="P306" s="35">
        <v>-52.960007226351998</v>
      </c>
      <c r="Q306" s="35">
        <v>-54.590126826303333</v>
      </c>
      <c r="R306" s="35">
        <v>-56.130600973404597</v>
      </c>
      <c r="S306" s="35">
        <v>-57.654542445146902</v>
      </c>
      <c r="T306" s="35">
        <v>-58.883289961573077</v>
      </c>
      <c r="U306" s="35">
        <v>-60.155285059472185</v>
      </c>
      <c r="V306" s="35">
        <v>-61.308281939354082</v>
      </c>
      <c r="W306" s="35">
        <v>-62.281386401488447</v>
      </c>
      <c r="X306" s="35">
        <v>-63.084923123538417</v>
      </c>
      <c r="Y306" s="35">
        <v>-63.909369642830235</v>
      </c>
      <c r="Z306" s="35">
        <v>-64.744705261041489</v>
      </c>
      <c r="AA306" s="35">
        <v>-65.41242790294875</v>
      </c>
      <c r="AB306" s="35">
        <v>-66.055885168538438</v>
      </c>
      <c r="AC306" s="35">
        <v>-66.535281519238566</v>
      </c>
      <c r="AD306" s="35">
        <v>-66.996148237998085</v>
      </c>
      <c r="AE306" s="35">
        <v>-67.392782488600787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-318.82987300491266</v>
      </c>
      <c r="D308" s="35">
        <v>-329.70903970859052</v>
      </c>
      <c r="E308" s="35">
        <v>-350.06448347539259</v>
      </c>
      <c r="F308" s="35">
        <v>-373.10007305266817</v>
      </c>
      <c r="G308" s="35">
        <v>-391.33472158797008</v>
      </c>
      <c r="H308" s="35">
        <v>-405.59747294567131</v>
      </c>
      <c r="I308" s="35">
        <v>-419.01768228795248</v>
      </c>
      <c r="J308" s="35">
        <v>-431.58251850099106</v>
      </c>
      <c r="K308" s="35">
        <v>-441.81181381937967</v>
      </c>
      <c r="L308" s="35">
        <v>-450.34125655188075</v>
      </c>
      <c r="M308" s="35">
        <v>-458.04413012033166</v>
      </c>
      <c r="N308" s="35">
        <v>-464.00721133866784</v>
      </c>
      <c r="O308" s="35">
        <v>-469.12819676595558</v>
      </c>
      <c r="P308" s="35">
        <v>-472.31302513825199</v>
      </c>
      <c r="Q308" s="35">
        <v>-475.17877649738199</v>
      </c>
      <c r="R308" s="35">
        <v>-475.31118978810667</v>
      </c>
      <c r="S308" s="35">
        <v>-474.84065111532806</v>
      </c>
      <c r="T308" s="35">
        <v>-473.12277063721285</v>
      </c>
      <c r="U308" s="35">
        <v>-471.17273703483812</v>
      </c>
      <c r="V308" s="35">
        <v>-469.63882962351005</v>
      </c>
      <c r="W308" s="35">
        <v>-468.19660540578411</v>
      </c>
      <c r="X308" s="35">
        <v>-466.67695683329026</v>
      </c>
      <c r="Y308" s="35">
        <v>-465.37793187569929</v>
      </c>
      <c r="Z308" s="35">
        <v>-463.75581573717284</v>
      </c>
      <c r="AA308" s="35">
        <v>-461.76860265587811</v>
      </c>
      <c r="AB308" s="35">
        <v>-459.97635963077221</v>
      </c>
      <c r="AC308" s="35">
        <v>-458.22192918067634</v>
      </c>
      <c r="AD308" s="35">
        <v>-456.34906692036373</v>
      </c>
      <c r="AE308" s="35">
        <v>-454.47617121778359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-2837.0928320658959</v>
      </c>
      <c r="D311" s="35">
        <v>-2893.952039851275</v>
      </c>
      <c r="E311" s="35">
        <v>-2957.9460191766671</v>
      </c>
      <c r="F311" s="35">
        <v>-3040.507315184358</v>
      </c>
      <c r="G311" s="35">
        <v>-3178.3522736142268</v>
      </c>
      <c r="H311" s="35">
        <v>-3369.3679014669083</v>
      </c>
      <c r="I311" s="35">
        <v>-3510.300189841299</v>
      </c>
      <c r="J311" s="35">
        <v>-3631.7322472427381</v>
      </c>
      <c r="K311" s="35">
        <v>-3779.6882850668053</v>
      </c>
      <c r="L311" s="35">
        <v>-3891.1718885958016</v>
      </c>
      <c r="M311" s="35">
        <v>-4000.5829538041421</v>
      </c>
      <c r="N311" s="35">
        <v>-4098.4846381808447</v>
      </c>
      <c r="O311" s="35">
        <v>-4190.0050252148485</v>
      </c>
      <c r="P311" s="35">
        <v>-4285.7423251364135</v>
      </c>
      <c r="Q311" s="35">
        <v>-4347.787973489224</v>
      </c>
      <c r="R311" s="35">
        <v>-4338.4874929400348</v>
      </c>
      <c r="S311" s="35">
        <v>-4323.1284957116895</v>
      </c>
      <c r="T311" s="35">
        <v>-4300.7083100911141</v>
      </c>
      <c r="U311" s="35">
        <v>-4280.823588497582</v>
      </c>
      <c r="V311" s="35">
        <v>-4259.4450660005605</v>
      </c>
      <c r="W311" s="35">
        <v>-4238.8969088011481</v>
      </c>
      <c r="X311" s="35">
        <v>-4217.1601975895701</v>
      </c>
      <c r="Y311" s="35">
        <v>-4190.1514384215079</v>
      </c>
      <c r="Z311" s="35">
        <v>-4164.8820634477534</v>
      </c>
      <c r="AA311" s="35">
        <v>-4142.5191807480323</v>
      </c>
      <c r="AB311" s="35">
        <v>-4123.2809867260203</v>
      </c>
      <c r="AC311" s="35">
        <v>-4105.1590225629961</v>
      </c>
      <c r="AD311" s="35">
        <v>-4088.5906811785349</v>
      </c>
      <c r="AE311" s="35">
        <v>-4069.2661941470224</v>
      </c>
    </row>
    <row r="312" spans="1:31" x14ac:dyDescent="0.2">
      <c r="A312" s="9" t="s">
        <v>571</v>
      </c>
      <c r="B312" s="4" t="s">
        <v>750</v>
      </c>
      <c r="C312" s="35">
        <v>-243.57388821430231</v>
      </c>
      <c r="D312" s="35">
        <v>-245.54642508158571</v>
      </c>
      <c r="E312" s="35">
        <v>-248.25172488130647</v>
      </c>
      <c r="F312" s="35">
        <v>-252.20208719919182</v>
      </c>
      <c r="G312" s="35">
        <v>-255.90687084304912</v>
      </c>
      <c r="H312" s="35">
        <v>-259.0327601132783</v>
      </c>
      <c r="I312" s="35">
        <v>-262.45181845068038</v>
      </c>
      <c r="J312" s="35">
        <v>-266.09693906483886</v>
      </c>
      <c r="K312" s="35">
        <v>-270.08669026906028</v>
      </c>
      <c r="L312" s="35">
        <v>-275.9602146240349</v>
      </c>
      <c r="M312" s="35">
        <v>-280.44976670206358</v>
      </c>
      <c r="N312" s="35">
        <v>-284.6674158277504</v>
      </c>
      <c r="O312" s="35">
        <v>-289.48339337866292</v>
      </c>
      <c r="P312" s="35">
        <v>-294.03198269428003</v>
      </c>
      <c r="Q312" s="35">
        <v>-298.63420222376487</v>
      </c>
      <c r="R312" s="35">
        <v>-302.64898886698745</v>
      </c>
      <c r="S312" s="35">
        <v>-306.54999984578342</v>
      </c>
      <c r="T312" s="35">
        <v>-309.39542638920699</v>
      </c>
      <c r="U312" s="35">
        <v>-312.22404665003256</v>
      </c>
      <c r="V312" s="35">
        <v>-314.98001130115898</v>
      </c>
      <c r="W312" s="35">
        <v>-317.69360981680313</v>
      </c>
      <c r="X312" s="35">
        <v>-319.67481383511222</v>
      </c>
      <c r="Y312" s="35">
        <v>-321.04566335774086</v>
      </c>
      <c r="Z312" s="35">
        <v>-321.91917614259745</v>
      </c>
      <c r="AA312" s="35">
        <v>-322.64884595062466</v>
      </c>
      <c r="AB312" s="35">
        <v>-323.15053764264019</v>
      </c>
      <c r="AC312" s="35">
        <v>-323.85745741894613</v>
      </c>
      <c r="AD312" s="35">
        <v>-324.43818384063314</v>
      </c>
      <c r="AE312" s="35">
        <v>-324.24504740613685</v>
      </c>
    </row>
    <row r="313" spans="1:31" x14ac:dyDescent="0.2">
      <c r="A313" s="9" t="s">
        <v>573</v>
      </c>
      <c r="B313" s="4" t="s">
        <v>574</v>
      </c>
      <c r="C313" s="35">
        <v>-44.354375982696666</v>
      </c>
      <c r="D313" s="35">
        <v>-44.446982931185843</v>
      </c>
      <c r="E313" s="35">
        <v>-44.566652614601779</v>
      </c>
      <c r="F313" s="35">
        <v>-44.706129595307409</v>
      </c>
      <c r="G313" s="35">
        <v>-44.879823788515061</v>
      </c>
      <c r="H313" s="35">
        <v>-45.069640028749468</v>
      </c>
      <c r="I313" s="35">
        <v>-45.33869691344912</v>
      </c>
      <c r="J313" s="35">
        <v>-45.785753859681769</v>
      </c>
      <c r="K313" s="35">
        <v>-46.222254285453843</v>
      </c>
      <c r="L313" s="35">
        <v>-46.555778414191998</v>
      </c>
      <c r="M313" s="35">
        <v>-46.952693591768245</v>
      </c>
      <c r="N313" s="35">
        <v>-47.430043216342987</v>
      </c>
      <c r="O313" s="35">
        <v>-47.933364706468346</v>
      </c>
      <c r="P313" s="35">
        <v>-48.407753646929216</v>
      </c>
      <c r="Q313" s="35">
        <v>-48.905589417049306</v>
      </c>
      <c r="R313" s="35">
        <v>-49.44491578505091</v>
      </c>
      <c r="S313" s="35">
        <v>-49.997577814763929</v>
      </c>
      <c r="T313" s="35">
        <v>-50.571878684207057</v>
      </c>
      <c r="U313" s="35">
        <v>-51.236897251801956</v>
      </c>
      <c r="V313" s="35">
        <v>-51.858656902030262</v>
      </c>
      <c r="W313" s="35">
        <v>-52.458232232697476</v>
      </c>
      <c r="X313" s="35">
        <v>-53.100615529419549</v>
      </c>
      <c r="Y313" s="35">
        <v>-53.664903321637588</v>
      </c>
      <c r="Z313" s="35">
        <v>-54.245558388580918</v>
      </c>
      <c r="AA313" s="35">
        <v>-54.737914833307187</v>
      </c>
      <c r="AB313" s="35">
        <v>-55.185085447511327</v>
      </c>
      <c r="AC313" s="35">
        <v>-55.690970263266216</v>
      </c>
      <c r="AD313" s="35">
        <v>-56.191685642300399</v>
      </c>
      <c r="AE313" s="35">
        <v>-56.594087127037319</v>
      </c>
    </row>
    <row r="314" spans="1:31" x14ac:dyDescent="0.2">
      <c r="A314" s="9" t="s">
        <v>575</v>
      </c>
      <c r="B314" s="4" t="s">
        <v>572</v>
      </c>
      <c r="C314" s="35">
        <v>-66.011112138265375</v>
      </c>
      <c r="D314" s="35">
        <v>-66.827381923844399</v>
      </c>
      <c r="E314" s="35">
        <v>-67.851879618965484</v>
      </c>
      <c r="F314" s="35">
        <v>-69.134524541312743</v>
      </c>
      <c r="G314" s="35">
        <v>-70.60263202996066</v>
      </c>
      <c r="H314" s="35">
        <v>-71.873333643433355</v>
      </c>
      <c r="I314" s="35">
        <v>-73.489412626067704</v>
      </c>
      <c r="J314" s="35">
        <v>-75.253483310609724</v>
      </c>
      <c r="K314" s="35">
        <v>-77.242678644422909</v>
      </c>
      <c r="L314" s="35">
        <v>-78.963225543941022</v>
      </c>
      <c r="M314" s="35">
        <v>-80.603335034397702</v>
      </c>
      <c r="N314" s="35">
        <v>-82.328914407524366</v>
      </c>
      <c r="O314" s="35">
        <v>-84.22656253384595</v>
      </c>
      <c r="P314" s="35">
        <v>-86.157904391325076</v>
      </c>
      <c r="Q314" s="35">
        <v>-88.183280136043081</v>
      </c>
      <c r="R314" s="35">
        <v>-88.910593182820392</v>
      </c>
      <c r="S314" s="35">
        <v>-89.110826263269843</v>
      </c>
      <c r="T314" s="35">
        <v>-89.464203998803995</v>
      </c>
      <c r="U314" s="35">
        <v>-90.157413053598475</v>
      </c>
      <c r="V314" s="35">
        <v>-90.489392442094712</v>
      </c>
      <c r="W314" s="35">
        <v>-90.491771574484133</v>
      </c>
      <c r="X314" s="35">
        <v>-90.386970883692484</v>
      </c>
      <c r="Y314" s="35">
        <v>-90.287124977508498</v>
      </c>
      <c r="Z314" s="35">
        <v>-90.171441789842802</v>
      </c>
      <c r="AA314" s="35">
        <v>-90.054144896757947</v>
      </c>
      <c r="AB314" s="35">
        <v>-89.936086701461946</v>
      </c>
      <c r="AC314" s="35">
        <v>-89.8281878501043</v>
      </c>
      <c r="AD314" s="35">
        <v>-89.729186700037999</v>
      </c>
      <c r="AE314" s="35">
        <v>-89.645718855358808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-73.106929465326289</v>
      </c>
      <c r="D315" s="21">
        <f t="shared" si="75"/>
        <v>-109.5815908958058</v>
      </c>
      <c r="E315" s="21">
        <f t="shared" si="75"/>
        <v>-147.88908185516641</v>
      </c>
      <c r="F315" s="21">
        <f t="shared" si="75"/>
        <v>-183.11843984170321</v>
      </c>
      <c r="G315" s="21">
        <f t="shared" si="75"/>
        <v>-205.58880928858673</v>
      </c>
      <c r="H315" s="21">
        <f t="shared" si="75"/>
        <v>-229.79816009664358</v>
      </c>
      <c r="I315" s="21">
        <f t="shared" si="75"/>
        <v>-249.15744693650296</v>
      </c>
      <c r="J315" s="21">
        <f t="shared" si="75"/>
        <v>-272.97598245433494</v>
      </c>
      <c r="K315" s="21">
        <f t="shared" si="75"/>
        <v>-296.2345606525173</v>
      </c>
      <c r="L315" s="21">
        <f t="shared" si="75"/>
        <v>-313.30907182972567</v>
      </c>
      <c r="M315" s="21">
        <f t="shared" si="75"/>
        <v>-322.68042013394785</v>
      </c>
      <c r="N315" s="21">
        <f t="shared" si="75"/>
        <v>-327.42026513013576</v>
      </c>
      <c r="O315" s="21">
        <f t="shared" si="75"/>
        <v>-328.6719488294965</v>
      </c>
      <c r="P315" s="21">
        <f t="shared" si="75"/>
        <v>-331.90969455957622</v>
      </c>
      <c r="Q315" s="21">
        <f t="shared" si="75"/>
        <v>-334.38236200940162</v>
      </c>
      <c r="R315" s="21">
        <f t="shared" si="75"/>
        <v>-337.51709838929611</v>
      </c>
      <c r="S315" s="21">
        <f t="shared" si="75"/>
        <v>-339.44876032137734</v>
      </c>
      <c r="T315" s="21">
        <f t="shared" si="75"/>
        <v>-339.93516899435161</v>
      </c>
      <c r="U315" s="21">
        <f t="shared" si="75"/>
        <v>-340.00661237658551</v>
      </c>
      <c r="V315" s="21">
        <f t="shared" si="75"/>
        <v>-340.8920428607388</v>
      </c>
      <c r="W315" s="21">
        <f t="shared" si="75"/>
        <v>-341.83895010344708</v>
      </c>
      <c r="X315" s="21">
        <f t="shared" si="75"/>
        <v>-345.00850832167475</v>
      </c>
      <c r="Y315" s="21">
        <f t="shared" si="75"/>
        <v>-352.30610182104806</v>
      </c>
      <c r="Z315" s="21">
        <f t="shared" si="75"/>
        <v>-362.57655750057086</v>
      </c>
      <c r="AA315" s="21">
        <f t="shared" si="75"/>
        <v>-374.50354571454562</v>
      </c>
      <c r="AB315" s="21">
        <f t="shared" si="75"/>
        <v>-386.92911055925936</v>
      </c>
      <c r="AC315" s="21">
        <f t="shared" si="75"/>
        <v>-398.66553619845325</v>
      </c>
      <c r="AD315" s="21">
        <f t="shared" si="75"/>
        <v>-406.22741905674849</v>
      </c>
      <c r="AE315" s="21">
        <f t="shared" si="75"/>
        <v>-413.95995180998221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-5.0827360253809717</v>
      </c>
      <c r="D318" s="35">
        <v>-5.0827360253809717</v>
      </c>
      <c r="E318" s="35">
        <v>-5.0827360253809717</v>
      </c>
      <c r="F318" s="35">
        <v>-5.0827360253809717</v>
      </c>
      <c r="G318" s="35">
        <v>-5.0827360253809717</v>
      </c>
      <c r="H318" s="35">
        <v>-5.0827360253809717</v>
      </c>
      <c r="I318" s="35">
        <v>-5.0827360253809717</v>
      </c>
      <c r="J318" s="35">
        <v>-5.0827360253809717</v>
      </c>
      <c r="K318" s="35">
        <v>-5.0869878784520468</v>
      </c>
      <c r="L318" s="35">
        <v>-5.0869878784520468</v>
      </c>
      <c r="M318" s="35">
        <v>-5.0869878784520468</v>
      </c>
      <c r="N318" s="35">
        <v>-5.0869878784520468</v>
      </c>
      <c r="O318" s="35">
        <v>-5.0869878784520468</v>
      </c>
      <c r="P318" s="35">
        <v>-5.0869878784520468</v>
      </c>
      <c r="Q318" s="35">
        <v>-5.0869878784520468</v>
      </c>
      <c r="R318" s="35">
        <v>-5.0869878784520468</v>
      </c>
      <c r="S318" s="35">
        <v>-5.0869878784520468</v>
      </c>
      <c r="T318" s="35">
        <v>-5.0869878784520468</v>
      </c>
      <c r="U318" s="35">
        <v>-5.0869878784520468</v>
      </c>
      <c r="V318" s="35">
        <v>-5.0869878784520468</v>
      </c>
      <c r="W318" s="35">
        <v>-5.0869878784520468</v>
      </c>
      <c r="X318" s="35">
        <v>-5.0869878784520468</v>
      </c>
      <c r="Y318" s="35">
        <v>-5.0869878784520468</v>
      </c>
      <c r="Z318" s="35">
        <v>-5.0869878784520468</v>
      </c>
      <c r="AA318" s="35">
        <v>-5.0869878784520468</v>
      </c>
      <c r="AB318" s="35">
        <v>-5.0869878784520468</v>
      </c>
      <c r="AC318" s="35">
        <v>-5.0869878784520468</v>
      </c>
      <c r="AD318" s="35">
        <v>-5.0869878784520468</v>
      </c>
      <c r="AE318" s="35">
        <v>-5.144565055456189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-7.447001263186144E-2</v>
      </c>
      <c r="F319" s="35">
        <v>-7.447001263186144E-2</v>
      </c>
      <c r="G319" s="35">
        <v>-0.14894002526372288</v>
      </c>
      <c r="H319" s="35">
        <v>-0.14894002526372288</v>
      </c>
      <c r="I319" s="35">
        <v>-0.14894002526372288</v>
      </c>
      <c r="J319" s="35">
        <v>-0.14894002526372288</v>
      </c>
      <c r="K319" s="35">
        <v>-0.17776712692766924</v>
      </c>
      <c r="L319" s="35">
        <v>-0.17776712692766924</v>
      </c>
      <c r="M319" s="35">
        <v>-0.17776712692766924</v>
      </c>
      <c r="N319" s="35">
        <v>-0.17776712692766924</v>
      </c>
      <c r="O319" s="35">
        <v>-0.20659422859161561</v>
      </c>
      <c r="P319" s="35">
        <v>-0.20659422859161561</v>
      </c>
      <c r="Q319" s="35">
        <v>-0.20659422859161561</v>
      </c>
      <c r="R319" s="35">
        <v>-0.20659422859161561</v>
      </c>
      <c r="S319" s="35">
        <v>-0.20659422859161561</v>
      </c>
      <c r="T319" s="35">
        <v>-0.20659422859161561</v>
      </c>
      <c r="U319" s="35">
        <v>-0.20659422859161561</v>
      </c>
      <c r="V319" s="35">
        <v>-0.20659422859161561</v>
      </c>
      <c r="W319" s="35">
        <v>-0.20659422859161561</v>
      </c>
      <c r="X319" s="35">
        <v>-0.20659422859161561</v>
      </c>
      <c r="Y319" s="35">
        <v>-0.20659422859161561</v>
      </c>
      <c r="Z319" s="35">
        <v>-0.20659422859161561</v>
      </c>
      <c r="AA319" s="35">
        <v>-0.20659422859161561</v>
      </c>
      <c r="AB319" s="35">
        <v>-0.20659422859161561</v>
      </c>
      <c r="AC319" s="35">
        <v>-0.20659422859161561</v>
      </c>
      <c r="AD319" s="35">
        <v>-0.20659422859161561</v>
      </c>
      <c r="AE319" s="35">
        <v>-0.20659422859161561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-0.48315336765545319</v>
      </c>
      <c r="J321" s="35">
        <v>-0.48315336765545319</v>
      </c>
      <c r="K321" s="35">
        <v>-3.7349759181660036</v>
      </c>
      <c r="L321" s="35">
        <v>-4.3528333353290831</v>
      </c>
      <c r="M321" s="35">
        <v>-4.3528333353290831</v>
      </c>
      <c r="N321" s="35">
        <v>-4.9778155947801697</v>
      </c>
      <c r="O321" s="35">
        <v>-4.9778155947801697</v>
      </c>
      <c r="P321" s="35">
        <v>-7.1544549137662115</v>
      </c>
      <c r="Q321" s="35">
        <v>-8.8449350722565487</v>
      </c>
      <c r="R321" s="35">
        <v>-11.02157439124259</v>
      </c>
      <c r="S321" s="35">
        <v>-12.712054549732924</v>
      </c>
      <c r="T321" s="35">
        <v>-12.712054549732924</v>
      </c>
      <c r="U321" s="35">
        <v>-12.712054549732924</v>
      </c>
      <c r="V321" s="35">
        <v>-12.712054549732924</v>
      </c>
      <c r="W321" s="35">
        <v>-12.712054549732924</v>
      </c>
      <c r="X321" s="35">
        <v>-12.712054549732924</v>
      </c>
      <c r="Y321" s="35">
        <v>-12.712054549732924</v>
      </c>
      <c r="Z321" s="35">
        <v>-12.712054549732924</v>
      </c>
      <c r="AA321" s="35">
        <v>-12.712054549732924</v>
      </c>
      <c r="AB321" s="35">
        <v>-12.712054549732924</v>
      </c>
      <c r="AC321" s="35">
        <v>-12.712054549732924</v>
      </c>
      <c r="AD321" s="35">
        <v>-12.712054549732924</v>
      </c>
      <c r="AE321" s="35">
        <v>-12.75057322835246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-5.8491437277859978E-2</v>
      </c>
      <c r="D323" s="35">
        <v>-5.8491437277859978E-2</v>
      </c>
      <c r="E323" s="35">
        <v>-5.8491437277859978E-2</v>
      </c>
      <c r="F323" s="35">
        <v>-5.8491437277859978E-2</v>
      </c>
      <c r="G323" s="35">
        <v>-5.8491437277859978E-2</v>
      </c>
      <c r="H323" s="35">
        <v>-5.8491437277859978E-2</v>
      </c>
      <c r="I323" s="35">
        <v>-5.8491437277859978E-2</v>
      </c>
      <c r="J323" s="35">
        <v>-5.8491437277859978E-2</v>
      </c>
      <c r="K323" s="35">
        <v>-5.8491437277859978E-2</v>
      </c>
      <c r="L323" s="35">
        <v>-5.8491437277859978E-2</v>
      </c>
      <c r="M323" s="35">
        <v>-5.8491437277859978E-2</v>
      </c>
      <c r="N323" s="35">
        <v>-5.8491437277859978E-2</v>
      </c>
      <c r="O323" s="35">
        <v>-5.8491437277859978E-2</v>
      </c>
      <c r="P323" s="35">
        <v>-5.8491437277859978E-2</v>
      </c>
      <c r="Q323" s="35">
        <v>-5.8491437277859978E-2</v>
      </c>
      <c r="R323" s="35">
        <v>-5.8491437277859978E-2</v>
      </c>
      <c r="S323" s="35">
        <v>-5.8491437277859978E-2</v>
      </c>
      <c r="T323" s="35">
        <v>-5.8491437277859978E-2</v>
      </c>
      <c r="U323" s="35">
        <v>-5.8491437277859978E-2</v>
      </c>
      <c r="V323" s="35">
        <v>-5.8491437277859978E-2</v>
      </c>
      <c r="W323" s="35">
        <v>-5.8491437277859978E-2</v>
      </c>
      <c r="X323" s="35">
        <v>-5.8491437277859978E-2</v>
      </c>
      <c r="Y323" s="35">
        <v>-5.8491437277859978E-2</v>
      </c>
      <c r="Z323" s="35">
        <v>-5.8491437277859978E-2</v>
      </c>
      <c r="AA323" s="35">
        <v>-5.8491437277859978E-2</v>
      </c>
      <c r="AB323" s="35">
        <v>-5.8491437277859978E-2</v>
      </c>
      <c r="AC323" s="35">
        <v>-5.8491437277859978E-2</v>
      </c>
      <c r="AD323" s="35">
        <v>-5.8491437277859978E-2</v>
      </c>
      <c r="AE323" s="35">
        <v>-5.8491437277859978E-2</v>
      </c>
    </row>
    <row r="324" spans="1:31" x14ac:dyDescent="0.2">
      <c r="A324" s="9" t="s">
        <v>587</v>
      </c>
      <c r="B324" s="4" t="s">
        <v>749</v>
      </c>
      <c r="C324" s="35">
        <v>-57.002424693101574</v>
      </c>
      <c r="D324" s="35">
        <v>-87.911481795596572</v>
      </c>
      <c r="E324" s="35">
        <v>-118.07260323776516</v>
      </c>
      <c r="F324" s="35">
        <v>-145.69860703555369</v>
      </c>
      <c r="G324" s="35">
        <v>-165.22497442575536</v>
      </c>
      <c r="H324" s="35">
        <v>-185.78203519733182</v>
      </c>
      <c r="I324" s="35">
        <v>-199.94315461554859</v>
      </c>
      <c r="J324" s="35">
        <v>-220.7094433351154</v>
      </c>
      <c r="K324" s="35">
        <v>-235.2102549861583</v>
      </c>
      <c r="L324" s="35">
        <v>-246.05053496629142</v>
      </c>
      <c r="M324" s="35">
        <v>-250.98532739183142</v>
      </c>
      <c r="N324" s="35">
        <v>-254.73789893491994</v>
      </c>
      <c r="O324" s="35">
        <v>-255.83139899744873</v>
      </c>
      <c r="P324" s="35">
        <v>-256.80030694451779</v>
      </c>
      <c r="Q324" s="35">
        <v>-257.57390143190099</v>
      </c>
      <c r="R324" s="35">
        <v>-258.52340568885751</v>
      </c>
      <c r="S324" s="35">
        <v>-258.75599465849649</v>
      </c>
      <c r="T324" s="35">
        <v>-259.23381052751881</v>
      </c>
      <c r="U324" s="35">
        <v>-259.30095750777679</v>
      </c>
      <c r="V324" s="35">
        <v>-260.15050722948223</v>
      </c>
      <c r="W324" s="35">
        <v>-261.09311807021453</v>
      </c>
      <c r="X324" s="35">
        <v>-264.16387968638662</v>
      </c>
      <c r="Y324" s="35">
        <v>-270.94406516631796</v>
      </c>
      <c r="Z324" s="35">
        <v>-280.514807658493</v>
      </c>
      <c r="AA324" s="35">
        <v>-291.19934749430149</v>
      </c>
      <c r="AB324" s="35">
        <v>-302.72552238874317</v>
      </c>
      <c r="AC324" s="35">
        <v>-313.03628587817235</v>
      </c>
      <c r="AD324" s="35">
        <v>-320.02889070249415</v>
      </c>
      <c r="AE324" s="35">
        <v>-327.61879727705775</v>
      </c>
    </row>
    <row r="325" spans="1:31" x14ac:dyDescent="0.2">
      <c r="A325" s="9" t="s">
        <v>588</v>
      </c>
      <c r="B325" s="4" t="s">
        <v>750</v>
      </c>
      <c r="C325" s="35">
        <v>-0.5389288071986934</v>
      </c>
      <c r="D325" s="35">
        <v>-0.98078348142370897</v>
      </c>
      <c r="E325" s="35">
        <v>-0.98636245458311578</v>
      </c>
      <c r="F325" s="35">
        <v>-0.98636245458311578</v>
      </c>
      <c r="G325" s="35">
        <v>-0.98636245458311578</v>
      </c>
      <c r="H325" s="35">
        <v>-0.98636245458311578</v>
      </c>
      <c r="I325" s="35">
        <v>-0.98636245458311578</v>
      </c>
      <c r="J325" s="35">
        <v>-0.98636245458311578</v>
      </c>
      <c r="K325" s="35">
        <v>-0.98636245458311578</v>
      </c>
      <c r="L325" s="35">
        <v>-0.98636245458311578</v>
      </c>
      <c r="M325" s="35">
        <v>-0.98636245458311578</v>
      </c>
      <c r="N325" s="35">
        <v>-0.98636245458311578</v>
      </c>
      <c r="O325" s="35">
        <v>-0.98636245458311578</v>
      </c>
      <c r="P325" s="35">
        <v>-0.98636245458311578</v>
      </c>
      <c r="Q325" s="35">
        <v>-0.98636245458311578</v>
      </c>
      <c r="R325" s="35">
        <v>-0.98636245458311578</v>
      </c>
      <c r="S325" s="35">
        <v>-0.98636245458311578</v>
      </c>
      <c r="T325" s="35">
        <v>-0.98636245458311578</v>
      </c>
      <c r="U325" s="35">
        <v>-0.98636245458311578</v>
      </c>
      <c r="V325" s="35">
        <v>-0.98636245458311578</v>
      </c>
      <c r="W325" s="35">
        <v>-0.98636245458311578</v>
      </c>
      <c r="X325" s="35">
        <v>-0.98636245458311578</v>
      </c>
      <c r="Y325" s="35">
        <v>-0.98636245458311578</v>
      </c>
      <c r="Z325" s="35">
        <v>-0.98636245458311578</v>
      </c>
      <c r="AA325" s="35">
        <v>-0.98636245458311578</v>
      </c>
      <c r="AB325" s="35">
        <v>-0.98636245458311578</v>
      </c>
      <c r="AC325" s="35">
        <v>-0.98636245458311578</v>
      </c>
      <c r="AD325" s="35">
        <v>-0.98636245458311578</v>
      </c>
      <c r="AE325" s="35">
        <v>-0.98636245458311578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-9.9749380030771786E-2</v>
      </c>
      <c r="J326" s="35">
        <v>-0.10062182358789223</v>
      </c>
      <c r="K326" s="35">
        <v>-0.2822936536322746</v>
      </c>
      <c r="L326" s="35">
        <v>-0.4069367564928833</v>
      </c>
      <c r="M326" s="35">
        <v>-0.43863553906825975</v>
      </c>
      <c r="N326" s="35">
        <v>-0.43863553906825975</v>
      </c>
      <c r="O326" s="35">
        <v>-0.43863553906825975</v>
      </c>
      <c r="P326" s="35">
        <v>-0.43863553906825975</v>
      </c>
      <c r="Q326" s="35">
        <v>-0.43863553906825975</v>
      </c>
      <c r="R326" s="35">
        <v>-0.43863553906825975</v>
      </c>
      <c r="S326" s="35">
        <v>-0.43863553906825975</v>
      </c>
      <c r="T326" s="35">
        <v>-0.43863553906825975</v>
      </c>
      <c r="U326" s="35">
        <v>-0.43863553906825975</v>
      </c>
      <c r="V326" s="35">
        <v>-0.43863553906825975</v>
      </c>
      <c r="W326" s="35">
        <v>-0.43863553906825975</v>
      </c>
      <c r="X326" s="35">
        <v>-0.47600520476491914</v>
      </c>
      <c r="Y326" s="35">
        <v>-0.56377302661123674</v>
      </c>
      <c r="Z326" s="35">
        <v>-0.86287575944403228</v>
      </c>
      <c r="AA326" s="35">
        <v>-1.3388228013051431</v>
      </c>
      <c r="AB326" s="35">
        <v>-1.9212079571349501</v>
      </c>
      <c r="AC326" s="35">
        <v>-2.4174538524250635</v>
      </c>
      <c r="AD326" s="35">
        <v>-2.6487095579657916</v>
      </c>
      <c r="AE326" s="35">
        <v>-2.695239881012216</v>
      </c>
    </row>
    <row r="327" spans="1:31" x14ac:dyDescent="0.2">
      <c r="A327" s="9" t="s">
        <v>590</v>
      </c>
      <c r="B327" s="4" t="s">
        <v>572</v>
      </c>
      <c r="C327" s="35">
        <v>-10.424348502367181</v>
      </c>
      <c r="D327" s="35">
        <v>-15.548098156126683</v>
      </c>
      <c r="E327" s="35">
        <v>-23.614418687527422</v>
      </c>
      <c r="F327" s="35">
        <v>-31.217772876275713</v>
      </c>
      <c r="G327" s="35">
        <v>-34.087304920325678</v>
      </c>
      <c r="H327" s="35">
        <v>-37.73959495680608</v>
      </c>
      <c r="I327" s="35">
        <v>-42.354859630762462</v>
      </c>
      <c r="J327" s="35">
        <v>-45.406233985470493</v>
      </c>
      <c r="K327" s="35">
        <v>-50.697427197320003</v>
      </c>
      <c r="L327" s="35">
        <v>-56.189157874371595</v>
      </c>
      <c r="M327" s="35">
        <v>-60.594014970478405</v>
      </c>
      <c r="N327" s="35">
        <v>-60.956306164126666</v>
      </c>
      <c r="O327" s="35">
        <v>-61.08566269929468</v>
      </c>
      <c r="P327" s="35">
        <v>-61.177861163319264</v>
      </c>
      <c r="Q327" s="35">
        <v>-61.18645396727117</v>
      </c>
      <c r="R327" s="35">
        <v>-61.195046771223083</v>
      </c>
      <c r="S327" s="35">
        <v>-61.203639575174996</v>
      </c>
      <c r="T327" s="35">
        <v>-61.21223237912691</v>
      </c>
      <c r="U327" s="35">
        <v>-61.216528781102852</v>
      </c>
      <c r="V327" s="35">
        <v>-61.252409543550719</v>
      </c>
      <c r="W327" s="35">
        <v>-61.256705945526683</v>
      </c>
      <c r="X327" s="35">
        <v>-61.318132881885617</v>
      </c>
      <c r="Y327" s="35">
        <v>-61.747773079481327</v>
      </c>
      <c r="Z327" s="35">
        <v>-62.148383533996238</v>
      </c>
      <c r="AA327" s="35">
        <v>-62.914884870301421</v>
      </c>
      <c r="AB327" s="35">
        <v>-63.231889664743655</v>
      </c>
      <c r="AC327" s="35">
        <v>-64.161305919218236</v>
      </c>
      <c r="AD327" s="35">
        <v>-64.499328247650965</v>
      </c>
      <c r="AE327" s="35">
        <v>-64.499328247650965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-87.730912847998653</v>
      </c>
      <c r="D328" s="21">
        <f t="shared" si="76"/>
        <v>-88.630159165952023</v>
      </c>
      <c r="E328" s="21">
        <f t="shared" si="76"/>
        <v>-90.09813433818573</v>
      </c>
      <c r="F328" s="21">
        <f t="shared" si="76"/>
        <v>-91.691900155236411</v>
      </c>
      <c r="G328" s="21">
        <f t="shared" si="76"/>
        <v>-93.198629964202055</v>
      </c>
      <c r="H328" s="21">
        <f t="shared" si="76"/>
        <v>-94.635991232016877</v>
      </c>
      <c r="I328" s="21">
        <f t="shared" si="76"/>
        <v>-95.989908611581427</v>
      </c>
      <c r="J328" s="21">
        <f t="shared" si="76"/>
        <v>-97.404442241452003</v>
      </c>
      <c r="K328" s="21">
        <f t="shared" si="76"/>
        <v>-98.621121840621356</v>
      </c>
      <c r="L328" s="21">
        <f t="shared" si="76"/>
        <v>-99.923126822872945</v>
      </c>
      <c r="M328" s="21">
        <f t="shared" si="76"/>
        <v>-100.87825364824387</v>
      </c>
      <c r="N328" s="21">
        <f t="shared" si="76"/>
        <v>-101.65782411096568</v>
      </c>
      <c r="O328" s="21">
        <f t="shared" si="76"/>
        <v>-102.30792018041008</v>
      </c>
      <c r="P328" s="21">
        <f t="shared" si="76"/>
        <v>-102.84954638817665</v>
      </c>
      <c r="Q328" s="21">
        <f t="shared" si="76"/>
        <v>-103.51437930830475</v>
      </c>
      <c r="R328" s="21">
        <f t="shared" si="76"/>
        <v>-103.76222933620336</v>
      </c>
      <c r="S328" s="21">
        <f t="shared" si="76"/>
        <v>-103.92510029129045</v>
      </c>
      <c r="T328" s="21">
        <f t="shared" si="76"/>
        <v>-103.9423364562649</v>
      </c>
      <c r="U328" s="21">
        <f t="shared" si="76"/>
        <v>-103.9376379112086</v>
      </c>
      <c r="V328" s="21">
        <f t="shared" si="76"/>
        <v>-103.90988647500072</v>
      </c>
      <c r="W328" s="21">
        <f t="shared" si="76"/>
        <v>-103.86662339662976</v>
      </c>
      <c r="X328" s="21">
        <f t="shared" si="76"/>
        <v>-103.81724149353239</v>
      </c>
      <c r="Y328" s="21">
        <f t="shared" si="76"/>
        <v>-103.74469702501149</v>
      </c>
      <c r="Z328" s="21">
        <f t="shared" si="76"/>
        <v>-103.63088023964401</v>
      </c>
      <c r="AA328" s="21">
        <f t="shared" si="76"/>
        <v>-103.49950543135846</v>
      </c>
      <c r="AB328" s="21">
        <f t="shared" si="76"/>
        <v>-103.4055192214619</v>
      </c>
      <c r="AC328" s="21">
        <f t="shared" si="76"/>
        <v>-103.28593044136115</v>
      </c>
      <c r="AD328" s="21">
        <f t="shared" si="76"/>
        <v>-103.16950166408307</v>
      </c>
      <c r="AE328" s="21">
        <f t="shared" si="76"/>
        <v>-103.03832367126505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-33.070907304485779</v>
      </c>
      <c r="D331" s="35">
        <v>-33.070907304485779</v>
      </c>
      <c r="E331" s="35">
        <v>-33.070907304485779</v>
      </c>
      <c r="F331" s="35">
        <v>-33.070907304485779</v>
      </c>
      <c r="G331" s="35">
        <v>-33.070907304485772</v>
      </c>
      <c r="H331" s="35">
        <v>-33.070907304485779</v>
      </c>
      <c r="I331" s="35">
        <v>-33.070907304485779</v>
      </c>
      <c r="J331" s="35">
        <v>-33.070907304485779</v>
      </c>
      <c r="K331" s="35">
        <v>-33.070907304485779</v>
      </c>
      <c r="L331" s="35">
        <v>-33.070907304485765</v>
      </c>
      <c r="M331" s="35">
        <v>-33.070907304485765</v>
      </c>
      <c r="N331" s="35">
        <v>-33.070907304485772</v>
      </c>
      <c r="O331" s="35">
        <v>-33.070907304485779</v>
      </c>
      <c r="P331" s="35">
        <v>-33.070907304485779</v>
      </c>
      <c r="Q331" s="35">
        <v>-33.070907304485779</v>
      </c>
      <c r="R331" s="35">
        <v>-33.070907304485779</v>
      </c>
      <c r="S331" s="35">
        <v>-33.070907304485793</v>
      </c>
      <c r="T331" s="35">
        <v>-33.070907304485793</v>
      </c>
      <c r="U331" s="35">
        <v>-33.070907304485779</v>
      </c>
      <c r="V331" s="35">
        <v>-33.070907304485779</v>
      </c>
      <c r="W331" s="35">
        <v>-33.070907304485779</v>
      </c>
      <c r="X331" s="35">
        <v>-33.070907304485779</v>
      </c>
      <c r="Y331" s="35">
        <v>-33.070907304485779</v>
      </c>
      <c r="Z331" s="35">
        <v>-33.070907304485779</v>
      </c>
      <c r="AA331" s="35">
        <v>-33.070907304485779</v>
      </c>
      <c r="AB331" s="35">
        <v>-33.070907304485772</v>
      </c>
      <c r="AC331" s="35">
        <v>-33.070907304485772</v>
      </c>
      <c r="AD331" s="35">
        <v>-33.070907304490703</v>
      </c>
      <c r="AE331" s="35">
        <v>-33.07090730449071</v>
      </c>
    </row>
    <row r="332" spans="1:31" x14ac:dyDescent="0.2">
      <c r="A332" s="9" t="s">
        <v>763</v>
      </c>
      <c r="B332" s="4" t="s">
        <v>746</v>
      </c>
      <c r="C332" s="35">
        <v>-3.8138617866234017</v>
      </c>
      <c r="D332" s="35">
        <v>-3.8550683388832994</v>
      </c>
      <c r="E332" s="35">
        <v>-3.8749956676263841</v>
      </c>
      <c r="F332" s="35">
        <v>-3.8975882311703507</v>
      </c>
      <c r="G332" s="35">
        <v>-3.9219663214862814</v>
      </c>
      <c r="H332" s="35">
        <v>-3.9721411653596346</v>
      </c>
      <c r="I332" s="35">
        <v>-4.0284121567768434</v>
      </c>
      <c r="J332" s="35">
        <v>-4.1201568168439664</v>
      </c>
      <c r="K332" s="35">
        <v>-4.2244047671621754</v>
      </c>
      <c r="L332" s="35">
        <v>-4.3505410929643737</v>
      </c>
      <c r="M332" s="35">
        <v>-4.4242673068158487</v>
      </c>
      <c r="N332" s="35">
        <v>-4.5427676123842149</v>
      </c>
      <c r="O332" s="35">
        <v>-4.6739237072208422</v>
      </c>
      <c r="P332" s="35">
        <v>-4.8226727303332009</v>
      </c>
      <c r="Q332" s="35">
        <v>-4.9594535163947002</v>
      </c>
      <c r="R332" s="35">
        <v>-5.1232391430340369</v>
      </c>
      <c r="S332" s="35">
        <v>-5.2789462793375197</v>
      </c>
      <c r="T332" s="35">
        <v>-5.4199485395232756</v>
      </c>
      <c r="U332" s="35">
        <v>-5.5268158698386332</v>
      </c>
      <c r="V332" s="35">
        <v>-5.6209341549551244</v>
      </c>
      <c r="W332" s="35">
        <v>-5.7235989647259728</v>
      </c>
      <c r="X332" s="35">
        <v>-5.8166281989738824</v>
      </c>
      <c r="Y332" s="35">
        <v>-5.8894480075742184</v>
      </c>
      <c r="Z332" s="35">
        <v>-5.9378457914211262</v>
      </c>
      <c r="AA332" s="35">
        <v>-6.0157509465689909</v>
      </c>
      <c r="AB332" s="35">
        <v>-6.0652934214418632</v>
      </c>
      <c r="AC332" s="35">
        <v>-6.0949828038635605</v>
      </c>
      <c r="AD332" s="35">
        <v>-6.1214605548747532</v>
      </c>
      <c r="AE332" s="35">
        <v>-6.1517331200461651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-23.425749501825866</v>
      </c>
      <c r="D334" s="35">
        <v>-24.15135899681675</v>
      </c>
      <c r="E334" s="35">
        <v>-25.450559406512276</v>
      </c>
      <c r="F334" s="35">
        <v>-26.87754378437246</v>
      </c>
      <c r="G334" s="35">
        <v>-28.182115963187748</v>
      </c>
      <c r="H334" s="35">
        <v>-29.345485378069128</v>
      </c>
      <c r="I334" s="35">
        <v>-30.368655046060056</v>
      </c>
      <c r="J334" s="35">
        <v>-31.416652783601187</v>
      </c>
      <c r="K334" s="35">
        <v>-32.294638660964061</v>
      </c>
      <c r="L334" s="35">
        <v>-33.258599503965542</v>
      </c>
      <c r="M334" s="35">
        <v>-34.020970259182434</v>
      </c>
      <c r="N334" s="35">
        <v>-34.5647491616959</v>
      </c>
      <c r="O334" s="35">
        <v>-34.966368036288976</v>
      </c>
      <c r="P334" s="35">
        <v>-35.274113775112596</v>
      </c>
      <c r="Q334" s="35">
        <v>-35.681274310396084</v>
      </c>
      <c r="R334" s="35">
        <v>-35.735368459420648</v>
      </c>
      <c r="S334" s="35">
        <v>-35.693209636548985</v>
      </c>
      <c r="T334" s="35">
        <v>-35.566143617052631</v>
      </c>
      <c r="U334" s="35">
        <v>-35.403392371087548</v>
      </c>
      <c r="V334" s="35">
        <v>-35.286701340783495</v>
      </c>
      <c r="W334" s="35">
        <v>-35.164646074249404</v>
      </c>
      <c r="X334" s="35">
        <v>-35.028446709313151</v>
      </c>
      <c r="Y334" s="35">
        <v>-34.899353860654443</v>
      </c>
      <c r="Z334" s="35">
        <v>-34.747348180582897</v>
      </c>
      <c r="AA334" s="35">
        <v>-34.570194283682739</v>
      </c>
      <c r="AB334" s="35">
        <v>-34.454144397568641</v>
      </c>
      <c r="AC334" s="35">
        <v>-34.333353900144601</v>
      </c>
      <c r="AD334" s="35">
        <v>-34.219979621343477</v>
      </c>
      <c r="AE334" s="35">
        <v>-34.099788706693182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-3.7468067227208781</v>
      </c>
      <c r="D337" s="35">
        <v>-3.8647907423048178</v>
      </c>
      <c r="E337" s="35">
        <v>-3.9732730546806989</v>
      </c>
      <c r="F337" s="35">
        <v>-4.0769664085160473</v>
      </c>
      <c r="G337" s="35">
        <v>-4.2038367956602869</v>
      </c>
      <c r="H337" s="35">
        <v>-4.3930338971255738</v>
      </c>
      <c r="I337" s="35">
        <v>-4.6298249182029982</v>
      </c>
      <c r="J337" s="35">
        <v>-4.8481693570099162</v>
      </c>
      <c r="K337" s="35">
        <v>-5.048474476146839</v>
      </c>
      <c r="L337" s="35">
        <v>-5.2154366633589335</v>
      </c>
      <c r="M337" s="35">
        <v>-5.2927111402022398</v>
      </c>
      <c r="N337" s="35">
        <v>-5.3679720657582211</v>
      </c>
      <c r="O337" s="35">
        <v>-5.4133950388242118</v>
      </c>
      <c r="P337" s="35">
        <v>-5.4207711633468323</v>
      </c>
      <c r="Q337" s="35">
        <v>-5.4724369051353623</v>
      </c>
      <c r="R337" s="35">
        <v>-5.4499238822985134</v>
      </c>
      <c r="S337" s="35">
        <v>-5.4326598534638908</v>
      </c>
      <c r="T337" s="35">
        <v>-5.4099785450259761</v>
      </c>
      <c r="U337" s="35">
        <v>-5.4237953668086618</v>
      </c>
      <c r="V337" s="35">
        <v>-5.4014401280527515</v>
      </c>
      <c r="W337" s="35">
        <v>-5.3687729488519125</v>
      </c>
      <c r="X337" s="35">
        <v>-5.3470802436302538</v>
      </c>
      <c r="Y337" s="35">
        <v>-5.3245449327713432</v>
      </c>
      <c r="Z337" s="35">
        <v>-5.3122777278289366</v>
      </c>
      <c r="AA337" s="35">
        <v>-5.2905339033831664</v>
      </c>
      <c r="AB337" s="35">
        <v>-5.2595072418639957</v>
      </c>
      <c r="AC337" s="35">
        <v>-5.224553440651011</v>
      </c>
      <c r="AD337" s="35">
        <v>-5.1903066443924937</v>
      </c>
      <c r="AE337" s="35">
        <v>-5.1581512002745677</v>
      </c>
    </row>
    <row r="338" spans="1:31" x14ac:dyDescent="0.2">
      <c r="A338" s="9" t="s">
        <v>769</v>
      </c>
      <c r="B338" s="4" t="s">
        <v>750</v>
      </c>
      <c r="C338" s="35">
        <v>-2.7079412348456078</v>
      </c>
      <c r="D338" s="35">
        <v>-2.7223874859642465</v>
      </c>
      <c r="E338" s="35">
        <v>-2.7627526073834563</v>
      </c>
      <c r="F338" s="35">
        <v>-2.8032481291946425</v>
      </c>
      <c r="G338" s="35">
        <v>-2.8541572818848366</v>
      </c>
      <c r="H338" s="35">
        <v>-2.8887771894796246</v>
      </c>
      <c r="I338" s="35">
        <v>-2.9264628885586239</v>
      </c>
      <c r="J338" s="35">
        <v>-2.98290968201403</v>
      </c>
      <c r="K338" s="35">
        <v>-3.0170503343653734</v>
      </c>
      <c r="L338" s="35">
        <v>-3.0619959606012133</v>
      </c>
      <c r="M338" s="35">
        <v>-3.1037513400604433</v>
      </c>
      <c r="N338" s="35">
        <v>-3.1457816691444473</v>
      </c>
      <c r="O338" s="35">
        <v>-3.2176797960931469</v>
      </c>
      <c r="P338" s="35">
        <v>-3.2954351174011127</v>
      </c>
      <c r="Q338" s="35">
        <v>-3.3646609743956954</v>
      </c>
      <c r="R338" s="35">
        <v>-3.417144249467253</v>
      </c>
      <c r="S338" s="35">
        <v>-3.4837309199571331</v>
      </c>
      <c r="T338" s="35">
        <v>-3.509712152680081</v>
      </c>
      <c r="U338" s="35">
        <v>-3.5470807014908359</v>
      </c>
      <c r="V338" s="35">
        <v>-3.5642572492264364</v>
      </c>
      <c r="W338" s="35">
        <v>-3.573051806819564</v>
      </c>
      <c r="X338" s="35">
        <v>-3.588532739632194</v>
      </c>
      <c r="Y338" s="35">
        <v>-3.5947966220285683</v>
      </c>
      <c r="Z338" s="35">
        <v>-3.5968549378281458</v>
      </c>
      <c r="AA338" s="35">
        <v>-3.5864726957406545</v>
      </c>
      <c r="AB338" s="35">
        <v>-3.5900205586044942</v>
      </c>
      <c r="AC338" s="35">
        <v>-3.5964866947190774</v>
      </c>
      <c r="AD338" s="35">
        <v>-3.6012012414845147</v>
      </c>
      <c r="AE338" s="35">
        <v>-3.5920970422632887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-20.965646297497134</v>
      </c>
      <c r="D340" s="35">
        <v>-20.965646297497134</v>
      </c>
      <c r="E340" s="35">
        <v>-20.965646297497134</v>
      </c>
      <c r="F340" s="35">
        <v>-20.965646297497134</v>
      </c>
      <c r="G340" s="35">
        <v>-20.965646297497134</v>
      </c>
      <c r="H340" s="35">
        <v>-20.965646297497134</v>
      </c>
      <c r="I340" s="35">
        <v>-20.965646297497134</v>
      </c>
      <c r="J340" s="35">
        <v>-20.965646297497134</v>
      </c>
      <c r="K340" s="35">
        <v>-20.965646297497134</v>
      </c>
      <c r="L340" s="35">
        <v>-20.965646297497134</v>
      </c>
      <c r="M340" s="35">
        <v>-20.965646297497134</v>
      </c>
      <c r="N340" s="35">
        <v>-20.965646297497134</v>
      </c>
      <c r="O340" s="35">
        <v>-20.965646297497134</v>
      </c>
      <c r="P340" s="35">
        <v>-20.965646297497134</v>
      </c>
      <c r="Q340" s="35">
        <v>-20.965646297497134</v>
      </c>
      <c r="R340" s="35">
        <v>-20.965646297497134</v>
      </c>
      <c r="S340" s="35">
        <v>-20.965646297497134</v>
      </c>
      <c r="T340" s="35">
        <v>-20.965646297497134</v>
      </c>
      <c r="U340" s="35">
        <v>-20.965646297497134</v>
      </c>
      <c r="V340" s="35">
        <v>-20.965646297497134</v>
      </c>
      <c r="W340" s="35">
        <v>-20.965646297497134</v>
      </c>
      <c r="X340" s="35">
        <v>-20.965646297497134</v>
      </c>
      <c r="Y340" s="35">
        <v>-20.965646297497134</v>
      </c>
      <c r="Z340" s="35">
        <v>-20.965646297497134</v>
      </c>
      <c r="AA340" s="35">
        <v>-20.965646297497134</v>
      </c>
      <c r="AB340" s="35">
        <v>-20.965646297497134</v>
      </c>
      <c r="AC340" s="35">
        <v>-20.965646297497134</v>
      </c>
      <c r="AD340" s="35">
        <v>-20.965646297497134</v>
      </c>
      <c r="AE340" s="35">
        <v>-20.965646297497134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-1038.7378962144644</v>
      </c>
      <c r="D341" s="21">
        <f t="shared" si="77"/>
        <v>-1343.4009146380688</v>
      </c>
      <c r="E341" s="21">
        <f t="shared" si="77"/>
        <v>-1680.6094084662602</v>
      </c>
      <c r="F341" s="21">
        <f t="shared" si="77"/>
        <v>-2009.8987929586901</v>
      </c>
      <c r="G341" s="21">
        <f t="shared" si="77"/>
        <v>-2620.6478796316646</v>
      </c>
      <c r="H341" s="21">
        <f t="shared" si="77"/>
        <v>-3489.8763419399479</v>
      </c>
      <c r="I341" s="21">
        <f t="shared" si="77"/>
        <v>-4626.0100775471255</v>
      </c>
      <c r="J341" s="21">
        <f t="shared" si="77"/>
        <v>-5607.9297697134671</v>
      </c>
      <c r="K341" s="21">
        <f t="shared" si="77"/>
        <v>-6423.3261173565552</v>
      </c>
      <c r="L341" s="21">
        <f t="shared" si="77"/>
        <v>-6973.724711817119</v>
      </c>
      <c r="M341" s="21">
        <f t="shared" si="77"/>
        <v>-8162.3945045695209</v>
      </c>
      <c r="N341" s="21">
        <f t="shared" si="77"/>
        <v>-8697.9463514584913</v>
      </c>
      <c r="O341" s="21">
        <f t="shared" si="77"/>
        <v>-7496.3233044416893</v>
      </c>
      <c r="P341" s="21">
        <f t="shared" si="77"/>
        <v>-9861.7631785535923</v>
      </c>
      <c r="Q341" s="21">
        <f t="shared" si="77"/>
        <v>-10142.67914538836</v>
      </c>
      <c r="R341" s="21">
        <f t="shared" si="77"/>
        <v>-10418.18943182681</v>
      </c>
      <c r="S341" s="21">
        <f t="shared" si="77"/>
        <v>-10614.232103486931</v>
      </c>
      <c r="T341" s="21">
        <f t="shared" si="77"/>
        <v>-10836.036888542181</v>
      </c>
      <c r="U341" s="21">
        <f t="shared" si="77"/>
        <v>-11123.836383619697</v>
      </c>
      <c r="V341" s="21">
        <f t="shared" si="77"/>
        <v>-11548.942869187658</v>
      </c>
      <c r="W341" s="21">
        <f t="shared" si="77"/>
        <v>-12077.243559463839</v>
      </c>
      <c r="X341" s="21">
        <f t="shared" si="77"/>
        <v>-12914.790652400941</v>
      </c>
      <c r="Y341" s="21">
        <f t="shared" si="77"/>
        <v>-13590.682734554688</v>
      </c>
      <c r="Z341" s="21">
        <f t="shared" si="77"/>
        <v>-13545.286153474164</v>
      </c>
      <c r="AA341" s="21">
        <f t="shared" si="77"/>
        <v>-13693.881118380499</v>
      </c>
      <c r="AB341" s="21">
        <f t="shared" si="77"/>
        <v>-14101.438092241857</v>
      </c>
      <c r="AC341" s="21">
        <f t="shared" si="77"/>
        <v>-14289.448477886452</v>
      </c>
      <c r="AD341" s="21">
        <f t="shared" si="77"/>
        <v>-13920.665723914584</v>
      </c>
      <c r="AE341" s="21">
        <f t="shared" si="77"/>
        <v>-14036.43146628447</v>
      </c>
    </row>
    <row r="342" spans="1:31" x14ac:dyDescent="0.2">
      <c r="A342" s="9" t="s">
        <v>593</v>
      </c>
      <c r="B342" s="4" t="s">
        <v>594</v>
      </c>
      <c r="C342" s="35">
        <v>-1025.5300904691821</v>
      </c>
      <c r="D342" s="35">
        <v>-1330.1931088927865</v>
      </c>
      <c r="E342" s="35">
        <v>-1667.401602720978</v>
      </c>
      <c r="F342" s="35">
        <v>-1996.6909872134079</v>
      </c>
      <c r="G342" s="35">
        <v>-2607.4400738863819</v>
      </c>
      <c r="H342" s="35">
        <v>-3436.8082632611686</v>
      </c>
      <c r="I342" s="35">
        <v>-4520.8422313687934</v>
      </c>
      <c r="J342" s="35">
        <v>-5457.7339606626483</v>
      </c>
      <c r="K342" s="35">
        <v>-6235.7386185769856</v>
      </c>
      <c r="L342" s="35">
        <v>-6760.897544585885</v>
      </c>
      <c r="M342" s="35">
        <v>-7788.0909850103262</v>
      </c>
      <c r="N342" s="35">
        <v>-8357.1747066135613</v>
      </c>
      <c r="O342" s="35">
        <v>-7034.7094675616463</v>
      </c>
      <c r="P342" s="35">
        <v>-9254.0335113454803</v>
      </c>
      <c r="Q342" s="35">
        <v>-9521.3696488895876</v>
      </c>
      <c r="R342" s="35">
        <v>-9753.3068972195488</v>
      </c>
      <c r="S342" s="35">
        <v>-9896.1507306957956</v>
      </c>
      <c r="T342" s="35">
        <v>-10068.263856253843</v>
      </c>
      <c r="U342" s="35">
        <v>-10250.17688482592</v>
      </c>
      <c r="V342" s="35">
        <v>-10441.703506468783</v>
      </c>
      <c r="W342" s="35">
        <v>-10633.360545071908</v>
      </c>
      <c r="X342" s="35">
        <v>-11078.473630448332</v>
      </c>
      <c r="Y342" s="35">
        <v>-11238.072484341637</v>
      </c>
      <c r="Z342" s="35">
        <v>-10949.640536854247</v>
      </c>
      <c r="AA342" s="35">
        <v>-10653.306003184867</v>
      </c>
      <c r="AB342" s="35">
        <v>-10295.271680356725</v>
      </c>
      <c r="AC342" s="35">
        <v>-10273.725422727495</v>
      </c>
      <c r="AD342" s="35">
        <v>-9638.274003486431</v>
      </c>
      <c r="AE342" s="35">
        <v>-9605.3264548862262</v>
      </c>
    </row>
    <row r="343" spans="1:31" x14ac:dyDescent="0.2">
      <c r="A343" s="9" t="s">
        <v>595</v>
      </c>
      <c r="B343" s="4" t="s">
        <v>596</v>
      </c>
      <c r="C343" s="35">
        <v>-11.38382321915962</v>
      </c>
      <c r="D343" s="35">
        <v>-11.38382321915962</v>
      </c>
      <c r="E343" s="35">
        <v>-11.38382321915962</v>
      </c>
      <c r="F343" s="35">
        <v>-11.38382321915962</v>
      </c>
      <c r="G343" s="35">
        <v>-11.38382321915962</v>
      </c>
      <c r="H343" s="35">
        <v>-47.44819648497824</v>
      </c>
      <c r="I343" s="35">
        <v>-94.58649544497527</v>
      </c>
      <c r="J343" s="35">
        <v>-135.32643877506945</v>
      </c>
      <c r="K343" s="35">
        <v>-169.15731237864944</v>
      </c>
      <c r="L343" s="35">
        <v>-191.99340348281751</v>
      </c>
      <c r="M343" s="35">
        <v>-338.65854021155934</v>
      </c>
      <c r="N343" s="35">
        <v>-300.91647398316275</v>
      </c>
      <c r="O343" s="35">
        <v>-416.18278435637427</v>
      </c>
      <c r="P343" s="35">
        <v>-586.23016089324165</v>
      </c>
      <c r="Q343" s="35">
        <v>-610.25738392851429</v>
      </c>
      <c r="R343" s="35">
        <v>-640.11248659361991</v>
      </c>
      <c r="S343" s="35">
        <v>-693.34727011290647</v>
      </c>
      <c r="T343" s="35">
        <v>-745.52553744198894</v>
      </c>
      <c r="U343" s="35">
        <v>-851.58613047144979</v>
      </c>
      <c r="V343" s="35">
        <v>-1085.1443708412764</v>
      </c>
      <c r="W343" s="35">
        <v>-1421.7299803396575</v>
      </c>
      <c r="X343" s="35">
        <v>-1775.2435980619218</v>
      </c>
      <c r="Y343" s="35">
        <v>-2217.7629931687693</v>
      </c>
      <c r="Z343" s="35">
        <v>-2300.1578380541241</v>
      </c>
      <c r="AA343" s="35">
        <v>-2561.3193689759564</v>
      </c>
      <c r="AB343" s="35">
        <v>-3236.2939362522702</v>
      </c>
      <c r="AC343" s="35">
        <v>-3249.9123729570488</v>
      </c>
      <c r="AD343" s="35">
        <v>-3165.7460582738772</v>
      </c>
      <c r="AE343" s="35">
        <v>-3142.6220904986808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-38.767886869663833</v>
      </c>
      <c r="Y344" s="35">
        <v>-112.47571127558842</v>
      </c>
      <c r="Z344" s="35">
        <v>-273.02518624859385</v>
      </c>
      <c r="AA344" s="35">
        <v>-456.79315390247791</v>
      </c>
      <c r="AB344" s="35">
        <v>-545.94477389488782</v>
      </c>
      <c r="AC344" s="35">
        <v>-741.88298046393334</v>
      </c>
      <c r="AD344" s="35">
        <v>-933.20124818232023</v>
      </c>
      <c r="AE344" s="35">
        <v>-1104.6009795417285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-0.55292968644199303</v>
      </c>
      <c r="D346" s="35">
        <v>-0.55292968644199303</v>
      </c>
      <c r="E346" s="35">
        <v>-0.55292968644199303</v>
      </c>
      <c r="F346" s="35">
        <v>-0.55292968644199303</v>
      </c>
      <c r="G346" s="35">
        <v>-0.55292968644199303</v>
      </c>
      <c r="H346" s="35">
        <v>-0.85749435853088019</v>
      </c>
      <c r="I346" s="35">
        <v>-1.2555786524062005</v>
      </c>
      <c r="J346" s="35">
        <v>-1.5996286485005495</v>
      </c>
      <c r="K346" s="35">
        <v>-1.8853313515424055</v>
      </c>
      <c r="L346" s="35">
        <v>-2.0781827993595989</v>
      </c>
      <c r="M346" s="35">
        <v>-2.8599811367689276</v>
      </c>
      <c r="N346" s="35">
        <v>-2.3862279013883598</v>
      </c>
      <c r="O346" s="35">
        <v>-1.2378557238452115</v>
      </c>
      <c r="P346" s="35">
        <v>-1.2378557238452115</v>
      </c>
      <c r="Q346" s="35">
        <v>-1.2378557238452113</v>
      </c>
      <c r="R346" s="35">
        <v>-1.2378557238452113</v>
      </c>
      <c r="S346" s="35">
        <v>-4.1512442518547603</v>
      </c>
      <c r="T346" s="35">
        <v>-1.2378557238452113</v>
      </c>
      <c r="U346" s="35">
        <v>-1.2378557238452113</v>
      </c>
      <c r="V346" s="35">
        <v>-1.2378557238452113</v>
      </c>
      <c r="W346" s="35">
        <v>-1.2378557238452113</v>
      </c>
      <c r="X346" s="35">
        <v>-1.2378557238452106</v>
      </c>
      <c r="Y346" s="35">
        <v>-1.2378557238452106</v>
      </c>
      <c r="Z346" s="35">
        <v>-1.2378557238452106</v>
      </c>
      <c r="AA346" s="35">
        <v>-1.2378557238452106</v>
      </c>
      <c r="AB346" s="35">
        <v>-1.2378557238452106</v>
      </c>
      <c r="AC346" s="35">
        <v>-1.2378557238452106</v>
      </c>
      <c r="AD346" s="35">
        <v>-3.6090432472189677</v>
      </c>
      <c r="AE346" s="35">
        <v>-3.6481527276175125</v>
      </c>
    </row>
    <row r="347" spans="1:31" x14ac:dyDescent="0.2">
      <c r="A347" s="9" t="s">
        <v>603</v>
      </c>
      <c r="B347" s="4" t="s">
        <v>604</v>
      </c>
      <c r="C347" s="35">
        <v>-0.40288097714689397</v>
      </c>
      <c r="D347" s="35">
        <v>-0.40288097714689397</v>
      </c>
      <c r="E347" s="35">
        <v>-0.40288097714689397</v>
      </c>
      <c r="F347" s="35">
        <v>-0.40288097714689397</v>
      </c>
      <c r="G347" s="35">
        <v>-0.40288097714689397</v>
      </c>
      <c r="H347" s="35">
        <v>-0.82706851120559044</v>
      </c>
      <c r="I347" s="35">
        <v>-1.3815070605235695</v>
      </c>
      <c r="J347" s="35">
        <v>-1.8606884390965062</v>
      </c>
      <c r="K347" s="35">
        <v>-2.2586056507219596</v>
      </c>
      <c r="L347" s="35">
        <v>-2.5272027257804512</v>
      </c>
      <c r="M347" s="35">
        <v>-3.9832864972150555</v>
      </c>
      <c r="N347" s="35">
        <v>-3.7556701259456231</v>
      </c>
      <c r="O347" s="35">
        <v>-3.8694783115803388</v>
      </c>
      <c r="P347" s="35">
        <v>-3.8694783115803379</v>
      </c>
      <c r="Q347" s="35">
        <v>-3.7556701259456231</v>
      </c>
      <c r="R347" s="35">
        <v>-3.6805567234267103</v>
      </c>
      <c r="S347" s="35">
        <v>-3.6805567234267103</v>
      </c>
      <c r="T347" s="35">
        <v>-4.1073374195568944</v>
      </c>
      <c r="U347" s="35">
        <v>-3.9332108955357814</v>
      </c>
      <c r="V347" s="35">
        <v>-3.9548344508063744</v>
      </c>
      <c r="W347" s="35">
        <v>-4.0128766254800805</v>
      </c>
      <c r="X347" s="35">
        <v>-4.1653795942306004</v>
      </c>
      <c r="Y347" s="35">
        <v>-4.2313883418987333</v>
      </c>
      <c r="Z347" s="35">
        <v>-4.3224348904065089</v>
      </c>
      <c r="AA347" s="35">
        <v>-4.3224348904065089</v>
      </c>
      <c r="AB347" s="35">
        <v>-5.7875443111801905</v>
      </c>
      <c r="AC347" s="35">
        <v>-5.7875443111801941</v>
      </c>
      <c r="AD347" s="35">
        <v>-6.5843801221397795</v>
      </c>
      <c r="AE347" s="35">
        <v>-6.9827980276195776</v>
      </c>
    </row>
    <row r="348" spans="1:31" x14ac:dyDescent="0.2">
      <c r="A348" s="9" t="s">
        <v>605</v>
      </c>
      <c r="B348" s="4" t="s">
        <v>421</v>
      </c>
      <c r="C348" s="35">
        <v>-0.86817186253374801</v>
      </c>
      <c r="D348" s="35">
        <v>-0.86817186253374801</v>
      </c>
      <c r="E348" s="35">
        <v>-0.86817186253374801</v>
      </c>
      <c r="F348" s="35">
        <v>-0.86817186253375767</v>
      </c>
      <c r="G348" s="35">
        <v>-0.86817186253375767</v>
      </c>
      <c r="H348" s="35">
        <v>-3.9353193240645856</v>
      </c>
      <c r="I348" s="35">
        <v>-7.9442650204276521</v>
      </c>
      <c r="J348" s="35">
        <v>-11.409053188152184</v>
      </c>
      <c r="K348" s="35">
        <v>-14.286249398655483</v>
      </c>
      <c r="L348" s="35">
        <v>-16.228378223276394</v>
      </c>
      <c r="M348" s="35">
        <v>-28.80171171365124</v>
      </c>
      <c r="N348" s="35">
        <v>-33.71327283443226</v>
      </c>
      <c r="O348" s="35">
        <v>-40.323718488242498</v>
      </c>
      <c r="P348" s="35">
        <v>-16.39217227944523</v>
      </c>
      <c r="Q348" s="35">
        <v>-6.0585867204677708</v>
      </c>
      <c r="R348" s="35">
        <v>-19.851635566370742</v>
      </c>
      <c r="S348" s="35">
        <v>-16.902301702949114</v>
      </c>
      <c r="T348" s="35">
        <v>-16.902301702949117</v>
      </c>
      <c r="U348" s="35">
        <v>-16.902301702949117</v>
      </c>
      <c r="V348" s="35">
        <v>-16.902301702949117</v>
      </c>
      <c r="W348" s="35">
        <v>-16.902301702949117</v>
      </c>
      <c r="X348" s="35">
        <v>-16.902301702949117</v>
      </c>
      <c r="Y348" s="35">
        <v>-16.902301702949117</v>
      </c>
      <c r="Z348" s="35">
        <v>-16.902301702949117</v>
      </c>
      <c r="AA348" s="35">
        <v>-16.902301702949117</v>
      </c>
      <c r="AB348" s="35">
        <v>-16.902301702949117</v>
      </c>
      <c r="AC348" s="35">
        <v>-16.902301702949117</v>
      </c>
      <c r="AD348" s="35">
        <v>-173.25099060259697</v>
      </c>
      <c r="AE348" s="35">
        <v>-173.25099060259697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-3026.1749485014489</v>
      </c>
      <c r="D364" s="21">
        <f t="shared" si="83"/>
        <v>-3173.7156407204193</v>
      </c>
      <c r="E364" s="21">
        <f t="shared" si="83"/>
        <v>-3311.6590449802779</v>
      </c>
      <c r="F364" s="21">
        <f t="shared" si="83"/>
        <v>-3423.1115665509319</v>
      </c>
      <c r="G364" s="21">
        <f t="shared" si="83"/>
        <v>-3363.1483320077155</v>
      </c>
      <c r="H364" s="21">
        <f t="shared" si="83"/>
        <v>-3389.4188382871339</v>
      </c>
      <c r="I364" s="21">
        <f t="shared" si="83"/>
        <v>-3141.1940140819693</v>
      </c>
      <c r="J364" s="21">
        <f t="shared" si="83"/>
        <v>-2823.8952533021047</v>
      </c>
      <c r="K364" s="21">
        <f t="shared" si="83"/>
        <v>-2670.2909767559577</v>
      </c>
      <c r="L364" s="21">
        <f t="shared" si="83"/>
        <v>-2563.6184146041878</v>
      </c>
      <c r="M364" s="21">
        <f t="shared" si="83"/>
        <v>-2336.16800258886</v>
      </c>
      <c r="N364" s="21">
        <f t="shared" si="83"/>
        <v>-2275.2619742597158</v>
      </c>
      <c r="O364" s="21">
        <f t="shared" si="83"/>
        <v>-2663.7399475323941</v>
      </c>
      <c r="P364" s="21">
        <f t="shared" si="83"/>
        <v>-2020.6985913357782</v>
      </c>
      <c r="Q364" s="21">
        <f t="shared" si="83"/>
        <v>-2439.1526903656186</v>
      </c>
      <c r="R364" s="21">
        <f t="shared" si="83"/>
        <v>-2284.0360934684518</v>
      </c>
      <c r="S364" s="21">
        <f t="shared" si="83"/>
        <v>-2424.7939104415077</v>
      </c>
      <c r="T364" s="21">
        <f t="shared" si="83"/>
        <v>-2545.2133442804457</v>
      </c>
      <c r="U364" s="21">
        <f t="shared" si="83"/>
        <v>-2507.0470374843653</v>
      </c>
      <c r="V364" s="21">
        <f t="shared" si="83"/>
        <v>-2483.1075081306067</v>
      </c>
      <c r="W364" s="21">
        <f t="shared" si="83"/>
        <v>-2398.4427724142761</v>
      </c>
      <c r="X364" s="21">
        <f t="shared" si="83"/>
        <v>-2331.4491135364619</v>
      </c>
      <c r="Y364" s="21">
        <f t="shared" si="83"/>
        <v>-2305.3018079506942</v>
      </c>
      <c r="Z364" s="21">
        <f t="shared" si="83"/>
        <v>-2349.5116522410576</v>
      </c>
      <c r="AA364" s="21">
        <f t="shared" si="83"/>
        <v>-2375.7605599046169</v>
      </c>
      <c r="AB364" s="21">
        <f t="shared" si="83"/>
        <v>-2244.5024569602679</v>
      </c>
      <c r="AC364" s="21">
        <f t="shared" si="83"/>
        <v>-2259.3811248817874</v>
      </c>
      <c r="AD364" s="21">
        <f t="shared" si="83"/>
        <v>-2195.5446075896562</v>
      </c>
      <c r="AE364" s="21">
        <f t="shared" si="83"/>
        <v>-2267.9038305856202</v>
      </c>
    </row>
    <row r="365" spans="1:31" x14ac:dyDescent="0.2">
      <c r="A365" s="9" t="s">
        <v>632</v>
      </c>
      <c r="B365" s="4" t="s">
        <v>633</v>
      </c>
      <c r="C365" s="35">
        <v>-2.3702517966110745</v>
      </c>
      <c r="D365" s="35">
        <v>-4.7405035932221491</v>
      </c>
      <c r="E365" s="35">
        <v>-7.1107553898332228</v>
      </c>
      <c r="F365" s="35">
        <v>-9.4810071864442982</v>
      </c>
      <c r="G365" s="35">
        <v>-11.85125898305537</v>
      </c>
      <c r="H365" s="35">
        <v>-14.221510779666456</v>
      </c>
      <c r="I365" s="35">
        <v>-16.591762576277532</v>
      </c>
      <c r="J365" s="35">
        <v>-18.962014372888596</v>
      </c>
      <c r="K365" s="35">
        <v>-21.332266169499679</v>
      </c>
      <c r="L365" s="35">
        <v>-23.70251796611074</v>
      </c>
      <c r="M365" s="35">
        <v>-26.072769762721826</v>
      </c>
      <c r="N365" s="35">
        <v>-28.443021559332891</v>
      </c>
      <c r="O365" s="35">
        <v>-29.71931420849404</v>
      </c>
      <c r="P365" s="35">
        <v>-30.995606857655197</v>
      </c>
      <c r="Q365" s="35">
        <v>-32.271899506816354</v>
      </c>
      <c r="R365" s="35">
        <v>-33.548192155977546</v>
      </c>
      <c r="S365" s="35">
        <v>-34.82448480513866</v>
      </c>
      <c r="T365" s="35">
        <v>-36.100777454299859</v>
      </c>
      <c r="U365" s="35">
        <v>-36.495815931833555</v>
      </c>
      <c r="V365" s="35">
        <v>-36.890854409367293</v>
      </c>
      <c r="W365" s="35">
        <v>-34.915641090289924</v>
      </c>
      <c r="X365" s="35">
        <v>-32.940427771212555</v>
      </c>
      <c r="Y365" s="35">
        <v>-30.965214452135189</v>
      </c>
      <c r="Z365" s="35">
        <v>-28.990001133057866</v>
      </c>
      <c r="AA365" s="35">
        <v>-26.61974933644678</v>
      </c>
      <c r="AB365" s="35">
        <v>-24.249497539835694</v>
      </c>
      <c r="AC365" s="35">
        <v>-21.879245743224629</v>
      </c>
      <c r="AD365" s="35">
        <v>-19.508993946613547</v>
      </c>
      <c r="AE365" s="35">
        <v>-17.138742150002461</v>
      </c>
    </row>
    <row r="366" spans="1:31" x14ac:dyDescent="0.2">
      <c r="A366" s="9" t="s">
        <v>634</v>
      </c>
      <c r="B366" s="4" t="s">
        <v>635</v>
      </c>
      <c r="C366" s="35">
        <v>-3023.8046967048376</v>
      </c>
      <c r="D366" s="35">
        <v>-3168.9751371271973</v>
      </c>
      <c r="E366" s="35">
        <v>-3304.5482895904447</v>
      </c>
      <c r="F366" s="35">
        <v>-3413.6305593644875</v>
      </c>
      <c r="G366" s="35">
        <v>-3351.2970730246602</v>
      </c>
      <c r="H366" s="35">
        <v>-3375.1973275074674</v>
      </c>
      <c r="I366" s="35">
        <v>-3124.6022515056916</v>
      </c>
      <c r="J366" s="35">
        <v>-2804.9332389292163</v>
      </c>
      <c r="K366" s="35">
        <v>-2648.958710586458</v>
      </c>
      <c r="L366" s="35">
        <v>-2539.9158966380769</v>
      </c>
      <c r="M366" s="35">
        <v>-2310.0952328261383</v>
      </c>
      <c r="N366" s="35">
        <v>-2246.8189527003829</v>
      </c>
      <c r="O366" s="35">
        <v>-2634.0206333239003</v>
      </c>
      <c r="P366" s="35">
        <v>-1989.702984478123</v>
      </c>
      <c r="Q366" s="35">
        <v>-2406.8807908588024</v>
      </c>
      <c r="R366" s="35">
        <v>-2250.4879013124742</v>
      </c>
      <c r="S366" s="35">
        <v>-2389.9694256363691</v>
      </c>
      <c r="T366" s="35">
        <v>-2509.1125668261457</v>
      </c>
      <c r="U366" s="35">
        <v>-2470.5512215525318</v>
      </c>
      <c r="V366" s="35">
        <v>-2446.2166537212393</v>
      </c>
      <c r="W366" s="35">
        <v>-2363.5271313239859</v>
      </c>
      <c r="X366" s="35">
        <v>-2298.5086857652495</v>
      </c>
      <c r="Y366" s="35">
        <v>-2274.3365934985591</v>
      </c>
      <c r="Z366" s="35">
        <v>-2320.5216511079998</v>
      </c>
      <c r="AA366" s="35">
        <v>-2349.1408105681703</v>
      </c>
      <c r="AB366" s="35">
        <v>-2220.252959420432</v>
      </c>
      <c r="AC366" s="35">
        <v>-2237.5018791385628</v>
      </c>
      <c r="AD366" s="35">
        <v>-2176.0356136430428</v>
      </c>
      <c r="AE366" s="35">
        <v>-2250.7650884356176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-8637.0835892089362</v>
      </c>
      <c r="D367" s="21">
        <f t="shared" si="84"/>
        <v>-9045.5458230546774</v>
      </c>
      <c r="E367" s="21">
        <f t="shared" si="84"/>
        <v>-9423.6510341990816</v>
      </c>
      <c r="F367" s="21">
        <f t="shared" si="84"/>
        <v>-9731.4386697928621</v>
      </c>
      <c r="G367" s="21">
        <f t="shared" si="84"/>
        <v>-9543.5916667460315</v>
      </c>
      <c r="H367" s="21">
        <f t="shared" si="84"/>
        <v>-9597.3430674604915</v>
      </c>
      <c r="I367" s="21">
        <f t="shared" si="84"/>
        <v>-8875.9083066412823</v>
      </c>
      <c r="J367" s="21">
        <f t="shared" si="84"/>
        <v>-7958.5900552953854</v>
      </c>
      <c r="K367" s="21">
        <f t="shared" si="84"/>
        <v>-7509.4432608633124</v>
      </c>
      <c r="L367" s="21">
        <f t="shared" si="84"/>
        <v>-7197.1104010251547</v>
      </c>
      <c r="M367" s="21">
        <f t="shared" si="84"/>
        <v>-6535.810655287115</v>
      </c>
      <c r="N367" s="21">
        <f t="shared" si="84"/>
        <v>-6349.300014390119</v>
      </c>
      <c r="O367" s="21">
        <f t="shared" si="84"/>
        <v>-7544.7706585461683</v>
      </c>
      <c r="P367" s="21">
        <f t="shared" si="84"/>
        <v>-5718.3242010354088</v>
      </c>
      <c r="Q367" s="21">
        <f t="shared" si="84"/>
        <v>-6971.4227528138199</v>
      </c>
      <c r="R367" s="21">
        <f t="shared" si="84"/>
        <v>-6570.8623564249147</v>
      </c>
      <c r="S367" s="21">
        <f t="shared" si="84"/>
        <v>-7024.4371873176497</v>
      </c>
      <c r="T367" s="21">
        <f t="shared" si="84"/>
        <v>-7417.0298149802375</v>
      </c>
      <c r="U367" s="21">
        <f t="shared" si="84"/>
        <v>-7399.8308611665461</v>
      </c>
      <c r="V367" s="21">
        <f t="shared" si="84"/>
        <v>-7412.9626887732038</v>
      </c>
      <c r="W367" s="21">
        <f t="shared" si="84"/>
        <v>-7278.1124328615924</v>
      </c>
      <c r="X367" s="21">
        <f t="shared" si="84"/>
        <v>-7192.481467064471</v>
      </c>
      <c r="Y367" s="21">
        <f t="shared" si="84"/>
        <v>-7242.0630414715906</v>
      </c>
      <c r="Z367" s="21">
        <f t="shared" si="84"/>
        <v>-7533.3698456269149</v>
      </c>
      <c r="AA367" s="21">
        <f t="shared" si="84"/>
        <v>-7659.0607950132735</v>
      </c>
      <c r="AB367" s="21">
        <f t="shared" si="84"/>
        <v>-7274.1138152508111</v>
      </c>
      <c r="AC367" s="21">
        <f t="shared" si="84"/>
        <v>-7372.1900370541534</v>
      </c>
      <c r="AD367" s="21">
        <f t="shared" si="84"/>
        <v>-7040.7232779405313</v>
      </c>
      <c r="AE367" s="21">
        <f t="shared" si="84"/>
        <v>-7146.9837237173297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-5361.6623057265651</v>
      </c>
      <c r="D368" s="21">
        <f t="shared" si="85"/>
        <v>-5611.7994707367734</v>
      </c>
      <c r="E368" s="21">
        <f t="shared" si="85"/>
        <v>-5841.9719266585817</v>
      </c>
      <c r="F368" s="21">
        <f t="shared" si="85"/>
        <v>-6030.5121566788075</v>
      </c>
      <c r="G368" s="21">
        <f t="shared" si="85"/>
        <v>-5909.0333410595968</v>
      </c>
      <c r="H368" s="21">
        <f t="shared" si="85"/>
        <v>-5935.7757082134849</v>
      </c>
      <c r="I368" s="21">
        <f t="shared" si="85"/>
        <v>-5484.5660462089318</v>
      </c>
      <c r="J368" s="21">
        <f t="shared" si="85"/>
        <v>-4912.2688166949483</v>
      </c>
      <c r="K368" s="21">
        <f t="shared" si="85"/>
        <v>-4630.8883421298251</v>
      </c>
      <c r="L368" s="21">
        <f t="shared" si="85"/>
        <v>-4435.5023314438768</v>
      </c>
      <c r="M368" s="21">
        <f t="shared" si="85"/>
        <v>-4021.9323496382867</v>
      </c>
      <c r="N368" s="21">
        <f t="shared" si="85"/>
        <v>-3902.8107896481351</v>
      </c>
      <c r="O368" s="21">
        <f t="shared" si="85"/>
        <v>-4648.113042693908</v>
      </c>
      <c r="P368" s="21">
        <f t="shared" si="85"/>
        <v>-3505.6532434688706</v>
      </c>
      <c r="Q368" s="21">
        <f t="shared" si="85"/>
        <v>-4275.0653119742674</v>
      </c>
      <c r="R368" s="21">
        <f t="shared" si="85"/>
        <v>-4029.2286184054356</v>
      </c>
      <c r="S368" s="21">
        <f t="shared" si="85"/>
        <v>-4307.4816868192793</v>
      </c>
      <c r="T368" s="21">
        <f t="shared" si="85"/>
        <v>-4547.4286788338895</v>
      </c>
      <c r="U368" s="21">
        <f t="shared" si="85"/>
        <v>-4538.6493545370395</v>
      </c>
      <c r="V368" s="21">
        <f t="shared" si="85"/>
        <v>-4546.6406801184348</v>
      </c>
      <c r="W368" s="21">
        <f t="shared" si="85"/>
        <v>-4465.5312242079808</v>
      </c>
      <c r="X368" s="21">
        <f t="shared" si="85"/>
        <v>-4412.7176770761498</v>
      </c>
      <c r="Y368" s="21">
        <f t="shared" si="85"/>
        <v>-4444.7807152170608</v>
      </c>
      <c r="Z368" s="21">
        <f t="shared" si="85"/>
        <v>-4628.7186163573424</v>
      </c>
      <c r="AA368" s="21">
        <f t="shared" si="85"/>
        <v>-4693.9544160504402</v>
      </c>
      <c r="AB368" s="21">
        <f t="shared" si="85"/>
        <v>-4444.2980504670895</v>
      </c>
      <c r="AC368" s="21">
        <f t="shared" si="85"/>
        <v>-4489.7256371916164</v>
      </c>
      <c r="AD368" s="21">
        <f t="shared" si="85"/>
        <v>-4257.9710772283579</v>
      </c>
      <c r="AE368" s="21">
        <f t="shared" si="85"/>
        <v>-4292.3817035383845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-5361.6623057265651</v>
      </c>
      <c r="D370" s="35">
        <v>-5611.7994707367734</v>
      </c>
      <c r="E370" s="35">
        <v>-5841.9719266585817</v>
      </c>
      <c r="F370" s="35">
        <v>-6030.5121566788075</v>
      </c>
      <c r="G370" s="35">
        <v>-5909.0333410595968</v>
      </c>
      <c r="H370" s="35">
        <v>-5935.7757082134849</v>
      </c>
      <c r="I370" s="35">
        <v>-5484.5660462089318</v>
      </c>
      <c r="J370" s="35">
        <v>-4912.2688166949483</v>
      </c>
      <c r="K370" s="35">
        <v>-4630.8883421298251</v>
      </c>
      <c r="L370" s="35">
        <v>-4435.5023314438768</v>
      </c>
      <c r="M370" s="35">
        <v>-4021.9323496382867</v>
      </c>
      <c r="N370" s="35">
        <v>-3902.8107896481351</v>
      </c>
      <c r="O370" s="35">
        <v>-4648.113042693908</v>
      </c>
      <c r="P370" s="35">
        <v>-3505.6532434688706</v>
      </c>
      <c r="Q370" s="35">
        <v>-4275.0653119742674</v>
      </c>
      <c r="R370" s="35">
        <v>-4029.2286184054356</v>
      </c>
      <c r="S370" s="35">
        <v>-4307.4816868192793</v>
      </c>
      <c r="T370" s="35">
        <v>-4547.4286788338895</v>
      </c>
      <c r="U370" s="35">
        <v>-4538.6493545370395</v>
      </c>
      <c r="V370" s="35">
        <v>-4546.6406801184348</v>
      </c>
      <c r="W370" s="35">
        <v>-4465.5312242079808</v>
      </c>
      <c r="X370" s="35">
        <v>-4412.7176770761498</v>
      </c>
      <c r="Y370" s="35">
        <v>-4444.7807152170608</v>
      </c>
      <c r="Z370" s="35">
        <v>-4628.7186163573424</v>
      </c>
      <c r="AA370" s="35">
        <v>-4693.9544160504402</v>
      </c>
      <c r="AB370" s="35">
        <v>-4444.2980504670895</v>
      </c>
      <c r="AC370" s="35">
        <v>-4489.7256371916164</v>
      </c>
      <c r="AD370" s="35">
        <v>-4257.9710772283579</v>
      </c>
      <c r="AE370" s="35">
        <v>-4292.3817035383845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-3253.1928241698183</v>
      </c>
      <c r="D371" s="21">
        <f t="shared" si="86"/>
        <v>-3410.4507224860927</v>
      </c>
      <c r="E371" s="21">
        <f t="shared" si="86"/>
        <v>-3557.3868583480917</v>
      </c>
      <c r="F371" s="21">
        <f t="shared" si="86"/>
        <v>-3675.8323831659091</v>
      </c>
      <c r="G371" s="21">
        <f t="shared" si="86"/>
        <v>-3609.9224189054221</v>
      </c>
      <c r="H371" s="21">
        <f t="shared" si="86"/>
        <v>-3636.7557579725922</v>
      </c>
      <c r="I371" s="21">
        <f t="shared" si="86"/>
        <v>-3368.3728225942536</v>
      </c>
      <c r="J371" s="21">
        <f t="shared" si="86"/>
        <v>-3025.701737465356</v>
      </c>
      <c r="K371" s="21">
        <f t="shared" si="86"/>
        <v>-2859.0820106508081</v>
      </c>
      <c r="L371" s="21">
        <f t="shared" si="86"/>
        <v>-2742.9367522084158</v>
      </c>
      <c r="M371" s="21">
        <f t="shared" si="86"/>
        <v>-2496.8964357724567</v>
      </c>
      <c r="N371" s="21">
        <f t="shared" si="86"/>
        <v>-2429.972508656715</v>
      </c>
      <c r="O371" s="21">
        <f t="shared" si="86"/>
        <v>-2877.039073060062</v>
      </c>
      <c r="P371" s="21">
        <f t="shared" si="86"/>
        <v>-2197.6788261912097</v>
      </c>
      <c r="Q371" s="21">
        <f t="shared" si="86"/>
        <v>-2678.034167223464</v>
      </c>
      <c r="R371" s="21">
        <f t="shared" si="86"/>
        <v>-2524.3422892888743</v>
      </c>
      <c r="S371" s="21">
        <f t="shared" si="86"/>
        <v>-2698.4391325641609</v>
      </c>
      <c r="T371" s="21">
        <f t="shared" si="86"/>
        <v>-2850.0148829121304</v>
      </c>
      <c r="U371" s="21">
        <f t="shared" si="86"/>
        <v>-2841.5995227510516</v>
      </c>
      <c r="V371" s="21">
        <f t="shared" si="86"/>
        <v>-2846.6553273966133</v>
      </c>
      <c r="W371" s="21">
        <f t="shared" si="86"/>
        <v>-2793.2128146955997</v>
      </c>
      <c r="X371" s="21">
        <f t="shared" si="86"/>
        <v>-2760.5486493845074</v>
      </c>
      <c r="Y371" s="21">
        <f t="shared" si="86"/>
        <v>-2777.8685098249407</v>
      </c>
      <c r="Z371" s="21">
        <f t="shared" si="86"/>
        <v>-2884.4059116757912</v>
      </c>
      <c r="AA371" s="21">
        <f t="shared" si="86"/>
        <v>-2944.5613552783598</v>
      </c>
      <c r="AB371" s="21">
        <f t="shared" si="86"/>
        <v>-2810.3444782429019</v>
      </c>
      <c r="AC371" s="21">
        <f t="shared" si="86"/>
        <v>-2862.780363571776</v>
      </c>
      <c r="AD371" s="21">
        <f t="shared" si="86"/>
        <v>-2761.4655162901668</v>
      </c>
      <c r="AE371" s="21">
        <f t="shared" si="86"/>
        <v>-2830.2037599983696</v>
      </c>
    </row>
    <row r="372" spans="1:31" x14ac:dyDescent="0.2">
      <c r="A372" s="9" t="s">
        <v>646</v>
      </c>
      <c r="B372" s="4" t="s">
        <v>647</v>
      </c>
      <c r="C372" s="35">
        <v>-1.1289160656649131</v>
      </c>
      <c r="D372" s="35">
        <v>-2.2578321313298262</v>
      </c>
      <c r="E372" s="35">
        <v>-3.3867481969947395</v>
      </c>
      <c r="F372" s="35">
        <v>-4.5156642626596524</v>
      </c>
      <c r="G372" s="35">
        <v>-5.6445803283245652</v>
      </c>
      <c r="H372" s="35">
        <v>-6.7734963939894781</v>
      </c>
      <c r="I372" s="35">
        <v>-7.902412459654391</v>
      </c>
      <c r="J372" s="35">
        <v>-9.0313285253193047</v>
      </c>
      <c r="K372" s="35">
        <v>-10.160244590984217</v>
      </c>
      <c r="L372" s="35">
        <v>-11.28916065664913</v>
      </c>
      <c r="M372" s="35">
        <v>-12.418076722314042</v>
      </c>
      <c r="N372" s="35">
        <v>-13.546992787978956</v>
      </c>
      <c r="O372" s="35">
        <v>-14.24052661517424</v>
      </c>
      <c r="P372" s="35">
        <v>-14.934060442369523</v>
      </c>
      <c r="Q372" s="35">
        <v>-15.627594269564806</v>
      </c>
      <c r="R372" s="35">
        <v>-16.321128096760088</v>
      </c>
      <c r="S372" s="35">
        <v>-17.014661923955369</v>
      </c>
      <c r="T372" s="35">
        <v>-17.708195751150654</v>
      </c>
      <c r="U372" s="35">
        <v>-18.051004997356511</v>
      </c>
      <c r="V372" s="35">
        <v>-18.393814243562375</v>
      </c>
      <c r="W372" s="35">
        <v>-17.607707424103321</v>
      </c>
      <c r="X372" s="35">
        <v>-16.821600604644271</v>
      </c>
      <c r="Y372" s="35">
        <v>-16.035493785185221</v>
      </c>
      <c r="Z372" s="35">
        <v>-15.24938696572617</v>
      </c>
      <c r="AA372" s="35">
        <v>-14.121387376755473</v>
      </c>
      <c r="AB372" s="35">
        <v>-12.993387787784773</v>
      </c>
      <c r="AC372" s="35">
        <v>-11.865388198814076</v>
      </c>
      <c r="AD372" s="35">
        <v>-12.875263121413631</v>
      </c>
      <c r="AE372" s="35">
        <v>-13.88513804401318</v>
      </c>
    </row>
    <row r="373" spans="1:31" x14ac:dyDescent="0.2">
      <c r="A373" s="9" t="s">
        <v>648</v>
      </c>
      <c r="B373" s="4" t="s">
        <v>649</v>
      </c>
      <c r="C373" s="35">
        <v>-3252.0639081041536</v>
      </c>
      <c r="D373" s="35">
        <v>-3408.1928903547628</v>
      </c>
      <c r="E373" s="35">
        <v>-3554.000110151097</v>
      </c>
      <c r="F373" s="35">
        <v>-3671.3167189032492</v>
      </c>
      <c r="G373" s="35">
        <v>-3604.2778385770976</v>
      </c>
      <c r="H373" s="35">
        <v>-3629.9822615786029</v>
      </c>
      <c r="I373" s="35">
        <v>-3360.4704101345992</v>
      </c>
      <c r="J373" s="35">
        <v>-3016.6704089400369</v>
      </c>
      <c r="K373" s="35">
        <v>-2848.9217660598238</v>
      </c>
      <c r="L373" s="35">
        <v>-2731.6475915517667</v>
      </c>
      <c r="M373" s="35">
        <v>-2484.4783590501424</v>
      </c>
      <c r="N373" s="35">
        <v>-2416.4255158687361</v>
      </c>
      <c r="O373" s="35">
        <v>-2862.798546444888</v>
      </c>
      <c r="P373" s="35">
        <v>-2182.7447657488401</v>
      </c>
      <c r="Q373" s="35">
        <v>-2662.4065729538993</v>
      </c>
      <c r="R373" s="35">
        <v>-2508.0211611921141</v>
      </c>
      <c r="S373" s="35">
        <v>-2681.4244706402055</v>
      </c>
      <c r="T373" s="35">
        <v>-2832.3066871609799</v>
      </c>
      <c r="U373" s="35">
        <v>-2823.5485177536953</v>
      </c>
      <c r="V373" s="35">
        <v>-2828.2615131530511</v>
      </c>
      <c r="W373" s="35">
        <v>-2775.6051072714963</v>
      </c>
      <c r="X373" s="35">
        <v>-2743.7270487798633</v>
      </c>
      <c r="Y373" s="35">
        <v>-2761.8330160397554</v>
      </c>
      <c r="Z373" s="35">
        <v>-2869.1565247100652</v>
      </c>
      <c r="AA373" s="35">
        <v>-2930.4399679016042</v>
      </c>
      <c r="AB373" s="35">
        <v>-2797.3510904551172</v>
      </c>
      <c r="AC373" s="35">
        <v>-2850.9149753729621</v>
      </c>
      <c r="AD373" s="35">
        <v>-2748.590253168753</v>
      </c>
      <c r="AE373" s="35">
        <v>-2816.3186219543563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-22.228459312553952</v>
      </c>
      <c r="D374" s="21">
        <f t="shared" si="87"/>
        <v>-23.295629831810853</v>
      </c>
      <c r="E374" s="21">
        <f t="shared" si="87"/>
        <v>-24.292249192409106</v>
      </c>
      <c r="F374" s="21">
        <f t="shared" si="87"/>
        <v>-25.094129948145643</v>
      </c>
      <c r="G374" s="21">
        <f t="shared" si="87"/>
        <v>-24.635906781013055</v>
      </c>
      <c r="H374" s="21">
        <f t="shared" si="87"/>
        <v>-24.811601274413938</v>
      </c>
      <c r="I374" s="21">
        <f t="shared" si="87"/>
        <v>-22.969437838097399</v>
      </c>
      <c r="J374" s="21">
        <f t="shared" si="87"/>
        <v>-20.619501135080871</v>
      </c>
      <c r="K374" s="21">
        <f t="shared" si="87"/>
        <v>-19.472908082679041</v>
      </c>
      <c r="L374" s="21">
        <f t="shared" si="87"/>
        <v>-18.671317372862575</v>
      </c>
      <c r="M374" s="21">
        <f t="shared" si="87"/>
        <v>-16.981869876370883</v>
      </c>
      <c r="N374" s="21">
        <f t="shared" si="87"/>
        <v>-16.516716085268612</v>
      </c>
      <c r="O374" s="21">
        <f t="shared" si="87"/>
        <v>-19.618542792198593</v>
      </c>
      <c r="P374" s="21">
        <f t="shared" si="87"/>
        <v>-14.992131375327975</v>
      </c>
      <c r="Q374" s="21">
        <f t="shared" si="87"/>
        <v>-18.323273616088283</v>
      </c>
      <c r="R374" s="21">
        <f t="shared" si="87"/>
        <v>-17.291448730604863</v>
      </c>
      <c r="S374" s="21">
        <f t="shared" si="87"/>
        <v>-18.516367934209409</v>
      </c>
      <c r="T374" s="21">
        <f t="shared" si="87"/>
        <v>-19.586253234216844</v>
      </c>
      <c r="U374" s="21">
        <f t="shared" si="87"/>
        <v>-19.581983878454597</v>
      </c>
      <c r="V374" s="21">
        <f t="shared" si="87"/>
        <v>-19.666681258155897</v>
      </c>
      <c r="W374" s="21">
        <f t="shared" si="87"/>
        <v>-19.368393958012582</v>
      </c>
      <c r="X374" s="21">
        <f t="shared" si="87"/>
        <v>-19.215140603813598</v>
      </c>
      <c r="Y374" s="21">
        <f t="shared" si="87"/>
        <v>-19.413816429589463</v>
      </c>
      <c r="Z374" s="21">
        <f t="shared" si="87"/>
        <v>-20.245317593782005</v>
      </c>
      <c r="AA374" s="21">
        <f t="shared" si="87"/>
        <v>-20.545023684473595</v>
      </c>
      <c r="AB374" s="21">
        <f t="shared" si="87"/>
        <v>-19.471286540819534</v>
      </c>
      <c r="AC374" s="21">
        <f t="shared" si="87"/>
        <v>-19.684036290760893</v>
      </c>
      <c r="AD374" s="21">
        <f t="shared" si="87"/>
        <v>-21.286684422006026</v>
      </c>
      <c r="AE374" s="21">
        <f t="shared" si="87"/>
        <v>-24.39826018057558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-22.228459312553952</v>
      </c>
      <c r="D376" s="35">
        <v>-23.295629831810853</v>
      </c>
      <c r="E376" s="35">
        <v>-24.292249192409106</v>
      </c>
      <c r="F376" s="35">
        <v>-25.094129948145643</v>
      </c>
      <c r="G376" s="35">
        <v>-24.635906781013055</v>
      </c>
      <c r="H376" s="35">
        <v>-24.811601274413938</v>
      </c>
      <c r="I376" s="35">
        <v>-22.969437838097399</v>
      </c>
      <c r="J376" s="35">
        <v>-20.619501135080871</v>
      </c>
      <c r="K376" s="35">
        <v>-19.472908082679041</v>
      </c>
      <c r="L376" s="35">
        <v>-18.671317372862575</v>
      </c>
      <c r="M376" s="35">
        <v>-16.981869876370883</v>
      </c>
      <c r="N376" s="35">
        <v>-16.516716085268612</v>
      </c>
      <c r="O376" s="35">
        <v>-19.618542792198593</v>
      </c>
      <c r="P376" s="35">
        <v>-14.992131375327975</v>
      </c>
      <c r="Q376" s="35">
        <v>-18.323273616088283</v>
      </c>
      <c r="R376" s="35">
        <v>-17.291448730604863</v>
      </c>
      <c r="S376" s="35">
        <v>-18.516367934209409</v>
      </c>
      <c r="T376" s="35">
        <v>-19.586253234216844</v>
      </c>
      <c r="U376" s="35">
        <v>-19.581983878454597</v>
      </c>
      <c r="V376" s="35">
        <v>-19.666681258155897</v>
      </c>
      <c r="W376" s="35">
        <v>-19.368393958012582</v>
      </c>
      <c r="X376" s="35">
        <v>-19.215140603813598</v>
      </c>
      <c r="Y376" s="35">
        <v>-19.413816429589463</v>
      </c>
      <c r="Z376" s="35">
        <v>-20.245317593782005</v>
      </c>
      <c r="AA376" s="35">
        <v>-20.545023684473595</v>
      </c>
      <c r="AB376" s="35">
        <v>-19.471286540819534</v>
      </c>
      <c r="AC376" s="35">
        <v>-19.684036290760893</v>
      </c>
      <c r="AD376" s="35">
        <v>-21.286684422006026</v>
      </c>
      <c r="AE376" s="35">
        <v>-24.39826018057558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-6.8693025293475012</v>
      </c>
      <c r="D391" s="21">
        <f t="shared" si="92"/>
        <v>-13.738605058695002</v>
      </c>
      <c r="E391" s="21">
        <f t="shared" si="92"/>
        <v>-20.607907588042501</v>
      </c>
      <c r="F391" s="21">
        <f t="shared" si="92"/>
        <v>-27.477210117390005</v>
      </c>
      <c r="G391" s="21">
        <f t="shared" si="92"/>
        <v>-34.346512646737509</v>
      </c>
      <c r="H391" s="21">
        <f t="shared" si="92"/>
        <v>-41.215815176085002</v>
      </c>
      <c r="I391" s="21">
        <f t="shared" si="92"/>
        <v>-48.085117705432502</v>
      </c>
      <c r="J391" s="21">
        <f t="shared" si="92"/>
        <v>-54.954420234780009</v>
      </c>
      <c r="K391" s="21">
        <f t="shared" si="92"/>
        <v>-61.823722764127531</v>
      </c>
      <c r="L391" s="21">
        <f t="shared" si="92"/>
        <v>-68.693025293475017</v>
      </c>
      <c r="M391" s="21">
        <f t="shared" si="92"/>
        <v>-75.562327822822539</v>
      </c>
      <c r="N391" s="21">
        <f t="shared" si="92"/>
        <v>-82.431630352170032</v>
      </c>
      <c r="O391" s="21">
        <f t="shared" si="92"/>
        <v>-89.564926573567533</v>
      </c>
      <c r="P391" s="21">
        <f t="shared" si="92"/>
        <v>-96.698222794965019</v>
      </c>
      <c r="Q391" s="21">
        <f t="shared" si="92"/>
        <v>-103.83151901636255</v>
      </c>
      <c r="R391" s="21">
        <f t="shared" si="92"/>
        <v>-110.96481523776004</v>
      </c>
      <c r="S391" s="21">
        <f t="shared" si="92"/>
        <v>-118.09811145915751</v>
      </c>
      <c r="T391" s="21">
        <f t="shared" si="92"/>
        <v>-125.23140768055502</v>
      </c>
      <c r="U391" s="21">
        <f t="shared" si="92"/>
        <v>-132.57736548721502</v>
      </c>
      <c r="V391" s="21">
        <f t="shared" si="92"/>
        <v>-139.92332329387503</v>
      </c>
      <c r="W391" s="21">
        <f t="shared" si="92"/>
        <v>-140.39997857118752</v>
      </c>
      <c r="X391" s="21">
        <f t="shared" si="92"/>
        <v>-140.87663384850003</v>
      </c>
      <c r="Y391" s="21">
        <f t="shared" si="92"/>
        <v>-141.35328912581249</v>
      </c>
      <c r="Z391" s="21">
        <f t="shared" si="92"/>
        <v>-141.82994440312504</v>
      </c>
      <c r="AA391" s="21">
        <f t="shared" si="92"/>
        <v>-134.96477510835007</v>
      </c>
      <c r="AB391" s="21">
        <f t="shared" si="92"/>
        <v>-128.09960581357504</v>
      </c>
      <c r="AC391" s="21">
        <f t="shared" si="92"/>
        <v>-121.23443651880005</v>
      </c>
      <c r="AD391" s="21">
        <f t="shared" si="92"/>
        <v>-120.58947415196003</v>
      </c>
      <c r="AE391" s="21">
        <f t="shared" si="92"/>
        <v>-119.94451178512003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-6.8693025293475012</v>
      </c>
      <c r="D393" s="21">
        <f t="shared" si="93"/>
        <v>-13.738605058695002</v>
      </c>
      <c r="E393" s="21">
        <f t="shared" si="93"/>
        <v>-20.607907588042501</v>
      </c>
      <c r="F393" s="21">
        <f t="shared" si="93"/>
        <v>-27.477210117390005</v>
      </c>
      <c r="G393" s="21">
        <f t="shared" si="93"/>
        <v>-34.346512646737509</v>
      </c>
      <c r="H393" s="21">
        <f t="shared" si="93"/>
        <v>-41.215815176085002</v>
      </c>
      <c r="I393" s="21">
        <f t="shared" si="93"/>
        <v>-48.085117705432502</v>
      </c>
      <c r="J393" s="21">
        <f t="shared" si="93"/>
        <v>-54.954420234780009</v>
      </c>
      <c r="K393" s="21">
        <f t="shared" si="93"/>
        <v>-61.823722764127531</v>
      </c>
      <c r="L393" s="21">
        <f t="shared" si="93"/>
        <v>-68.693025293475017</v>
      </c>
      <c r="M393" s="21">
        <f t="shared" si="93"/>
        <v>-75.562327822822539</v>
      </c>
      <c r="N393" s="21">
        <f t="shared" si="93"/>
        <v>-82.431630352170032</v>
      </c>
      <c r="O393" s="21">
        <f t="shared" si="93"/>
        <v>-89.564926573567533</v>
      </c>
      <c r="P393" s="21">
        <f t="shared" si="93"/>
        <v>-96.698222794965019</v>
      </c>
      <c r="Q393" s="21">
        <f t="shared" si="93"/>
        <v>-103.83151901636255</v>
      </c>
      <c r="R393" s="21">
        <f t="shared" si="93"/>
        <v>-110.96481523776004</v>
      </c>
      <c r="S393" s="21">
        <f t="shared" si="93"/>
        <v>-118.09811145915751</v>
      </c>
      <c r="T393" s="21">
        <f t="shared" si="93"/>
        <v>-125.23140768055502</v>
      </c>
      <c r="U393" s="21">
        <f t="shared" si="93"/>
        <v>-132.57736548721502</v>
      </c>
      <c r="V393" s="21">
        <f t="shared" si="93"/>
        <v>-139.92332329387503</v>
      </c>
      <c r="W393" s="21">
        <f t="shared" si="93"/>
        <v>-140.39997857118752</v>
      </c>
      <c r="X393" s="21">
        <f t="shared" si="93"/>
        <v>-140.87663384850003</v>
      </c>
      <c r="Y393" s="21">
        <f t="shared" si="93"/>
        <v>-141.35328912581249</v>
      </c>
      <c r="Z393" s="21">
        <f t="shared" si="93"/>
        <v>-141.82994440312504</v>
      </c>
      <c r="AA393" s="21">
        <f t="shared" si="93"/>
        <v>-134.96477510835007</v>
      </c>
      <c r="AB393" s="21">
        <f t="shared" si="93"/>
        <v>-128.09960581357504</v>
      </c>
      <c r="AC393" s="21">
        <f t="shared" si="93"/>
        <v>-121.23443651880005</v>
      </c>
      <c r="AD393" s="21">
        <f t="shared" si="93"/>
        <v>-120.58947415196003</v>
      </c>
      <c r="AE393" s="21">
        <f t="shared" si="93"/>
        <v>-119.94451178512003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-6.8693025293475012</v>
      </c>
      <c r="D395" s="35">
        <v>-13.738605058695002</v>
      </c>
      <c r="E395" s="35">
        <v>-20.607907588042501</v>
      </c>
      <c r="F395" s="35">
        <v>-27.477210117390005</v>
      </c>
      <c r="G395" s="35">
        <v>-34.346512646737509</v>
      </c>
      <c r="H395" s="35">
        <v>-41.215815176085002</v>
      </c>
      <c r="I395" s="35">
        <v>-48.085117705432502</v>
      </c>
      <c r="J395" s="35">
        <v>-54.954420234780009</v>
      </c>
      <c r="K395" s="35">
        <v>-61.823722764127531</v>
      </c>
      <c r="L395" s="35">
        <v>-68.693025293475017</v>
      </c>
      <c r="M395" s="35">
        <v>-75.562327822822539</v>
      </c>
      <c r="N395" s="35">
        <v>-82.431630352170032</v>
      </c>
      <c r="O395" s="35">
        <v>-89.564926573567533</v>
      </c>
      <c r="P395" s="35">
        <v>-96.698222794965019</v>
      </c>
      <c r="Q395" s="35">
        <v>-103.83151901636255</v>
      </c>
      <c r="R395" s="35">
        <v>-110.96481523776004</v>
      </c>
      <c r="S395" s="35">
        <v>-118.09811145915751</v>
      </c>
      <c r="T395" s="35">
        <v>-125.23140768055502</v>
      </c>
      <c r="U395" s="35">
        <v>-132.57736548721502</v>
      </c>
      <c r="V395" s="35">
        <v>-139.92332329387503</v>
      </c>
      <c r="W395" s="35">
        <v>-140.39997857118752</v>
      </c>
      <c r="X395" s="35">
        <v>-140.87663384850003</v>
      </c>
      <c r="Y395" s="35">
        <v>-141.35328912581249</v>
      </c>
      <c r="Z395" s="35">
        <v>-141.82994440312504</v>
      </c>
      <c r="AA395" s="35">
        <v>-134.96477510835007</v>
      </c>
      <c r="AB395" s="35">
        <v>-128.09960581357504</v>
      </c>
      <c r="AC395" s="35">
        <v>-121.23443651880005</v>
      </c>
      <c r="AD395" s="35">
        <v>-120.58947415196003</v>
      </c>
      <c r="AE395" s="35">
        <v>-119.94451178512003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-1580.6313719948246</v>
      </c>
      <c r="D423" s="35">
        <v>-1306.8136691206855</v>
      </c>
      <c r="E423" s="35">
        <v>-1210.8879338883146</v>
      </c>
      <c r="F423" s="35">
        <v>-1178.5811990429763</v>
      </c>
      <c r="G423" s="35">
        <v>-1394.4058562069677</v>
      </c>
      <c r="H423" s="35">
        <v>-1713.9197187869104</v>
      </c>
      <c r="I423" s="35">
        <v>-1606.6949356668008</v>
      </c>
      <c r="J423" s="35">
        <v>-1740.4056525884687</v>
      </c>
      <c r="K423" s="35">
        <v>-1491.3175009336157</v>
      </c>
      <c r="L423" s="35">
        <v>-1938.915895813431</v>
      </c>
      <c r="M423" s="35">
        <v>-1932.2645169919415</v>
      </c>
      <c r="N423" s="35">
        <v>-2051.3302274928856</v>
      </c>
      <c r="O423" s="35">
        <v>-2454.4566906447476</v>
      </c>
      <c r="P423" s="35">
        <v>-2792.6617045526568</v>
      </c>
      <c r="Q423" s="35">
        <v>-2751.2963145707035</v>
      </c>
      <c r="R423" s="35">
        <v>-3085.411174011791</v>
      </c>
      <c r="S423" s="35">
        <v>-3444.2089725444766</v>
      </c>
      <c r="T423" s="35">
        <v>-3118.1034683446583</v>
      </c>
      <c r="U423" s="35">
        <v>-3053.1731846987227</v>
      </c>
      <c r="V423" s="35">
        <v>-2043.374973443257</v>
      </c>
      <c r="W423" s="35">
        <v>-2484.4067716564678</v>
      </c>
      <c r="X423" s="35">
        <v>-2675.6524622012571</v>
      </c>
      <c r="Y423" s="35">
        <v>-2319.8187057291866</v>
      </c>
      <c r="Z423" s="35">
        <v>-2339.2538515796255</v>
      </c>
      <c r="AA423" s="35">
        <v>-2302.9409951508223</v>
      </c>
      <c r="AB423" s="35">
        <v>-2562.2458591180093</v>
      </c>
      <c r="AC423" s="35">
        <v>-2673.4231740066512</v>
      </c>
      <c r="AD423" s="35">
        <v>-2570.1675671628805</v>
      </c>
      <c r="AE423" s="35">
        <v>-2662.9527607960517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-18115.232578811931</v>
      </c>
      <c r="D455" s="28">
        <f t="shared" si="105"/>
        <v>-18817.301350923615</v>
      </c>
      <c r="E455" s="28">
        <f t="shared" si="105"/>
        <v>-19709.744305167642</v>
      </c>
      <c r="F455" s="28">
        <f t="shared" si="105"/>
        <v>-20580.974362697041</v>
      </c>
      <c r="G455" s="28">
        <f t="shared" si="105"/>
        <v>-21352.368109222385</v>
      </c>
      <c r="H455" s="28">
        <f t="shared" si="105"/>
        <v>-22864.157271929515</v>
      </c>
      <c r="I455" s="28">
        <f t="shared" si="105"/>
        <v>-23111.431051832275</v>
      </c>
      <c r="J455" s="28">
        <f t="shared" si="105"/>
        <v>-23165.33566659144</v>
      </c>
      <c r="K455" s="28">
        <f t="shared" si="105"/>
        <v>-23325.871288741724</v>
      </c>
      <c r="L455" s="28">
        <f t="shared" si="105"/>
        <v>-24059.093121611728</v>
      </c>
      <c r="M455" s="28">
        <f t="shared" si="105"/>
        <v>-24494.418445787607</v>
      </c>
      <c r="N455" s="28">
        <f t="shared" si="105"/>
        <v>-25025.765586535235</v>
      </c>
      <c r="O455" s="28">
        <f t="shared" si="105"/>
        <v>-25925.657835490692</v>
      </c>
      <c r="P455" s="28">
        <f t="shared" si="105"/>
        <v>-26278.192512891052</v>
      </c>
      <c r="Q455" s="28">
        <f t="shared" si="105"/>
        <v>-28273.233487499681</v>
      </c>
      <c r="R455" s="28">
        <f t="shared" si="105"/>
        <v>-28335.351355668972</v>
      </c>
      <c r="S455" s="28">
        <f t="shared" si="105"/>
        <v>-29484.100614495714</v>
      </c>
      <c r="T455" s="28">
        <f t="shared" si="105"/>
        <v>-29881.312684478155</v>
      </c>
      <c r="U455" s="28">
        <f t="shared" si="105"/>
        <v>-30039.853425729005</v>
      </c>
      <c r="V455" s="28">
        <f t="shared" si="105"/>
        <v>-29434.507905810395</v>
      </c>
      <c r="W455" s="28">
        <f t="shared" si="105"/>
        <v>-30168.003978137185</v>
      </c>
      <c r="X455" s="28">
        <f t="shared" si="105"/>
        <v>-31027.834932098805</v>
      </c>
      <c r="Y455" s="28">
        <f t="shared" si="105"/>
        <v>-31353.381184712296</v>
      </c>
      <c r="Z455" s="28">
        <f t="shared" si="105"/>
        <v>-31648.852021269438</v>
      </c>
      <c r="AA455" s="28">
        <f t="shared" si="105"/>
        <v>-31895.417929101131</v>
      </c>
      <c r="AB455" s="28">
        <f t="shared" si="105"/>
        <v>-32031.984917892296</v>
      </c>
      <c r="AC455" s="28">
        <f t="shared" si="105"/>
        <v>-32430.587083193001</v>
      </c>
      <c r="AD455" s="28">
        <f t="shared" si="105"/>
        <v>-31553.048041410406</v>
      </c>
      <c r="AE455" s="28">
        <f t="shared" si="105"/>
        <v>-31926.491229274641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-18115.232578811931</v>
      </c>
      <c r="D555" s="28">
        <f t="shared" ref="D555:AE555" si="144">+D556+D559+D562+D565+D568++D571+D574+D575</f>
        <v>-18817.301350923615</v>
      </c>
      <c r="E555" s="28">
        <f t="shared" si="144"/>
        <v>-19709.744305167642</v>
      </c>
      <c r="F555" s="28">
        <f t="shared" si="144"/>
        <v>-20580.974362697041</v>
      </c>
      <c r="G555" s="28">
        <f t="shared" si="144"/>
        <v>-21352.368109222385</v>
      </c>
      <c r="H555" s="28">
        <f t="shared" si="144"/>
        <v>-22864.157271929515</v>
      </c>
      <c r="I555" s="28">
        <f t="shared" si="144"/>
        <v>-23111.431051832275</v>
      </c>
      <c r="J555" s="28">
        <f t="shared" si="144"/>
        <v>-23165.33566659144</v>
      </c>
      <c r="K555" s="28">
        <f t="shared" si="144"/>
        <v>-23325.871288741724</v>
      </c>
      <c r="L555" s="28">
        <f t="shared" si="144"/>
        <v>-24059.093121611728</v>
      </c>
      <c r="M555" s="28">
        <f t="shared" si="144"/>
        <v>-24494.418445787607</v>
      </c>
      <c r="N555" s="28">
        <f t="shared" si="144"/>
        <v>-25025.765586535235</v>
      </c>
      <c r="O555" s="28">
        <f t="shared" si="144"/>
        <v>-25925.657835490692</v>
      </c>
      <c r="P555" s="28">
        <f t="shared" si="144"/>
        <v>-26278.192512891052</v>
      </c>
      <c r="Q555" s="28">
        <f t="shared" si="144"/>
        <v>-28273.233487499681</v>
      </c>
      <c r="R555" s="28">
        <f t="shared" si="144"/>
        <v>-28335.351355668972</v>
      </c>
      <c r="S555" s="28">
        <f t="shared" si="144"/>
        <v>-29484.100614495714</v>
      </c>
      <c r="T555" s="28">
        <f t="shared" si="144"/>
        <v>-29881.312684478155</v>
      </c>
      <c r="U555" s="28">
        <f t="shared" si="144"/>
        <v>-30039.853425729005</v>
      </c>
      <c r="V555" s="28">
        <f t="shared" si="144"/>
        <v>-29434.507905810395</v>
      </c>
      <c r="W555" s="28">
        <f t="shared" si="144"/>
        <v>-30168.003978137185</v>
      </c>
      <c r="X555" s="28">
        <f t="shared" si="144"/>
        <v>-31027.834932098805</v>
      </c>
      <c r="Y555" s="28">
        <f t="shared" si="144"/>
        <v>-31353.381184712296</v>
      </c>
      <c r="Z555" s="28">
        <f t="shared" si="144"/>
        <v>-31648.852021269438</v>
      </c>
      <c r="AA555" s="28">
        <f t="shared" si="144"/>
        <v>-31895.417929101131</v>
      </c>
      <c r="AB555" s="28">
        <f t="shared" si="144"/>
        <v>-32031.984917892296</v>
      </c>
      <c r="AC555" s="28">
        <f t="shared" si="144"/>
        <v>-32430.587083193001</v>
      </c>
      <c r="AD555" s="28">
        <f t="shared" si="144"/>
        <v>-31553.048041410406</v>
      </c>
      <c r="AE555" s="28">
        <f t="shared" si="144"/>
        <v>-31926.491229274641</v>
      </c>
    </row>
    <row r="556" spans="1:31" x14ac:dyDescent="0.2">
      <c r="A556" s="9" t="s">
        <v>549</v>
      </c>
      <c r="B556" s="4" t="s">
        <v>550</v>
      </c>
      <c r="C556" s="21">
        <f>+C557+C558</f>
        <v>-16527.731904287761</v>
      </c>
      <c r="D556" s="21">
        <f t="shared" ref="D556:AE556" si="145">+D557+D558</f>
        <v>-17496.749076744236</v>
      </c>
      <c r="E556" s="21">
        <f t="shared" si="145"/>
        <v>-18478.248463691285</v>
      </c>
      <c r="F556" s="21">
        <f t="shared" si="145"/>
        <v>-19374.915953536674</v>
      </c>
      <c r="G556" s="21">
        <f t="shared" si="145"/>
        <v>-19923.615740368681</v>
      </c>
      <c r="H556" s="21">
        <f t="shared" si="145"/>
        <v>-21109.021737966519</v>
      </c>
      <c r="I556" s="21">
        <f t="shared" si="145"/>
        <v>-21456.650998460042</v>
      </c>
      <c r="J556" s="21">
        <f t="shared" si="145"/>
        <v>-21369.975593768191</v>
      </c>
      <c r="K556" s="21">
        <f t="shared" si="145"/>
        <v>-21772.730065043979</v>
      </c>
      <c r="L556" s="21">
        <f t="shared" si="145"/>
        <v>-22051.484200504819</v>
      </c>
      <c r="M556" s="21">
        <f t="shared" si="145"/>
        <v>-22486.591600972843</v>
      </c>
      <c r="N556" s="21">
        <f t="shared" si="145"/>
        <v>-22892.003728690179</v>
      </c>
      <c r="O556" s="21">
        <f t="shared" si="145"/>
        <v>-23381.636218272379</v>
      </c>
      <c r="P556" s="21">
        <f t="shared" si="145"/>
        <v>-23388.832585543427</v>
      </c>
      <c r="Q556" s="21">
        <f t="shared" si="145"/>
        <v>-25418.105653912615</v>
      </c>
      <c r="R556" s="21">
        <f t="shared" si="145"/>
        <v>-25138.975366419421</v>
      </c>
      <c r="S556" s="21">
        <f t="shared" si="145"/>
        <v>-25921.793530492083</v>
      </c>
      <c r="T556" s="21">
        <f t="shared" si="145"/>
        <v>-26637.977808452939</v>
      </c>
      <c r="U556" s="21">
        <f t="shared" si="145"/>
        <v>-26854.102875543067</v>
      </c>
      <c r="V556" s="21">
        <f t="shared" si="145"/>
        <v>-27251.209609073263</v>
      </c>
      <c r="W556" s="21">
        <f t="shared" si="145"/>
        <v>-27543.197227909532</v>
      </c>
      <c r="X556" s="21">
        <f t="shared" si="145"/>
        <v>-28211.305836049047</v>
      </c>
      <c r="Y556" s="21">
        <f t="shared" si="145"/>
        <v>-28892.209189857298</v>
      </c>
      <c r="Z556" s="21">
        <f t="shared" si="145"/>
        <v>-29167.768225286687</v>
      </c>
      <c r="AA556" s="21">
        <f t="shared" si="145"/>
        <v>-29457.512158841957</v>
      </c>
      <c r="AB556" s="21">
        <f t="shared" si="145"/>
        <v>-29341.639452960713</v>
      </c>
      <c r="AC556" s="21">
        <f t="shared" si="145"/>
        <v>-29635.929472667551</v>
      </c>
      <c r="AD556" s="21">
        <f t="shared" si="145"/>
        <v>-28862.291000095567</v>
      </c>
      <c r="AE556" s="21">
        <f t="shared" si="145"/>
        <v>-29143.593956693468</v>
      </c>
    </row>
    <row r="557" spans="1:31" x14ac:dyDescent="0.2">
      <c r="A557" s="9" t="s">
        <v>551</v>
      </c>
      <c r="B557" s="4" t="s">
        <v>552</v>
      </c>
      <c r="C557" s="35">
        <f>+C299</f>
        <v>-7890.6483150788254</v>
      </c>
      <c r="D557" s="35">
        <f t="shared" ref="D557:AE557" si="146">+D299</f>
        <v>-8451.2032536895604</v>
      </c>
      <c r="E557" s="35">
        <f t="shared" si="146"/>
        <v>-9054.5974294922053</v>
      </c>
      <c r="F557" s="35">
        <f t="shared" si="146"/>
        <v>-9643.4772837438122</v>
      </c>
      <c r="G557" s="35">
        <f t="shared" si="146"/>
        <v>-10380.024073622648</v>
      </c>
      <c r="H557" s="35">
        <f t="shared" si="146"/>
        <v>-11511.678670506029</v>
      </c>
      <c r="I557" s="35">
        <f t="shared" si="146"/>
        <v>-12580.742691818761</v>
      </c>
      <c r="J557" s="35">
        <f t="shared" si="146"/>
        <v>-13411.385538472805</v>
      </c>
      <c r="K557" s="35">
        <f t="shared" si="146"/>
        <v>-14263.286804180669</v>
      </c>
      <c r="L557" s="35">
        <f t="shared" si="146"/>
        <v>-14854.373799479665</v>
      </c>
      <c r="M557" s="35">
        <f t="shared" si="146"/>
        <v>-15950.780945685729</v>
      </c>
      <c r="N557" s="35">
        <f t="shared" si="146"/>
        <v>-16542.70371430006</v>
      </c>
      <c r="O557" s="35">
        <f t="shared" si="146"/>
        <v>-15836.865559726211</v>
      </c>
      <c r="P557" s="35">
        <f t="shared" si="146"/>
        <v>-17670.508384508019</v>
      </c>
      <c r="Q557" s="35">
        <f t="shared" si="146"/>
        <v>-18446.682901098797</v>
      </c>
      <c r="R557" s="35">
        <f t="shared" si="146"/>
        <v>-18568.113009994508</v>
      </c>
      <c r="S557" s="35">
        <f t="shared" si="146"/>
        <v>-18897.356343174433</v>
      </c>
      <c r="T557" s="35">
        <f t="shared" si="146"/>
        <v>-19220.947993472702</v>
      </c>
      <c r="U557" s="35">
        <f t="shared" si="146"/>
        <v>-19454.272014376522</v>
      </c>
      <c r="V557" s="35">
        <f t="shared" si="146"/>
        <v>-19838.246920300058</v>
      </c>
      <c r="W557" s="35">
        <f t="shared" si="146"/>
        <v>-20265.08479504794</v>
      </c>
      <c r="X557" s="35">
        <f t="shared" si="146"/>
        <v>-21018.824368984577</v>
      </c>
      <c r="Y557" s="35">
        <f t="shared" si="146"/>
        <v>-21650.146148385709</v>
      </c>
      <c r="Z557" s="35">
        <f t="shared" si="146"/>
        <v>-21634.398379659771</v>
      </c>
      <c r="AA557" s="35">
        <f t="shared" si="146"/>
        <v>-21798.451363828684</v>
      </c>
      <c r="AB557" s="35">
        <f t="shared" si="146"/>
        <v>-22067.525637709903</v>
      </c>
      <c r="AC557" s="35">
        <f t="shared" si="146"/>
        <v>-22263.739435613395</v>
      </c>
      <c r="AD557" s="35">
        <f t="shared" si="146"/>
        <v>-21821.567722155036</v>
      </c>
      <c r="AE557" s="35">
        <f t="shared" si="146"/>
        <v>-21996.610232976138</v>
      </c>
    </row>
    <row r="558" spans="1:31" x14ac:dyDescent="0.2">
      <c r="A558" s="9" t="s">
        <v>636</v>
      </c>
      <c r="B558" s="4" t="s">
        <v>637</v>
      </c>
      <c r="C558" s="35">
        <f>+C367</f>
        <v>-8637.0835892089362</v>
      </c>
      <c r="D558" s="35">
        <f t="shared" ref="D558:AE558" si="147">+D367</f>
        <v>-9045.5458230546774</v>
      </c>
      <c r="E558" s="35">
        <f t="shared" si="147"/>
        <v>-9423.6510341990816</v>
      </c>
      <c r="F558" s="35">
        <f t="shared" si="147"/>
        <v>-9731.4386697928621</v>
      </c>
      <c r="G558" s="35">
        <f t="shared" si="147"/>
        <v>-9543.5916667460315</v>
      </c>
      <c r="H558" s="35">
        <f t="shared" si="147"/>
        <v>-9597.3430674604915</v>
      </c>
      <c r="I558" s="35">
        <f t="shared" si="147"/>
        <v>-8875.9083066412823</v>
      </c>
      <c r="J558" s="35">
        <f t="shared" si="147"/>
        <v>-7958.5900552953854</v>
      </c>
      <c r="K558" s="35">
        <f t="shared" si="147"/>
        <v>-7509.4432608633124</v>
      </c>
      <c r="L558" s="35">
        <f t="shared" si="147"/>
        <v>-7197.1104010251547</v>
      </c>
      <c r="M558" s="35">
        <f t="shared" si="147"/>
        <v>-6535.810655287115</v>
      </c>
      <c r="N558" s="35">
        <f t="shared" si="147"/>
        <v>-6349.300014390119</v>
      </c>
      <c r="O558" s="35">
        <f t="shared" si="147"/>
        <v>-7544.7706585461683</v>
      </c>
      <c r="P558" s="35">
        <f t="shared" si="147"/>
        <v>-5718.3242010354088</v>
      </c>
      <c r="Q558" s="35">
        <f t="shared" si="147"/>
        <v>-6971.4227528138199</v>
      </c>
      <c r="R558" s="35">
        <f t="shared" si="147"/>
        <v>-6570.8623564249147</v>
      </c>
      <c r="S558" s="35">
        <f t="shared" si="147"/>
        <v>-7024.4371873176497</v>
      </c>
      <c r="T558" s="35">
        <f t="shared" si="147"/>
        <v>-7417.0298149802375</v>
      </c>
      <c r="U558" s="35">
        <f t="shared" si="147"/>
        <v>-7399.8308611665461</v>
      </c>
      <c r="V558" s="35">
        <f t="shared" si="147"/>
        <v>-7412.9626887732038</v>
      </c>
      <c r="W558" s="35">
        <f t="shared" si="147"/>
        <v>-7278.1124328615924</v>
      </c>
      <c r="X558" s="35">
        <f t="shared" si="147"/>
        <v>-7192.481467064471</v>
      </c>
      <c r="Y558" s="35">
        <f t="shared" si="147"/>
        <v>-7242.0630414715906</v>
      </c>
      <c r="Z558" s="35">
        <f t="shared" si="147"/>
        <v>-7533.3698456269149</v>
      </c>
      <c r="AA558" s="35">
        <f t="shared" si="147"/>
        <v>-7659.0607950132735</v>
      </c>
      <c r="AB558" s="35">
        <f t="shared" si="147"/>
        <v>-7274.1138152508111</v>
      </c>
      <c r="AC558" s="35">
        <f t="shared" si="147"/>
        <v>-7372.1900370541534</v>
      </c>
      <c r="AD558" s="35">
        <f t="shared" si="147"/>
        <v>-7040.7232779405313</v>
      </c>
      <c r="AE558" s="35">
        <f t="shared" si="147"/>
        <v>-7146.9837237173297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-6.8693025293475012</v>
      </c>
      <c r="D562" s="21">
        <f t="shared" ref="D562:AE562" si="150">+D563+D564</f>
        <v>-13.738605058695002</v>
      </c>
      <c r="E562" s="21">
        <f t="shared" si="150"/>
        <v>-20.607907588042501</v>
      </c>
      <c r="F562" s="21">
        <f t="shared" si="150"/>
        <v>-27.477210117390005</v>
      </c>
      <c r="G562" s="21">
        <f t="shared" si="150"/>
        <v>-34.346512646737509</v>
      </c>
      <c r="H562" s="21">
        <f t="shared" si="150"/>
        <v>-41.215815176085002</v>
      </c>
      <c r="I562" s="21">
        <f t="shared" si="150"/>
        <v>-48.085117705432502</v>
      </c>
      <c r="J562" s="21">
        <f t="shared" si="150"/>
        <v>-54.954420234780009</v>
      </c>
      <c r="K562" s="21">
        <f t="shared" si="150"/>
        <v>-61.823722764127531</v>
      </c>
      <c r="L562" s="21">
        <f t="shared" si="150"/>
        <v>-68.693025293475017</v>
      </c>
      <c r="M562" s="21">
        <f t="shared" si="150"/>
        <v>-75.562327822822539</v>
      </c>
      <c r="N562" s="21">
        <f t="shared" si="150"/>
        <v>-82.431630352170032</v>
      </c>
      <c r="O562" s="21">
        <f t="shared" si="150"/>
        <v>-89.564926573567533</v>
      </c>
      <c r="P562" s="21">
        <f t="shared" si="150"/>
        <v>-96.698222794965019</v>
      </c>
      <c r="Q562" s="21">
        <f t="shared" si="150"/>
        <v>-103.83151901636255</v>
      </c>
      <c r="R562" s="21">
        <f t="shared" si="150"/>
        <v>-110.96481523776004</v>
      </c>
      <c r="S562" s="21">
        <f t="shared" si="150"/>
        <v>-118.09811145915751</v>
      </c>
      <c r="T562" s="21">
        <f t="shared" si="150"/>
        <v>-125.23140768055502</v>
      </c>
      <c r="U562" s="21">
        <f t="shared" si="150"/>
        <v>-132.57736548721502</v>
      </c>
      <c r="V562" s="21">
        <f t="shared" si="150"/>
        <v>-139.92332329387503</v>
      </c>
      <c r="W562" s="21">
        <f t="shared" si="150"/>
        <v>-140.39997857118752</v>
      </c>
      <c r="X562" s="21">
        <f t="shared" si="150"/>
        <v>-140.87663384850003</v>
      </c>
      <c r="Y562" s="21">
        <f t="shared" si="150"/>
        <v>-141.35328912581249</v>
      </c>
      <c r="Z562" s="21">
        <f t="shared" si="150"/>
        <v>-141.82994440312504</v>
      </c>
      <c r="AA562" s="21">
        <f t="shared" si="150"/>
        <v>-134.96477510835007</v>
      </c>
      <c r="AB562" s="21">
        <f t="shared" si="150"/>
        <v>-128.09960581357504</v>
      </c>
      <c r="AC562" s="21">
        <f t="shared" si="150"/>
        <v>-121.23443651880005</v>
      </c>
      <c r="AD562" s="21">
        <f t="shared" si="150"/>
        <v>-120.58947415196003</v>
      </c>
      <c r="AE562" s="21">
        <f t="shared" si="150"/>
        <v>-119.94451178512003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-6.8693025293475012</v>
      </c>
      <c r="D564" s="35">
        <f t="shared" si="151"/>
        <v>-13.738605058695002</v>
      </c>
      <c r="E564" s="35">
        <f t="shared" si="151"/>
        <v>-20.607907588042501</v>
      </c>
      <c r="F564" s="35">
        <f t="shared" si="151"/>
        <v>-27.477210117390005</v>
      </c>
      <c r="G564" s="35">
        <f t="shared" si="151"/>
        <v>-34.346512646737509</v>
      </c>
      <c r="H564" s="35">
        <f t="shared" si="151"/>
        <v>-41.215815176085002</v>
      </c>
      <c r="I564" s="35">
        <f t="shared" si="151"/>
        <v>-48.085117705432502</v>
      </c>
      <c r="J564" s="35">
        <f t="shared" si="151"/>
        <v>-54.954420234780009</v>
      </c>
      <c r="K564" s="35">
        <f t="shared" si="151"/>
        <v>-61.823722764127531</v>
      </c>
      <c r="L564" s="35">
        <f t="shared" si="151"/>
        <v>-68.693025293475017</v>
      </c>
      <c r="M564" s="35">
        <f t="shared" si="151"/>
        <v>-75.562327822822539</v>
      </c>
      <c r="N564" s="35">
        <f t="shared" si="151"/>
        <v>-82.431630352170032</v>
      </c>
      <c r="O564" s="35">
        <f t="shared" si="151"/>
        <v>-89.564926573567533</v>
      </c>
      <c r="P564" s="35">
        <f t="shared" si="151"/>
        <v>-96.698222794965019</v>
      </c>
      <c r="Q564" s="35">
        <f t="shared" si="151"/>
        <v>-103.83151901636255</v>
      </c>
      <c r="R564" s="35">
        <f t="shared" si="151"/>
        <v>-110.96481523776004</v>
      </c>
      <c r="S564" s="35">
        <f t="shared" si="151"/>
        <v>-118.09811145915751</v>
      </c>
      <c r="T564" s="35">
        <f t="shared" si="151"/>
        <v>-125.23140768055502</v>
      </c>
      <c r="U564" s="35">
        <f t="shared" si="151"/>
        <v>-132.57736548721502</v>
      </c>
      <c r="V564" s="35">
        <f t="shared" si="151"/>
        <v>-139.92332329387503</v>
      </c>
      <c r="W564" s="35">
        <f t="shared" si="151"/>
        <v>-140.39997857118752</v>
      </c>
      <c r="X564" s="35">
        <f t="shared" si="151"/>
        <v>-140.87663384850003</v>
      </c>
      <c r="Y564" s="35">
        <f t="shared" si="151"/>
        <v>-141.35328912581249</v>
      </c>
      <c r="Z564" s="35">
        <f t="shared" si="151"/>
        <v>-141.82994440312504</v>
      </c>
      <c r="AA564" s="35">
        <f t="shared" si="151"/>
        <v>-134.96477510835007</v>
      </c>
      <c r="AB564" s="35">
        <f t="shared" si="151"/>
        <v>-128.09960581357504</v>
      </c>
      <c r="AC564" s="35">
        <f t="shared" si="151"/>
        <v>-121.23443651880005</v>
      </c>
      <c r="AD564" s="35">
        <f t="shared" si="151"/>
        <v>-120.58947415196003</v>
      </c>
      <c r="AE564" s="35">
        <f t="shared" si="151"/>
        <v>-119.94451178512003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-1580.6313719948246</v>
      </c>
      <c r="D574" s="37">
        <f t="shared" ref="D574:AE574" si="158">+D423</f>
        <v>-1306.8136691206855</v>
      </c>
      <c r="E574" s="37">
        <f t="shared" si="158"/>
        <v>-1210.8879338883146</v>
      </c>
      <c r="F574" s="37">
        <f t="shared" si="158"/>
        <v>-1178.5811990429763</v>
      </c>
      <c r="G574" s="37">
        <f t="shared" si="158"/>
        <v>-1394.4058562069677</v>
      </c>
      <c r="H574" s="37">
        <f t="shared" si="158"/>
        <v>-1713.9197187869104</v>
      </c>
      <c r="I574" s="37">
        <f t="shared" si="158"/>
        <v>-1606.6949356668008</v>
      </c>
      <c r="J574" s="37">
        <f t="shared" si="158"/>
        <v>-1740.4056525884687</v>
      </c>
      <c r="K574" s="37">
        <f t="shared" si="158"/>
        <v>-1491.3175009336157</v>
      </c>
      <c r="L574" s="37">
        <f t="shared" si="158"/>
        <v>-1938.915895813431</v>
      </c>
      <c r="M574" s="37">
        <f t="shared" si="158"/>
        <v>-1932.2645169919415</v>
      </c>
      <c r="N574" s="37">
        <f t="shared" si="158"/>
        <v>-2051.3302274928856</v>
      </c>
      <c r="O574" s="37">
        <f t="shared" si="158"/>
        <v>-2454.4566906447476</v>
      </c>
      <c r="P574" s="37">
        <f t="shared" si="158"/>
        <v>-2792.6617045526568</v>
      </c>
      <c r="Q574" s="37">
        <f t="shared" si="158"/>
        <v>-2751.2963145707035</v>
      </c>
      <c r="R574" s="37">
        <f t="shared" si="158"/>
        <v>-3085.411174011791</v>
      </c>
      <c r="S574" s="37">
        <f t="shared" si="158"/>
        <v>-3444.2089725444766</v>
      </c>
      <c r="T574" s="37">
        <f t="shared" si="158"/>
        <v>-3118.1034683446583</v>
      </c>
      <c r="U574" s="37">
        <f t="shared" si="158"/>
        <v>-3053.1731846987227</v>
      </c>
      <c r="V574" s="37">
        <f t="shared" si="158"/>
        <v>-2043.374973443257</v>
      </c>
      <c r="W574" s="37">
        <f t="shared" si="158"/>
        <v>-2484.4067716564678</v>
      </c>
      <c r="X574" s="37">
        <f t="shared" si="158"/>
        <v>-2675.6524622012571</v>
      </c>
      <c r="Y574" s="37">
        <f t="shared" si="158"/>
        <v>-2319.8187057291866</v>
      </c>
      <c r="Z574" s="37">
        <f t="shared" si="158"/>
        <v>-2339.2538515796255</v>
      </c>
      <c r="AA574" s="37">
        <f t="shared" si="158"/>
        <v>-2302.9409951508223</v>
      </c>
      <c r="AB574" s="37">
        <f t="shared" si="158"/>
        <v>-2562.2458591180093</v>
      </c>
      <c r="AC574" s="37">
        <f t="shared" si="158"/>
        <v>-2673.4231740066512</v>
      </c>
      <c r="AD574" s="37">
        <f t="shared" si="158"/>
        <v>-2570.1675671628805</v>
      </c>
      <c r="AE574" s="37">
        <f t="shared" si="158"/>
        <v>-2662.9527607960517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-18115.232578811931</v>
      </c>
      <c r="D599" s="28">
        <f t="shared" ref="D599:AE599" si="164">+D600+D604+D613+D624+D633</f>
        <v>-18817.301350923615</v>
      </c>
      <c r="E599" s="28">
        <f t="shared" si="164"/>
        <v>-19709.744305167642</v>
      </c>
      <c r="F599" s="28">
        <f t="shared" si="164"/>
        <v>-20580.974362697041</v>
      </c>
      <c r="G599" s="28">
        <f t="shared" si="164"/>
        <v>-21352.368109222385</v>
      </c>
      <c r="H599" s="28">
        <f t="shared" si="164"/>
        <v>-22864.157271929515</v>
      </c>
      <c r="I599" s="28">
        <f t="shared" si="164"/>
        <v>-23111.431051832275</v>
      </c>
      <c r="J599" s="28">
        <f t="shared" si="164"/>
        <v>-23165.33566659144</v>
      </c>
      <c r="K599" s="28">
        <f t="shared" si="164"/>
        <v>-23325.871288741724</v>
      </c>
      <c r="L599" s="28">
        <f t="shared" si="164"/>
        <v>-24059.093121611728</v>
      </c>
      <c r="M599" s="28">
        <f t="shared" si="164"/>
        <v>-24494.418445787607</v>
      </c>
      <c r="N599" s="28">
        <f t="shared" si="164"/>
        <v>-25025.765586535235</v>
      </c>
      <c r="O599" s="28">
        <f t="shared" si="164"/>
        <v>-25925.657835490692</v>
      </c>
      <c r="P599" s="28">
        <f t="shared" si="164"/>
        <v>-26278.192512891052</v>
      </c>
      <c r="Q599" s="28">
        <f t="shared" si="164"/>
        <v>-28273.233487499681</v>
      </c>
      <c r="R599" s="28">
        <f t="shared" si="164"/>
        <v>-28335.351355668972</v>
      </c>
      <c r="S599" s="28">
        <f t="shared" si="164"/>
        <v>-29484.100614495714</v>
      </c>
      <c r="T599" s="28">
        <f t="shared" si="164"/>
        <v>-29881.312684478155</v>
      </c>
      <c r="U599" s="28">
        <f t="shared" si="164"/>
        <v>-30039.853425729005</v>
      </c>
      <c r="V599" s="28">
        <f t="shared" si="164"/>
        <v>-29434.507905810395</v>
      </c>
      <c r="W599" s="28">
        <f t="shared" si="164"/>
        <v>-30168.003978137185</v>
      </c>
      <c r="X599" s="28">
        <f t="shared" si="164"/>
        <v>-31027.834932098805</v>
      </c>
      <c r="Y599" s="28">
        <f t="shared" si="164"/>
        <v>-31353.381184712296</v>
      </c>
      <c r="Z599" s="28">
        <f t="shared" si="164"/>
        <v>-31648.852021269438</v>
      </c>
      <c r="AA599" s="28">
        <f t="shared" si="164"/>
        <v>-31895.417929101131</v>
      </c>
      <c r="AB599" s="28">
        <f t="shared" si="164"/>
        <v>-32031.984917892296</v>
      </c>
      <c r="AC599" s="28">
        <f t="shared" si="164"/>
        <v>-32430.587083193001</v>
      </c>
      <c r="AD599" s="28">
        <f t="shared" si="164"/>
        <v>-31553.048041410406</v>
      </c>
      <c r="AE599" s="28">
        <f t="shared" si="164"/>
        <v>-31926.491229274641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-18115.232578811931</v>
      </c>
      <c r="D624" s="28">
        <f t="shared" ref="D624:AE624" si="181">+D625+D626+D627+D628+D629+D630+D631+D632</f>
        <v>-18817.301350923615</v>
      </c>
      <c r="E624" s="28">
        <f t="shared" si="181"/>
        <v>-19709.744305167642</v>
      </c>
      <c r="F624" s="28">
        <f t="shared" si="181"/>
        <v>-20580.974362697041</v>
      </c>
      <c r="G624" s="28">
        <f t="shared" si="181"/>
        <v>-21352.368109222385</v>
      </c>
      <c r="H624" s="28">
        <f t="shared" si="181"/>
        <v>-22864.157271929515</v>
      </c>
      <c r="I624" s="28">
        <f t="shared" si="181"/>
        <v>-23111.431051832275</v>
      </c>
      <c r="J624" s="28">
        <f t="shared" si="181"/>
        <v>-23165.33566659144</v>
      </c>
      <c r="K624" s="28">
        <f t="shared" si="181"/>
        <v>-23325.871288741724</v>
      </c>
      <c r="L624" s="28">
        <f t="shared" si="181"/>
        <v>-24059.093121611728</v>
      </c>
      <c r="M624" s="28">
        <f t="shared" si="181"/>
        <v>-24494.418445787607</v>
      </c>
      <c r="N624" s="28">
        <f t="shared" si="181"/>
        <v>-25025.765586535235</v>
      </c>
      <c r="O624" s="28">
        <f t="shared" si="181"/>
        <v>-25925.657835490692</v>
      </c>
      <c r="P624" s="28">
        <f t="shared" si="181"/>
        <v>-26278.192512891052</v>
      </c>
      <c r="Q624" s="28">
        <f t="shared" si="181"/>
        <v>-28273.233487499681</v>
      </c>
      <c r="R624" s="28">
        <f t="shared" si="181"/>
        <v>-28335.351355668972</v>
      </c>
      <c r="S624" s="28">
        <f t="shared" si="181"/>
        <v>-29484.100614495714</v>
      </c>
      <c r="T624" s="28">
        <f t="shared" si="181"/>
        <v>-29881.312684478155</v>
      </c>
      <c r="U624" s="28">
        <f t="shared" si="181"/>
        <v>-30039.853425729005</v>
      </c>
      <c r="V624" s="28">
        <f t="shared" si="181"/>
        <v>-29434.507905810395</v>
      </c>
      <c r="W624" s="28">
        <f t="shared" si="181"/>
        <v>-30168.003978137185</v>
      </c>
      <c r="X624" s="28">
        <f t="shared" si="181"/>
        <v>-31027.834932098805</v>
      </c>
      <c r="Y624" s="28">
        <f t="shared" si="181"/>
        <v>-31353.381184712296</v>
      </c>
      <c r="Z624" s="28">
        <f t="shared" si="181"/>
        <v>-31648.852021269438</v>
      </c>
      <c r="AA624" s="28">
        <f t="shared" si="181"/>
        <v>-31895.417929101131</v>
      </c>
      <c r="AB624" s="28">
        <f t="shared" si="181"/>
        <v>-32031.984917892296</v>
      </c>
      <c r="AC624" s="28">
        <f t="shared" si="181"/>
        <v>-32430.587083193001</v>
      </c>
      <c r="AD624" s="28">
        <f t="shared" si="181"/>
        <v>-31553.048041410406</v>
      </c>
      <c r="AE624" s="28">
        <f t="shared" si="181"/>
        <v>-31926.491229274641</v>
      </c>
    </row>
    <row r="625" spans="1:31" x14ac:dyDescent="0.2">
      <c r="A625" s="9" t="s">
        <v>549</v>
      </c>
      <c r="B625" s="4" t="s">
        <v>550</v>
      </c>
      <c r="C625" s="37">
        <f>+C556</f>
        <v>-16527.731904287761</v>
      </c>
      <c r="D625" s="37">
        <f t="shared" ref="D625:AE625" si="182">+D556</f>
        <v>-17496.749076744236</v>
      </c>
      <c r="E625" s="37">
        <f t="shared" si="182"/>
        <v>-18478.248463691285</v>
      </c>
      <c r="F625" s="37">
        <f t="shared" si="182"/>
        <v>-19374.915953536674</v>
      </c>
      <c r="G625" s="37">
        <f t="shared" si="182"/>
        <v>-19923.615740368681</v>
      </c>
      <c r="H625" s="37">
        <f t="shared" si="182"/>
        <v>-21109.021737966519</v>
      </c>
      <c r="I625" s="37">
        <f t="shared" si="182"/>
        <v>-21456.650998460042</v>
      </c>
      <c r="J625" s="37">
        <f t="shared" si="182"/>
        <v>-21369.975593768191</v>
      </c>
      <c r="K625" s="37">
        <f t="shared" si="182"/>
        <v>-21772.730065043979</v>
      </c>
      <c r="L625" s="37">
        <f t="shared" si="182"/>
        <v>-22051.484200504819</v>
      </c>
      <c r="M625" s="37">
        <f t="shared" si="182"/>
        <v>-22486.591600972843</v>
      </c>
      <c r="N625" s="37">
        <f t="shared" si="182"/>
        <v>-22892.003728690179</v>
      </c>
      <c r="O625" s="37">
        <f t="shared" si="182"/>
        <v>-23381.636218272379</v>
      </c>
      <c r="P625" s="37">
        <f t="shared" si="182"/>
        <v>-23388.832585543427</v>
      </c>
      <c r="Q625" s="37">
        <f t="shared" si="182"/>
        <v>-25418.105653912615</v>
      </c>
      <c r="R625" s="37">
        <f t="shared" si="182"/>
        <v>-25138.975366419421</v>
      </c>
      <c r="S625" s="37">
        <f t="shared" si="182"/>
        <v>-25921.793530492083</v>
      </c>
      <c r="T625" s="37">
        <f t="shared" si="182"/>
        <v>-26637.977808452939</v>
      </c>
      <c r="U625" s="37">
        <f t="shared" si="182"/>
        <v>-26854.102875543067</v>
      </c>
      <c r="V625" s="37">
        <f t="shared" si="182"/>
        <v>-27251.209609073263</v>
      </c>
      <c r="W625" s="37">
        <f t="shared" si="182"/>
        <v>-27543.197227909532</v>
      </c>
      <c r="X625" s="37">
        <f t="shared" si="182"/>
        <v>-28211.305836049047</v>
      </c>
      <c r="Y625" s="37">
        <f t="shared" si="182"/>
        <v>-28892.209189857298</v>
      </c>
      <c r="Z625" s="37">
        <f t="shared" si="182"/>
        <v>-29167.768225286687</v>
      </c>
      <c r="AA625" s="37">
        <f t="shared" si="182"/>
        <v>-29457.512158841957</v>
      </c>
      <c r="AB625" s="37">
        <f t="shared" si="182"/>
        <v>-29341.639452960713</v>
      </c>
      <c r="AC625" s="37">
        <f t="shared" si="182"/>
        <v>-29635.929472667551</v>
      </c>
      <c r="AD625" s="37">
        <f t="shared" si="182"/>
        <v>-28862.291000095567</v>
      </c>
      <c r="AE625" s="37">
        <f t="shared" si="182"/>
        <v>-29143.593956693468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-6.8693025293475012</v>
      </c>
      <c r="D627" s="37">
        <f t="shared" ref="D627:AE627" si="184">+D562</f>
        <v>-13.738605058695002</v>
      </c>
      <c r="E627" s="37">
        <f t="shared" si="184"/>
        <v>-20.607907588042501</v>
      </c>
      <c r="F627" s="37">
        <f t="shared" si="184"/>
        <v>-27.477210117390005</v>
      </c>
      <c r="G627" s="37">
        <f t="shared" si="184"/>
        <v>-34.346512646737509</v>
      </c>
      <c r="H627" s="37">
        <f t="shared" si="184"/>
        <v>-41.215815176085002</v>
      </c>
      <c r="I627" s="37">
        <f t="shared" si="184"/>
        <v>-48.085117705432502</v>
      </c>
      <c r="J627" s="37">
        <f t="shared" si="184"/>
        <v>-54.954420234780009</v>
      </c>
      <c r="K627" s="37">
        <f t="shared" si="184"/>
        <v>-61.823722764127531</v>
      </c>
      <c r="L627" s="37">
        <f t="shared" si="184"/>
        <v>-68.693025293475017</v>
      </c>
      <c r="M627" s="37">
        <f t="shared" si="184"/>
        <v>-75.562327822822539</v>
      </c>
      <c r="N627" s="37">
        <f t="shared" si="184"/>
        <v>-82.431630352170032</v>
      </c>
      <c r="O627" s="37">
        <f t="shared" si="184"/>
        <v>-89.564926573567533</v>
      </c>
      <c r="P627" s="37">
        <f t="shared" si="184"/>
        <v>-96.698222794965019</v>
      </c>
      <c r="Q627" s="37">
        <f t="shared" si="184"/>
        <v>-103.83151901636255</v>
      </c>
      <c r="R627" s="37">
        <f t="shared" si="184"/>
        <v>-110.96481523776004</v>
      </c>
      <c r="S627" s="37">
        <f t="shared" si="184"/>
        <v>-118.09811145915751</v>
      </c>
      <c r="T627" s="37">
        <f t="shared" si="184"/>
        <v>-125.23140768055502</v>
      </c>
      <c r="U627" s="37">
        <f t="shared" si="184"/>
        <v>-132.57736548721502</v>
      </c>
      <c r="V627" s="37">
        <f t="shared" si="184"/>
        <v>-139.92332329387503</v>
      </c>
      <c r="W627" s="37">
        <f t="shared" si="184"/>
        <v>-140.39997857118752</v>
      </c>
      <c r="X627" s="37">
        <f t="shared" si="184"/>
        <v>-140.87663384850003</v>
      </c>
      <c r="Y627" s="37">
        <f t="shared" si="184"/>
        <v>-141.35328912581249</v>
      </c>
      <c r="Z627" s="37">
        <f t="shared" si="184"/>
        <v>-141.82994440312504</v>
      </c>
      <c r="AA627" s="37">
        <f t="shared" si="184"/>
        <v>-134.96477510835007</v>
      </c>
      <c r="AB627" s="37">
        <f t="shared" si="184"/>
        <v>-128.09960581357504</v>
      </c>
      <c r="AC627" s="37">
        <f t="shared" si="184"/>
        <v>-121.23443651880005</v>
      </c>
      <c r="AD627" s="37">
        <f t="shared" si="184"/>
        <v>-120.58947415196003</v>
      </c>
      <c r="AE627" s="37">
        <f t="shared" si="184"/>
        <v>-119.94451178512003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-1580.6313719948246</v>
      </c>
      <c r="D631" s="37">
        <f t="shared" ref="D631:AE631" si="188">+D574</f>
        <v>-1306.8136691206855</v>
      </c>
      <c r="E631" s="37">
        <f t="shared" si="188"/>
        <v>-1210.8879338883146</v>
      </c>
      <c r="F631" s="37">
        <f t="shared" si="188"/>
        <v>-1178.5811990429763</v>
      </c>
      <c r="G631" s="37">
        <f t="shared" si="188"/>
        <v>-1394.4058562069677</v>
      </c>
      <c r="H631" s="37">
        <f t="shared" si="188"/>
        <v>-1713.9197187869104</v>
      </c>
      <c r="I631" s="37">
        <f t="shared" si="188"/>
        <v>-1606.6949356668008</v>
      </c>
      <c r="J631" s="37">
        <f t="shared" si="188"/>
        <v>-1740.4056525884687</v>
      </c>
      <c r="K631" s="37">
        <f t="shared" si="188"/>
        <v>-1491.3175009336157</v>
      </c>
      <c r="L631" s="37">
        <f t="shared" si="188"/>
        <v>-1938.915895813431</v>
      </c>
      <c r="M631" s="37">
        <f t="shared" si="188"/>
        <v>-1932.2645169919415</v>
      </c>
      <c r="N631" s="37">
        <f t="shared" si="188"/>
        <v>-2051.3302274928856</v>
      </c>
      <c r="O631" s="37">
        <f t="shared" si="188"/>
        <v>-2454.4566906447476</v>
      </c>
      <c r="P631" s="37">
        <f t="shared" si="188"/>
        <v>-2792.6617045526568</v>
      </c>
      <c r="Q631" s="37">
        <f t="shared" si="188"/>
        <v>-2751.2963145707035</v>
      </c>
      <c r="R631" s="37">
        <f t="shared" si="188"/>
        <v>-3085.411174011791</v>
      </c>
      <c r="S631" s="37">
        <f t="shared" si="188"/>
        <v>-3444.2089725444766</v>
      </c>
      <c r="T631" s="37">
        <f t="shared" si="188"/>
        <v>-3118.1034683446583</v>
      </c>
      <c r="U631" s="37">
        <f t="shared" si="188"/>
        <v>-3053.1731846987227</v>
      </c>
      <c r="V631" s="37">
        <f t="shared" si="188"/>
        <v>-2043.374973443257</v>
      </c>
      <c r="W631" s="37">
        <f t="shared" si="188"/>
        <v>-2484.4067716564678</v>
      </c>
      <c r="X631" s="37">
        <f t="shared" si="188"/>
        <v>-2675.6524622012571</v>
      </c>
      <c r="Y631" s="37">
        <f t="shared" si="188"/>
        <v>-2319.8187057291866</v>
      </c>
      <c r="Z631" s="37">
        <f t="shared" si="188"/>
        <v>-2339.2538515796255</v>
      </c>
      <c r="AA631" s="37">
        <f t="shared" si="188"/>
        <v>-2302.9409951508223</v>
      </c>
      <c r="AB631" s="37">
        <f t="shared" si="188"/>
        <v>-2562.2458591180093</v>
      </c>
      <c r="AC631" s="37">
        <f t="shared" si="188"/>
        <v>-2673.4231740066512</v>
      </c>
      <c r="AD631" s="37">
        <f t="shared" si="188"/>
        <v>-2570.1675671628805</v>
      </c>
      <c r="AE631" s="37">
        <f t="shared" si="188"/>
        <v>-2662.9527607960517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-18115.232578811931</v>
      </c>
      <c r="D656" s="28">
        <f t="shared" ref="D656:AE656" si="195">+D657+D658+D659+D660+D661</f>
        <v>-18817.301350923615</v>
      </c>
      <c r="E656" s="28">
        <f t="shared" si="195"/>
        <v>-19709.744305167642</v>
      </c>
      <c r="F656" s="28">
        <f t="shared" si="195"/>
        <v>-20580.974362697041</v>
      </c>
      <c r="G656" s="28">
        <f t="shared" si="195"/>
        <v>-21352.368109222385</v>
      </c>
      <c r="H656" s="28">
        <f t="shared" si="195"/>
        <v>-22864.157271929515</v>
      </c>
      <c r="I656" s="28">
        <f t="shared" si="195"/>
        <v>-23111.431051832275</v>
      </c>
      <c r="J656" s="28">
        <f t="shared" si="195"/>
        <v>-23165.33566659144</v>
      </c>
      <c r="K656" s="28">
        <f t="shared" si="195"/>
        <v>-23325.871288741724</v>
      </c>
      <c r="L656" s="28">
        <f t="shared" si="195"/>
        <v>-24059.093121611728</v>
      </c>
      <c r="M656" s="28">
        <f t="shared" si="195"/>
        <v>-24494.418445787607</v>
      </c>
      <c r="N656" s="28">
        <f t="shared" si="195"/>
        <v>-25025.765586535235</v>
      </c>
      <c r="O656" s="28">
        <f t="shared" si="195"/>
        <v>-25925.657835490692</v>
      </c>
      <c r="P656" s="28">
        <f t="shared" si="195"/>
        <v>-26278.192512891052</v>
      </c>
      <c r="Q656" s="28">
        <f t="shared" si="195"/>
        <v>-28273.233487499681</v>
      </c>
      <c r="R656" s="28">
        <f t="shared" si="195"/>
        <v>-28335.351355668972</v>
      </c>
      <c r="S656" s="28">
        <f t="shared" si="195"/>
        <v>-29484.100614495714</v>
      </c>
      <c r="T656" s="28">
        <f t="shared" si="195"/>
        <v>-29881.312684478155</v>
      </c>
      <c r="U656" s="28">
        <f t="shared" si="195"/>
        <v>-30039.853425729005</v>
      </c>
      <c r="V656" s="28">
        <f t="shared" si="195"/>
        <v>-29434.507905810395</v>
      </c>
      <c r="W656" s="28">
        <f t="shared" si="195"/>
        <v>-30168.003978137185</v>
      </c>
      <c r="X656" s="28">
        <f t="shared" si="195"/>
        <v>-31027.834932098805</v>
      </c>
      <c r="Y656" s="28">
        <f t="shared" si="195"/>
        <v>-31353.381184712296</v>
      </c>
      <c r="Z656" s="28">
        <f t="shared" si="195"/>
        <v>-31648.852021269438</v>
      </c>
      <c r="AA656" s="28">
        <f t="shared" si="195"/>
        <v>-31895.417929101131</v>
      </c>
      <c r="AB656" s="28">
        <f t="shared" si="195"/>
        <v>-32031.984917892296</v>
      </c>
      <c r="AC656" s="28">
        <f t="shared" si="195"/>
        <v>-32430.587083193001</v>
      </c>
      <c r="AD656" s="28">
        <f t="shared" si="195"/>
        <v>-31553.048041410406</v>
      </c>
      <c r="AE656" s="28">
        <f t="shared" si="195"/>
        <v>-31926.491229274641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-18115.232578811931</v>
      </c>
      <c r="D660" s="28">
        <f t="shared" ref="D660:AE660" si="199">+D624</f>
        <v>-18817.301350923615</v>
      </c>
      <c r="E660" s="28">
        <f t="shared" si="199"/>
        <v>-19709.744305167642</v>
      </c>
      <c r="F660" s="28">
        <f t="shared" si="199"/>
        <v>-20580.974362697041</v>
      </c>
      <c r="G660" s="28">
        <f t="shared" si="199"/>
        <v>-21352.368109222385</v>
      </c>
      <c r="H660" s="28">
        <f t="shared" si="199"/>
        <v>-22864.157271929515</v>
      </c>
      <c r="I660" s="28">
        <f t="shared" si="199"/>
        <v>-23111.431051832275</v>
      </c>
      <c r="J660" s="28">
        <f t="shared" si="199"/>
        <v>-23165.33566659144</v>
      </c>
      <c r="K660" s="28">
        <f t="shared" si="199"/>
        <v>-23325.871288741724</v>
      </c>
      <c r="L660" s="28">
        <f t="shared" si="199"/>
        <v>-24059.093121611728</v>
      </c>
      <c r="M660" s="28">
        <f t="shared" si="199"/>
        <v>-24494.418445787607</v>
      </c>
      <c r="N660" s="28">
        <f t="shared" si="199"/>
        <v>-25025.765586535235</v>
      </c>
      <c r="O660" s="28">
        <f t="shared" si="199"/>
        <v>-25925.657835490692</v>
      </c>
      <c r="P660" s="28">
        <f t="shared" si="199"/>
        <v>-26278.192512891052</v>
      </c>
      <c r="Q660" s="28">
        <f t="shared" si="199"/>
        <v>-28273.233487499681</v>
      </c>
      <c r="R660" s="28">
        <f t="shared" si="199"/>
        <v>-28335.351355668972</v>
      </c>
      <c r="S660" s="28">
        <f t="shared" si="199"/>
        <v>-29484.100614495714</v>
      </c>
      <c r="T660" s="28">
        <f t="shared" si="199"/>
        <v>-29881.312684478155</v>
      </c>
      <c r="U660" s="28">
        <f t="shared" si="199"/>
        <v>-30039.853425729005</v>
      </c>
      <c r="V660" s="28">
        <f t="shared" si="199"/>
        <v>-29434.507905810395</v>
      </c>
      <c r="W660" s="28">
        <f t="shared" si="199"/>
        <v>-30168.003978137185</v>
      </c>
      <c r="X660" s="28">
        <f t="shared" si="199"/>
        <v>-31027.834932098805</v>
      </c>
      <c r="Y660" s="28">
        <f t="shared" si="199"/>
        <v>-31353.381184712296</v>
      </c>
      <c r="Z660" s="28">
        <f t="shared" si="199"/>
        <v>-31648.852021269438</v>
      </c>
      <c r="AA660" s="28">
        <f t="shared" si="199"/>
        <v>-31895.417929101131</v>
      </c>
      <c r="AB660" s="28">
        <f t="shared" si="199"/>
        <v>-32031.984917892296</v>
      </c>
      <c r="AC660" s="28">
        <f t="shared" si="199"/>
        <v>-32430.587083193001</v>
      </c>
      <c r="AD660" s="28">
        <f t="shared" si="199"/>
        <v>-31553.048041410406</v>
      </c>
      <c r="AE660" s="28">
        <f t="shared" si="199"/>
        <v>-31926.491229274641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4" priority="235" operator="equal">
      <formula>0</formula>
    </cfRule>
  </conditionalFormatting>
  <conditionalFormatting sqref="AD2:AE2">
    <cfRule type="cellIs" dxfId="723" priority="234" operator="equal">
      <formula>0</formula>
    </cfRule>
  </conditionalFormatting>
  <conditionalFormatting sqref="A425:B426 A430:B431 A434:B437 A427:A429">
    <cfRule type="cellIs" dxfId="722" priority="233" operator="lessThan">
      <formula>0</formula>
    </cfRule>
  </conditionalFormatting>
  <conditionalFormatting sqref="A432:B433">
    <cfRule type="cellIs" dxfId="721" priority="232" operator="lessThan">
      <formula>0</formula>
    </cfRule>
  </conditionalFormatting>
  <conditionalFormatting sqref="B555 A576:B581">
    <cfRule type="cellIs" dxfId="720" priority="231" operator="lessThan">
      <formula>0</formula>
    </cfRule>
  </conditionalFormatting>
  <conditionalFormatting sqref="A633:B638 B624">
    <cfRule type="cellIs" dxfId="719" priority="230" operator="lessThan">
      <formula>0</formula>
    </cfRule>
  </conditionalFormatting>
  <conditionalFormatting sqref="A661:B661">
    <cfRule type="cellIs" dxfId="718" priority="229" operator="lessThan">
      <formula>0</formula>
    </cfRule>
  </conditionalFormatting>
  <conditionalFormatting sqref="B659:B660">
    <cfRule type="cellIs" dxfId="717" priority="228" operator="lessThan">
      <formula>0</formula>
    </cfRule>
  </conditionalFormatting>
  <conditionalFormatting sqref="B613">
    <cfRule type="cellIs" dxfId="716" priority="227" operator="lessThan">
      <formula>0</formula>
    </cfRule>
  </conditionalFormatting>
  <conditionalFormatting sqref="C192:C210 C212:C215">
    <cfRule type="cellIs" dxfId="715" priority="226" operator="lessThan">
      <formula>0</formula>
    </cfRule>
  </conditionalFormatting>
  <conditionalFormatting sqref="C291">
    <cfRule type="cellIs" dxfId="714" priority="225" operator="lessThan">
      <formula>0</formula>
    </cfRule>
  </conditionalFormatting>
  <conditionalFormatting sqref="C211">
    <cfRule type="cellIs" dxfId="713" priority="224" operator="lessThan">
      <formula>0</formula>
    </cfRule>
  </conditionalFormatting>
  <conditionalFormatting sqref="C287">
    <cfRule type="cellIs" dxfId="712" priority="223" operator="lessThan">
      <formula>0</formula>
    </cfRule>
  </conditionalFormatting>
  <conditionalFormatting sqref="C453">
    <cfRule type="cellIs" dxfId="711" priority="222" operator="lessThan">
      <formula>0</formula>
    </cfRule>
  </conditionalFormatting>
  <conditionalFormatting sqref="C453">
    <cfRule type="cellIs" dxfId="710" priority="220" operator="equal">
      <formula>0</formula>
    </cfRule>
    <cfRule type="cellIs" dxfId="709" priority="221" operator="equal">
      <formula>0</formula>
    </cfRule>
  </conditionalFormatting>
  <conditionalFormatting sqref="C597">
    <cfRule type="cellIs" dxfId="708" priority="219" operator="lessThan">
      <formula>0</formula>
    </cfRule>
  </conditionalFormatting>
  <conditionalFormatting sqref="C597">
    <cfRule type="cellIs" dxfId="707" priority="217" operator="equal">
      <formula>0</formula>
    </cfRule>
    <cfRule type="cellIs" dxfId="706" priority="218" operator="equal">
      <formula>0</formula>
    </cfRule>
  </conditionalFormatting>
  <conditionalFormatting sqref="C654">
    <cfRule type="cellIs" dxfId="705" priority="216" operator="lessThan">
      <formula>0</formula>
    </cfRule>
  </conditionalFormatting>
  <conditionalFormatting sqref="C654">
    <cfRule type="cellIs" dxfId="704" priority="214" operator="equal">
      <formula>0</formula>
    </cfRule>
    <cfRule type="cellIs" dxfId="703" priority="215" operator="equal">
      <formula>0</formula>
    </cfRule>
  </conditionalFormatting>
  <conditionalFormatting sqref="C187">
    <cfRule type="cellIs" dxfId="702" priority="213" operator="lessThan">
      <formula>0</formula>
    </cfRule>
  </conditionalFormatting>
  <conditionalFormatting sqref="C216:C225 C227:C270 C273:C278 C280:C285">
    <cfRule type="cellIs" dxfId="701" priority="212" operator="lessThan">
      <formula>0</formula>
    </cfRule>
  </conditionalFormatting>
  <conditionalFormatting sqref="C271">
    <cfRule type="cellIs" dxfId="700" priority="211" operator="lessThan">
      <formula>0</formula>
    </cfRule>
  </conditionalFormatting>
  <conditionalFormatting sqref="C226">
    <cfRule type="cellIs" dxfId="699" priority="210" operator="lessThan">
      <formula>0</formula>
    </cfRule>
  </conditionalFormatting>
  <conditionalFormatting sqref="C272">
    <cfRule type="cellIs" dxfId="698" priority="209" operator="lessThan">
      <formula>0</formula>
    </cfRule>
  </conditionalFormatting>
  <conditionalFormatting sqref="C279">
    <cfRule type="cellIs" dxfId="697" priority="208" operator="lessThan">
      <formula>0</formula>
    </cfRule>
  </conditionalFormatting>
  <conditionalFormatting sqref="C191">
    <cfRule type="cellIs" dxfId="696" priority="207" operator="lessThan">
      <formula>0</formula>
    </cfRule>
  </conditionalFormatting>
  <conditionalFormatting sqref="C315 C328 C341 C349:C350 C358:C359 C364 C368 C371 C374 C377 C380 C383 C297:C302">
    <cfRule type="cellIs" dxfId="695" priority="205" operator="lessThan">
      <formula>0</formula>
    </cfRule>
  </conditionalFormatting>
  <conditionalFormatting sqref="C385 C391 C393 C399 C401 C407 C409 C415 C417 C424">
    <cfRule type="cellIs" dxfId="694" priority="204" operator="lessThan">
      <formula>0</formula>
    </cfRule>
  </conditionalFormatting>
  <conditionalFormatting sqref="C367">
    <cfRule type="cellIs" dxfId="693" priority="206" operator="lessThan">
      <formula>0</formula>
    </cfRule>
  </conditionalFormatting>
  <conditionalFormatting sqref="C303:AE314">
    <cfRule type="cellIs" dxfId="692" priority="188" operator="lessThan">
      <formula>0</formula>
    </cfRule>
  </conditionalFormatting>
  <conditionalFormatting sqref="C355">
    <cfRule type="cellIs" dxfId="691" priority="185" operator="lessThan">
      <formula>0</formula>
    </cfRule>
  </conditionalFormatting>
  <conditionalFormatting sqref="C434:C437 C425:C429 C431">
    <cfRule type="cellIs" dxfId="690" priority="184" operator="lessThan">
      <formula>0</formula>
    </cfRule>
  </conditionalFormatting>
  <conditionalFormatting sqref="C566:C567">
    <cfRule type="cellIs" dxfId="689" priority="179" operator="lessThan">
      <formula>0</formula>
    </cfRule>
  </conditionalFormatting>
  <conditionalFormatting sqref="C555:C556 C580:C581 C574:C577 C571 C568 C565 C562 C559">
    <cfRule type="cellIs" dxfId="688" priority="183" operator="lessThan">
      <formula>0</formula>
    </cfRule>
  </conditionalFormatting>
  <conditionalFormatting sqref="C557:C558">
    <cfRule type="cellIs" dxfId="687" priority="182" operator="lessThan">
      <formula>0</formula>
    </cfRule>
  </conditionalFormatting>
  <conditionalFormatting sqref="C560:C561">
    <cfRule type="cellIs" dxfId="686" priority="181" operator="lessThan">
      <formula>0</formula>
    </cfRule>
  </conditionalFormatting>
  <conditionalFormatting sqref="C563:C564">
    <cfRule type="cellIs" dxfId="685" priority="180" operator="lessThan">
      <formula>0</formula>
    </cfRule>
  </conditionalFormatting>
  <conditionalFormatting sqref="C569:C570">
    <cfRule type="cellIs" dxfId="684" priority="178" operator="lessThan">
      <formula>0</formula>
    </cfRule>
  </conditionalFormatting>
  <conditionalFormatting sqref="C572:C573">
    <cfRule type="cellIs" dxfId="683" priority="177" operator="lessThan">
      <formula>0</formula>
    </cfRule>
  </conditionalFormatting>
  <conditionalFormatting sqref="C578:C579">
    <cfRule type="cellIs" dxfId="682" priority="176" operator="lessThan">
      <formula>0</formula>
    </cfRule>
  </conditionalFormatting>
  <conditionalFormatting sqref="C585:C586">
    <cfRule type="cellIs" dxfId="681" priority="175" operator="lessThan">
      <formula>0</formula>
    </cfRule>
  </conditionalFormatting>
  <conditionalFormatting sqref="C526:C554">
    <cfRule type="cellIs" dxfId="680" priority="174" operator="lessThan">
      <formula>0</formula>
    </cfRule>
  </conditionalFormatting>
  <conditionalFormatting sqref="C524:C525">
    <cfRule type="cellIs" dxfId="679" priority="173" operator="lessThan">
      <formula>0</formula>
    </cfRule>
  </conditionalFormatting>
  <conditionalFormatting sqref="C613">
    <cfRule type="cellIs" dxfId="678" priority="172" operator="lessThan">
      <formula>0</formula>
    </cfRule>
  </conditionalFormatting>
  <conditionalFormatting sqref="C637:C638 C632:C634 C624">
    <cfRule type="cellIs" dxfId="677" priority="171" operator="lessThan">
      <formula>0</formula>
    </cfRule>
  </conditionalFormatting>
  <conditionalFormatting sqref="C601:C602">
    <cfRule type="cellIs" dxfId="676" priority="170" operator="lessThan">
      <formula>0</formula>
    </cfRule>
  </conditionalFormatting>
  <conditionalFormatting sqref="C603">
    <cfRule type="cellIs" dxfId="675" priority="169" operator="lessThan">
      <formula>0</formula>
    </cfRule>
  </conditionalFormatting>
  <conditionalFormatting sqref="C605:C609">
    <cfRule type="cellIs" dxfId="674" priority="168" operator="lessThan">
      <formula>0</formula>
    </cfRule>
  </conditionalFormatting>
  <conditionalFormatting sqref="C611:C612">
    <cfRule type="cellIs" dxfId="673" priority="167" operator="lessThan">
      <formula>0</formula>
    </cfRule>
  </conditionalFormatting>
  <conditionalFormatting sqref="C625:C631">
    <cfRule type="cellIs" dxfId="672" priority="166" operator="lessThan">
      <formula>0</formula>
    </cfRule>
  </conditionalFormatting>
  <conditionalFormatting sqref="C635:C636">
    <cfRule type="cellIs" dxfId="671" priority="165" operator="lessThan">
      <formula>0</formula>
    </cfRule>
  </conditionalFormatting>
  <conditionalFormatting sqref="C642:C644">
    <cfRule type="cellIs" dxfId="670" priority="164" operator="lessThan">
      <formula>0</formula>
    </cfRule>
  </conditionalFormatting>
  <conditionalFormatting sqref="C645">
    <cfRule type="cellIs" dxfId="669" priority="163" operator="lessThan">
      <formula>0</formula>
    </cfRule>
  </conditionalFormatting>
  <conditionalFormatting sqref="C614:C623">
    <cfRule type="cellIs" dxfId="668" priority="162" operator="lessThan">
      <formula>0</formula>
    </cfRule>
  </conditionalFormatting>
  <conditionalFormatting sqref="C659">
    <cfRule type="cellIs" dxfId="667" priority="161" operator="lessThan">
      <formula>0</formula>
    </cfRule>
  </conditionalFormatting>
  <conditionalFormatting sqref="C660">
    <cfRule type="cellIs" dxfId="666" priority="160" operator="lessThan">
      <formula>0</formula>
    </cfRule>
  </conditionalFormatting>
  <conditionalFormatting sqref="C661">
    <cfRule type="cellIs" dxfId="665" priority="159" operator="lessThan">
      <formula>0</formula>
    </cfRule>
  </conditionalFormatting>
  <conditionalFormatting sqref="D192:AE210 D212:AE215">
    <cfRule type="cellIs" dxfId="664" priority="158" operator="lessThan">
      <formula>0</formula>
    </cfRule>
  </conditionalFormatting>
  <conditionalFormatting sqref="D291:AE291">
    <cfRule type="cellIs" dxfId="663" priority="157" operator="lessThan">
      <formula>0</formula>
    </cfRule>
  </conditionalFormatting>
  <conditionalFormatting sqref="D211:AE211">
    <cfRule type="cellIs" dxfId="662" priority="156" operator="lessThan">
      <formula>0</formula>
    </cfRule>
  </conditionalFormatting>
  <conditionalFormatting sqref="D287:AE287">
    <cfRule type="cellIs" dxfId="661" priority="155" operator="lessThan">
      <formula>0</formula>
    </cfRule>
  </conditionalFormatting>
  <conditionalFormatting sqref="D453:AE453">
    <cfRule type="cellIs" dxfId="660" priority="154" operator="lessThan">
      <formula>0</formula>
    </cfRule>
  </conditionalFormatting>
  <conditionalFormatting sqref="D453:AE453">
    <cfRule type="cellIs" dxfId="659" priority="152" operator="equal">
      <formula>0</formula>
    </cfRule>
    <cfRule type="cellIs" dxfId="658" priority="153" operator="equal">
      <formula>0</formula>
    </cfRule>
  </conditionalFormatting>
  <conditionalFormatting sqref="D597:AE597">
    <cfRule type="cellIs" dxfId="657" priority="151" operator="lessThan">
      <formula>0</formula>
    </cfRule>
  </conditionalFormatting>
  <conditionalFormatting sqref="D597:AE597">
    <cfRule type="cellIs" dxfId="656" priority="149" operator="equal">
      <formula>0</formula>
    </cfRule>
    <cfRule type="cellIs" dxfId="655" priority="150" operator="equal">
      <formula>0</formula>
    </cfRule>
  </conditionalFormatting>
  <conditionalFormatting sqref="D654:AE654">
    <cfRule type="cellIs" dxfId="654" priority="148" operator="lessThan">
      <formula>0</formula>
    </cfRule>
  </conditionalFormatting>
  <conditionalFormatting sqref="D654:AE654">
    <cfRule type="cellIs" dxfId="653" priority="146" operator="equal">
      <formula>0</formula>
    </cfRule>
    <cfRule type="cellIs" dxfId="652" priority="147" operator="equal">
      <formula>0</formula>
    </cfRule>
  </conditionalFormatting>
  <conditionalFormatting sqref="D187:AE187">
    <cfRule type="cellIs" dxfId="651" priority="145" operator="lessThan">
      <formula>0</formula>
    </cfRule>
  </conditionalFormatting>
  <conditionalFormatting sqref="D216:AE225 D227:AE270 D273:AE278 D280:AE285">
    <cfRule type="cellIs" dxfId="650" priority="144" operator="lessThan">
      <formula>0</formula>
    </cfRule>
  </conditionalFormatting>
  <conditionalFormatting sqref="D271:AE271">
    <cfRule type="cellIs" dxfId="649" priority="143" operator="lessThan">
      <formula>0</formula>
    </cfRule>
  </conditionalFormatting>
  <conditionalFormatting sqref="D226:AE226">
    <cfRule type="cellIs" dxfId="648" priority="142" operator="lessThan">
      <formula>0</formula>
    </cfRule>
  </conditionalFormatting>
  <conditionalFormatting sqref="D272:AE272">
    <cfRule type="cellIs" dxfId="647" priority="141" operator="lessThan">
      <formula>0</formula>
    </cfRule>
  </conditionalFormatting>
  <conditionalFormatting sqref="D279:AE279">
    <cfRule type="cellIs" dxfId="646" priority="140" operator="lessThan">
      <formula>0</formula>
    </cfRule>
  </conditionalFormatting>
  <conditionalFormatting sqref="D191:AE191">
    <cfRule type="cellIs" dxfId="645" priority="139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4" priority="137" operator="lessThan">
      <formula>0</formula>
    </cfRule>
  </conditionalFormatting>
  <conditionalFormatting sqref="D385:AE385 D391:AE391 D393:AE393 D399:AE399 D401:AE401 D407:AE407 D409:AE409 D415:AE415 D417:AE417 D424:AE424">
    <cfRule type="cellIs" dxfId="643" priority="136" operator="lessThan">
      <formula>0</formula>
    </cfRule>
  </conditionalFormatting>
  <conditionalFormatting sqref="D367:AE367">
    <cfRule type="cellIs" dxfId="642" priority="138" operator="lessThan">
      <formula>0</formula>
    </cfRule>
  </conditionalFormatting>
  <conditionalFormatting sqref="D355:AE355">
    <cfRule type="cellIs" dxfId="641" priority="117" operator="lessThan">
      <formula>0</formula>
    </cfRule>
  </conditionalFormatting>
  <conditionalFormatting sqref="D434:AE437 D425:AE429 D431:AE431">
    <cfRule type="cellIs" dxfId="640" priority="116" operator="lessThan">
      <formula>0</formula>
    </cfRule>
  </conditionalFormatting>
  <conditionalFormatting sqref="D566:AE567">
    <cfRule type="cellIs" dxfId="639" priority="111" operator="lessThan">
      <formula>0</formula>
    </cfRule>
  </conditionalFormatting>
  <conditionalFormatting sqref="D555:AE556 D580:AE581 D574:AE577 D571:AE571 D568:AE568 D565:AE565 D562:AE562 D559:AE559">
    <cfRule type="cellIs" dxfId="638" priority="115" operator="lessThan">
      <formula>0</formula>
    </cfRule>
  </conditionalFormatting>
  <conditionalFormatting sqref="D557:AE558">
    <cfRule type="cellIs" dxfId="637" priority="114" operator="lessThan">
      <formula>0</formula>
    </cfRule>
  </conditionalFormatting>
  <conditionalFormatting sqref="D560:AE561">
    <cfRule type="cellIs" dxfId="636" priority="113" operator="lessThan">
      <formula>0</formula>
    </cfRule>
  </conditionalFormatting>
  <conditionalFormatting sqref="D563:AE564">
    <cfRule type="cellIs" dxfId="635" priority="112" operator="lessThan">
      <formula>0</formula>
    </cfRule>
  </conditionalFormatting>
  <conditionalFormatting sqref="D569:AE570">
    <cfRule type="cellIs" dxfId="634" priority="110" operator="lessThan">
      <formula>0</formula>
    </cfRule>
  </conditionalFormatting>
  <conditionalFormatting sqref="D572:AE573">
    <cfRule type="cellIs" dxfId="633" priority="109" operator="lessThan">
      <formula>0</formula>
    </cfRule>
  </conditionalFormatting>
  <conditionalFormatting sqref="D578:AE579">
    <cfRule type="cellIs" dxfId="632" priority="108" operator="lessThan">
      <formula>0</formula>
    </cfRule>
  </conditionalFormatting>
  <conditionalFormatting sqref="D585:AE586">
    <cfRule type="cellIs" dxfId="631" priority="107" operator="lessThan">
      <formula>0</formula>
    </cfRule>
  </conditionalFormatting>
  <conditionalFormatting sqref="D526:AE554">
    <cfRule type="cellIs" dxfId="630" priority="106" operator="lessThan">
      <formula>0</formula>
    </cfRule>
  </conditionalFormatting>
  <conditionalFormatting sqref="D524:AE525">
    <cfRule type="cellIs" dxfId="629" priority="105" operator="lessThan">
      <formula>0</formula>
    </cfRule>
  </conditionalFormatting>
  <conditionalFormatting sqref="D613:AE613">
    <cfRule type="cellIs" dxfId="628" priority="104" operator="lessThan">
      <formula>0</formula>
    </cfRule>
  </conditionalFormatting>
  <conditionalFormatting sqref="D637:AE638 D632:AE634 D624:AE624">
    <cfRule type="cellIs" dxfId="627" priority="103" operator="lessThan">
      <formula>0</formula>
    </cfRule>
  </conditionalFormatting>
  <conditionalFormatting sqref="D601:AE602">
    <cfRule type="cellIs" dxfId="626" priority="102" operator="lessThan">
      <formula>0</formula>
    </cfRule>
  </conditionalFormatting>
  <conditionalFormatting sqref="D603:AE603">
    <cfRule type="cellIs" dxfId="625" priority="101" operator="lessThan">
      <formula>0</formula>
    </cfRule>
  </conditionalFormatting>
  <conditionalFormatting sqref="D605:AE609">
    <cfRule type="cellIs" dxfId="624" priority="100" operator="lessThan">
      <formula>0</formula>
    </cfRule>
  </conditionalFormatting>
  <conditionalFormatting sqref="D611:AE612">
    <cfRule type="cellIs" dxfId="623" priority="99" operator="lessThan">
      <formula>0</formula>
    </cfRule>
  </conditionalFormatting>
  <conditionalFormatting sqref="D625:AE631">
    <cfRule type="cellIs" dxfId="622" priority="98" operator="lessThan">
      <formula>0</formula>
    </cfRule>
  </conditionalFormatting>
  <conditionalFormatting sqref="D635:AE636">
    <cfRule type="cellIs" dxfId="621" priority="97" operator="lessThan">
      <formula>0</formula>
    </cfRule>
  </conditionalFormatting>
  <conditionalFormatting sqref="D642:AE644">
    <cfRule type="cellIs" dxfId="620" priority="96" operator="lessThan">
      <formula>0</formula>
    </cfRule>
  </conditionalFormatting>
  <conditionalFormatting sqref="D645:AE645">
    <cfRule type="cellIs" dxfId="619" priority="95" operator="lessThan">
      <formula>0</formula>
    </cfRule>
  </conditionalFormatting>
  <conditionalFormatting sqref="D614:AE623">
    <cfRule type="cellIs" dxfId="618" priority="94" operator="lessThan">
      <formula>0</formula>
    </cfRule>
  </conditionalFormatting>
  <conditionalFormatting sqref="D659:AE659">
    <cfRule type="cellIs" dxfId="617" priority="93" operator="lessThan">
      <formula>0</formula>
    </cfRule>
  </conditionalFormatting>
  <conditionalFormatting sqref="D660:AE660">
    <cfRule type="cellIs" dxfId="616" priority="92" operator="lessThan">
      <formula>0</formula>
    </cfRule>
  </conditionalFormatting>
  <conditionalFormatting sqref="D661:AE661">
    <cfRule type="cellIs" dxfId="615" priority="91" operator="lessThan">
      <formula>0</formula>
    </cfRule>
  </conditionalFormatting>
  <conditionalFormatting sqref="C430">
    <cfRule type="cellIs" dxfId="614" priority="51" operator="lessThan">
      <formula>0</formula>
    </cfRule>
  </conditionalFormatting>
  <conditionalFormatting sqref="D430:AE430">
    <cfRule type="cellIs" dxfId="613" priority="50" operator="lessThan">
      <formula>0</formula>
    </cfRule>
  </conditionalFormatting>
  <conditionalFormatting sqref="C432:C433">
    <cfRule type="cellIs" dxfId="612" priority="49" operator="lessThan">
      <formula>0</formula>
    </cfRule>
  </conditionalFormatting>
  <conditionalFormatting sqref="D432:AE433">
    <cfRule type="cellIs" dxfId="611" priority="48" operator="lessThan">
      <formula>0</formula>
    </cfRule>
  </conditionalFormatting>
  <conditionalFormatting sqref="C441:C444">
    <cfRule type="cellIs" dxfId="610" priority="47" operator="lessThan">
      <formula>0</formula>
    </cfRule>
  </conditionalFormatting>
  <conditionalFormatting sqref="D441:AE444">
    <cfRule type="cellIs" dxfId="609" priority="46" operator="lessThan">
      <formula>0</formula>
    </cfRule>
  </conditionalFormatting>
  <conditionalFormatting sqref="C316:AE327">
    <cfRule type="cellIs" dxfId="608" priority="22" operator="lessThan">
      <formula>0</formula>
    </cfRule>
  </conditionalFormatting>
  <conditionalFormatting sqref="C329:AE340">
    <cfRule type="cellIs" dxfId="607" priority="21" operator="lessThan">
      <formula>0</formula>
    </cfRule>
  </conditionalFormatting>
  <conditionalFormatting sqref="C342:AE348">
    <cfRule type="cellIs" dxfId="606" priority="20" operator="lessThan">
      <formula>0</formula>
    </cfRule>
  </conditionalFormatting>
  <conditionalFormatting sqref="C351:AE354">
    <cfRule type="cellIs" dxfId="605" priority="19" operator="lessThan">
      <formula>0</formula>
    </cfRule>
  </conditionalFormatting>
  <conditionalFormatting sqref="C356:AE357">
    <cfRule type="cellIs" dxfId="604" priority="18" operator="lessThan">
      <formula>0</formula>
    </cfRule>
  </conditionalFormatting>
  <conditionalFormatting sqref="C360:AE363">
    <cfRule type="cellIs" dxfId="603" priority="17" operator="lessThan">
      <formula>0</formula>
    </cfRule>
  </conditionalFormatting>
  <conditionalFormatting sqref="C365:AE366">
    <cfRule type="cellIs" dxfId="602" priority="16" operator="lessThan">
      <formula>0</formula>
    </cfRule>
  </conditionalFormatting>
  <conditionalFormatting sqref="C369:AE370">
    <cfRule type="cellIs" dxfId="601" priority="15" operator="lessThan">
      <formula>0</formula>
    </cfRule>
  </conditionalFormatting>
  <conditionalFormatting sqref="C372:AE373">
    <cfRule type="cellIs" dxfId="600" priority="14" operator="lessThan">
      <formula>0</formula>
    </cfRule>
  </conditionalFormatting>
  <conditionalFormatting sqref="C375:AE376">
    <cfRule type="cellIs" dxfId="599" priority="13" operator="lessThan">
      <formula>0</formula>
    </cfRule>
  </conditionalFormatting>
  <conditionalFormatting sqref="C378:AE379">
    <cfRule type="cellIs" dxfId="598" priority="12" operator="lessThan">
      <formula>0</formula>
    </cfRule>
  </conditionalFormatting>
  <conditionalFormatting sqref="C381:AE382">
    <cfRule type="cellIs" dxfId="597" priority="11" operator="lessThan">
      <formula>0</formula>
    </cfRule>
  </conditionalFormatting>
  <conditionalFormatting sqref="C384:AE384">
    <cfRule type="cellIs" dxfId="596" priority="10" operator="lessThan">
      <formula>0</formula>
    </cfRule>
  </conditionalFormatting>
  <conditionalFormatting sqref="C386:AE390">
    <cfRule type="cellIs" dxfId="595" priority="9" operator="lessThan">
      <formula>0</formula>
    </cfRule>
  </conditionalFormatting>
  <conditionalFormatting sqref="C392:AE392">
    <cfRule type="cellIs" dxfId="594" priority="8" operator="lessThan">
      <formula>0</formula>
    </cfRule>
  </conditionalFormatting>
  <conditionalFormatting sqref="C394:AE398">
    <cfRule type="cellIs" dxfId="593" priority="7" operator="lessThan">
      <formula>0</formula>
    </cfRule>
  </conditionalFormatting>
  <conditionalFormatting sqref="C400:AE400">
    <cfRule type="cellIs" dxfId="592" priority="6" operator="lessThan">
      <formula>0</formula>
    </cfRule>
  </conditionalFormatting>
  <conditionalFormatting sqref="C402:AE406">
    <cfRule type="cellIs" dxfId="591" priority="5" operator="lessThan">
      <formula>0</formula>
    </cfRule>
  </conditionalFormatting>
  <conditionalFormatting sqref="C408:AE408">
    <cfRule type="cellIs" dxfId="590" priority="4" operator="lessThan">
      <formula>0</formula>
    </cfRule>
  </conditionalFormatting>
  <conditionalFormatting sqref="C410:AE414">
    <cfRule type="cellIs" dxfId="589" priority="3" operator="lessThan">
      <formula>0</formula>
    </cfRule>
  </conditionalFormatting>
  <conditionalFormatting sqref="C416:AE416">
    <cfRule type="cellIs" dxfId="588" priority="2" operator="lessThan">
      <formula>0</formula>
    </cfRule>
  </conditionalFormatting>
  <conditionalFormatting sqref="C418:AE423">
    <cfRule type="cellIs" dxfId="58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13" zoomScale="70" zoomScaleNormal="70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78.205932430626589</v>
      </c>
      <c r="D4" s="28">
        <f t="shared" ref="D4:AE4" si="3">+D5+D111+D191+D297+D425</f>
        <v>75.896288330133444</v>
      </c>
      <c r="E4" s="28">
        <f t="shared" si="3"/>
        <v>65.501039687112907</v>
      </c>
      <c r="F4" s="28">
        <f t="shared" si="3"/>
        <v>62.765710728467624</v>
      </c>
      <c r="G4" s="28">
        <f t="shared" si="3"/>
        <v>56.675593785912497</v>
      </c>
      <c r="H4" s="28">
        <f t="shared" si="3"/>
        <v>51.048311829445154</v>
      </c>
      <c r="I4" s="28">
        <f t="shared" si="3"/>
        <v>48.284203622976001</v>
      </c>
      <c r="J4" s="28">
        <f t="shared" si="3"/>
        <v>46.815715896406658</v>
      </c>
      <c r="K4" s="28">
        <f t="shared" si="3"/>
        <v>43.372626209197051</v>
      </c>
      <c r="L4" s="28">
        <f t="shared" si="3"/>
        <v>51.759780773572636</v>
      </c>
      <c r="M4" s="28">
        <f t="shared" si="3"/>
        <v>43.57985355813738</v>
      </c>
      <c r="N4" s="28">
        <f t="shared" si="3"/>
        <v>43.282626816206729</v>
      </c>
      <c r="O4" s="28">
        <f t="shared" si="3"/>
        <v>48.453997584108848</v>
      </c>
      <c r="P4" s="28">
        <f t="shared" si="3"/>
        <v>43.446997003043698</v>
      </c>
      <c r="Q4" s="28">
        <f t="shared" si="3"/>
        <v>46.300761269856288</v>
      </c>
      <c r="R4" s="28">
        <f t="shared" si="3"/>
        <v>47.349148794430086</v>
      </c>
      <c r="S4" s="28">
        <f t="shared" si="3"/>
        <v>47.184642271151503</v>
      </c>
      <c r="T4" s="28">
        <f t="shared" si="3"/>
        <v>50.451606847552938</v>
      </c>
      <c r="U4" s="28">
        <f t="shared" si="3"/>
        <v>47.749852336662492</v>
      </c>
      <c r="V4" s="28">
        <f t="shared" si="3"/>
        <v>48.507282513688338</v>
      </c>
      <c r="W4" s="28">
        <f t="shared" si="3"/>
        <v>45.982517902096419</v>
      </c>
      <c r="X4" s="28">
        <f t="shared" si="3"/>
        <v>48.353325956635445</v>
      </c>
      <c r="Y4" s="28">
        <f t="shared" si="3"/>
        <v>50.197105883349529</v>
      </c>
      <c r="Z4" s="28">
        <f t="shared" si="3"/>
        <v>46.444158772977303</v>
      </c>
      <c r="AA4" s="28">
        <f t="shared" si="3"/>
        <v>55.235581518732161</v>
      </c>
      <c r="AB4" s="28">
        <f t="shared" si="3"/>
        <v>57.88509358252297</v>
      </c>
      <c r="AC4" s="28">
        <f t="shared" si="3"/>
        <v>53.710429114178019</v>
      </c>
      <c r="AD4" s="28">
        <f t="shared" si="3"/>
        <v>70.840378407342754</v>
      </c>
      <c r="AE4" s="28">
        <f t="shared" si="3"/>
        <v>57.032203785512124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47.307091725745913</v>
      </c>
      <c r="D5" s="21">
        <f t="shared" ref="D5:AE5" si="5">+D7+D67+D102</f>
        <v>43.787740876115755</v>
      </c>
      <c r="E5" s="21">
        <f t="shared" si="5"/>
        <v>34.014454304802719</v>
      </c>
      <c r="F5" s="21">
        <f t="shared" si="5"/>
        <v>29.328781368168062</v>
      </c>
      <c r="G5" s="21">
        <f t="shared" si="5"/>
        <v>23.103762012257761</v>
      </c>
      <c r="H5" s="21">
        <f t="shared" si="5"/>
        <v>17.709147271085111</v>
      </c>
      <c r="I5" s="21">
        <f t="shared" si="5"/>
        <v>14.339245058280611</v>
      </c>
      <c r="J5" s="21">
        <f t="shared" si="5"/>
        <v>10.373967709217279</v>
      </c>
      <c r="K5" s="21">
        <f t="shared" si="5"/>
        <v>9.5081755637952714</v>
      </c>
      <c r="L5" s="21">
        <f t="shared" si="5"/>
        <v>8.8886196079637578</v>
      </c>
      <c r="M5" s="21">
        <f t="shared" si="5"/>
        <v>10.133826643907469</v>
      </c>
      <c r="N5" s="21">
        <f t="shared" si="5"/>
        <v>10.024754258876058</v>
      </c>
      <c r="O5" s="21">
        <f t="shared" si="5"/>
        <v>9.4709783691789298</v>
      </c>
      <c r="P5" s="21">
        <f t="shared" si="5"/>
        <v>8.8503431698255692</v>
      </c>
      <c r="Q5" s="21">
        <f t="shared" si="5"/>
        <v>9.2411399298666534</v>
      </c>
      <c r="R5" s="21">
        <f t="shared" si="5"/>
        <v>8.8402976370896269</v>
      </c>
      <c r="S5" s="21">
        <f t="shared" si="5"/>
        <v>7.7966844098748949</v>
      </c>
      <c r="T5" s="21">
        <f t="shared" si="5"/>
        <v>10.033378212549193</v>
      </c>
      <c r="U5" s="21">
        <f t="shared" si="5"/>
        <v>10.529063155235422</v>
      </c>
      <c r="V5" s="21">
        <f t="shared" si="5"/>
        <v>9.8001533048846312</v>
      </c>
      <c r="W5" s="21">
        <f t="shared" si="5"/>
        <v>9.0664002207950354</v>
      </c>
      <c r="X5" s="21">
        <f t="shared" si="5"/>
        <v>10.889341581244397</v>
      </c>
      <c r="Y5" s="21">
        <f t="shared" si="5"/>
        <v>12.518314606137631</v>
      </c>
      <c r="Z5" s="21">
        <f t="shared" si="5"/>
        <v>12.899476967450326</v>
      </c>
      <c r="AA5" s="21">
        <f t="shared" si="5"/>
        <v>14.848329696773522</v>
      </c>
      <c r="AB5" s="21">
        <f t="shared" si="5"/>
        <v>12.363736060640475</v>
      </c>
      <c r="AC5" s="21">
        <f t="shared" si="5"/>
        <v>10.897176897693896</v>
      </c>
      <c r="AD5" s="21">
        <f t="shared" si="5"/>
        <v>8.9754264219730189</v>
      </c>
      <c r="AE5" s="21">
        <f t="shared" si="5"/>
        <v>8.2720144970386293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2.7887169515081398</v>
      </c>
      <c r="D7" s="21">
        <f t="shared" ref="D7:AE7" si="7">+D8+D17+D31+D53+D60</f>
        <v>3.0793206222763598</v>
      </c>
      <c r="E7" s="21">
        <f t="shared" si="7"/>
        <v>3.1580331476673829</v>
      </c>
      <c r="F7" s="21">
        <f t="shared" si="7"/>
        <v>2.8619241662707444</v>
      </c>
      <c r="G7" s="21">
        <f t="shared" si="7"/>
        <v>2.9086879003211994</v>
      </c>
      <c r="H7" s="21">
        <f t="shared" si="7"/>
        <v>2.9800688284678301</v>
      </c>
      <c r="I7" s="21">
        <f t="shared" si="7"/>
        <v>3.1538297993615276</v>
      </c>
      <c r="J7" s="21">
        <f t="shared" si="7"/>
        <v>2.8015192514814524</v>
      </c>
      <c r="K7" s="21">
        <f t="shared" si="7"/>
        <v>2.811809082470111</v>
      </c>
      <c r="L7" s="21">
        <f t="shared" si="7"/>
        <v>2.9016523217992685</v>
      </c>
      <c r="M7" s="21">
        <f t="shared" si="7"/>
        <v>3.0605341745680299</v>
      </c>
      <c r="N7" s="21">
        <f t="shared" si="7"/>
        <v>2.9223686188648648</v>
      </c>
      <c r="O7" s="21">
        <f t="shared" si="7"/>
        <v>2.9786484383913105</v>
      </c>
      <c r="P7" s="21">
        <f t="shared" si="7"/>
        <v>2.887205413992421</v>
      </c>
      <c r="Q7" s="21">
        <f t="shared" si="7"/>
        <v>3.0313330861284467</v>
      </c>
      <c r="R7" s="21">
        <f t="shared" si="7"/>
        <v>3.1541527867459682</v>
      </c>
      <c r="S7" s="21">
        <f t="shared" si="7"/>
        <v>3.3556606295471179</v>
      </c>
      <c r="T7" s="21">
        <f t="shared" si="7"/>
        <v>3.6895471148525831</v>
      </c>
      <c r="U7" s="21">
        <f t="shared" si="7"/>
        <v>3.7498387988745137</v>
      </c>
      <c r="V7" s="21">
        <f t="shared" si="7"/>
        <v>3.76904767096224</v>
      </c>
      <c r="W7" s="21">
        <f t="shared" si="7"/>
        <v>3.4278942085768249</v>
      </c>
      <c r="X7" s="21">
        <f t="shared" si="7"/>
        <v>3.6881419901903372</v>
      </c>
      <c r="Y7" s="21">
        <f t="shared" si="7"/>
        <v>3.7356256749952368</v>
      </c>
      <c r="Z7" s="21">
        <f t="shared" si="7"/>
        <v>3.8771806512783011</v>
      </c>
      <c r="AA7" s="21">
        <f t="shared" si="7"/>
        <v>4.1954761850650568</v>
      </c>
      <c r="AB7" s="21">
        <f t="shared" si="7"/>
        <v>4.47467839334311</v>
      </c>
      <c r="AC7" s="21">
        <f t="shared" si="7"/>
        <v>4.4874858972905844</v>
      </c>
      <c r="AD7" s="21">
        <f t="shared" si="7"/>
        <v>4.2816428683690457</v>
      </c>
      <c r="AE7" s="21">
        <f t="shared" si="7"/>
        <v>4.3762595471443468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4.8624337667742518E-2</v>
      </c>
      <c r="D8" s="21">
        <f t="shared" ref="D8:AE8" si="9">+D9+D13+D14</f>
        <v>4.9357630160235644E-2</v>
      </c>
      <c r="E8" s="21">
        <f t="shared" si="9"/>
        <v>4.6769262206816861E-2</v>
      </c>
      <c r="F8" s="21">
        <f t="shared" si="9"/>
        <v>4.9292442641538793E-2</v>
      </c>
      <c r="G8" s="21">
        <f t="shared" si="9"/>
        <v>3.9284416404630922E-2</v>
      </c>
      <c r="H8" s="21">
        <f t="shared" si="9"/>
        <v>3.6834364321370203E-2</v>
      </c>
      <c r="I8" s="21">
        <f t="shared" si="9"/>
        <v>4.9628519605475714E-2</v>
      </c>
      <c r="J8" s="21">
        <f t="shared" si="9"/>
        <v>3.9825746782526233E-2</v>
      </c>
      <c r="K8" s="21">
        <f t="shared" si="9"/>
        <v>7.1962346663850235E-2</v>
      </c>
      <c r="L8" s="21">
        <f t="shared" si="9"/>
        <v>5.2627148096932225E-2</v>
      </c>
      <c r="M8" s="21">
        <f t="shared" si="9"/>
        <v>4.7323685378157461E-2</v>
      </c>
      <c r="N8" s="21">
        <f t="shared" si="9"/>
        <v>5.0080399266502304E-2</v>
      </c>
      <c r="O8" s="21">
        <f t="shared" si="9"/>
        <v>6.0065658441512015E-2</v>
      </c>
      <c r="P8" s="21">
        <f t="shared" si="9"/>
        <v>6.2674527478838102E-2</v>
      </c>
      <c r="Q8" s="21">
        <f t="shared" si="9"/>
        <v>7.7732680586815428E-2</v>
      </c>
      <c r="R8" s="21">
        <f t="shared" si="9"/>
        <v>5.0259827580150657E-2</v>
      </c>
      <c r="S8" s="21">
        <f t="shared" si="9"/>
        <v>5.1193830128111094E-2</v>
      </c>
      <c r="T8" s="21">
        <f t="shared" si="9"/>
        <v>0.1058464191430271</v>
      </c>
      <c r="U8" s="21">
        <f t="shared" si="9"/>
        <v>8.111016735083422E-2</v>
      </c>
      <c r="V8" s="21">
        <f t="shared" si="9"/>
        <v>6.2630190843862898E-2</v>
      </c>
      <c r="W8" s="21">
        <f t="shared" si="9"/>
        <v>2.7223204972024392E-2</v>
      </c>
      <c r="X8" s="21">
        <f t="shared" si="9"/>
        <v>5.3930217403929157E-2</v>
      </c>
      <c r="Y8" s="21">
        <f t="shared" si="9"/>
        <v>0.1022939320171329</v>
      </c>
      <c r="Z8" s="21">
        <f t="shared" si="9"/>
        <v>0.18916423280065728</v>
      </c>
      <c r="AA8" s="21">
        <f t="shared" si="9"/>
        <v>0.12586094466064374</v>
      </c>
      <c r="AB8" s="21">
        <f t="shared" si="9"/>
        <v>0.28011967808966071</v>
      </c>
      <c r="AC8" s="21">
        <f t="shared" si="9"/>
        <v>0.29193784343478119</v>
      </c>
      <c r="AD8" s="21">
        <f t="shared" si="9"/>
        <v>0.22188852422007421</v>
      </c>
      <c r="AE8" s="21">
        <f t="shared" si="9"/>
        <v>0.20599567894980444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6.6702409152921711E-3</v>
      </c>
      <c r="D9" s="21">
        <f t="shared" ref="D9:AE9" si="11">+D10+D11+D12</f>
        <v>3.9619748784087095E-3</v>
      </c>
      <c r="E9" s="21">
        <f t="shared" si="11"/>
        <v>1.9246048553016037E-3</v>
      </c>
      <c r="F9" s="21">
        <f t="shared" si="11"/>
        <v>2.3788323218357586E-3</v>
      </c>
      <c r="G9" s="21">
        <f t="shared" si="11"/>
        <v>3.7743151252617345E-3</v>
      </c>
      <c r="H9" s="21">
        <f t="shared" si="11"/>
        <v>4.2210075974940617E-3</v>
      </c>
      <c r="I9" s="21">
        <f t="shared" si="11"/>
        <v>1.9035864410535147E-2</v>
      </c>
      <c r="J9" s="21">
        <f t="shared" si="11"/>
        <v>1.7930800760361937E-2</v>
      </c>
      <c r="K9" s="21">
        <f t="shared" si="11"/>
        <v>1.9922033816808033E-2</v>
      </c>
      <c r="L9" s="21">
        <f t="shared" si="11"/>
        <v>2.5111887480350221E-2</v>
      </c>
      <c r="M9" s="21">
        <f t="shared" si="11"/>
        <v>1.8342147053932747E-2</v>
      </c>
      <c r="N9" s="21">
        <f t="shared" si="11"/>
        <v>1.7031633861927107E-2</v>
      </c>
      <c r="O9" s="21">
        <f t="shared" si="11"/>
        <v>1.5184256375644007E-2</v>
      </c>
      <c r="P9" s="21">
        <f t="shared" si="11"/>
        <v>1.5629722097879481E-2</v>
      </c>
      <c r="Q9" s="21">
        <f t="shared" si="11"/>
        <v>1.6108077809474295E-2</v>
      </c>
      <c r="R9" s="21">
        <f t="shared" si="11"/>
        <v>1.3862969612767662E-2</v>
      </c>
      <c r="S9" s="21">
        <f t="shared" si="11"/>
        <v>1.7102847571000467E-2</v>
      </c>
      <c r="T9" s="21">
        <f t="shared" si="11"/>
        <v>4.313789627568311E-2</v>
      </c>
      <c r="U9" s="21">
        <f t="shared" si="11"/>
        <v>4.0019125766580461E-2</v>
      </c>
      <c r="V9" s="21">
        <f t="shared" si="11"/>
        <v>3.2109456392854355E-2</v>
      </c>
      <c r="W9" s="21">
        <f t="shared" si="11"/>
        <v>1.0395484915204627E-2</v>
      </c>
      <c r="X9" s="21">
        <f t="shared" si="11"/>
        <v>2.9780300857214365E-2</v>
      </c>
      <c r="Y9" s="21">
        <f t="shared" si="11"/>
        <v>7.7836068081911972E-2</v>
      </c>
      <c r="Z9" s="21">
        <f t="shared" si="11"/>
        <v>0.16608920747146441</v>
      </c>
      <c r="AA9" s="21">
        <f t="shared" si="11"/>
        <v>0.11315813156317145</v>
      </c>
      <c r="AB9" s="21">
        <f t="shared" si="11"/>
        <v>0.26470267228865646</v>
      </c>
      <c r="AC9" s="21">
        <f t="shared" si="11"/>
        <v>0.28650873761903312</v>
      </c>
      <c r="AD9" s="21">
        <f t="shared" si="11"/>
        <v>0.21715312156025962</v>
      </c>
      <c r="AE9" s="21">
        <f t="shared" si="11"/>
        <v>0.20040905064871484</v>
      </c>
    </row>
    <row r="10" spans="1:31" x14ac:dyDescent="0.2">
      <c r="A10" s="13" t="s">
        <v>29</v>
      </c>
      <c r="B10" s="4" t="s">
        <v>30</v>
      </c>
      <c r="C10" s="27">
        <v>6.6702409152921711E-3</v>
      </c>
      <c r="D10" s="27">
        <v>3.9619748784087095E-3</v>
      </c>
      <c r="E10" s="27">
        <v>1.9246048553016037E-3</v>
      </c>
      <c r="F10" s="27">
        <v>2.3788323218357586E-3</v>
      </c>
      <c r="G10" s="27">
        <v>3.7743151252617345E-3</v>
      </c>
      <c r="H10" s="27">
        <v>4.2210075974940617E-3</v>
      </c>
      <c r="I10" s="27">
        <v>1.9035864410535147E-2</v>
      </c>
      <c r="J10" s="27">
        <v>1.7930800760361937E-2</v>
      </c>
      <c r="K10" s="27">
        <v>1.9922033816808033E-2</v>
      </c>
      <c r="L10" s="27">
        <v>2.5111887480350221E-2</v>
      </c>
      <c r="M10" s="27">
        <v>1.8342147053932747E-2</v>
      </c>
      <c r="N10" s="27">
        <v>1.7031633861927107E-2</v>
      </c>
      <c r="O10" s="27">
        <v>1.5184256375644007E-2</v>
      </c>
      <c r="P10" s="27">
        <v>1.5629722097879481E-2</v>
      </c>
      <c r="Q10" s="27">
        <v>1.6108077809474295E-2</v>
      </c>
      <c r="R10" s="27">
        <v>1.3862969612767662E-2</v>
      </c>
      <c r="S10" s="27">
        <v>1.7102847571000467E-2</v>
      </c>
      <c r="T10" s="27">
        <v>4.313789627568311E-2</v>
      </c>
      <c r="U10" s="27">
        <v>4.0019125766580461E-2</v>
      </c>
      <c r="V10" s="27">
        <v>3.2109456392854355E-2</v>
      </c>
      <c r="W10" s="27">
        <v>1.0395484915204627E-2</v>
      </c>
      <c r="X10" s="27">
        <v>2.9780300857214365E-2</v>
      </c>
      <c r="Y10" s="27">
        <v>7.7836068081911972E-2</v>
      </c>
      <c r="Z10" s="27">
        <v>0.16608920747146441</v>
      </c>
      <c r="AA10" s="27">
        <v>0.11315813156317145</v>
      </c>
      <c r="AB10" s="27">
        <v>0.26470267228865646</v>
      </c>
      <c r="AC10" s="27">
        <v>0.28650873761903312</v>
      </c>
      <c r="AD10" s="27">
        <v>0.21715312156025962</v>
      </c>
      <c r="AE10" s="27">
        <v>0.20040905064871484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2.0226957350366406E-2</v>
      </c>
      <c r="D13" s="27">
        <v>2.0359090067118491E-2</v>
      </c>
      <c r="E13" s="27">
        <v>2.1283380119951883E-2</v>
      </c>
      <c r="F13" s="27">
        <v>2.1293599233166059E-2</v>
      </c>
      <c r="G13" s="27">
        <v>1.9198558055382748E-2</v>
      </c>
      <c r="H13" s="27">
        <v>1.8040586811918138E-2</v>
      </c>
      <c r="I13" s="27">
        <v>2.0713227294465057E-2</v>
      </c>
      <c r="J13" s="27">
        <v>1.6328810828101815E-2</v>
      </c>
      <c r="K13" s="27">
        <v>2.121116965089891E-2</v>
      </c>
      <c r="L13" s="27">
        <v>1.766423665812223E-2</v>
      </c>
      <c r="M13" s="27">
        <v>1.5675767152692116E-2</v>
      </c>
      <c r="N13" s="27">
        <v>1.984760542761339E-2</v>
      </c>
      <c r="O13" s="27">
        <v>2.8419191066846199E-2</v>
      </c>
      <c r="P13" s="27">
        <v>2.2911989801381302E-2</v>
      </c>
      <c r="Q13" s="27">
        <v>3.0050837782231079E-2</v>
      </c>
      <c r="R13" s="27">
        <v>2.5846517178601335E-2</v>
      </c>
      <c r="S13" s="27">
        <v>2.5748615263617377E-2</v>
      </c>
      <c r="T13" s="27">
        <v>2.2290972369737101E-2</v>
      </c>
      <c r="U13" s="27">
        <v>1.9164805353981278E-2</v>
      </c>
      <c r="V13" s="27">
        <v>2.0598465374469292E-2</v>
      </c>
      <c r="W13" s="27">
        <v>9.7260441666364664E-3</v>
      </c>
      <c r="X13" s="27">
        <v>1.1114565777983971E-2</v>
      </c>
      <c r="Y13" s="27">
        <v>1.3340024839597243E-2</v>
      </c>
      <c r="Z13" s="27">
        <v>2.0494764706560867E-2</v>
      </c>
      <c r="AA13" s="27">
        <v>1.0475755252875035E-2</v>
      </c>
      <c r="AB13" s="27">
        <v>1.3132473617310828E-2</v>
      </c>
      <c r="AC13" s="27">
        <v>3.3658392561847989E-3</v>
      </c>
      <c r="AD13" s="27">
        <v>3.5691700488452473E-3</v>
      </c>
      <c r="AE13" s="27">
        <v>4.8612080066928534E-3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2.1727139402083939E-2</v>
      </c>
      <c r="D14" s="21">
        <f t="shared" ref="D14:AE14" si="13">+D15+D16</f>
        <v>2.5036565214708442E-2</v>
      </c>
      <c r="E14" s="21">
        <f t="shared" si="13"/>
        <v>2.3561277231563375E-2</v>
      </c>
      <c r="F14" s="21">
        <f t="shared" si="13"/>
        <v>2.5620011086536977E-2</v>
      </c>
      <c r="G14" s="21">
        <f t="shared" si="13"/>
        <v>1.6311543223986438E-2</v>
      </c>
      <c r="H14" s="21">
        <f t="shared" si="13"/>
        <v>1.4572769911958005E-2</v>
      </c>
      <c r="I14" s="21">
        <f t="shared" si="13"/>
        <v>9.8794279004755098E-3</v>
      </c>
      <c r="J14" s="21">
        <f t="shared" si="13"/>
        <v>5.5661351940624838E-3</v>
      </c>
      <c r="K14" s="21">
        <f t="shared" si="13"/>
        <v>3.0829143196143285E-2</v>
      </c>
      <c r="L14" s="21">
        <f t="shared" si="13"/>
        <v>9.8510239584597686E-3</v>
      </c>
      <c r="M14" s="21">
        <f t="shared" si="13"/>
        <v>1.3305771171532595E-2</v>
      </c>
      <c r="N14" s="21">
        <f t="shared" si="13"/>
        <v>1.3201159976961807E-2</v>
      </c>
      <c r="O14" s="21">
        <f t="shared" si="13"/>
        <v>1.6462210999021811E-2</v>
      </c>
      <c r="P14" s="21">
        <f t="shared" si="13"/>
        <v>2.4132815579577322E-2</v>
      </c>
      <c r="Q14" s="21">
        <f t="shared" si="13"/>
        <v>3.1573764995110061E-2</v>
      </c>
      <c r="R14" s="21">
        <f t="shared" si="13"/>
        <v>1.055034078878166E-2</v>
      </c>
      <c r="S14" s="21">
        <f t="shared" si="13"/>
        <v>8.3423672934932521E-3</v>
      </c>
      <c r="T14" s="21">
        <f t="shared" si="13"/>
        <v>4.0417550497606883E-2</v>
      </c>
      <c r="U14" s="21">
        <f t="shared" si="13"/>
        <v>2.192623623027248E-2</v>
      </c>
      <c r="V14" s="21">
        <f t="shared" si="13"/>
        <v>9.922269076539255E-3</v>
      </c>
      <c r="W14" s="21">
        <f t="shared" si="13"/>
        <v>7.1016758901832977E-3</v>
      </c>
      <c r="X14" s="21">
        <f t="shared" si="13"/>
        <v>1.3035350768730823E-2</v>
      </c>
      <c r="Y14" s="21">
        <f t="shared" si="13"/>
        <v>1.1117839095623678E-2</v>
      </c>
      <c r="Z14" s="21">
        <f t="shared" si="13"/>
        <v>2.5802606226320054E-3</v>
      </c>
      <c r="AA14" s="21">
        <f t="shared" si="13"/>
        <v>2.2270578445972443E-3</v>
      </c>
      <c r="AB14" s="21">
        <f t="shared" si="13"/>
        <v>2.2845321836934148E-3</v>
      </c>
      <c r="AC14" s="21">
        <f t="shared" si="13"/>
        <v>2.0632665595632944E-3</v>
      </c>
      <c r="AD14" s="21">
        <f t="shared" si="13"/>
        <v>1.166232610969339E-3</v>
      </c>
      <c r="AE14" s="21">
        <f t="shared" si="13"/>
        <v>7.2542029439676679E-4</v>
      </c>
    </row>
    <row r="15" spans="1:31" x14ac:dyDescent="0.2">
      <c r="A15" s="13" t="s">
        <v>39</v>
      </c>
      <c r="B15" s="4" t="s">
        <v>40</v>
      </c>
      <c r="C15" s="27">
        <v>2.1720135654891715E-2</v>
      </c>
      <c r="D15" s="27">
        <v>2.5034219581758294E-2</v>
      </c>
      <c r="E15" s="27">
        <v>2.3559526548524428E-2</v>
      </c>
      <c r="F15" s="27">
        <v>2.5618624679171427E-2</v>
      </c>
      <c r="G15" s="27">
        <v>1.6310400724546543E-2</v>
      </c>
      <c r="H15" s="27">
        <v>1.4571761103573579E-2</v>
      </c>
      <c r="I15" s="27">
        <v>9.8788531023067463E-3</v>
      </c>
      <c r="J15" s="27">
        <v>5.5656334294397879E-3</v>
      </c>
      <c r="K15" s="27">
        <v>3.082642422117518E-2</v>
      </c>
      <c r="L15" s="27">
        <v>9.8494561390947474E-3</v>
      </c>
      <c r="M15" s="27">
        <v>1.3305771171532595E-2</v>
      </c>
      <c r="N15" s="27">
        <v>1.3201159976961807E-2</v>
      </c>
      <c r="O15" s="27">
        <v>1.6451837939280296E-2</v>
      </c>
      <c r="P15" s="27">
        <v>2.4132815579577322E-2</v>
      </c>
      <c r="Q15" s="27">
        <v>3.1546439169266569E-2</v>
      </c>
      <c r="R15" s="27">
        <v>1.0542238402582137E-2</v>
      </c>
      <c r="S15" s="27">
        <v>8.3357443197710317E-3</v>
      </c>
      <c r="T15" s="27">
        <v>4.0339356652872208E-2</v>
      </c>
      <c r="U15" s="27">
        <v>2.192623623027248E-2</v>
      </c>
      <c r="V15" s="27">
        <v>9.9200685597312013E-3</v>
      </c>
      <c r="W15" s="27">
        <v>7.1016758901832977E-3</v>
      </c>
      <c r="X15" s="27">
        <v>1.3035350768730823E-2</v>
      </c>
      <c r="Y15" s="27">
        <v>1.1081754457773813E-2</v>
      </c>
      <c r="Z15" s="27">
        <v>2.574060603141273E-3</v>
      </c>
      <c r="AA15" s="27">
        <v>2.2239071952688881E-3</v>
      </c>
      <c r="AB15" s="27">
        <v>2.2832665830296154E-3</v>
      </c>
      <c r="AC15" s="27">
        <v>2.0632665595632944E-3</v>
      </c>
      <c r="AD15" s="27">
        <v>1.166232610969339E-3</v>
      </c>
      <c r="AE15" s="27">
        <v>7.2542029439676679E-4</v>
      </c>
    </row>
    <row r="16" spans="1:31" x14ac:dyDescent="0.2">
      <c r="A16" s="13" t="s">
        <v>41</v>
      </c>
      <c r="B16" s="4" t="s">
        <v>42</v>
      </c>
      <c r="C16" s="27">
        <v>7.0037471922219146E-6</v>
      </c>
      <c r="D16" s="27">
        <v>2.3456329501480215E-6</v>
      </c>
      <c r="E16" s="27">
        <v>1.7506830389461313E-6</v>
      </c>
      <c r="F16" s="27">
        <v>1.3864073655514933E-6</v>
      </c>
      <c r="G16" s="27">
        <v>1.1424994398953192E-6</v>
      </c>
      <c r="H16" s="27">
        <v>1.0088083844259452E-6</v>
      </c>
      <c r="I16" s="27">
        <v>5.7479816876400022E-7</v>
      </c>
      <c r="J16" s="27">
        <v>5.0176462269563862E-7</v>
      </c>
      <c r="K16" s="27">
        <v>2.7189749681033986E-6</v>
      </c>
      <c r="L16" s="27">
        <v>1.5678193650209697E-6</v>
      </c>
      <c r="M16" s="27">
        <v>0</v>
      </c>
      <c r="N16" s="27">
        <v>0</v>
      </c>
      <c r="O16" s="27">
        <v>1.0373059741515524E-5</v>
      </c>
      <c r="P16" s="27">
        <v>0</v>
      </c>
      <c r="Q16" s="27">
        <v>2.732582584349506E-5</v>
      </c>
      <c r="R16" s="27">
        <v>8.1023861995237884E-6</v>
      </c>
      <c r="S16" s="27">
        <v>6.6229737222202448E-6</v>
      </c>
      <c r="T16" s="27">
        <v>7.8193844734677026E-5</v>
      </c>
      <c r="U16" s="27">
        <v>0</v>
      </c>
      <c r="V16" s="27">
        <v>2.2005168080535019E-6</v>
      </c>
      <c r="W16" s="27">
        <v>0</v>
      </c>
      <c r="X16" s="27">
        <v>0</v>
      </c>
      <c r="Y16" s="27">
        <v>3.6084637849866216E-5</v>
      </c>
      <c r="Z16" s="27">
        <v>6.2000194907324473E-6</v>
      </c>
      <c r="AA16" s="27">
        <v>3.1506493283562004E-6</v>
      </c>
      <c r="AB16" s="27">
        <v>1.2656006637993075E-6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0.69050831082772224</v>
      </c>
      <c r="D17" s="79">
        <f t="shared" ref="D17:AE17" si="15">+D18+D19+D20+D21+D22+D23+D24+D25+D26+D27+D28+D29+D30</f>
        <v>0.88521176852964822</v>
      </c>
      <c r="E17" s="79">
        <f t="shared" si="15"/>
        <v>0.94708823560507949</v>
      </c>
      <c r="F17" s="79">
        <f t="shared" si="15"/>
        <v>0.65379392090189081</v>
      </c>
      <c r="G17" s="79">
        <f t="shared" si="15"/>
        <v>0.66712677680543997</v>
      </c>
      <c r="H17" s="79">
        <f t="shared" si="15"/>
        <v>0.72232710439735226</v>
      </c>
      <c r="I17" s="79">
        <f t="shared" si="15"/>
        <v>0.63055482735608648</v>
      </c>
      <c r="J17" s="79">
        <f t="shared" si="15"/>
        <v>0.57605936079366593</v>
      </c>
      <c r="K17" s="79">
        <f t="shared" si="15"/>
        <v>0.63591237391993982</v>
      </c>
      <c r="L17" s="79">
        <f t="shared" si="15"/>
        <v>0.72671183675043605</v>
      </c>
      <c r="M17" s="79">
        <f t="shared" si="15"/>
        <v>0.88718440424414746</v>
      </c>
      <c r="N17" s="79">
        <f t="shared" si="15"/>
        <v>0.77589976196944366</v>
      </c>
      <c r="O17" s="79">
        <f t="shared" si="15"/>
        <v>0.80364957004924231</v>
      </c>
      <c r="P17" s="79">
        <f t="shared" si="15"/>
        <v>0.71233173494004776</v>
      </c>
      <c r="Q17" s="79">
        <f t="shared" si="15"/>
        <v>0.79316970749118965</v>
      </c>
      <c r="R17" s="79">
        <f t="shared" si="15"/>
        <v>0.95150823231107295</v>
      </c>
      <c r="S17" s="79">
        <f t="shared" si="15"/>
        <v>1.1669642080425977</v>
      </c>
      <c r="T17" s="79">
        <f t="shared" si="15"/>
        <v>1.3896564548515093</v>
      </c>
      <c r="U17" s="79">
        <f t="shared" si="15"/>
        <v>1.4682382845737163</v>
      </c>
      <c r="V17" s="79">
        <f t="shared" si="15"/>
        <v>1.4774426282973867</v>
      </c>
      <c r="W17" s="79">
        <f t="shared" si="15"/>
        <v>1.1814778783659643</v>
      </c>
      <c r="X17" s="79">
        <f t="shared" si="15"/>
        <v>1.3971900857400306</v>
      </c>
      <c r="Y17" s="79">
        <f t="shared" si="15"/>
        <v>1.3635019056292219</v>
      </c>
      <c r="Z17" s="79">
        <f t="shared" si="15"/>
        <v>1.3745947025384329</v>
      </c>
      <c r="AA17" s="79">
        <f t="shared" si="15"/>
        <v>1.6401712214108866</v>
      </c>
      <c r="AB17" s="79">
        <f t="shared" si="15"/>
        <v>1.3221920367744455</v>
      </c>
      <c r="AC17" s="79">
        <f t="shared" si="15"/>
        <v>1.2907414416193341</v>
      </c>
      <c r="AD17" s="79">
        <f t="shared" si="15"/>
        <v>1.2294258159140328</v>
      </c>
      <c r="AE17" s="79">
        <f t="shared" si="15"/>
        <v>1.2937461231752325</v>
      </c>
    </row>
    <row r="18" spans="1:31" x14ac:dyDescent="0.2">
      <c r="A18" s="13" t="s">
        <v>45</v>
      </c>
      <c r="B18" s="4" t="s">
        <v>46</v>
      </c>
      <c r="C18" s="27">
        <v>7.2747144138956776E-2</v>
      </c>
      <c r="D18" s="27">
        <v>6.5105430214443219E-2</v>
      </c>
      <c r="E18" s="27">
        <v>8.3430474945127536E-2</v>
      </c>
      <c r="F18" s="27">
        <v>8.6187532309453183E-2</v>
      </c>
      <c r="G18" s="27">
        <v>7.4799882462478928E-2</v>
      </c>
      <c r="H18" s="27">
        <v>7.4739104159850411E-2</v>
      </c>
      <c r="I18" s="27">
        <v>7.3413231942216328E-2</v>
      </c>
      <c r="J18" s="27">
        <v>8.5840209588613658E-2</v>
      </c>
      <c r="K18" s="27">
        <v>8.7559535151303325E-2</v>
      </c>
      <c r="L18" s="27">
        <v>9.1351067603171271E-2</v>
      </c>
      <c r="M18" s="27">
        <v>9.0676673149930817E-2</v>
      </c>
      <c r="N18" s="27">
        <v>8.4989105699673814E-2</v>
      </c>
      <c r="O18" s="27">
        <v>8.1916035972660103E-2</v>
      </c>
      <c r="P18" s="27">
        <v>8.4040182958685913E-2</v>
      </c>
      <c r="Q18" s="27">
        <v>6.3172384548362909E-2</v>
      </c>
      <c r="R18" s="27">
        <v>8.6170572244305632E-2</v>
      </c>
      <c r="S18" s="27">
        <v>9.6615347909201441E-2</v>
      </c>
      <c r="T18" s="27">
        <v>9.7025470085381038E-2</v>
      </c>
      <c r="U18" s="27">
        <v>9.7832401929801402E-2</v>
      </c>
      <c r="V18" s="27">
        <v>8.6174430321655948E-2</v>
      </c>
      <c r="W18" s="27">
        <v>3.4583992745038095E-3</v>
      </c>
      <c r="X18" s="27">
        <v>9.5680916312546136E-3</v>
      </c>
      <c r="Y18" s="27">
        <v>3.7274859588799274E-2</v>
      </c>
      <c r="Z18" s="27">
        <v>3.2022802601999996E-3</v>
      </c>
      <c r="AA18" s="27">
        <v>2.5058522755811675E-3</v>
      </c>
      <c r="AB18" s="27">
        <v>2.762676439042557E-3</v>
      </c>
      <c r="AC18" s="27">
        <v>3.4348732815941471E-3</v>
      </c>
      <c r="AD18" s="27">
        <v>3.2171674619757072E-3</v>
      </c>
      <c r="AE18" s="27">
        <v>3.1059283978127059E-3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2.372072456536855E-3</v>
      </c>
      <c r="D20" s="27">
        <v>1.8395334580671131E-3</v>
      </c>
      <c r="E20" s="27">
        <v>3.5731453797280014E-3</v>
      </c>
      <c r="F20" s="27">
        <v>3.3474706546073249E-3</v>
      </c>
      <c r="G20" s="27">
        <v>3.504172723409756E-3</v>
      </c>
      <c r="H20" s="27">
        <v>2.8620745482699902E-3</v>
      </c>
      <c r="I20" s="27">
        <v>2.5001287355709669E-3</v>
      </c>
      <c r="J20" s="27">
        <v>4.7475311702967014E-3</v>
      </c>
      <c r="K20" s="27">
        <v>6.2580206067132885E-3</v>
      </c>
      <c r="L20" s="27">
        <v>6.2746679181898768E-3</v>
      </c>
      <c r="M20" s="27">
        <v>8.2114817852205323E-3</v>
      </c>
      <c r="N20" s="27">
        <v>8.1777792898297241E-3</v>
      </c>
      <c r="O20" s="27">
        <v>7.1409822830273235E-3</v>
      </c>
      <c r="P20" s="27">
        <v>7.8851389080416105E-3</v>
      </c>
      <c r="Q20" s="27">
        <v>6.908649415210244E-3</v>
      </c>
      <c r="R20" s="27">
        <v>1.4692595328787502E-2</v>
      </c>
      <c r="S20" s="27">
        <v>1.0319898270665213E-2</v>
      </c>
      <c r="T20" s="27">
        <v>4.6894331381737491E-3</v>
      </c>
      <c r="U20" s="27">
        <v>3.4397662012619671E-3</v>
      </c>
      <c r="V20" s="27">
        <v>2.9561494564317101E-3</v>
      </c>
      <c r="W20" s="27">
        <v>9.456460305761874E-3</v>
      </c>
      <c r="X20" s="27">
        <v>7.5160082814287703E-3</v>
      </c>
      <c r="Y20" s="27">
        <v>9.2970460567872466E-3</v>
      </c>
      <c r="Z20" s="27">
        <v>7.922409121841412E-3</v>
      </c>
      <c r="AA20" s="27">
        <v>7.752087992740242E-3</v>
      </c>
      <c r="AB20" s="27">
        <v>3.0180838836150864E-3</v>
      </c>
      <c r="AC20" s="27">
        <v>6.137528070807129E-3</v>
      </c>
      <c r="AD20" s="27">
        <v>3.9657202286532342E-3</v>
      </c>
      <c r="AE20" s="27">
        <v>5.1340530020845274E-3</v>
      </c>
    </row>
    <row r="21" spans="1:31" x14ac:dyDescent="0.2">
      <c r="A21" s="13" t="s">
        <v>51</v>
      </c>
      <c r="B21" s="4" t="s">
        <v>52</v>
      </c>
      <c r="C21" s="27">
        <v>0.5580448120016962</v>
      </c>
      <c r="D21" s="27">
        <v>0.76080437407392498</v>
      </c>
      <c r="E21" s="27">
        <v>0.78682848519139614</v>
      </c>
      <c r="F21" s="27">
        <v>0.49311039728459111</v>
      </c>
      <c r="G21" s="27">
        <v>0.52117403842397669</v>
      </c>
      <c r="H21" s="27">
        <v>0.56757805643716408</v>
      </c>
      <c r="I21" s="27">
        <v>0.47962880684248776</v>
      </c>
      <c r="J21" s="27">
        <v>0.38843372047955144</v>
      </c>
      <c r="K21" s="27">
        <v>0.45917280091834334</v>
      </c>
      <c r="L21" s="27">
        <v>0.54366408818543954</v>
      </c>
      <c r="M21" s="27">
        <v>0.71154642702353621</v>
      </c>
      <c r="N21" s="27">
        <v>0.59482842239802702</v>
      </c>
      <c r="O21" s="27">
        <v>0.62704145986444226</v>
      </c>
      <c r="P21" s="27">
        <v>0.51440368473846654</v>
      </c>
      <c r="Q21" s="27">
        <v>0.61572622734844684</v>
      </c>
      <c r="R21" s="27">
        <v>0.74641751971946524</v>
      </c>
      <c r="S21" s="27">
        <v>0.95571715330598517</v>
      </c>
      <c r="T21" s="27">
        <v>1.1747125912076899</v>
      </c>
      <c r="U21" s="27">
        <v>1.2743462858922778</v>
      </c>
      <c r="V21" s="27">
        <v>1.3201874079559877</v>
      </c>
      <c r="W21" s="27">
        <v>1.1036478510421863</v>
      </c>
      <c r="X21" s="27">
        <v>1.3012377093080607</v>
      </c>
      <c r="Y21" s="27">
        <v>1.2493948902609213</v>
      </c>
      <c r="Z21" s="27">
        <v>1.296006037208786</v>
      </c>
      <c r="AA21" s="27">
        <v>1.5541072189790457</v>
      </c>
      <c r="AB21" s="27">
        <v>1.2377896626536455</v>
      </c>
      <c r="AC21" s="27">
        <v>1.2001747590495822</v>
      </c>
      <c r="AD21" s="27">
        <v>1.14112310991598</v>
      </c>
      <c r="AE21" s="27">
        <v>1.2085056125945617</v>
      </c>
    </row>
    <row r="22" spans="1:31" x14ac:dyDescent="0.2">
      <c r="A22" s="13" t="s">
        <v>53</v>
      </c>
      <c r="B22" s="4" t="s">
        <v>54</v>
      </c>
      <c r="C22" s="27">
        <v>4.88884513176761E-3</v>
      </c>
      <c r="D22" s="27">
        <v>4.800412659058219E-3</v>
      </c>
      <c r="E22" s="27">
        <v>7.1421672322498318E-3</v>
      </c>
      <c r="F22" s="27">
        <v>5.2841422654643705E-3</v>
      </c>
      <c r="G22" s="27">
        <v>4.4033373666691926E-3</v>
      </c>
      <c r="H22" s="27">
        <v>5.8198943791768843E-3</v>
      </c>
      <c r="I22" s="27">
        <v>6.7014012426788649E-3</v>
      </c>
      <c r="J22" s="27">
        <v>5.5370519609972569E-3</v>
      </c>
      <c r="K22" s="27">
        <v>7.0396565765306895E-3</v>
      </c>
      <c r="L22" s="27">
        <v>6.3297919337875052E-3</v>
      </c>
      <c r="M22" s="27">
        <v>5.8621606008830889E-3</v>
      </c>
      <c r="N22" s="27">
        <v>5.3884928496148489E-3</v>
      </c>
      <c r="O22" s="27">
        <v>7.2851127306600037E-3</v>
      </c>
      <c r="P22" s="27">
        <v>4.5052850635771795E-3</v>
      </c>
      <c r="Q22" s="27">
        <v>6.2865632771044334E-3</v>
      </c>
      <c r="R22" s="27">
        <v>7.5249597007786594E-3</v>
      </c>
      <c r="S22" s="27">
        <v>6.8651896767105269E-3</v>
      </c>
      <c r="T22" s="27">
        <v>6.6003910520913206E-3</v>
      </c>
      <c r="U22" s="27">
        <v>5.2204715548564689E-3</v>
      </c>
      <c r="V22" s="27">
        <v>4.3611504438504627E-3</v>
      </c>
      <c r="W22" s="27">
        <v>5.87236288314386E-3</v>
      </c>
      <c r="X22" s="27">
        <v>9.2842581017079148E-3</v>
      </c>
      <c r="Y22" s="27">
        <v>7.2802427202972335E-3</v>
      </c>
      <c r="Z22" s="27">
        <v>6.7580168803416611E-3</v>
      </c>
      <c r="AA22" s="27">
        <v>9.1187485927951561E-3</v>
      </c>
      <c r="AB22" s="27">
        <v>8.5094722630038588E-3</v>
      </c>
      <c r="AC22" s="27">
        <v>8.738061412469196E-3</v>
      </c>
      <c r="AD22" s="27">
        <v>9.4494315081798275E-3</v>
      </c>
      <c r="AE22" s="27">
        <v>8.0006875855328889E-3</v>
      </c>
    </row>
    <row r="23" spans="1:31" x14ac:dyDescent="0.2">
      <c r="A23" s="13" t="s">
        <v>55</v>
      </c>
      <c r="B23" s="4" t="s">
        <v>56</v>
      </c>
      <c r="C23" s="27">
        <v>8.0663873126355368E-3</v>
      </c>
      <c r="D23" s="27">
        <v>7.3298668835355095E-3</v>
      </c>
      <c r="E23" s="27">
        <v>1.0165647332695829E-2</v>
      </c>
      <c r="F23" s="27">
        <v>9.2858637060533895E-3</v>
      </c>
      <c r="G23" s="27">
        <v>7.5057214223759189E-3</v>
      </c>
      <c r="H23" s="27">
        <v>8.0606539654169296E-3</v>
      </c>
      <c r="I23" s="27">
        <v>8.3166802266439813E-3</v>
      </c>
      <c r="J23" s="27">
        <v>9.8835089437906785E-3</v>
      </c>
      <c r="K23" s="27">
        <v>7.522527101980701E-3</v>
      </c>
      <c r="L23" s="27">
        <v>9.2872493374529345E-3</v>
      </c>
      <c r="M23" s="27">
        <v>1.0164552813228261E-2</v>
      </c>
      <c r="N23" s="27">
        <v>8.8277308449844511E-3</v>
      </c>
      <c r="O23" s="27">
        <v>7.8538470098547288E-3</v>
      </c>
      <c r="P23" s="27">
        <v>9.8624443875721217E-3</v>
      </c>
      <c r="Q23" s="27">
        <v>1.1605325867823207E-2</v>
      </c>
      <c r="R23" s="27">
        <v>8.9219335351718911E-3</v>
      </c>
      <c r="S23" s="27">
        <v>1.0562756366905486E-2</v>
      </c>
      <c r="T23" s="27">
        <v>1.1897872483777031E-2</v>
      </c>
      <c r="U23" s="27">
        <v>1.3683489500751987E-2</v>
      </c>
      <c r="V23" s="27">
        <v>4.3821966860792478E-3</v>
      </c>
      <c r="W23" s="27">
        <v>4.0925182035498825E-3</v>
      </c>
      <c r="X23" s="27">
        <v>1.991679887168819E-3</v>
      </c>
      <c r="Y23" s="27">
        <v>2.2649204770150548E-3</v>
      </c>
      <c r="Z23" s="27">
        <v>1.5995853373890552E-3</v>
      </c>
      <c r="AA23" s="27">
        <v>1.4173043784332295E-3</v>
      </c>
      <c r="AB23" s="27">
        <v>4.5988697379423195E-3</v>
      </c>
      <c r="AC23" s="27">
        <v>3.0556961974996934E-3</v>
      </c>
      <c r="AD23" s="27">
        <v>7.1333572240858028E-4</v>
      </c>
      <c r="AE23" s="27">
        <v>1.1353154939971796E-3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3.2567777179493024E-5</v>
      </c>
      <c r="D26" s="27">
        <v>3.8436816767699667E-6</v>
      </c>
      <c r="E26" s="27">
        <v>1.974602976557924E-5</v>
      </c>
      <c r="F26" s="27">
        <v>4.7402958578322118E-5</v>
      </c>
      <c r="G26" s="27">
        <v>4.129643086555224E-5</v>
      </c>
      <c r="H26" s="27">
        <v>5.3738403598626138E-5</v>
      </c>
      <c r="I26" s="27">
        <v>4.3075895833871056E-5</v>
      </c>
      <c r="J26" s="27">
        <v>5.8759340648727241E-5</v>
      </c>
      <c r="K26" s="27">
        <v>5.7610722657034073E-5</v>
      </c>
      <c r="L26" s="27">
        <v>3.960312395812679E-5</v>
      </c>
      <c r="M26" s="27">
        <v>5.7424809502377454E-5</v>
      </c>
      <c r="N26" s="27">
        <v>5.7236699581463884E-5</v>
      </c>
      <c r="O26" s="27">
        <v>7.4971422118327391E-5</v>
      </c>
      <c r="P26" s="27">
        <v>1.3241046080638279E-4</v>
      </c>
      <c r="Q26" s="27">
        <v>1.3758717030080896E-4</v>
      </c>
      <c r="R26" s="27">
        <v>9.3175498348765454E-5</v>
      </c>
      <c r="S26" s="27">
        <v>1.3085601852448449E-4</v>
      </c>
      <c r="T26" s="27">
        <v>1.509657197747329E-4</v>
      </c>
      <c r="U26" s="27">
        <v>1.7074439070720023E-4</v>
      </c>
      <c r="V26" s="27">
        <v>1.3570944633909795E-4</v>
      </c>
      <c r="W26" s="27">
        <v>3.2715815694528348E-5</v>
      </c>
      <c r="X26" s="27">
        <v>8.7009536594766484E-5</v>
      </c>
      <c r="Y26" s="27">
        <v>0</v>
      </c>
      <c r="Z26" s="27">
        <v>0</v>
      </c>
      <c r="AA26" s="27">
        <v>1.6030373744496253E-4</v>
      </c>
      <c r="AB26" s="27">
        <v>7.1467766042859285E-5</v>
      </c>
      <c r="AC26" s="27">
        <v>6.4514419106422472E-5</v>
      </c>
      <c r="AD26" s="27">
        <v>1.5850664424585265E-5</v>
      </c>
      <c r="AE26" s="27">
        <v>1.760496215743978E-5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4.4356482008949774E-2</v>
      </c>
      <c r="D30" s="27">
        <v>4.532830755894246E-2</v>
      </c>
      <c r="E30" s="27">
        <v>5.592856949411646E-2</v>
      </c>
      <c r="F30" s="27">
        <v>5.653111172314311E-2</v>
      </c>
      <c r="G30" s="27">
        <v>5.5698327975663903E-2</v>
      </c>
      <c r="H30" s="27">
        <v>6.3213582503875348E-2</v>
      </c>
      <c r="I30" s="27">
        <v>5.9951502470654679E-2</v>
      </c>
      <c r="J30" s="27">
        <v>8.155857930976744E-2</v>
      </c>
      <c r="K30" s="27">
        <v>6.83022228424114E-2</v>
      </c>
      <c r="L30" s="27">
        <v>6.9765368648436896E-2</v>
      </c>
      <c r="M30" s="27">
        <v>6.0665684061846269E-2</v>
      </c>
      <c r="N30" s="27">
        <v>7.3630994187732321E-2</v>
      </c>
      <c r="O30" s="27">
        <v>7.2337160766479586E-2</v>
      </c>
      <c r="P30" s="27">
        <v>9.150258842289799E-2</v>
      </c>
      <c r="Q30" s="27">
        <v>8.9332969863941278E-2</v>
      </c>
      <c r="R30" s="27">
        <v>8.7687476284215235E-2</v>
      </c>
      <c r="S30" s="27">
        <v>8.6753006494605392E-2</v>
      </c>
      <c r="T30" s="27">
        <v>9.4579731164621678E-2</v>
      </c>
      <c r="U30" s="27">
        <v>7.3545125104059306E-2</v>
      </c>
      <c r="V30" s="27">
        <v>5.9245583987042598E-2</v>
      </c>
      <c r="W30" s="27">
        <v>5.4917570841124079E-2</v>
      </c>
      <c r="X30" s="27">
        <v>6.7505328993814923E-2</v>
      </c>
      <c r="Y30" s="27">
        <v>5.7989946525401952E-2</v>
      </c>
      <c r="Z30" s="27">
        <v>5.9106373729874651E-2</v>
      </c>
      <c r="AA30" s="27">
        <v>6.5109705454846456E-2</v>
      </c>
      <c r="AB30" s="27">
        <v>6.5441804031153183E-2</v>
      </c>
      <c r="AC30" s="27">
        <v>6.9136009188275366E-2</v>
      </c>
      <c r="AD30" s="27">
        <v>7.0941200412410921E-2</v>
      </c>
      <c r="AE30" s="27">
        <v>6.7846921139085969E-2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0.25204630440959092</v>
      </c>
      <c r="D31" s="21">
        <f t="shared" ref="D31:AE31" si="17">+D32+D35+D46+D47+D50</f>
        <v>0.27247431848127629</v>
      </c>
      <c r="E31" s="21">
        <f t="shared" si="17"/>
        <v>0.29231144686497174</v>
      </c>
      <c r="F31" s="21">
        <f t="shared" si="17"/>
        <v>0.31101901161144435</v>
      </c>
      <c r="G31" s="21">
        <f t="shared" si="17"/>
        <v>0.34222939893242088</v>
      </c>
      <c r="H31" s="21">
        <f t="shared" si="17"/>
        <v>0.35958192290839086</v>
      </c>
      <c r="I31" s="21">
        <f t="shared" si="17"/>
        <v>0.38705649470502945</v>
      </c>
      <c r="J31" s="21">
        <f t="shared" si="17"/>
        <v>0.40678876368072314</v>
      </c>
      <c r="K31" s="21">
        <f t="shared" si="17"/>
        <v>0.41638936320601438</v>
      </c>
      <c r="L31" s="21">
        <f t="shared" si="17"/>
        <v>0.40949339117246081</v>
      </c>
      <c r="M31" s="21">
        <f t="shared" si="17"/>
        <v>0.40546076841645468</v>
      </c>
      <c r="N31" s="21">
        <f t="shared" si="17"/>
        <v>0.37112119523580489</v>
      </c>
      <c r="O31" s="21">
        <f t="shared" si="17"/>
        <v>0.37599787931852491</v>
      </c>
      <c r="P31" s="21">
        <f t="shared" si="17"/>
        <v>0.36473755348233433</v>
      </c>
      <c r="Q31" s="21">
        <f t="shared" si="17"/>
        <v>0.37144265698763235</v>
      </c>
      <c r="R31" s="21">
        <f t="shared" si="17"/>
        <v>0.38700741649274928</v>
      </c>
      <c r="S31" s="21">
        <f t="shared" si="17"/>
        <v>0.37186346134774101</v>
      </c>
      <c r="T31" s="21">
        <f t="shared" si="17"/>
        <v>0.42179187189171835</v>
      </c>
      <c r="U31" s="21">
        <f t="shared" si="17"/>
        <v>0.40551096927654345</v>
      </c>
      <c r="V31" s="21">
        <f t="shared" si="17"/>
        <v>0.42092971338409813</v>
      </c>
      <c r="W31" s="21">
        <f t="shared" si="17"/>
        <v>0.43455106234573593</v>
      </c>
      <c r="X31" s="21">
        <f t="shared" si="17"/>
        <v>0.43265039269868222</v>
      </c>
      <c r="Y31" s="21">
        <f t="shared" si="17"/>
        <v>0.44447701736353057</v>
      </c>
      <c r="Z31" s="21">
        <f t="shared" si="17"/>
        <v>0.48487967491684425</v>
      </c>
      <c r="AA31" s="21">
        <f t="shared" si="17"/>
        <v>0.49636532332903427</v>
      </c>
      <c r="AB31" s="21">
        <f t="shared" si="17"/>
        <v>0.5092008567993962</v>
      </c>
      <c r="AC31" s="21">
        <f t="shared" si="17"/>
        <v>0.54383207832508906</v>
      </c>
      <c r="AD31" s="21">
        <f t="shared" si="17"/>
        <v>0.55117172316719509</v>
      </c>
      <c r="AE31" s="21">
        <f t="shared" si="17"/>
        <v>0.55213666221248869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1.8732808180375282E-4</v>
      </c>
      <c r="D32" s="21">
        <f t="shared" ref="D32:AE32" si="19">+D34</f>
        <v>9.980870978885641E-5</v>
      </c>
      <c r="E32" s="21">
        <f t="shared" si="19"/>
        <v>1.3887537700929219E-4</v>
      </c>
      <c r="F32" s="21">
        <f t="shared" si="19"/>
        <v>1.795334018695872E-4</v>
      </c>
      <c r="G32" s="21">
        <f t="shared" si="19"/>
        <v>1.5044409933101462E-4</v>
      </c>
      <c r="H32" s="21">
        <f t="shared" si="19"/>
        <v>2.2126126393196794E-4</v>
      </c>
      <c r="I32" s="21">
        <f t="shared" si="19"/>
        <v>2.4045449634510269E-4</v>
      </c>
      <c r="J32" s="21">
        <f t="shared" si="19"/>
        <v>2.9430760785282358E-4</v>
      </c>
      <c r="K32" s="21">
        <f t="shared" si="19"/>
        <v>2.854110042819292E-4</v>
      </c>
      <c r="L32" s="21">
        <f t="shared" si="19"/>
        <v>2.2151295637227238E-4</v>
      </c>
      <c r="M32" s="21">
        <f t="shared" si="19"/>
        <v>1.779228212879486E-4</v>
      </c>
      <c r="N32" s="21">
        <f t="shared" si="19"/>
        <v>2.015215641603365E-4</v>
      </c>
      <c r="O32" s="21">
        <f t="shared" si="19"/>
        <v>1.576839731257825E-4</v>
      </c>
      <c r="P32" s="21">
        <f t="shared" si="19"/>
        <v>1.1563501431251626E-4</v>
      </c>
      <c r="Q32" s="21">
        <f t="shared" si="19"/>
        <v>1.3470007358860642E-4</v>
      </c>
      <c r="R32" s="21">
        <f t="shared" si="19"/>
        <v>1.7798426885850949E-4</v>
      </c>
      <c r="S32" s="21">
        <f t="shared" si="19"/>
        <v>1.6251161010818037E-4</v>
      </c>
      <c r="T32" s="21">
        <f t="shared" si="19"/>
        <v>1.7526448096040947E-4</v>
      </c>
      <c r="U32" s="21">
        <f t="shared" si="19"/>
        <v>2.4234830296990318E-4</v>
      </c>
      <c r="V32" s="21">
        <f t="shared" si="19"/>
        <v>1.4481118476013111E-4</v>
      </c>
      <c r="W32" s="21">
        <f t="shared" si="19"/>
        <v>1.1614371441043705E-4</v>
      </c>
      <c r="X32" s="21">
        <f t="shared" si="19"/>
        <v>1.1556440342570545E-4</v>
      </c>
      <c r="Y32" s="21">
        <f t="shared" si="19"/>
        <v>1.6402701137849289E-4</v>
      </c>
      <c r="Z32" s="21">
        <f t="shared" si="19"/>
        <v>1.5356875756033535E-4</v>
      </c>
      <c r="AA32" s="21">
        <f t="shared" si="19"/>
        <v>1.4509931138317092E-4</v>
      </c>
      <c r="AB32" s="21">
        <f t="shared" si="19"/>
        <v>1.9474456890217998E-4</v>
      </c>
      <c r="AC32" s="21">
        <f t="shared" si="19"/>
        <v>1.5483634561470086E-4</v>
      </c>
      <c r="AD32" s="21">
        <f t="shared" si="19"/>
        <v>4.7557493320419343E-4</v>
      </c>
      <c r="AE32" s="21">
        <f t="shared" si="19"/>
        <v>7.159654328328473E-4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1.8732808180375282E-4</v>
      </c>
      <c r="D34" s="27">
        <v>9.980870978885641E-5</v>
      </c>
      <c r="E34" s="27">
        <v>1.3887537700929219E-4</v>
      </c>
      <c r="F34" s="27">
        <v>1.795334018695872E-4</v>
      </c>
      <c r="G34" s="27">
        <v>1.5044409933101462E-4</v>
      </c>
      <c r="H34" s="27">
        <v>2.2126126393196794E-4</v>
      </c>
      <c r="I34" s="27">
        <v>2.4045449634510269E-4</v>
      </c>
      <c r="J34" s="27">
        <v>2.9430760785282358E-4</v>
      </c>
      <c r="K34" s="27">
        <v>2.854110042819292E-4</v>
      </c>
      <c r="L34" s="27">
        <v>2.2151295637227238E-4</v>
      </c>
      <c r="M34" s="27">
        <v>1.779228212879486E-4</v>
      </c>
      <c r="N34" s="27">
        <v>2.015215641603365E-4</v>
      </c>
      <c r="O34" s="27">
        <v>1.576839731257825E-4</v>
      </c>
      <c r="P34" s="27">
        <v>1.1563501431251626E-4</v>
      </c>
      <c r="Q34" s="27">
        <v>1.3470007358860642E-4</v>
      </c>
      <c r="R34" s="27">
        <v>1.7798426885850949E-4</v>
      </c>
      <c r="S34" s="27">
        <v>1.6251161010818037E-4</v>
      </c>
      <c r="T34" s="27">
        <v>1.7526448096040947E-4</v>
      </c>
      <c r="U34" s="27">
        <v>2.4234830296990318E-4</v>
      </c>
      <c r="V34" s="27">
        <v>1.4481118476013111E-4</v>
      </c>
      <c r="W34" s="27">
        <v>1.1614371441043705E-4</v>
      </c>
      <c r="X34" s="27">
        <v>1.1556440342570545E-4</v>
      </c>
      <c r="Y34" s="27">
        <v>1.6402701137849289E-4</v>
      </c>
      <c r="Z34" s="27">
        <v>1.5356875756033535E-4</v>
      </c>
      <c r="AA34" s="27">
        <v>1.4509931138317092E-4</v>
      </c>
      <c r="AB34" s="27">
        <v>1.9474456890217998E-4</v>
      </c>
      <c r="AC34" s="27">
        <v>1.5483634561470086E-4</v>
      </c>
      <c r="AD34" s="27">
        <v>4.7557493320419343E-4</v>
      </c>
      <c r="AE34" s="27">
        <v>7.159654328328473E-4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0.17816734788202421</v>
      </c>
      <c r="D35" s="21">
        <f t="shared" ref="D35:AE35" si="21">+D36+D39+D42+D43+D44+D45</f>
        <v>0.1846482715086937</v>
      </c>
      <c r="E35" s="21">
        <f t="shared" si="21"/>
        <v>0.20155086699621286</v>
      </c>
      <c r="F35" s="21">
        <f t="shared" si="21"/>
        <v>0.21479344116592278</v>
      </c>
      <c r="G35" s="21">
        <f t="shared" si="21"/>
        <v>0.24085786849297802</v>
      </c>
      <c r="H35" s="21">
        <f t="shared" si="21"/>
        <v>0.25567867029214575</v>
      </c>
      <c r="I35" s="21">
        <f t="shared" si="21"/>
        <v>0.26881800674421791</v>
      </c>
      <c r="J35" s="21">
        <f t="shared" si="21"/>
        <v>0.27438760578220744</v>
      </c>
      <c r="K35" s="21">
        <f t="shared" si="21"/>
        <v>0.28106191910069228</v>
      </c>
      <c r="L35" s="21">
        <f t="shared" si="21"/>
        <v>0.27993811481686159</v>
      </c>
      <c r="M35" s="21">
        <f t="shared" si="21"/>
        <v>0.27787788130928964</v>
      </c>
      <c r="N35" s="21">
        <f t="shared" si="21"/>
        <v>0.25249203008886228</v>
      </c>
      <c r="O35" s="21">
        <f t="shared" si="21"/>
        <v>0.2528811956768115</v>
      </c>
      <c r="P35" s="21">
        <f t="shared" si="21"/>
        <v>0.24975456441372182</v>
      </c>
      <c r="Q35" s="21">
        <f t="shared" si="21"/>
        <v>0.25035917257197426</v>
      </c>
      <c r="R35" s="21">
        <f t="shared" si="21"/>
        <v>0.2596505266128204</v>
      </c>
      <c r="S35" s="21">
        <f t="shared" si="21"/>
        <v>0.26495911164886521</v>
      </c>
      <c r="T35" s="21">
        <f t="shared" si="21"/>
        <v>0.27682476532621997</v>
      </c>
      <c r="U35" s="21">
        <f t="shared" si="21"/>
        <v>0.27565614344918599</v>
      </c>
      <c r="V35" s="21">
        <f t="shared" si="21"/>
        <v>0.28986613958937424</v>
      </c>
      <c r="W35" s="21">
        <f t="shared" si="21"/>
        <v>0.31123988574823092</v>
      </c>
      <c r="X35" s="21">
        <f t="shared" si="21"/>
        <v>0.30764967220224554</v>
      </c>
      <c r="Y35" s="21">
        <f t="shared" si="21"/>
        <v>0.31232228005253132</v>
      </c>
      <c r="Z35" s="21">
        <f t="shared" si="21"/>
        <v>0.33489553475734601</v>
      </c>
      <c r="AA35" s="21">
        <f t="shared" si="21"/>
        <v>0.34191025920843265</v>
      </c>
      <c r="AB35" s="21">
        <f t="shared" si="21"/>
        <v>0.35247604744826178</v>
      </c>
      <c r="AC35" s="21">
        <f t="shared" si="21"/>
        <v>0.37537619769071007</v>
      </c>
      <c r="AD35" s="21">
        <f t="shared" si="21"/>
        <v>0.37057725869496483</v>
      </c>
      <c r="AE35" s="21">
        <f t="shared" si="21"/>
        <v>0.37984973127405969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5.4519813050257743E-2</v>
      </c>
      <c r="D36" s="21">
        <f t="shared" ref="D36:AE36" si="23">+D37+D38</f>
        <v>5.6711837083574336E-2</v>
      </c>
      <c r="E36" s="21">
        <f t="shared" si="23"/>
        <v>6.152839816750745E-2</v>
      </c>
      <c r="F36" s="21">
        <f t="shared" si="23"/>
        <v>6.5438499889882124E-2</v>
      </c>
      <c r="G36" s="21">
        <f t="shared" si="23"/>
        <v>7.3525266186756755E-2</v>
      </c>
      <c r="H36" s="21">
        <f t="shared" si="23"/>
        <v>7.9606432746796671E-2</v>
      </c>
      <c r="I36" s="21">
        <f t="shared" si="23"/>
        <v>8.5250346798980137E-2</v>
      </c>
      <c r="J36" s="21">
        <f t="shared" si="23"/>
        <v>8.8429766380152458E-2</v>
      </c>
      <c r="K36" s="21">
        <f t="shared" si="23"/>
        <v>9.2059002185384459E-2</v>
      </c>
      <c r="L36" s="21">
        <f t="shared" si="23"/>
        <v>9.5321711742274412E-2</v>
      </c>
      <c r="M36" s="21">
        <f t="shared" si="23"/>
        <v>9.599232614312922E-2</v>
      </c>
      <c r="N36" s="21">
        <f t="shared" si="23"/>
        <v>8.8173642132953312E-2</v>
      </c>
      <c r="O36" s="21">
        <f t="shared" si="23"/>
        <v>9.108121904683078E-2</v>
      </c>
      <c r="P36" s="21">
        <f t="shared" si="23"/>
        <v>9.1237620343063777E-2</v>
      </c>
      <c r="Q36" s="21">
        <f t="shared" si="23"/>
        <v>9.4142837000701821E-2</v>
      </c>
      <c r="R36" s="21">
        <f t="shared" si="23"/>
        <v>9.7068403142394691E-2</v>
      </c>
      <c r="S36" s="21">
        <f t="shared" si="23"/>
        <v>0.10217113445300385</v>
      </c>
      <c r="T36" s="21">
        <f t="shared" si="23"/>
        <v>0.10789985306316097</v>
      </c>
      <c r="U36" s="21">
        <f t="shared" si="23"/>
        <v>0.10939700758472289</v>
      </c>
      <c r="V36" s="21">
        <f t="shared" si="23"/>
        <v>0.12316609654830321</v>
      </c>
      <c r="W36" s="21">
        <f t="shared" si="23"/>
        <v>0.14149620218108094</v>
      </c>
      <c r="X36" s="21">
        <f t="shared" si="23"/>
        <v>0.14148467788270533</v>
      </c>
      <c r="Y36" s="21">
        <f t="shared" si="23"/>
        <v>0.15872535877750396</v>
      </c>
      <c r="Z36" s="21">
        <f t="shared" si="23"/>
        <v>0.17689507993412273</v>
      </c>
      <c r="AA36" s="21">
        <f t="shared" si="23"/>
        <v>0.18934772103464698</v>
      </c>
      <c r="AB36" s="21">
        <f t="shared" si="23"/>
        <v>0.1961974865827612</v>
      </c>
      <c r="AC36" s="21">
        <f t="shared" si="23"/>
        <v>0.21209639633840441</v>
      </c>
      <c r="AD36" s="21">
        <f t="shared" si="23"/>
        <v>0.22103861951716328</v>
      </c>
      <c r="AE36" s="21">
        <f t="shared" si="23"/>
        <v>0.22184646536709907</v>
      </c>
    </row>
    <row r="37" spans="1:31" x14ac:dyDescent="0.2">
      <c r="A37" s="13" t="s">
        <v>83</v>
      </c>
      <c r="B37" s="4" t="s">
        <v>84</v>
      </c>
      <c r="C37" s="27">
        <v>1.4008810983552765E-3</v>
      </c>
      <c r="D37" s="27">
        <v>1.7172090883064677E-3</v>
      </c>
      <c r="E37" s="27">
        <v>1.0167685391288296E-3</v>
      </c>
      <c r="F37" s="27">
        <v>1.3330965290800211E-3</v>
      </c>
      <c r="G37" s="27">
        <v>1.5590450933308721E-3</v>
      </c>
      <c r="H37" s="27">
        <v>7.8156650009994603E-3</v>
      </c>
      <c r="I37" s="27">
        <v>1.4504641116779678E-2</v>
      </c>
      <c r="J37" s="27">
        <v>2.0902307993723918E-2</v>
      </c>
      <c r="K37" s="27">
        <v>2.772052636063126E-2</v>
      </c>
      <c r="L37" s="27">
        <v>3.4411250677600418E-2</v>
      </c>
      <c r="M37" s="27">
        <v>4.0410243052218672E-2</v>
      </c>
      <c r="N37" s="27">
        <v>4.2217837154008689E-2</v>
      </c>
      <c r="O37" s="27">
        <v>4.9719055182988324E-2</v>
      </c>
      <c r="P37" s="27">
        <v>5.4129904054978265E-2</v>
      </c>
      <c r="Q37" s="27">
        <v>6.051626405956323E-2</v>
      </c>
      <c r="R37" s="27">
        <v>6.6679906574971665E-2</v>
      </c>
      <c r="S37" s="27">
        <v>7.4626171567952981E-2</v>
      </c>
      <c r="T37" s="27">
        <v>8.2473206352790068E-2</v>
      </c>
      <c r="U37" s="27">
        <v>8.745573842958021E-2</v>
      </c>
      <c r="V37" s="27">
        <v>0.10240557066682746</v>
      </c>
      <c r="W37" s="27">
        <v>0.12099933864774173</v>
      </c>
      <c r="X37" s="27">
        <v>0.12442969337263808</v>
      </c>
      <c r="Y37" s="27">
        <v>0.14310096157438579</v>
      </c>
      <c r="Z37" s="27">
        <v>0.1621395751020466</v>
      </c>
      <c r="AA37" s="27">
        <v>0.17613544757918267</v>
      </c>
      <c r="AB37" s="27">
        <v>0.18469615095928241</v>
      </c>
      <c r="AC37" s="27">
        <v>0.20159513443794647</v>
      </c>
      <c r="AD37" s="27">
        <v>0.21209234022548271</v>
      </c>
      <c r="AE37" s="27">
        <v>0.21435511540159563</v>
      </c>
    </row>
    <row r="38" spans="1:31" x14ac:dyDescent="0.2">
      <c r="A38" s="13" t="s">
        <v>85</v>
      </c>
      <c r="B38" s="4" t="s">
        <v>86</v>
      </c>
      <c r="C38" s="27">
        <v>5.3118931951902468E-2</v>
      </c>
      <c r="D38" s="27">
        <v>5.4994627995267865E-2</v>
      </c>
      <c r="E38" s="27">
        <v>6.0511629628378617E-2</v>
      </c>
      <c r="F38" s="27">
        <v>6.4105403360802102E-2</v>
      </c>
      <c r="G38" s="27">
        <v>7.1966221093425889E-2</v>
      </c>
      <c r="H38" s="27">
        <v>7.1790767745797207E-2</v>
      </c>
      <c r="I38" s="27">
        <v>7.0745705682200455E-2</v>
      </c>
      <c r="J38" s="27">
        <v>6.752745838642854E-2</v>
      </c>
      <c r="K38" s="27">
        <v>6.4338475824753202E-2</v>
      </c>
      <c r="L38" s="27">
        <v>6.0910461064673994E-2</v>
      </c>
      <c r="M38" s="27">
        <v>5.558208309091054E-2</v>
      </c>
      <c r="N38" s="27">
        <v>4.595580497894463E-2</v>
      </c>
      <c r="O38" s="27">
        <v>4.1362163863842463E-2</v>
      </c>
      <c r="P38" s="27">
        <v>3.7107716288085513E-2</v>
      </c>
      <c r="Q38" s="27">
        <v>3.3626572941138591E-2</v>
      </c>
      <c r="R38" s="27">
        <v>3.0388496567423023E-2</v>
      </c>
      <c r="S38" s="27">
        <v>2.7544962885050872E-2</v>
      </c>
      <c r="T38" s="27">
        <v>2.5426646710370895E-2</v>
      </c>
      <c r="U38" s="27">
        <v>2.1941269155142679E-2</v>
      </c>
      <c r="V38" s="27">
        <v>2.0760525881475748E-2</v>
      </c>
      <c r="W38" s="27">
        <v>2.04968635333392E-2</v>
      </c>
      <c r="X38" s="27">
        <v>1.7054984510067255E-2</v>
      </c>
      <c r="Y38" s="27">
        <v>1.5624397203118166E-2</v>
      </c>
      <c r="Z38" s="27">
        <v>1.4755504832076129E-2</v>
      </c>
      <c r="AA38" s="27">
        <v>1.3212273455464293E-2</v>
      </c>
      <c r="AB38" s="27">
        <v>1.1501335623478796E-2</v>
      </c>
      <c r="AC38" s="27">
        <v>1.0501261900457939E-2</v>
      </c>
      <c r="AD38" s="27">
        <v>8.9462792916805752E-3</v>
      </c>
      <c r="AE38" s="27">
        <v>7.4913499655034303E-3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5.387687822621437E-2</v>
      </c>
      <c r="D39" s="21">
        <f t="shared" ref="D39:AE39" si="25">+D40+D41</f>
        <v>5.5887606555124598E-2</v>
      </c>
      <c r="E39" s="21">
        <f t="shared" si="25"/>
        <v>6.1626163765267736E-2</v>
      </c>
      <c r="F39" s="21">
        <f t="shared" si="25"/>
        <v>6.5434839609165324E-2</v>
      </c>
      <c r="G39" s="21">
        <f t="shared" si="25"/>
        <v>7.3646960759391616E-2</v>
      </c>
      <c r="H39" s="21">
        <f t="shared" si="25"/>
        <v>7.8090534278708462E-2</v>
      </c>
      <c r="I39" s="21">
        <f t="shared" si="25"/>
        <v>8.2001971178337463E-2</v>
      </c>
      <c r="J39" s="21">
        <f t="shared" si="25"/>
        <v>8.3645750457586487E-2</v>
      </c>
      <c r="K39" s="21">
        <f t="shared" si="25"/>
        <v>8.5442387250858301E-2</v>
      </c>
      <c r="L39" s="21">
        <f t="shared" si="25"/>
        <v>8.6895272244004937E-2</v>
      </c>
      <c r="M39" s="21">
        <f t="shared" si="25"/>
        <v>8.6083720775934749E-2</v>
      </c>
      <c r="N39" s="21">
        <f t="shared" si="25"/>
        <v>7.7221708429980246E-2</v>
      </c>
      <c r="O39" s="21">
        <f t="shared" si="25"/>
        <v>7.5877126766392258E-2</v>
      </c>
      <c r="P39" s="21">
        <f t="shared" si="25"/>
        <v>7.4351224187536993E-2</v>
      </c>
      <c r="Q39" s="21">
        <f t="shared" si="25"/>
        <v>7.2133261398644954E-2</v>
      </c>
      <c r="R39" s="21">
        <f t="shared" si="25"/>
        <v>7.1578197189970771E-2</v>
      </c>
      <c r="S39" s="21">
        <f t="shared" si="25"/>
        <v>7.2595641922949566E-2</v>
      </c>
      <c r="T39" s="21">
        <f t="shared" si="25"/>
        <v>7.594399641837507E-2</v>
      </c>
      <c r="U39" s="21">
        <f t="shared" si="25"/>
        <v>7.6774741671114616E-2</v>
      </c>
      <c r="V39" s="21">
        <f t="shared" si="25"/>
        <v>8.1047591417997972E-2</v>
      </c>
      <c r="W39" s="21">
        <f t="shared" si="25"/>
        <v>8.7890244277977675E-2</v>
      </c>
      <c r="X39" s="21">
        <f t="shared" si="25"/>
        <v>8.2571480286289356E-2</v>
      </c>
      <c r="Y39" s="21">
        <f t="shared" si="25"/>
        <v>7.7968896978876032E-2</v>
      </c>
      <c r="Z39" s="21">
        <f t="shared" si="25"/>
        <v>8.1718403605344492E-2</v>
      </c>
      <c r="AA39" s="21">
        <f t="shared" si="25"/>
        <v>8.1119287915059429E-2</v>
      </c>
      <c r="AB39" s="21">
        <f t="shared" si="25"/>
        <v>8.1916074591705648E-2</v>
      </c>
      <c r="AC39" s="21">
        <f t="shared" si="25"/>
        <v>8.5704476769479412E-2</v>
      </c>
      <c r="AD39" s="21">
        <f t="shared" si="25"/>
        <v>8.3627818139223348E-2</v>
      </c>
      <c r="AE39" s="21">
        <f t="shared" si="25"/>
        <v>8.0899120406050559E-2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6.2845645645074241E-19</v>
      </c>
      <c r="H40" s="27">
        <v>4.4023324192048211E-3</v>
      </c>
      <c r="I40" s="27">
        <v>9.1454755109976592E-3</v>
      </c>
      <c r="J40" s="27">
        <v>1.3846921014945413E-2</v>
      </c>
      <c r="K40" s="27">
        <v>1.866685903689444E-2</v>
      </c>
      <c r="L40" s="27">
        <v>2.3485747921429965E-2</v>
      </c>
      <c r="M40" s="27">
        <v>2.7653947835164141E-2</v>
      </c>
      <c r="N40" s="27">
        <v>2.8685735768505922E-2</v>
      </c>
      <c r="O40" s="27">
        <v>3.1949399013717163E-2</v>
      </c>
      <c r="P40" s="27">
        <v>3.4961156388581195E-2</v>
      </c>
      <c r="Q40" s="27">
        <v>3.7418897687589874E-2</v>
      </c>
      <c r="R40" s="27">
        <v>4.0645072876452672E-2</v>
      </c>
      <c r="S40" s="27">
        <v>4.4744732031001197E-2</v>
      </c>
      <c r="T40" s="27">
        <v>5.0475026678661196E-2</v>
      </c>
      <c r="U40" s="27">
        <v>5.4785914863799558E-2</v>
      </c>
      <c r="V40" s="27">
        <v>5.9952109969546426E-2</v>
      </c>
      <c r="W40" s="27">
        <v>6.7048021137507297E-2</v>
      </c>
      <c r="X40" s="27">
        <v>6.5026184501421905E-2</v>
      </c>
      <c r="Y40" s="27">
        <v>6.1980998899029666E-2</v>
      </c>
      <c r="Z40" s="27">
        <v>6.6292359416473129E-2</v>
      </c>
      <c r="AA40" s="27">
        <v>6.6797771520894375E-2</v>
      </c>
      <c r="AB40" s="27">
        <v>6.8861268840114495E-2</v>
      </c>
      <c r="AC40" s="27">
        <v>7.3293729613370176E-2</v>
      </c>
      <c r="AD40" s="27">
        <v>7.3044510975220106E-2</v>
      </c>
      <c r="AE40" s="27">
        <v>7.1356722226014538E-2</v>
      </c>
    </row>
    <row r="41" spans="1:31" x14ac:dyDescent="0.2">
      <c r="A41" s="13" t="s">
        <v>91</v>
      </c>
      <c r="B41" s="4" t="s">
        <v>92</v>
      </c>
      <c r="C41" s="27">
        <v>5.387687822621437E-2</v>
      </c>
      <c r="D41" s="27">
        <v>5.5887606555124598E-2</v>
      </c>
      <c r="E41" s="27">
        <v>6.1626163765267736E-2</v>
      </c>
      <c r="F41" s="27">
        <v>6.5434839609165324E-2</v>
      </c>
      <c r="G41" s="27">
        <v>7.3646960759391616E-2</v>
      </c>
      <c r="H41" s="27">
        <v>7.3688201859503644E-2</v>
      </c>
      <c r="I41" s="27">
        <v>7.2856495667339802E-2</v>
      </c>
      <c r="J41" s="27">
        <v>6.9798829442641069E-2</v>
      </c>
      <c r="K41" s="27">
        <v>6.6775528213963861E-2</v>
      </c>
      <c r="L41" s="27">
        <v>6.3409524322574976E-2</v>
      </c>
      <c r="M41" s="27">
        <v>5.8429772940770612E-2</v>
      </c>
      <c r="N41" s="27">
        <v>4.853597266147433E-2</v>
      </c>
      <c r="O41" s="27">
        <v>4.3927727752675096E-2</v>
      </c>
      <c r="P41" s="27">
        <v>3.9390067798955798E-2</v>
      </c>
      <c r="Q41" s="27">
        <v>3.4714363711055088E-2</v>
      </c>
      <c r="R41" s="27">
        <v>3.0933124313518096E-2</v>
      </c>
      <c r="S41" s="27">
        <v>2.7850909891948366E-2</v>
      </c>
      <c r="T41" s="27">
        <v>2.5468969739713875E-2</v>
      </c>
      <c r="U41" s="27">
        <v>2.1988826807315055E-2</v>
      </c>
      <c r="V41" s="27">
        <v>2.1095481448451546E-2</v>
      </c>
      <c r="W41" s="27">
        <v>2.0842223140470385E-2</v>
      </c>
      <c r="X41" s="27">
        <v>1.7545295784867451E-2</v>
      </c>
      <c r="Y41" s="27">
        <v>1.5987898079846369E-2</v>
      </c>
      <c r="Z41" s="27">
        <v>1.5426044188871365E-2</v>
      </c>
      <c r="AA41" s="27">
        <v>1.4321516394165054E-2</v>
      </c>
      <c r="AB41" s="27">
        <v>1.305480575159115E-2</v>
      </c>
      <c r="AC41" s="27">
        <v>1.2410747156109235E-2</v>
      </c>
      <c r="AD41" s="27">
        <v>1.0583307164003235E-2</v>
      </c>
      <c r="AE41" s="27">
        <v>9.5423981800360248E-3</v>
      </c>
    </row>
    <row r="42" spans="1:31" x14ac:dyDescent="0.2">
      <c r="A42" s="13" t="s">
        <v>93</v>
      </c>
      <c r="B42" s="4" t="s">
        <v>94</v>
      </c>
      <c r="C42" s="27">
        <v>6.967607224056141E-2</v>
      </c>
      <c r="D42" s="27">
        <v>7.1953765173622772E-2</v>
      </c>
      <c r="E42" s="27">
        <v>7.8294345277799715E-2</v>
      </c>
      <c r="F42" s="27">
        <v>8.3815253767304004E-2</v>
      </c>
      <c r="G42" s="27">
        <v>9.3570641464310919E-2</v>
      </c>
      <c r="H42" s="27">
        <v>9.7869465601458913E-2</v>
      </c>
      <c r="I42" s="27">
        <v>0.1014571623152986</v>
      </c>
      <c r="J42" s="27">
        <v>0.10221010500191217</v>
      </c>
      <c r="K42" s="27">
        <v>0.10346458005744537</v>
      </c>
      <c r="L42" s="27">
        <v>9.7629631656591387E-2</v>
      </c>
      <c r="M42" s="27">
        <v>9.572433775263163E-2</v>
      </c>
      <c r="N42" s="27">
        <v>8.703191326297792E-2</v>
      </c>
      <c r="O42" s="27">
        <v>8.5867863581248843E-2</v>
      </c>
      <c r="P42" s="27">
        <v>8.4115264682222537E-2</v>
      </c>
      <c r="Q42" s="27">
        <v>8.404200218328807E-2</v>
      </c>
      <c r="R42" s="27">
        <v>9.0957943820607443E-2</v>
      </c>
      <c r="S42" s="27">
        <v>9.0135964473397737E-2</v>
      </c>
      <c r="T42" s="27">
        <v>9.2910163892358524E-2</v>
      </c>
      <c r="U42" s="27">
        <v>8.9377385700621523E-2</v>
      </c>
      <c r="V42" s="27">
        <v>8.5517928599652765E-2</v>
      </c>
      <c r="W42" s="27">
        <v>8.1660787281679623E-2</v>
      </c>
      <c r="X42" s="27">
        <v>8.3390930913500305E-2</v>
      </c>
      <c r="Y42" s="27">
        <v>7.5376356930588029E-2</v>
      </c>
      <c r="Z42" s="27">
        <v>7.5981609687374371E-2</v>
      </c>
      <c r="AA42" s="27">
        <v>7.1104448018589173E-2</v>
      </c>
      <c r="AB42" s="27">
        <v>7.4019239364706391E-2</v>
      </c>
      <c r="AC42" s="27">
        <v>7.7222914796778036E-2</v>
      </c>
      <c r="AD42" s="27">
        <v>6.5556674110029578E-2</v>
      </c>
      <c r="AE42" s="27">
        <v>7.6769130062050356E-2</v>
      </c>
    </row>
    <row r="43" spans="1:31" x14ac:dyDescent="0.2">
      <c r="A43" s="13" t="s">
        <v>95</v>
      </c>
      <c r="B43" s="4" t="s">
        <v>96</v>
      </c>
      <c r="C43" s="27">
        <v>9.4584364990679486E-5</v>
      </c>
      <c r="D43" s="27">
        <v>9.5062696371983371E-5</v>
      </c>
      <c r="E43" s="27">
        <v>1.0195978563795224E-4</v>
      </c>
      <c r="F43" s="27">
        <v>1.0484789957132049E-4</v>
      </c>
      <c r="G43" s="27">
        <v>1.1500008251875847E-4</v>
      </c>
      <c r="H43" s="27">
        <v>1.1223766518167567E-4</v>
      </c>
      <c r="I43" s="27">
        <v>1.0852645160168079E-4</v>
      </c>
      <c r="J43" s="27">
        <v>1.0198394255631989E-4</v>
      </c>
      <c r="K43" s="27">
        <v>9.5949607004162997E-5</v>
      </c>
      <c r="L43" s="27">
        <v>9.1499173990847228E-5</v>
      </c>
      <c r="M43" s="27">
        <v>7.7496637594066565E-5</v>
      </c>
      <c r="N43" s="27">
        <v>6.4766262950807283E-5</v>
      </c>
      <c r="O43" s="27">
        <v>5.4986282339658141E-5</v>
      </c>
      <c r="P43" s="27">
        <v>5.0455200898493408E-5</v>
      </c>
      <c r="Q43" s="27">
        <v>4.1071989339458366E-5</v>
      </c>
      <c r="R43" s="27">
        <v>4.59824598475129E-5</v>
      </c>
      <c r="S43" s="27">
        <v>5.6370799514023587E-5</v>
      </c>
      <c r="T43" s="27">
        <v>7.0751952325413543E-5</v>
      </c>
      <c r="U43" s="27">
        <v>1.0700849272692625E-4</v>
      </c>
      <c r="V43" s="27">
        <v>1.3452302342032251E-4</v>
      </c>
      <c r="W43" s="27">
        <v>1.9265200749270584E-4</v>
      </c>
      <c r="X43" s="27">
        <v>2.025831197505498E-4</v>
      </c>
      <c r="Y43" s="27">
        <v>2.516673655633184E-4</v>
      </c>
      <c r="Z43" s="27">
        <v>3.004415305043943E-4</v>
      </c>
      <c r="AA43" s="27">
        <v>3.388022401370477E-4</v>
      </c>
      <c r="AB43" s="27">
        <v>3.4324690908856936E-4</v>
      </c>
      <c r="AC43" s="27">
        <v>3.5240978604823706E-4</v>
      </c>
      <c r="AD43" s="27">
        <v>3.5414692854860813E-4</v>
      </c>
      <c r="AE43" s="27">
        <v>3.3501543885966191E-4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1.2721286096392461E-4</v>
      </c>
      <c r="D46" s="27">
        <v>1.242811806096575E-4</v>
      </c>
      <c r="E46" s="27">
        <v>1.3409285276305149E-4</v>
      </c>
      <c r="F46" s="27">
        <v>1.1381539697937054E-4</v>
      </c>
      <c r="G46" s="27">
        <v>9.6808498580154266E-5</v>
      </c>
      <c r="H46" s="27">
        <v>8.24180460885097E-5</v>
      </c>
      <c r="I46" s="27">
        <v>1.0204139039529773E-4</v>
      </c>
      <c r="J46" s="27">
        <v>9.157560676501077E-5</v>
      </c>
      <c r="K46" s="27">
        <v>1.0400372482597653E-4</v>
      </c>
      <c r="L46" s="27">
        <v>1.2951407242480095E-4</v>
      </c>
      <c r="M46" s="27">
        <v>1.2689762651722921E-4</v>
      </c>
      <c r="N46" s="27">
        <v>1.2166473470208576E-4</v>
      </c>
      <c r="O46" s="27">
        <v>1.3147640685547975E-4</v>
      </c>
      <c r="P46" s="27">
        <v>1.3213051833237271E-4</v>
      </c>
      <c r="Q46" s="27">
        <v>1.246074257759043E-4</v>
      </c>
      <c r="R46" s="27">
        <v>1.1887906909612796E-4</v>
      </c>
      <c r="S46" s="27">
        <v>1.289397956726094E-4</v>
      </c>
      <c r="T46" s="27">
        <v>1.3619004904674053E-4</v>
      </c>
      <c r="U46" s="27">
        <v>3.1750736363524276E-4</v>
      </c>
      <c r="V46" s="27">
        <v>3.0544658509760558E-4</v>
      </c>
      <c r="W46" s="27">
        <v>3.0331629987119871E-4</v>
      </c>
      <c r="X46" s="27">
        <v>3.1443544947648187E-4</v>
      </c>
      <c r="Y46" s="27">
        <v>3.2808227826936821E-4</v>
      </c>
      <c r="Z46" s="27">
        <v>3.0042708103796706E-4</v>
      </c>
      <c r="AA46" s="27">
        <v>4.7320571649671166E-4</v>
      </c>
      <c r="AB46" s="27">
        <v>0</v>
      </c>
      <c r="AC46" s="27">
        <v>5.3701978938874709E-4</v>
      </c>
      <c r="AD46" s="27">
        <v>5.3004779226167593E-4</v>
      </c>
      <c r="AE46" s="27">
        <v>4.64526844349593E-4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3.4153824274662473E-2</v>
      </c>
      <c r="D47" s="21">
        <f t="shared" ref="D47:AE47" si="27">+D49</f>
        <v>4.5425830702635034E-2</v>
      </c>
      <c r="E47" s="21">
        <f t="shared" si="27"/>
        <v>4.2413159525278493E-2</v>
      </c>
      <c r="F47" s="21">
        <f t="shared" si="27"/>
        <v>4.341824981295922E-2</v>
      </c>
      <c r="G47" s="21">
        <f t="shared" si="27"/>
        <v>4.0096512722014456E-2</v>
      </c>
      <c r="H47" s="21">
        <f t="shared" si="27"/>
        <v>3.5444113022129839E-2</v>
      </c>
      <c r="I47" s="21">
        <f t="shared" si="27"/>
        <v>4.2577774873678205E-2</v>
      </c>
      <c r="J47" s="21">
        <f t="shared" si="27"/>
        <v>5.1217950823277666E-2</v>
      </c>
      <c r="K47" s="21">
        <f t="shared" si="27"/>
        <v>4.8244128779527391E-2</v>
      </c>
      <c r="L47" s="21">
        <f t="shared" si="27"/>
        <v>3.5039121505218214E-2</v>
      </c>
      <c r="M47" s="21">
        <f t="shared" si="27"/>
        <v>2.8528391803377132E-2</v>
      </c>
      <c r="N47" s="21">
        <f t="shared" si="27"/>
        <v>2.4104478554377771E-2</v>
      </c>
      <c r="O47" s="21">
        <f t="shared" si="27"/>
        <v>2.9341732115376065E-2</v>
      </c>
      <c r="P47" s="21">
        <f t="shared" si="27"/>
        <v>2.4291706443359269E-2</v>
      </c>
      <c r="Q47" s="21">
        <f t="shared" si="27"/>
        <v>3.4501449927673247E-2</v>
      </c>
      <c r="R47" s="21">
        <f t="shared" si="27"/>
        <v>4.1016432045962684E-2</v>
      </c>
      <c r="S47" s="21">
        <f t="shared" si="27"/>
        <v>1.9996955319362863E-2</v>
      </c>
      <c r="T47" s="21">
        <f t="shared" si="27"/>
        <v>5.3979101330743094E-2</v>
      </c>
      <c r="U47" s="21">
        <f t="shared" si="27"/>
        <v>3.7941463715351377E-2</v>
      </c>
      <c r="V47" s="21">
        <f t="shared" si="27"/>
        <v>2.7447211356451076E-2</v>
      </c>
      <c r="W47" s="21">
        <f t="shared" si="27"/>
        <v>6.8104686851040604E-3</v>
      </c>
      <c r="X47" s="21">
        <f t="shared" si="27"/>
        <v>7.6578633099046835E-3</v>
      </c>
      <c r="Y47" s="21">
        <f t="shared" si="27"/>
        <v>5.7152076129330731E-3</v>
      </c>
      <c r="Z47" s="21">
        <f t="shared" si="27"/>
        <v>1.1461203082697942E-2</v>
      </c>
      <c r="AA47" s="21">
        <f t="shared" si="27"/>
        <v>7.340109783123357E-3</v>
      </c>
      <c r="AB47" s="21">
        <f t="shared" si="27"/>
        <v>4.6414824306553106E-3</v>
      </c>
      <c r="AC47" s="21">
        <f t="shared" si="27"/>
        <v>3.7277630495705497E-3</v>
      </c>
      <c r="AD47" s="21">
        <f t="shared" si="27"/>
        <v>1.2080290219065686E-2</v>
      </c>
      <c r="AE47" s="21">
        <f t="shared" si="27"/>
        <v>1.6489020604671237E-2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3.4153824274662473E-2</v>
      </c>
      <c r="D49" s="27">
        <v>4.5425830702635034E-2</v>
      </c>
      <c r="E49" s="27">
        <v>4.2413159525278493E-2</v>
      </c>
      <c r="F49" s="27">
        <v>4.341824981295922E-2</v>
      </c>
      <c r="G49" s="27">
        <v>4.0096512722014456E-2</v>
      </c>
      <c r="H49" s="27">
        <v>3.5444113022129839E-2</v>
      </c>
      <c r="I49" s="27">
        <v>4.2577774873678205E-2</v>
      </c>
      <c r="J49" s="27">
        <v>5.1217950823277666E-2</v>
      </c>
      <c r="K49" s="27">
        <v>4.8244128779527391E-2</v>
      </c>
      <c r="L49" s="27">
        <v>3.5039121505218214E-2</v>
      </c>
      <c r="M49" s="27">
        <v>2.8528391803377132E-2</v>
      </c>
      <c r="N49" s="27">
        <v>2.4104478554377771E-2</v>
      </c>
      <c r="O49" s="27">
        <v>2.9341732115376065E-2</v>
      </c>
      <c r="P49" s="27">
        <v>2.4291706443359269E-2</v>
      </c>
      <c r="Q49" s="27">
        <v>3.4501449927673247E-2</v>
      </c>
      <c r="R49" s="27">
        <v>4.1016432045962684E-2</v>
      </c>
      <c r="S49" s="27">
        <v>1.9996955319362863E-2</v>
      </c>
      <c r="T49" s="27">
        <v>5.3979101330743094E-2</v>
      </c>
      <c r="U49" s="27">
        <v>3.7941463715351377E-2</v>
      </c>
      <c r="V49" s="27">
        <v>2.7447211356451076E-2</v>
      </c>
      <c r="W49" s="27">
        <v>6.8104686851040604E-3</v>
      </c>
      <c r="X49" s="27">
        <v>7.6578633099046835E-3</v>
      </c>
      <c r="Y49" s="27">
        <v>5.7152076129330731E-3</v>
      </c>
      <c r="Z49" s="27">
        <v>1.1461203082697942E-2</v>
      </c>
      <c r="AA49" s="27">
        <v>7.340109783123357E-3</v>
      </c>
      <c r="AB49" s="27">
        <v>4.6414824306553106E-3</v>
      </c>
      <c r="AC49" s="27">
        <v>3.7277630495705497E-3</v>
      </c>
      <c r="AD49" s="27">
        <v>1.2080290219065686E-2</v>
      </c>
      <c r="AE49" s="27">
        <v>1.6489020604671237E-2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3.9410591310136592E-2</v>
      </c>
      <c r="D50" s="21">
        <f t="shared" ref="D50:AE50" si="29">+D51+D52</f>
        <v>4.2176126379549025E-2</v>
      </c>
      <c r="E50" s="21">
        <f t="shared" si="29"/>
        <v>4.807445211370804E-2</v>
      </c>
      <c r="F50" s="21">
        <f t="shared" si="29"/>
        <v>5.2513971833713383E-2</v>
      </c>
      <c r="G50" s="21">
        <f t="shared" si="29"/>
        <v>6.1027765119517255E-2</v>
      </c>
      <c r="H50" s="21">
        <f t="shared" si="29"/>
        <v>6.815546028409479E-2</v>
      </c>
      <c r="I50" s="21">
        <f t="shared" si="29"/>
        <v>7.5318217200392973E-2</v>
      </c>
      <c r="J50" s="21">
        <f t="shared" si="29"/>
        <v>8.0797323860620135E-2</v>
      </c>
      <c r="K50" s="21">
        <f t="shared" si="29"/>
        <v>8.6693900596686815E-2</v>
      </c>
      <c r="L50" s="21">
        <f t="shared" si="29"/>
        <v>9.4165127821583941E-2</v>
      </c>
      <c r="M50" s="21">
        <f t="shared" si="29"/>
        <v>9.8749674855982725E-2</v>
      </c>
      <c r="N50" s="21">
        <f t="shared" si="29"/>
        <v>9.4201500293702431E-2</v>
      </c>
      <c r="O50" s="21">
        <f t="shared" si="29"/>
        <v>9.348579114635612E-2</v>
      </c>
      <c r="P50" s="21">
        <f t="shared" si="29"/>
        <v>9.0443517092608325E-2</v>
      </c>
      <c r="Q50" s="21">
        <f t="shared" si="29"/>
        <v>8.6322726988620285E-2</v>
      </c>
      <c r="R50" s="21">
        <f t="shared" si="29"/>
        <v>8.604359449601158E-2</v>
      </c>
      <c r="S50" s="21">
        <f t="shared" si="29"/>
        <v>8.6615942973732152E-2</v>
      </c>
      <c r="T50" s="21">
        <f t="shared" si="29"/>
        <v>9.0676550704748157E-2</v>
      </c>
      <c r="U50" s="21">
        <f t="shared" si="29"/>
        <v>9.1353506445400898E-2</v>
      </c>
      <c r="V50" s="21">
        <f t="shared" si="29"/>
        <v>0.10316610466841511</v>
      </c>
      <c r="W50" s="21">
        <f t="shared" si="29"/>
        <v>0.11608124789811937</v>
      </c>
      <c r="X50" s="21">
        <f t="shared" si="29"/>
        <v>0.1169128573336298</v>
      </c>
      <c r="Y50" s="21">
        <f t="shared" si="29"/>
        <v>0.12594742040841828</v>
      </c>
      <c r="Z50" s="21">
        <f t="shared" si="29"/>
        <v>0.13806894123820201</v>
      </c>
      <c r="AA50" s="21">
        <f t="shared" si="29"/>
        <v>0.1464966493095983</v>
      </c>
      <c r="AB50" s="21">
        <f t="shared" si="29"/>
        <v>0.15188858235157698</v>
      </c>
      <c r="AC50" s="21">
        <f t="shared" si="29"/>
        <v>0.16403626144980499</v>
      </c>
      <c r="AD50" s="21">
        <f t="shared" si="29"/>
        <v>0.16750855152769864</v>
      </c>
      <c r="AE50" s="21">
        <f t="shared" si="29"/>
        <v>0.15461741805657531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3.9410591310136592E-2</v>
      </c>
      <c r="D52" s="27">
        <v>4.2176126379549025E-2</v>
      </c>
      <c r="E52" s="27">
        <v>4.807445211370804E-2</v>
      </c>
      <c r="F52" s="27">
        <v>5.2513971833713383E-2</v>
      </c>
      <c r="G52" s="27">
        <v>6.1027765119517255E-2</v>
      </c>
      <c r="H52" s="27">
        <v>6.815546028409479E-2</v>
      </c>
      <c r="I52" s="27">
        <v>7.5318217200392973E-2</v>
      </c>
      <c r="J52" s="27">
        <v>8.0797323860620135E-2</v>
      </c>
      <c r="K52" s="27">
        <v>8.6693900596686815E-2</v>
      </c>
      <c r="L52" s="27">
        <v>9.4165127821583941E-2</v>
      </c>
      <c r="M52" s="27">
        <v>9.8749674855982725E-2</v>
      </c>
      <c r="N52" s="27">
        <v>9.4201500293702431E-2</v>
      </c>
      <c r="O52" s="27">
        <v>9.348579114635612E-2</v>
      </c>
      <c r="P52" s="27">
        <v>9.0443517092608325E-2</v>
      </c>
      <c r="Q52" s="27">
        <v>8.6322726988620285E-2</v>
      </c>
      <c r="R52" s="27">
        <v>8.604359449601158E-2</v>
      </c>
      <c r="S52" s="27">
        <v>8.6615942973732152E-2</v>
      </c>
      <c r="T52" s="27">
        <v>9.0676550704748157E-2</v>
      </c>
      <c r="U52" s="27">
        <v>9.1353506445400898E-2</v>
      </c>
      <c r="V52" s="27">
        <v>0.10316610466841511</v>
      </c>
      <c r="W52" s="27">
        <v>0.11608124789811937</v>
      </c>
      <c r="X52" s="27">
        <v>0.1169128573336298</v>
      </c>
      <c r="Y52" s="27">
        <v>0.12594742040841828</v>
      </c>
      <c r="Z52" s="27">
        <v>0.13806894123820201</v>
      </c>
      <c r="AA52" s="27">
        <v>0.1464966493095983</v>
      </c>
      <c r="AB52" s="27">
        <v>0.15188858235157698</v>
      </c>
      <c r="AC52" s="27">
        <v>0.16403626144980499</v>
      </c>
      <c r="AD52" s="27">
        <v>0.16750855152769864</v>
      </c>
      <c r="AE52" s="27">
        <v>0.15461741805657531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1.7975379986030844</v>
      </c>
      <c r="D53" s="21">
        <f t="shared" ref="D53:AE53" si="31">+D54+D55+D56</f>
        <v>1.8722769051051997</v>
      </c>
      <c r="E53" s="21">
        <f t="shared" si="31"/>
        <v>1.8718642029905148</v>
      </c>
      <c r="F53" s="21">
        <f t="shared" si="31"/>
        <v>1.8478187911158706</v>
      </c>
      <c r="G53" s="21">
        <f t="shared" si="31"/>
        <v>1.8600473081787077</v>
      </c>
      <c r="H53" s="21">
        <f t="shared" si="31"/>
        <v>1.8613254368407168</v>
      </c>
      <c r="I53" s="21">
        <f t="shared" si="31"/>
        <v>2.0865899576949358</v>
      </c>
      <c r="J53" s="21">
        <f t="shared" si="31"/>
        <v>1.7788453802245374</v>
      </c>
      <c r="K53" s="21">
        <f t="shared" si="31"/>
        <v>1.6875449986803064</v>
      </c>
      <c r="L53" s="21">
        <f t="shared" si="31"/>
        <v>1.7128199457794391</v>
      </c>
      <c r="M53" s="21">
        <f t="shared" si="31"/>
        <v>1.72056531652927</v>
      </c>
      <c r="N53" s="21">
        <f t="shared" si="31"/>
        <v>1.7252672623931138</v>
      </c>
      <c r="O53" s="21">
        <f t="shared" si="31"/>
        <v>1.7389353305820312</v>
      </c>
      <c r="P53" s="21">
        <f t="shared" si="31"/>
        <v>1.7474615980912009</v>
      </c>
      <c r="Q53" s="21">
        <f t="shared" si="31"/>
        <v>1.788988041062809</v>
      </c>
      <c r="R53" s="21">
        <f t="shared" si="31"/>
        <v>1.7653773103619954</v>
      </c>
      <c r="S53" s="21">
        <f t="shared" si="31"/>
        <v>1.7656391300286678</v>
      </c>
      <c r="T53" s="21">
        <f t="shared" si="31"/>
        <v>1.7722523689663283</v>
      </c>
      <c r="U53" s="21">
        <f t="shared" si="31"/>
        <v>1.7949793776734195</v>
      </c>
      <c r="V53" s="21">
        <f t="shared" si="31"/>
        <v>1.8080451384368923</v>
      </c>
      <c r="W53" s="21">
        <f t="shared" si="31"/>
        <v>1.7846391420182459</v>
      </c>
      <c r="X53" s="21">
        <f t="shared" si="31"/>
        <v>1.8043682590922934</v>
      </c>
      <c r="Y53" s="21">
        <f t="shared" si="31"/>
        <v>1.8253363274716994</v>
      </c>
      <c r="Z53" s="21">
        <f t="shared" si="31"/>
        <v>1.8285204145964029</v>
      </c>
      <c r="AA53" s="21">
        <f t="shared" si="31"/>
        <v>1.9330581338438817</v>
      </c>
      <c r="AB53" s="21">
        <f t="shared" si="31"/>
        <v>2.3631510373405398</v>
      </c>
      <c r="AC53" s="21">
        <f t="shared" si="31"/>
        <v>2.360973490669886</v>
      </c>
      <c r="AD53" s="21">
        <f t="shared" si="31"/>
        <v>2.2791531586034575</v>
      </c>
      <c r="AE53" s="21">
        <f t="shared" si="31"/>
        <v>2.3243795136698644</v>
      </c>
    </row>
    <row r="54" spans="1:31" x14ac:dyDescent="0.2">
      <c r="A54" s="13" t="s">
        <v>117</v>
      </c>
      <c r="B54" s="4" t="s">
        <v>118</v>
      </c>
      <c r="C54" s="27">
        <v>0.14487514207484156</v>
      </c>
      <c r="D54" s="27">
        <v>0.14599553481531738</v>
      </c>
      <c r="E54" s="27">
        <v>0.14281607672325766</v>
      </c>
      <c r="F54" s="27">
        <v>0.14454899623880713</v>
      </c>
      <c r="G54" s="27">
        <v>0.15496893132209594</v>
      </c>
      <c r="H54" s="27">
        <v>0.15855984474981108</v>
      </c>
      <c r="I54" s="27">
        <v>0.22519589693872197</v>
      </c>
      <c r="J54" s="27">
        <v>5.3686329990945882E-3</v>
      </c>
      <c r="K54" s="27">
        <v>2.7098137449200485E-3</v>
      </c>
      <c r="L54" s="27">
        <v>2.932825279411778E-3</v>
      </c>
      <c r="M54" s="27">
        <v>3.6272705919088146E-3</v>
      </c>
      <c r="N54" s="27">
        <v>2.8136494101673299E-3</v>
      </c>
      <c r="O54" s="27">
        <v>3.1303467124569957E-3</v>
      </c>
      <c r="P54" s="27">
        <v>3.4896688381990952E-3</v>
      </c>
      <c r="Q54" s="27">
        <v>9.3809023819233454E-3</v>
      </c>
      <c r="R54" s="27">
        <v>4.0728228736235756E-3</v>
      </c>
      <c r="S54" s="27">
        <v>4.1387229126361013E-3</v>
      </c>
      <c r="T54" s="27">
        <v>4.8329732177899848E-3</v>
      </c>
      <c r="U54" s="27">
        <v>7.7833220602224491E-3</v>
      </c>
      <c r="V54" s="27">
        <v>7.3977160004472797E-3</v>
      </c>
      <c r="W54" s="27">
        <v>1.0476358693822416E-2</v>
      </c>
      <c r="X54" s="27">
        <v>1.0929411296648697E-2</v>
      </c>
      <c r="Y54" s="27">
        <v>9.9778942176786279E-3</v>
      </c>
      <c r="Z54" s="27">
        <v>9.2514668839344567E-3</v>
      </c>
      <c r="AA54" s="27">
        <v>5.8292840042326648E-2</v>
      </c>
      <c r="AB54" s="27">
        <v>1.5146214143449455E-2</v>
      </c>
      <c r="AC54" s="27">
        <v>2.3385940708793403E-2</v>
      </c>
      <c r="AD54" s="27">
        <v>2.0634589444677352E-2</v>
      </c>
      <c r="AE54" s="27">
        <v>2.2567811825866296E-2</v>
      </c>
    </row>
    <row r="55" spans="1:31" x14ac:dyDescent="0.2">
      <c r="A55" s="13" t="s">
        <v>119</v>
      </c>
      <c r="B55" s="4" t="s">
        <v>120</v>
      </c>
      <c r="C55" s="27">
        <v>1.5830775076216381</v>
      </c>
      <c r="D55" s="27">
        <v>1.5780150248037403</v>
      </c>
      <c r="E55" s="27">
        <v>1.5974295878058089</v>
      </c>
      <c r="F55" s="27">
        <v>1.6062910652374085</v>
      </c>
      <c r="G55" s="27">
        <v>1.6216672635531311</v>
      </c>
      <c r="H55" s="27">
        <v>1.6619949479069871</v>
      </c>
      <c r="I55" s="27">
        <v>1.7016491355059564</v>
      </c>
      <c r="J55" s="27">
        <v>1.6676062879613742</v>
      </c>
      <c r="K55" s="27">
        <v>1.6385328015581697</v>
      </c>
      <c r="L55" s="27">
        <v>1.6684534567338278</v>
      </c>
      <c r="M55" s="27">
        <v>1.6959929939745031</v>
      </c>
      <c r="N55" s="27">
        <v>1.7074228330312657</v>
      </c>
      <c r="O55" s="27">
        <v>1.7170539372034173</v>
      </c>
      <c r="P55" s="27">
        <v>1.7238673195747896</v>
      </c>
      <c r="Q55" s="27">
        <v>1.7299629209273466</v>
      </c>
      <c r="R55" s="27">
        <v>1.7345087910237702</v>
      </c>
      <c r="S55" s="27">
        <v>1.7390305274890172</v>
      </c>
      <c r="T55" s="27">
        <v>1.7523730400544291</v>
      </c>
      <c r="U55" s="27">
        <v>1.7618027964675518</v>
      </c>
      <c r="V55" s="27">
        <v>1.7750776915951996</v>
      </c>
      <c r="W55" s="27">
        <v>1.7502546292490984</v>
      </c>
      <c r="X55" s="27">
        <v>1.7648555394337913</v>
      </c>
      <c r="Y55" s="27">
        <v>1.7930079832031613</v>
      </c>
      <c r="Z55" s="27">
        <v>1.807404798581683</v>
      </c>
      <c r="AA55" s="27">
        <v>1.8607661890639389</v>
      </c>
      <c r="AB55" s="27">
        <v>2.3411400335874171</v>
      </c>
      <c r="AC55" s="27">
        <v>2.3261871654129385</v>
      </c>
      <c r="AD55" s="27">
        <v>2.2420491141454719</v>
      </c>
      <c r="AE55" s="27">
        <v>2.2894055303247614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6.9585348906604672E-2</v>
      </c>
      <c r="D56" s="21">
        <f t="shared" ref="D56:AE56" si="33">+D57+D58+D59</f>
        <v>0.14826634548614195</v>
      </c>
      <c r="E56" s="21">
        <f t="shared" si="33"/>
        <v>0.13161853846144825</v>
      </c>
      <c r="F56" s="21">
        <f t="shared" si="33"/>
        <v>9.6978729639654843E-2</v>
      </c>
      <c r="G56" s="21">
        <f t="shared" si="33"/>
        <v>8.3411113303480652E-2</v>
      </c>
      <c r="H56" s="21">
        <f t="shared" si="33"/>
        <v>4.077064418391857E-2</v>
      </c>
      <c r="I56" s="21">
        <f t="shared" si="33"/>
        <v>0.1597449252502573</v>
      </c>
      <c r="J56" s="21">
        <f t="shared" si="33"/>
        <v>0.10587045926406877</v>
      </c>
      <c r="K56" s="21">
        <f t="shared" si="33"/>
        <v>4.6302383377216726E-2</v>
      </c>
      <c r="L56" s="21">
        <f t="shared" si="33"/>
        <v>4.1433663766199447E-2</v>
      </c>
      <c r="M56" s="21">
        <f t="shared" si="33"/>
        <v>2.0945051962858261E-2</v>
      </c>
      <c r="N56" s="21">
        <f t="shared" si="33"/>
        <v>1.5030779951680583E-2</v>
      </c>
      <c r="O56" s="21">
        <f t="shared" si="33"/>
        <v>1.8751046666156828E-2</v>
      </c>
      <c r="P56" s="21">
        <f t="shared" si="33"/>
        <v>2.0104609678212173E-2</v>
      </c>
      <c r="Q56" s="21">
        <f t="shared" si="33"/>
        <v>4.9644217753538888E-2</v>
      </c>
      <c r="R56" s="21">
        <f t="shared" si="33"/>
        <v>2.6795696464601695E-2</v>
      </c>
      <c r="S56" s="21">
        <f t="shared" si="33"/>
        <v>2.2469879627014314E-2</v>
      </c>
      <c r="T56" s="21">
        <f t="shared" si="33"/>
        <v>1.5046355694109125E-2</v>
      </c>
      <c r="U56" s="21">
        <f t="shared" si="33"/>
        <v>2.5393259145645383E-2</v>
      </c>
      <c r="V56" s="21">
        <f t="shared" si="33"/>
        <v>2.5569730841245492E-2</v>
      </c>
      <c r="W56" s="21">
        <f t="shared" si="33"/>
        <v>2.3908154075325233E-2</v>
      </c>
      <c r="X56" s="21">
        <f t="shared" si="33"/>
        <v>2.8583308361853327E-2</v>
      </c>
      <c r="Y56" s="21">
        <f t="shared" si="33"/>
        <v>2.2350450050859307E-2</v>
      </c>
      <c r="Z56" s="21">
        <f t="shared" si="33"/>
        <v>1.1864149130785418E-2</v>
      </c>
      <c r="AA56" s="21">
        <f t="shared" si="33"/>
        <v>1.3999104737616298E-2</v>
      </c>
      <c r="AB56" s="21">
        <f t="shared" si="33"/>
        <v>6.8647896096734858E-3</v>
      </c>
      <c r="AC56" s="21">
        <f t="shared" si="33"/>
        <v>1.1400384548154488E-2</v>
      </c>
      <c r="AD56" s="21">
        <f t="shared" si="33"/>
        <v>1.6469455013308244E-2</v>
      </c>
      <c r="AE56" s="21">
        <f t="shared" si="33"/>
        <v>1.2406171519237109E-2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3.0909689893487768E-4</v>
      </c>
      <c r="D58" s="27">
        <v>3.763857230793906E-4</v>
      </c>
      <c r="E58" s="27">
        <v>3.9718048272564143E-4</v>
      </c>
      <c r="F58" s="27">
        <v>3.9343623893261126E-4</v>
      </c>
      <c r="G58" s="27">
        <v>3.9685596512154539E-4</v>
      </c>
      <c r="H58" s="27">
        <v>3.8476606007073347E-4</v>
      </c>
      <c r="I58" s="27">
        <v>5.747200757856214E-4</v>
      </c>
      <c r="J58" s="27">
        <v>5.4355404623444121E-4</v>
      </c>
      <c r="K58" s="27">
        <v>4.7620211375986975E-4</v>
      </c>
      <c r="L58" s="27">
        <v>5.0430644242629248E-4</v>
      </c>
      <c r="M58" s="27">
        <v>4.2754381043367515E-4</v>
      </c>
      <c r="N58" s="27">
        <v>3.6161785556696916E-4</v>
      </c>
      <c r="O58" s="27">
        <v>3.6410520229390552E-4</v>
      </c>
      <c r="P58" s="27">
        <v>4.0221792242570663E-4</v>
      </c>
      <c r="Q58" s="27">
        <v>3.6415127023472739E-4</v>
      </c>
      <c r="R58" s="27">
        <v>4.0736820026573116E-4</v>
      </c>
      <c r="S58" s="27">
        <v>4.4742524601939539E-4</v>
      </c>
      <c r="T58" s="27">
        <v>3.7454053166696309E-4</v>
      </c>
      <c r="U58" s="27">
        <v>5.1885645743232709E-4</v>
      </c>
      <c r="V58" s="27">
        <v>4.7757150378781896E-4</v>
      </c>
      <c r="W58" s="27">
        <v>4.0645514767900429E-4</v>
      </c>
      <c r="X58" s="27">
        <v>4.7547450993421631E-4</v>
      </c>
      <c r="Y58" s="27">
        <v>5.0900071616462165E-4</v>
      </c>
      <c r="Z58" s="27">
        <v>4.4809717100009305E-4</v>
      </c>
      <c r="AA58" s="27">
        <v>3.8587090862521404E-4</v>
      </c>
      <c r="AB58" s="27">
        <v>4.6649156841059201E-4</v>
      </c>
      <c r="AC58" s="27">
        <v>3.9588741801594026E-4</v>
      </c>
      <c r="AD58" s="27">
        <v>3.9765615409407195E-4</v>
      </c>
      <c r="AE58" s="27">
        <v>3.8912126539409248E-4</v>
      </c>
    </row>
    <row r="59" spans="1:31" x14ac:dyDescent="0.2">
      <c r="A59" s="13" t="s">
        <v>127</v>
      </c>
      <c r="B59" s="4" t="s">
        <v>128</v>
      </c>
      <c r="C59" s="27">
        <v>6.9276252007669792E-2</v>
      </c>
      <c r="D59" s="27">
        <v>0.14788995976306257</v>
      </c>
      <c r="E59" s="27">
        <v>0.13122135797872261</v>
      </c>
      <c r="F59" s="27">
        <v>9.6585293400722236E-2</v>
      </c>
      <c r="G59" s="27">
        <v>8.3014257338359113E-2</v>
      </c>
      <c r="H59" s="27">
        <v>4.0385878123847835E-2</v>
      </c>
      <c r="I59" s="27">
        <v>0.15917020517447167</v>
      </c>
      <c r="J59" s="27">
        <v>0.10532690521783433</v>
      </c>
      <c r="K59" s="27">
        <v>4.5826181263456854E-2</v>
      </c>
      <c r="L59" s="27">
        <v>4.0929357323773154E-2</v>
      </c>
      <c r="M59" s="27">
        <v>2.0517508152424587E-2</v>
      </c>
      <c r="N59" s="27">
        <v>1.4669162096113613E-2</v>
      </c>
      <c r="O59" s="27">
        <v>1.8386941463862924E-2</v>
      </c>
      <c r="P59" s="27">
        <v>1.9702391755786468E-2</v>
      </c>
      <c r="Q59" s="27">
        <v>4.9280066483304158E-2</v>
      </c>
      <c r="R59" s="27">
        <v>2.6388328264335962E-2</v>
      </c>
      <c r="S59" s="27">
        <v>2.2022454380994917E-2</v>
      </c>
      <c r="T59" s="27">
        <v>1.4671815162442162E-2</v>
      </c>
      <c r="U59" s="27">
        <v>2.4874402688213056E-2</v>
      </c>
      <c r="V59" s="27">
        <v>2.5092159337457672E-2</v>
      </c>
      <c r="W59" s="27">
        <v>2.3501698927646229E-2</v>
      </c>
      <c r="X59" s="27">
        <v>2.810783385191911E-2</v>
      </c>
      <c r="Y59" s="27">
        <v>2.1841449334694684E-2</v>
      </c>
      <c r="Z59" s="27">
        <v>1.1416051959785326E-2</v>
      </c>
      <c r="AA59" s="27">
        <v>1.3613233828991085E-2</v>
      </c>
      <c r="AB59" s="27">
        <v>6.3982980412628935E-3</v>
      </c>
      <c r="AC59" s="27">
        <v>1.1004497130138548E-2</v>
      </c>
      <c r="AD59" s="27">
        <v>1.6071798859214174E-2</v>
      </c>
      <c r="AE59" s="27">
        <v>1.2017050253843016E-2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2.9208748544481502E-6</v>
      </c>
      <c r="X60" s="21">
        <f t="shared" si="35"/>
        <v>3.0352554021150002E-6</v>
      </c>
      <c r="Y60" s="21">
        <f t="shared" si="35"/>
        <v>1.6492513652267405E-5</v>
      </c>
      <c r="Z60" s="21">
        <f t="shared" si="35"/>
        <v>2.1626425964059211E-5</v>
      </c>
      <c r="AA60" s="21">
        <f t="shared" si="35"/>
        <v>2.0561820610922362E-5</v>
      </c>
      <c r="AB60" s="21">
        <f t="shared" si="35"/>
        <v>1.4784339067459091E-5</v>
      </c>
      <c r="AC60" s="21">
        <f t="shared" si="35"/>
        <v>1.0432414942212814E-6</v>
      </c>
      <c r="AD60" s="21">
        <f t="shared" si="35"/>
        <v>3.6464642859096635E-6</v>
      </c>
      <c r="AE60" s="21">
        <f t="shared" si="35"/>
        <v>1.5691369570044936E-6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2.9208748544481502E-6</v>
      </c>
      <c r="X62" s="21">
        <f t="shared" si="37"/>
        <v>3.0352554021150002E-6</v>
      </c>
      <c r="Y62" s="21">
        <f t="shared" si="37"/>
        <v>1.6492513652267405E-5</v>
      </c>
      <c r="Z62" s="21">
        <f t="shared" si="37"/>
        <v>2.1626425964059211E-5</v>
      </c>
      <c r="AA62" s="21">
        <f t="shared" si="37"/>
        <v>2.0561820610922362E-5</v>
      </c>
      <c r="AB62" s="21">
        <f t="shared" si="37"/>
        <v>1.4784339067459091E-5</v>
      </c>
      <c r="AC62" s="21">
        <f t="shared" si="37"/>
        <v>1.0432414942212814E-6</v>
      </c>
      <c r="AD62" s="21">
        <f t="shared" si="37"/>
        <v>3.6464642859096635E-6</v>
      </c>
      <c r="AE62" s="21">
        <f t="shared" si="37"/>
        <v>1.5691369570044936E-6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2.9208748544481502E-6</v>
      </c>
      <c r="X63" s="27">
        <v>3.0352554021150002E-6</v>
      </c>
      <c r="Y63" s="27">
        <v>1.6492513652267405E-5</v>
      </c>
      <c r="Z63" s="27">
        <v>2.1626425964059211E-5</v>
      </c>
      <c r="AA63" s="27">
        <v>2.0561820610922362E-5</v>
      </c>
      <c r="AB63" s="27">
        <v>1.4784339067459091E-5</v>
      </c>
      <c r="AC63" s="27">
        <v>1.0432414942212814E-6</v>
      </c>
      <c r="AD63" s="27">
        <v>3.6464642859096635E-6</v>
      </c>
      <c r="AE63" s="27">
        <v>1.5691369570044936E-6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44.51837477423777</v>
      </c>
      <c r="D67" s="21">
        <f t="shared" ref="D67:AE67" si="39">+D68+D80+D101</f>
        <v>40.708420253839392</v>
      </c>
      <c r="E67" s="21">
        <f t="shared" si="39"/>
        <v>30.856421157135337</v>
      </c>
      <c r="F67" s="21">
        <f t="shared" si="39"/>
        <v>26.466857201897319</v>
      </c>
      <c r="G67" s="21">
        <f t="shared" si="39"/>
        <v>20.195074111936563</v>
      </c>
      <c r="H67" s="21">
        <f t="shared" si="39"/>
        <v>14.729078442617283</v>
      </c>
      <c r="I67" s="21">
        <f t="shared" si="39"/>
        <v>11.185415258919083</v>
      </c>
      <c r="J67" s="21">
        <f t="shared" si="39"/>
        <v>7.5724484577358275</v>
      </c>
      <c r="K67" s="21">
        <f t="shared" si="39"/>
        <v>6.6963664813251604</v>
      </c>
      <c r="L67" s="21">
        <f t="shared" si="39"/>
        <v>5.9869672861644903</v>
      </c>
      <c r="M67" s="21">
        <f t="shared" si="39"/>
        <v>7.0732924693394388</v>
      </c>
      <c r="N67" s="21">
        <f t="shared" si="39"/>
        <v>7.1023856400111942</v>
      </c>
      <c r="O67" s="21">
        <f t="shared" si="39"/>
        <v>6.4923299307876201</v>
      </c>
      <c r="P67" s="21">
        <f t="shared" si="39"/>
        <v>5.9631377558331486</v>
      </c>
      <c r="Q67" s="21">
        <f t="shared" si="39"/>
        <v>6.2098068437382068</v>
      </c>
      <c r="R67" s="21">
        <f t="shared" si="39"/>
        <v>5.6861448503436591</v>
      </c>
      <c r="S67" s="21">
        <f t="shared" si="39"/>
        <v>4.441023780327777</v>
      </c>
      <c r="T67" s="21">
        <f t="shared" si="39"/>
        <v>6.3438310976966097</v>
      </c>
      <c r="U67" s="21">
        <f t="shared" si="39"/>
        <v>6.779224356360908</v>
      </c>
      <c r="V67" s="21">
        <f t="shared" si="39"/>
        <v>6.0311056339223921</v>
      </c>
      <c r="W67" s="21">
        <f t="shared" si="39"/>
        <v>5.63850601221821</v>
      </c>
      <c r="X67" s="21">
        <f t="shared" si="39"/>
        <v>7.2011995910540598</v>
      </c>
      <c r="Y67" s="21">
        <f t="shared" si="39"/>
        <v>8.7826889311423937</v>
      </c>
      <c r="Z67" s="21">
        <f t="shared" si="39"/>
        <v>9.0222963161720244</v>
      </c>
      <c r="AA67" s="21">
        <f t="shared" si="39"/>
        <v>10.652853511708466</v>
      </c>
      <c r="AB67" s="21">
        <f t="shared" si="39"/>
        <v>7.8890576672973651</v>
      </c>
      <c r="AC67" s="21">
        <f t="shared" si="39"/>
        <v>6.4096910004033116</v>
      </c>
      <c r="AD67" s="21">
        <f t="shared" si="39"/>
        <v>4.6937835536039731</v>
      </c>
      <c r="AE67" s="21">
        <f t="shared" si="39"/>
        <v>3.8957549498942829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30.091830876522771</v>
      </c>
      <c r="D68" s="21">
        <f t="shared" ref="D68:AE68" si="41">+D69+D78</f>
        <v>27.501415164246943</v>
      </c>
      <c r="E68" s="21">
        <f t="shared" si="41"/>
        <v>20.04444056505621</v>
      </c>
      <c r="F68" s="21">
        <f t="shared" si="41"/>
        <v>16.250010664675852</v>
      </c>
      <c r="G68" s="21">
        <f t="shared" si="41"/>
        <v>9.8568185569442104</v>
      </c>
      <c r="H68" s="21">
        <f t="shared" si="41"/>
        <v>7.4059820410863377</v>
      </c>
      <c r="I68" s="21">
        <f t="shared" si="41"/>
        <v>4.7888000000000002</v>
      </c>
      <c r="J68" s="21">
        <f t="shared" si="41"/>
        <v>2.7560199999999999</v>
      </c>
      <c r="K68" s="21">
        <f t="shared" si="41"/>
        <v>2.3459498170917148</v>
      </c>
      <c r="L68" s="21">
        <f t="shared" si="41"/>
        <v>1.6859200000000001</v>
      </c>
      <c r="M68" s="21">
        <f t="shared" si="41"/>
        <v>2.2558199999999999</v>
      </c>
      <c r="N68" s="21">
        <f t="shared" si="41"/>
        <v>2.52806</v>
      </c>
      <c r="O68" s="21">
        <f t="shared" si="41"/>
        <v>2.66377</v>
      </c>
      <c r="P68" s="21">
        <f t="shared" si="41"/>
        <v>2.7982499999999999</v>
      </c>
      <c r="Q68" s="21">
        <f t="shared" si="41"/>
        <v>2.8738950000000001</v>
      </c>
      <c r="R68" s="21">
        <f t="shared" si="41"/>
        <v>2.8301480000000003</v>
      </c>
      <c r="S68" s="21">
        <f t="shared" si="41"/>
        <v>2.0227965000000001</v>
      </c>
      <c r="T68" s="21">
        <f t="shared" si="41"/>
        <v>3.7745009999999999</v>
      </c>
      <c r="U68" s="21">
        <f t="shared" si="41"/>
        <v>4.3536875000000004</v>
      </c>
      <c r="V68" s="21">
        <f t="shared" si="41"/>
        <v>2.4252525</v>
      </c>
      <c r="W68" s="21">
        <f t="shared" si="41"/>
        <v>2.1733690000000001</v>
      </c>
      <c r="X68" s="21">
        <f t="shared" si="41"/>
        <v>2.694315</v>
      </c>
      <c r="Y68" s="21">
        <f t="shared" si="41"/>
        <v>2.8929600000000004</v>
      </c>
      <c r="Z68" s="21">
        <f t="shared" si="41"/>
        <v>2.9584165000000002</v>
      </c>
      <c r="AA68" s="21">
        <f t="shared" si="41"/>
        <v>3.9923134999999998</v>
      </c>
      <c r="AB68" s="21">
        <f t="shared" si="41"/>
        <v>3.2188485</v>
      </c>
      <c r="AC68" s="21">
        <f t="shared" si="41"/>
        <v>2.3551835000000003</v>
      </c>
      <c r="AD68" s="21">
        <f t="shared" si="41"/>
        <v>1.4407605000000001</v>
      </c>
      <c r="AE68" s="21">
        <f t="shared" si="41"/>
        <v>0.77943050000000003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30.091830876522771</v>
      </c>
      <c r="D69" s="21">
        <f t="shared" ref="D69:AE69" si="43">+D70+D75</f>
        <v>27.501415164246943</v>
      </c>
      <c r="E69" s="21">
        <f t="shared" si="43"/>
        <v>20.04444056505621</v>
      </c>
      <c r="F69" s="21">
        <f t="shared" si="43"/>
        <v>16.250010664675852</v>
      </c>
      <c r="G69" s="21">
        <f t="shared" si="43"/>
        <v>9.8568185569442104</v>
      </c>
      <c r="H69" s="21">
        <f t="shared" si="43"/>
        <v>7.4059820410863377</v>
      </c>
      <c r="I69" s="21">
        <f t="shared" si="43"/>
        <v>4.7888000000000002</v>
      </c>
      <c r="J69" s="21">
        <f t="shared" si="43"/>
        <v>2.7560199999999999</v>
      </c>
      <c r="K69" s="21">
        <f t="shared" si="43"/>
        <v>2.3459498170917148</v>
      </c>
      <c r="L69" s="21">
        <f t="shared" si="43"/>
        <v>1.6859200000000001</v>
      </c>
      <c r="M69" s="21">
        <f t="shared" si="43"/>
        <v>2.2558199999999999</v>
      </c>
      <c r="N69" s="21">
        <f t="shared" si="43"/>
        <v>2.52806</v>
      </c>
      <c r="O69" s="21">
        <f t="shared" si="43"/>
        <v>2.66377</v>
      </c>
      <c r="P69" s="21">
        <f t="shared" si="43"/>
        <v>2.7982499999999999</v>
      </c>
      <c r="Q69" s="21">
        <f t="shared" si="43"/>
        <v>2.8738950000000001</v>
      </c>
      <c r="R69" s="21">
        <f t="shared" si="43"/>
        <v>2.8301480000000003</v>
      </c>
      <c r="S69" s="21">
        <f t="shared" si="43"/>
        <v>2.0227965000000001</v>
      </c>
      <c r="T69" s="21">
        <f t="shared" si="43"/>
        <v>3.7745009999999999</v>
      </c>
      <c r="U69" s="21">
        <f t="shared" si="43"/>
        <v>4.3536875000000004</v>
      </c>
      <c r="V69" s="21">
        <f t="shared" si="43"/>
        <v>2.4252525</v>
      </c>
      <c r="W69" s="21">
        <f t="shared" si="43"/>
        <v>2.1733690000000001</v>
      </c>
      <c r="X69" s="21">
        <f t="shared" si="43"/>
        <v>2.694315</v>
      </c>
      <c r="Y69" s="21">
        <f t="shared" si="43"/>
        <v>2.8929600000000004</v>
      </c>
      <c r="Z69" s="21">
        <f t="shared" si="43"/>
        <v>2.9584165000000002</v>
      </c>
      <c r="AA69" s="21">
        <f t="shared" si="43"/>
        <v>3.9923134999999998</v>
      </c>
      <c r="AB69" s="21">
        <f t="shared" si="43"/>
        <v>3.2188485</v>
      </c>
      <c r="AC69" s="21">
        <f t="shared" si="43"/>
        <v>2.3551835000000003</v>
      </c>
      <c r="AD69" s="21">
        <f t="shared" si="43"/>
        <v>1.4407605000000001</v>
      </c>
      <c r="AE69" s="21">
        <f t="shared" si="43"/>
        <v>0.77943050000000003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30.091830876522771</v>
      </c>
      <c r="D70" s="21">
        <f t="shared" ref="D70:AE70" si="45">+D71+D72+D73+D74</f>
        <v>27.501415164246943</v>
      </c>
      <c r="E70" s="21">
        <f t="shared" si="45"/>
        <v>20.04444056505621</v>
      </c>
      <c r="F70" s="21">
        <f t="shared" si="45"/>
        <v>16.250010664675852</v>
      </c>
      <c r="G70" s="21">
        <f t="shared" si="45"/>
        <v>9.8568185569442104</v>
      </c>
      <c r="H70" s="21">
        <f t="shared" si="45"/>
        <v>7.4059820410863377</v>
      </c>
      <c r="I70" s="21">
        <f t="shared" si="45"/>
        <v>4.7888000000000002</v>
      </c>
      <c r="J70" s="21">
        <f t="shared" si="45"/>
        <v>2.7560199999999999</v>
      </c>
      <c r="K70" s="21">
        <f t="shared" si="45"/>
        <v>2.3459498170917148</v>
      </c>
      <c r="L70" s="21">
        <f t="shared" si="45"/>
        <v>1.6859200000000001</v>
      </c>
      <c r="M70" s="21">
        <f t="shared" si="45"/>
        <v>2.2558199999999999</v>
      </c>
      <c r="N70" s="21">
        <f t="shared" si="45"/>
        <v>2.52806</v>
      </c>
      <c r="O70" s="21">
        <f t="shared" si="45"/>
        <v>2.66377</v>
      </c>
      <c r="P70" s="21">
        <f t="shared" si="45"/>
        <v>2.7982499999999999</v>
      </c>
      <c r="Q70" s="21">
        <f t="shared" si="45"/>
        <v>2.8738950000000001</v>
      </c>
      <c r="R70" s="21">
        <f t="shared" si="45"/>
        <v>2.8301480000000003</v>
      </c>
      <c r="S70" s="21">
        <f t="shared" si="45"/>
        <v>2.0227965000000001</v>
      </c>
      <c r="T70" s="21">
        <f t="shared" si="45"/>
        <v>3.7745009999999999</v>
      </c>
      <c r="U70" s="21">
        <f t="shared" si="45"/>
        <v>4.3536875000000004</v>
      </c>
      <c r="V70" s="21">
        <f t="shared" si="45"/>
        <v>2.4252525</v>
      </c>
      <c r="W70" s="21">
        <f t="shared" si="45"/>
        <v>2.1733690000000001</v>
      </c>
      <c r="X70" s="21">
        <f t="shared" si="45"/>
        <v>2.694315</v>
      </c>
      <c r="Y70" s="21">
        <f t="shared" si="45"/>
        <v>2.8929600000000004</v>
      </c>
      <c r="Z70" s="21">
        <f t="shared" si="45"/>
        <v>2.9584165000000002</v>
      </c>
      <c r="AA70" s="21">
        <f t="shared" si="45"/>
        <v>3.9923134999999998</v>
      </c>
      <c r="AB70" s="21">
        <f t="shared" si="45"/>
        <v>3.2188485</v>
      </c>
      <c r="AC70" s="21">
        <f t="shared" si="45"/>
        <v>2.3551835000000003</v>
      </c>
      <c r="AD70" s="21">
        <f t="shared" si="45"/>
        <v>1.4407605000000001</v>
      </c>
      <c r="AE70" s="21">
        <f t="shared" si="45"/>
        <v>0.77943050000000003</v>
      </c>
    </row>
    <row r="71" spans="1:31" x14ac:dyDescent="0.2">
      <c r="A71" s="13" t="s">
        <v>150</v>
      </c>
      <c r="B71" s="4" t="s">
        <v>151</v>
      </c>
      <c r="C71" s="27">
        <v>26.42209540377609</v>
      </c>
      <c r="D71" s="27">
        <v>24.147584046655851</v>
      </c>
      <c r="E71" s="27">
        <v>17.599996593707893</v>
      </c>
      <c r="F71" s="27">
        <v>14.268302047032456</v>
      </c>
      <c r="G71" s="27">
        <v>8.6547675134144288</v>
      </c>
      <c r="H71" s="27">
        <v>6.5028134994904425</v>
      </c>
      <c r="I71" s="27">
        <v>4.2048000000000005</v>
      </c>
      <c r="J71" s="27">
        <v>2.4199199999999998</v>
      </c>
      <c r="K71" s="27">
        <v>2.0598583759829689</v>
      </c>
      <c r="L71" s="27">
        <v>1.4803200000000001</v>
      </c>
      <c r="M71" s="27">
        <v>1.98072</v>
      </c>
      <c r="N71" s="27">
        <v>2.21976</v>
      </c>
      <c r="O71" s="27">
        <v>2.3389199999999999</v>
      </c>
      <c r="P71" s="27">
        <v>2.4569999999999999</v>
      </c>
      <c r="Q71" s="27">
        <v>2.5234200000000002</v>
      </c>
      <c r="R71" s="27">
        <v>2.4850080000000001</v>
      </c>
      <c r="S71" s="27">
        <v>1.776114</v>
      </c>
      <c r="T71" s="27">
        <v>3.3141959999999999</v>
      </c>
      <c r="U71" s="27">
        <v>3.8227500000000001</v>
      </c>
      <c r="V71" s="27">
        <v>2.1294900000000001</v>
      </c>
      <c r="W71" s="27">
        <v>1.9083239999999999</v>
      </c>
      <c r="X71" s="27">
        <v>2.3657400000000002</v>
      </c>
      <c r="Y71" s="27">
        <v>2.5401600000000002</v>
      </c>
      <c r="Z71" s="27">
        <v>2.5976340000000002</v>
      </c>
      <c r="AA71" s="27">
        <v>3.5054460000000001</v>
      </c>
      <c r="AB71" s="27">
        <v>2.8263060000000002</v>
      </c>
      <c r="AC71" s="27">
        <v>2.0679660000000002</v>
      </c>
      <c r="AD71" s="27">
        <v>1.265058</v>
      </c>
      <c r="AE71" s="27">
        <v>0.68437800000000004</v>
      </c>
    </row>
    <row r="72" spans="1:31" x14ac:dyDescent="0.2">
      <c r="A72" s="13" t="s">
        <v>152</v>
      </c>
      <c r="B72" s="4" t="s">
        <v>153</v>
      </c>
      <c r="C72" s="27">
        <v>3.6697354727466789</v>
      </c>
      <c r="D72" s="27">
        <v>3.3538311175910902</v>
      </c>
      <c r="E72" s="27">
        <v>2.4444439713483184</v>
      </c>
      <c r="F72" s="27">
        <v>1.9817086176433967</v>
      </c>
      <c r="G72" s="27">
        <v>1.2020510435297818</v>
      </c>
      <c r="H72" s="27">
        <v>0.90316854159589488</v>
      </c>
      <c r="I72" s="27">
        <v>0.58400000000000007</v>
      </c>
      <c r="J72" s="27">
        <v>0.33610000000000001</v>
      </c>
      <c r="K72" s="27">
        <v>0.28609144110874568</v>
      </c>
      <c r="L72" s="27">
        <v>0.20560000000000003</v>
      </c>
      <c r="M72" s="27">
        <v>0.27510000000000001</v>
      </c>
      <c r="N72" s="27">
        <v>0.30830000000000002</v>
      </c>
      <c r="O72" s="27">
        <v>0.32485000000000003</v>
      </c>
      <c r="P72" s="27">
        <v>0.34125</v>
      </c>
      <c r="Q72" s="27">
        <v>0.35047499999999998</v>
      </c>
      <c r="R72" s="27">
        <v>0.34514</v>
      </c>
      <c r="S72" s="27">
        <v>0.2466825</v>
      </c>
      <c r="T72" s="27">
        <v>0.46030500000000002</v>
      </c>
      <c r="U72" s="27">
        <v>0.53093749999999995</v>
      </c>
      <c r="V72" s="27">
        <v>0.29576249999999998</v>
      </c>
      <c r="W72" s="27">
        <v>0.26504499999999998</v>
      </c>
      <c r="X72" s="27">
        <v>0.32857500000000001</v>
      </c>
      <c r="Y72" s="27">
        <v>0.3528</v>
      </c>
      <c r="Z72" s="27">
        <v>0.36078250000000001</v>
      </c>
      <c r="AA72" s="27">
        <v>0.48686750000000001</v>
      </c>
      <c r="AB72" s="27">
        <v>0.39254250000000002</v>
      </c>
      <c r="AC72" s="27">
        <v>0.28721750000000001</v>
      </c>
      <c r="AD72" s="27">
        <v>0.17570250000000001</v>
      </c>
      <c r="AE72" s="27">
        <v>9.5052499999999998E-2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6">+D76+D77</f>
        <v>0</v>
      </c>
      <c r="E75" s="21">
        <f t="shared" si="46"/>
        <v>0</v>
      </c>
      <c r="F75" s="21">
        <f t="shared" si="46"/>
        <v>0</v>
      </c>
      <c r="G75" s="21">
        <f t="shared" si="46"/>
        <v>0</v>
      </c>
      <c r="H75" s="21">
        <f t="shared" si="46"/>
        <v>0</v>
      </c>
      <c r="I75" s="21">
        <f t="shared" si="46"/>
        <v>0</v>
      </c>
      <c r="J75" s="21">
        <f t="shared" si="46"/>
        <v>0</v>
      </c>
      <c r="K75" s="21">
        <f t="shared" si="46"/>
        <v>0</v>
      </c>
      <c r="L75" s="21">
        <f t="shared" si="46"/>
        <v>0</v>
      </c>
      <c r="M75" s="21">
        <f t="shared" si="46"/>
        <v>0</v>
      </c>
      <c r="N75" s="21">
        <f t="shared" si="46"/>
        <v>0</v>
      </c>
      <c r="O75" s="21">
        <f t="shared" si="46"/>
        <v>0</v>
      </c>
      <c r="P75" s="21">
        <f t="shared" si="46"/>
        <v>0</v>
      </c>
      <c r="Q75" s="21">
        <f t="shared" si="46"/>
        <v>0</v>
      </c>
      <c r="R75" s="21">
        <f t="shared" si="46"/>
        <v>0</v>
      </c>
      <c r="S75" s="21">
        <f t="shared" si="46"/>
        <v>0</v>
      </c>
      <c r="T75" s="21">
        <f t="shared" si="46"/>
        <v>0</v>
      </c>
      <c r="U75" s="21">
        <f t="shared" si="46"/>
        <v>0</v>
      </c>
      <c r="V75" s="21">
        <f t="shared" si="46"/>
        <v>0</v>
      </c>
      <c r="W75" s="21">
        <f t="shared" si="46"/>
        <v>0</v>
      </c>
      <c r="X75" s="21">
        <f t="shared" si="46"/>
        <v>0</v>
      </c>
      <c r="Y75" s="21">
        <f t="shared" si="46"/>
        <v>0</v>
      </c>
      <c r="Z75" s="21">
        <f t="shared" si="46"/>
        <v>0</v>
      </c>
      <c r="AA75" s="21">
        <f t="shared" si="46"/>
        <v>0</v>
      </c>
      <c r="AB75" s="21">
        <f t="shared" si="46"/>
        <v>0</v>
      </c>
      <c r="AC75" s="21">
        <f t="shared" si="46"/>
        <v>0</v>
      </c>
      <c r="AD75" s="21">
        <f t="shared" si="46"/>
        <v>0</v>
      </c>
      <c r="AE75" s="21">
        <f t="shared" si="46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14.426543897715</v>
      </c>
      <c r="D80" s="21">
        <f t="shared" ref="D80:AE80" si="48">+D81+D91</f>
        <v>13.207005089592446</v>
      </c>
      <c r="E80" s="21">
        <f t="shared" si="48"/>
        <v>10.811980592079129</v>
      </c>
      <c r="F80" s="21">
        <f t="shared" si="48"/>
        <v>10.216846537221468</v>
      </c>
      <c r="G80" s="21">
        <f t="shared" si="48"/>
        <v>10.338255554992351</v>
      </c>
      <c r="H80" s="21">
        <f t="shared" si="48"/>
        <v>7.3230964015309441</v>
      </c>
      <c r="I80" s="21">
        <f t="shared" si="48"/>
        <v>6.3966152589190814</v>
      </c>
      <c r="J80" s="21">
        <f t="shared" si="48"/>
        <v>4.8164284577358281</v>
      </c>
      <c r="K80" s="21">
        <f t="shared" si="48"/>
        <v>4.3504166642334452</v>
      </c>
      <c r="L80" s="21">
        <f t="shared" si="48"/>
        <v>4.3010472861644899</v>
      </c>
      <c r="M80" s="21">
        <f t="shared" si="48"/>
        <v>4.8174724693394388</v>
      </c>
      <c r="N80" s="21">
        <f t="shared" si="48"/>
        <v>4.5743256400111942</v>
      </c>
      <c r="O80" s="21">
        <f t="shared" si="48"/>
        <v>3.8285599307876201</v>
      </c>
      <c r="P80" s="21">
        <f t="shared" si="48"/>
        <v>3.1648877558331487</v>
      </c>
      <c r="Q80" s="21">
        <f t="shared" si="48"/>
        <v>3.3359118437382063</v>
      </c>
      <c r="R80" s="21">
        <f t="shared" si="48"/>
        <v>2.8559968503436584</v>
      </c>
      <c r="S80" s="21">
        <f t="shared" si="48"/>
        <v>2.4182272803277765</v>
      </c>
      <c r="T80" s="21">
        <f t="shared" si="48"/>
        <v>2.5693300976966102</v>
      </c>
      <c r="U80" s="21">
        <f t="shared" si="48"/>
        <v>2.4255368563609077</v>
      </c>
      <c r="V80" s="21">
        <f t="shared" si="48"/>
        <v>3.6058531339223925</v>
      </c>
      <c r="W80" s="21">
        <f t="shared" si="48"/>
        <v>3.4651370122182095</v>
      </c>
      <c r="X80" s="21">
        <f t="shared" si="48"/>
        <v>4.5068845910540594</v>
      </c>
      <c r="Y80" s="21">
        <f t="shared" si="48"/>
        <v>5.8897289311423933</v>
      </c>
      <c r="Z80" s="21">
        <f t="shared" si="48"/>
        <v>6.0638798161720251</v>
      </c>
      <c r="AA80" s="21">
        <f t="shared" si="48"/>
        <v>6.6605400117084663</v>
      </c>
      <c r="AB80" s="21">
        <f t="shared" si="48"/>
        <v>4.6702091672973651</v>
      </c>
      <c r="AC80" s="21">
        <f t="shared" si="48"/>
        <v>4.0545075004033118</v>
      </c>
      <c r="AD80" s="21">
        <f t="shared" si="48"/>
        <v>3.253023053603973</v>
      </c>
      <c r="AE80" s="21">
        <f t="shared" si="48"/>
        <v>3.1163244498942828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14.426543897715</v>
      </c>
      <c r="D81" s="21">
        <f t="shared" ref="D81:AE81" si="50">+D82+D83+D84</f>
        <v>13.207005089592446</v>
      </c>
      <c r="E81" s="21">
        <f t="shared" si="50"/>
        <v>10.811980592079129</v>
      </c>
      <c r="F81" s="21">
        <f t="shared" si="50"/>
        <v>10.216846537221468</v>
      </c>
      <c r="G81" s="21">
        <f t="shared" si="50"/>
        <v>10.338255554992351</v>
      </c>
      <c r="H81" s="21">
        <f t="shared" si="50"/>
        <v>7.3230964015309441</v>
      </c>
      <c r="I81" s="21">
        <f t="shared" si="50"/>
        <v>6.3966152589190814</v>
      </c>
      <c r="J81" s="21">
        <f t="shared" si="50"/>
        <v>4.8164284577358281</v>
      </c>
      <c r="K81" s="21">
        <f t="shared" si="50"/>
        <v>4.3504166642334452</v>
      </c>
      <c r="L81" s="21">
        <f t="shared" si="50"/>
        <v>4.3010472861644899</v>
      </c>
      <c r="M81" s="21">
        <f t="shared" si="50"/>
        <v>4.8174724693394388</v>
      </c>
      <c r="N81" s="21">
        <f t="shared" si="50"/>
        <v>4.5743256400111942</v>
      </c>
      <c r="O81" s="21">
        <f t="shared" si="50"/>
        <v>3.8285599307876201</v>
      </c>
      <c r="P81" s="21">
        <f t="shared" si="50"/>
        <v>3.1648877558331487</v>
      </c>
      <c r="Q81" s="21">
        <f t="shared" si="50"/>
        <v>3.3359118437382063</v>
      </c>
      <c r="R81" s="21">
        <f t="shared" si="50"/>
        <v>2.8559968503436584</v>
      </c>
      <c r="S81" s="21">
        <f t="shared" si="50"/>
        <v>2.4182272803277765</v>
      </c>
      <c r="T81" s="21">
        <f t="shared" si="50"/>
        <v>2.3535546191077268</v>
      </c>
      <c r="U81" s="21">
        <f t="shared" si="50"/>
        <v>2.2755416831003523</v>
      </c>
      <c r="V81" s="21">
        <f t="shared" si="50"/>
        <v>3.4504043899602594</v>
      </c>
      <c r="W81" s="21">
        <f t="shared" si="50"/>
        <v>3.1819711178714543</v>
      </c>
      <c r="X81" s="21">
        <f t="shared" si="50"/>
        <v>4.1927702666091724</v>
      </c>
      <c r="Y81" s="21">
        <f t="shared" si="50"/>
        <v>5.6485447976612484</v>
      </c>
      <c r="Z81" s="21">
        <f t="shared" si="50"/>
        <v>5.847462988455308</v>
      </c>
      <c r="AA81" s="21">
        <f t="shared" si="50"/>
        <v>6.4879607844161411</v>
      </c>
      <c r="AB81" s="21">
        <f t="shared" si="50"/>
        <v>4.5078054952842379</v>
      </c>
      <c r="AC81" s="21">
        <f t="shared" si="50"/>
        <v>3.8806755411232761</v>
      </c>
      <c r="AD81" s="21">
        <f t="shared" si="50"/>
        <v>3.0637869874589283</v>
      </c>
      <c r="AE81" s="21">
        <f t="shared" si="50"/>
        <v>2.9195136980214751</v>
      </c>
    </row>
    <row r="82" spans="1:31" x14ac:dyDescent="0.2">
      <c r="A82" s="13" t="s">
        <v>168</v>
      </c>
      <c r="B82" s="4" t="s">
        <v>169</v>
      </c>
      <c r="C82" s="27">
        <v>4.9426147575877075E-3</v>
      </c>
      <c r="D82" s="27">
        <v>4.9426147575877075E-3</v>
      </c>
      <c r="E82" s="27">
        <v>3.6956032172305521E-3</v>
      </c>
      <c r="F82" s="27">
        <v>3.4880960847122589E-3</v>
      </c>
      <c r="G82" s="27">
        <v>3.5276212528109812E-3</v>
      </c>
      <c r="H82" s="27">
        <v>2.4851449442071763E-3</v>
      </c>
      <c r="I82" s="27">
        <v>2.1640029534050558E-3</v>
      </c>
      <c r="J82" s="27">
        <v>1.6169746269187365E-3</v>
      </c>
      <c r="K82" s="27">
        <v>1.4525499276280512E-3</v>
      </c>
      <c r="L82" s="27">
        <v>1.4327873435786898E-3</v>
      </c>
      <c r="M82" s="27">
        <v>1.6106506000229412E-3</v>
      </c>
      <c r="N82" s="27">
        <v>1.5266596178131558E-3</v>
      </c>
      <c r="O82" s="27">
        <v>1.2697460251714597E-3</v>
      </c>
      <c r="P82" s="27">
        <v>1.0375356625914652E-3</v>
      </c>
      <c r="Q82" s="27">
        <v>1.0924607127875356E-3</v>
      </c>
      <c r="R82" s="27">
        <v>9.3146021800751921E-4</v>
      </c>
      <c r="S82" s="27">
        <v>7.8118017215878552E-4</v>
      </c>
      <c r="T82" s="27">
        <v>7.5856965331168216E-4</v>
      </c>
      <c r="U82" s="27">
        <v>7.3329741340975722E-4</v>
      </c>
      <c r="V82" s="27">
        <v>1.1354071348584998E-3</v>
      </c>
      <c r="W82" s="27">
        <v>1.0595778290154593E-3</v>
      </c>
      <c r="X82" s="27">
        <v>1.3989945549553065E-3</v>
      </c>
      <c r="Y82" s="27">
        <v>1.9035961830875798E-3</v>
      </c>
      <c r="Z82" s="27">
        <v>1.9693338771953816E-3</v>
      </c>
      <c r="AA82" s="27">
        <v>2.1843164544102732E-3</v>
      </c>
      <c r="AB82" s="27">
        <v>1.5069694136878638E-3</v>
      </c>
      <c r="AC82" s="27">
        <v>1.2898857862119883E-3</v>
      </c>
      <c r="AD82" s="27">
        <v>1.0100151920393371E-3</v>
      </c>
      <c r="AE82" s="27">
        <v>9.5753772679252629E-4</v>
      </c>
    </row>
    <row r="83" spans="1:31" x14ac:dyDescent="0.2">
      <c r="A83" s="13" t="s">
        <v>170</v>
      </c>
      <c r="B83" s="4" t="s">
        <v>171</v>
      </c>
      <c r="C83" s="27">
        <v>1.4087645927423901E-5</v>
      </c>
      <c r="D83" s="27">
        <v>4.9426147575877075E-3</v>
      </c>
      <c r="E83" s="27">
        <v>1.0533361826889013E-5</v>
      </c>
      <c r="F83" s="27">
        <v>9.9419163767161E-6</v>
      </c>
      <c r="G83" s="27">
        <v>1.0054572652939512E-5</v>
      </c>
      <c r="H83" s="27">
        <v>7.0832633675470234E-6</v>
      </c>
      <c r="I83" s="27">
        <v>6.1679311232318018E-6</v>
      </c>
      <c r="J83" s="27">
        <v>4.6087682602997805E-6</v>
      </c>
      <c r="K83" s="27">
        <v>4.1401181512103876E-6</v>
      </c>
      <c r="L83" s="27">
        <v>4.0837900130986809E-6</v>
      </c>
      <c r="M83" s="27">
        <v>4.5907432561040353E-6</v>
      </c>
      <c r="N83" s="27">
        <v>4.3513486691292848E-6</v>
      </c>
      <c r="O83" s="27">
        <v>3.6190828736771078E-6</v>
      </c>
      <c r="P83" s="27">
        <v>2.9572272508645621E-6</v>
      </c>
      <c r="Q83" s="27">
        <v>3.1137769108437003E-6</v>
      </c>
      <c r="R83" s="27">
        <v>2.6548866117122535E-6</v>
      </c>
      <c r="S83" s="27">
        <v>2.226552181515379E-6</v>
      </c>
      <c r="T83" s="27">
        <v>2.1621067413231518E-6</v>
      </c>
      <c r="U83" s="27">
        <v>2.0900747531968923E-6</v>
      </c>
      <c r="V83" s="27">
        <v>3.2361845872778494E-6</v>
      </c>
      <c r="W83" s="27">
        <v>3.020052749367734E-6</v>
      </c>
      <c r="X83" s="27">
        <v>3.9874724030127092E-6</v>
      </c>
      <c r="Y83" s="27">
        <v>5.4257089276409281E-6</v>
      </c>
      <c r="Z83" s="27">
        <v>5.6130772345182375E-6</v>
      </c>
      <c r="AA83" s="27">
        <v>6.225829507739426E-6</v>
      </c>
      <c r="AB83" s="27">
        <v>4.2952268312842494E-6</v>
      </c>
      <c r="AC83" s="27">
        <v>3.6764860573191938E-6</v>
      </c>
      <c r="AD83" s="27">
        <v>2.878787262334343E-6</v>
      </c>
      <c r="AE83" s="27">
        <v>2.7292138106646887E-6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14.421587195311485</v>
      </c>
      <c r="D84" s="21">
        <f t="shared" ref="D84:AE84" si="52">+D85+D86+D87+D88+D89+D90</f>
        <v>13.197119860077271</v>
      </c>
      <c r="E84" s="21">
        <f t="shared" si="52"/>
        <v>10.808274455500072</v>
      </c>
      <c r="F84" s="21">
        <f t="shared" si="52"/>
        <v>10.213348499220379</v>
      </c>
      <c r="G84" s="21">
        <f t="shared" si="52"/>
        <v>10.334717879166886</v>
      </c>
      <c r="H84" s="21">
        <f t="shared" si="52"/>
        <v>7.3206041733233693</v>
      </c>
      <c r="I84" s="21">
        <f t="shared" si="52"/>
        <v>6.3944450880345531</v>
      </c>
      <c r="J84" s="21">
        <f t="shared" si="52"/>
        <v>4.8148068743406487</v>
      </c>
      <c r="K84" s="21">
        <f t="shared" si="52"/>
        <v>4.3489599741876663</v>
      </c>
      <c r="L84" s="21">
        <f t="shared" si="52"/>
        <v>4.299610415030898</v>
      </c>
      <c r="M84" s="21">
        <f t="shared" si="52"/>
        <v>4.81585722799616</v>
      </c>
      <c r="N84" s="21">
        <f t="shared" si="52"/>
        <v>4.5727946290447123</v>
      </c>
      <c r="O84" s="21">
        <f t="shared" si="52"/>
        <v>3.8272865656795751</v>
      </c>
      <c r="P84" s="21">
        <f t="shared" si="52"/>
        <v>3.1638472629433063</v>
      </c>
      <c r="Q84" s="21">
        <f t="shared" si="52"/>
        <v>3.3348162692485079</v>
      </c>
      <c r="R84" s="21">
        <f t="shared" si="52"/>
        <v>2.8550627352390392</v>
      </c>
      <c r="S84" s="21">
        <f t="shared" si="52"/>
        <v>2.4174438736034363</v>
      </c>
      <c r="T84" s="21">
        <f t="shared" si="52"/>
        <v>2.3527938873476737</v>
      </c>
      <c r="U84" s="21">
        <f t="shared" si="52"/>
        <v>2.2748062956121893</v>
      </c>
      <c r="V84" s="21">
        <f t="shared" si="52"/>
        <v>3.4492657466408136</v>
      </c>
      <c r="W84" s="21">
        <f t="shared" si="52"/>
        <v>3.1809085199896896</v>
      </c>
      <c r="X84" s="21">
        <f t="shared" si="52"/>
        <v>4.1913672845818137</v>
      </c>
      <c r="Y84" s="21">
        <f t="shared" si="52"/>
        <v>5.6466357757692336</v>
      </c>
      <c r="Z84" s="21">
        <f t="shared" si="52"/>
        <v>5.8454880415008779</v>
      </c>
      <c r="AA84" s="21">
        <f t="shared" si="52"/>
        <v>6.4857702421322232</v>
      </c>
      <c r="AB84" s="21">
        <f t="shared" si="52"/>
        <v>4.5062942306437188</v>
      </c>
      <c r="AC84" s="21">
        <f t="shared" si="52"/>
        <v>3.8793819788510069</v>
      </c>
      <c r="AD84" s="21">
        <f t="shared" si="52"/>
        <v>3.0627740934796268</v>
      </c>
      <c r="AE84" s="21">
        <f t="shared" si="52"/>
        <v>2.9185534310808721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14.326419587210745</v>
      </c>
      <c r="D86" s="27">
        <v>13.103452467511257</v>
      </c>
      <c r="E86" s="27">
        <v>10.711893383276962</v>
      </c>
      <c r="F86" s="27">
        <v>10.110423433948577</v>
      </c>
      <c r="G86" s="27">
        <v>10.224989138582554</v>
      </c>
      <c r="H86" s="27">
        <v>7.2033186788613799</v>
      </c>
      <c r="I86" s="27">
        <v>6.2724723287103066</v>
      </c>
      <c r="J86" s="27">
        <v>4.6868829765760482</v>
      </c>
      <c r="K86" s="27">
        <v>4.2102896452986993</v>
      </c>
      <c r="L86" s="27">
        <v>4.15300679298171</v>
      </c>
      <c r="M86" s="27">
        <v>4.6685524638346116</v>
      </c>
      <c r="N86" s="27">
        <v>4.4251003414874086</v>
      </c>
      <c r="O86" s="27">
        <v>3.68042326136655</v>
      </c>
      <c r="P86" s="27">
        <v>3.0073497466419279</v>
      </c>
      <c r="Q86" s="27">
        <v>3.1665527906885083</v>
      </c>
      <c r="R86" s="27">
        <v>2.6998846898768676</v>
      </c>
      <c r="S86" s="27">
        <v>2.2642903540834363</v>
      </c>
      <c r="T86" s="27">
        <v>2.1987526182947308</v>
      </c>
      <c r="U86" s="27">
        <v>2.1254997490137892</v>
      </c>
      <c r="V86" s="27">
        <v>3.2910351735028978</v>
      </c>
      <c r="W86" s="27">
        <v>3.0712400841027803</v>
      </c>
      <c r="X86" s="27">
        <v>4.0550566810298729</v>
      </c>
      <c r="Y86" s="27">
        <v>5.5176700959060287</v>
      </c>
      <c r="Z86" s="27">
        <v>5.7082141367982073</v>
      </c>
      <c r="AA86" s="27">
        <v>6.3313520417689091</v>
      </c>
      <c r="AB86" s="27">
        <v>4.3680272860517784</v>
      </c>
      <c r="AC86" s="27">
        <v>3.7387993803246036</v>
      </c>
      <c r="AD86" s="27">
        <v>2.9275802667806876</v>
      </c>
      <c r="AE86" s="27">
        <v>2.7754716718623946</v>
      </c>
    </row>
    <row r="87" spans="1:31" x14ac:dyDescent="0.2">
      <c r="A87" s="13" t="s">
        <v>178</v>
      </c>
      <c r="B87" s="4" t="s">
        <v>72</v>
      </c>
      <c r="C87" s="27">
        <v>1.8893569255293823E-2</v>
      </c>
      <c r="D87" s="27">
        <v>1.8595732347664172E-2</v>
      </c>
      <c r="E87" s="27">
        <v>1.9134477573705455E-2</v>
      </c>
      <c r="F87" s="27">
        <v>2.0433652664254769E-2</v>
      </c>
      <c r="G87" s="27">
        <v>2.1784382321889371E-2</v>
      </c>
      <c r="H87" s="27">
        <v>2.3284620224071316E-2</v>
      </c>
      <c r="I87" s="27">
        <v>2.4215180159960804E-2</v>
      </c>
      <c r="J87" s="27">
        <v>2.53966561738544E-2</v>
      </c>
      <c r="K87" s="27">
        <v>2.7530138823544964E-2</v>
      </c>
      <c r="L87" s="27">
        <v>2.9105130848000579E-2</v>
      </c>
      <c r="M87" s="27">
        <v>2.9244328179130863E-2</v>
      </c>
      <c r="N87" s="27">
        <v>2.9321660029758799E-2</v>
      </c>
      <c r="O87" s="27">
        <v>2.915668541508587E-2</v>
      </c>
      <c r="P87" s="27">
        <v>3.1069359853950134E-2</v>
      </c>
      <c r="Q87" s="27">
        <v>3.3405249419999998E-2</v>
      </c>
      <c r="R87" s="27">
        <v>3.0807406064548785E-2</v>
      </c>
      <c r="S87" s="27">
        <v>3.0405478140000004E-2</v>
      </c>
      <c r="T87" s="27">
        <v>3.0581722532569501E-2</v>
      </c>
      <c r="U87" s="27">
        <v>2.96417408688E-2</v>
      </c>
      <c r="V87" s="27">
        <v>3.1413422608262714E-2</v>
      </c>
      <c r="W87" s="27">
        <v>2.1772410065783482E-2</v>
      </c>
      <c r="X87" s="27">
        <v>2.7061663940458735E-2</v>
      </c>
      <c r="Y87" s="27">
        <v>2.5603480561077339E-2</v>
      </c>
      <c r="Z87" s="27">
        <v>2.7252907551265481E-2</v>
      </c>
      <c r="AA87" s="27">
        <v>3.065655448389332E-2</v>
      </c>
      <c r="AB87" s="27">
        <v>2.745005517634122E-2</v>
      </c>
      <c r="AC87" s="27">
        <v>2.7909780589800686E-2</v>
      </c>
      <c r="AD87" s="27">
        <v>2.6839950888759987E-2</v>
      </c>
      <c r="AE87" s="27">
        <v>2.8405937491903642E-2</v>
      </c>
    </row>
    <row r="88" spans="1:31" x14ac:dyDescent="0.2">
      <c r="A88" s="13" t="s">
        <v>179</v>
      </c>
      <c r="B88" s="4" t="s">
        <v>180</v>
      </c>
      <c r="C88" s="27">
        <v>7.6274038845445438E-2</v>
      </c>
      <c r="D88" s="27">
        <v>7.5071660218347963E-2</v>
      </c>
      <c r="E88" s="27">
        <v>7.7246594649403505E-2</v>
      </c>
      <c r="F88" s="27">
        <v>8.2491412607547027E-2</v>
      </c>
      <c r="G88" s="27">
        <v>8.7944358262442276E-2</v>
      </c>
      <c r="H88" s="27">
        <v>9.4000874237917545E-2</v>
      </c>
      <c r="I88" s="27">
        <v>9.7757579164286207E-2</v>
      </c>
      <c r="J88" s="27">
        <v>0.10252724159074555</v>
      </c>
      <c r="K88" s="27">
        <v>0.11114019006542226</v>
      </c>
      <c r="L88" s="27">
        <v>0.11749849120118754</v>
      </c>
      <c r="M88" s="27">
        <v>0.11806043598241719</v>
      </c>
      <c r="N88" s="27">
        <v>0.11837262752754479</v>
      </c>
      <c r="O88" s="27">
        <v>0.11770661889793926</v>
      </c>
      <c r="P88" s="27">
        <v>0.12542815644742833</v>
      </c>
      <c r="Q88" s="27">
        <v>0.13485822914000001</v>
      </c>
      <c r="R88" s="27">
        <v>0.12437063929762289</v>
      </c>
      <c r="S88" s="27">
        <v>0.12274804138000002</v>
      </c>
      <c r="T88" s="27">
        <v>0.12345954652037318</v>
      </c>
      <c r="U88" s="27">
        <v>0.11966480572960002</v>
      </c>
      <c r="V88" s="27">
        <v>0.12681715052965317</v>
      </c>
      <c r="W88" s="27">
        <v>8.7896025821125892E-2</v>
      </c>
      <c r="X88" s="27">
        <v>0.10924893961148156</v>
      </c>
      <c r="Y88" s="27">
        <v>0.10336219930212703</v>
      </c>
      <c r="Z88" s="27">
        <v>0.11002099715140511</v>
      </c>
      <c r="AA88" s="27">
        <v>0.12376164587942118</v>
      </c>
      <c r="AB88" s="27">
        <v>0.11081688941559975</v>
      </c>
      <c r="AC88" s="27">
        <v>0.11267281793660279</v>
      </c>
      <c r="AD88" s="27">
        <v>0.1083538758101792</v>
      </c>
      <c r="AE88" s="27">
        <v>0.11467582172657396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0</v>
      </c>
      <c r="D91" s="21">
        <f t="shared" ref="D91:AE91" si="54">+D92+D93+D94</f>
        <v>0</v>
      </c>
      <c r="E91" s="21">
        <f t="shared" si="54"/>
        <v>0</v>
      </c>
      <c r="F91" s="21">
        <f t="shared" si="54"/>
        <v>0</v>
      </c>
      <c r="G91" s="21">
        <f t="shared" si="54"/>
        <v>0</v>
      </c>
      <c r="H91" s="21">
        <f t="shared" si="54"/>
        <v>0</v>
      </c>
      <c r="I91" s="21">
        <f t="shared" si="54"/>
        <v>0</v>
      </c>
      <c r="J91" s="21">
        <f t="shared" si="54"/>
        <v>0</v>
      </c>
      <c r="K91" s="21">
        <f t="shared" si="54"/>
        <v>0</v>
      </c>
      <c r="L91" s="21">
        <f t="shared" si="54"/>
        <v>0</v>
      </c>
      <c r="M91" s="21">
        <f t="shared" si="54"/>
        <v>0</v>
      </c>
      <c r="N91" s="21">
        <f t="shared" si="54"/>
        <v>0</v>
      </c>
      <c r="O91" s="21">
        <f t="shared" si="54"/>
        <v>0</v>
      </c>
      <c r="P91" s="21">
        <f t="shared" si="54"/>
        <v>0</v>
      </c>
      <c r="Q91" s="21">
        <f t="shared" si="54"/>
        <v>0</v>
      </c>
      <c r="R91" s="21">
        <f t="shared" si="54"/>
        <v>0</v>
      </c>
      <c r="S91" s="21">
        <f t="shared" si="54"/>
        <v>0</v>
      </c>
      <c r="T91" s="21">
        <f t="shared" si="54"/>
        <v>0.21577547858888327</v>
      </c>
      <c r="U91" s="21">
        <f t="shared" si="54"/>
        <v>0.14999517326055525</v>
      </c>
      <c r="V91" s="21">
        <f t="shared" si="54"/>
        <v>0.15544874396213321</v>
      </c>
      <c r="W91" s="21">
        <f t="shared" si="54"/>
        <v>0.28316589434675532</v>
      </c>
      <c r="X91" s="21">
        <f t="shared" si="54"/>
        <v>0.31411432444488724</v>
      </c>
      <c r="Y91" s="21">
        <f t="shared" si="54"/>
        <v>0.24118413348114481</v>
      </c>
      <c r="Z91" s="21">
        <f t="shared" si="54"/>
        <v>0.21641682771671691</v>
      </c>
      <c r="AA91" s="21">
        <f t="shared" si="54"/>
        <v>0.17257922729232503</v>
      </c>
      <c r="AB91" s="21">
        <f t="shared" si="54"/>
        <v>0.1624036720131268</v>
      </c>
      <c r="AC91" s="21">
        <f t="shared" si="54"/>
        <v>0.17383195928003603</v>
      </c>
      <c r="AD91" s="21">
        <f t="shared" si="54"/>
        <v>0.18923606614504473</v>
      </c>
      <c r="AE91" s="21">
        <f t="shared" si="54"/>
        <v>0.19681075187280758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0</v>
      </c>
      <c r="D94" s="21">
        <f t="shared" ref="D94:AE94" si="56">+D95+D96+D97+D98+D99+D100</f>
        <v>0</v>
      </c>
      <c r="E94" s="21">
        <f t="shared" si="56"/>
        <v>0</v>
      </c>
      <c r="F94" s="21">
        <f t="shared" si="56"/>
        <v>0</v>
      </c>
      <c r="G94" s="21">
        <f t="shared" si="56"/>
        <v>0</v>
      </c>
      <c r="H94" s="21">
        <f t="shared" si="56"/>
        <v>0</v>
      </c>
      <c r="I94" s="21">
        <f t="shared" si="56"/>
        <v>0</v>
      </c>
      <c r="J94" s="21">
        <f t="shared" si="56"/>
        <v>0</v>
      </c>
      <c r="K94" s="21">
        <f t="shared" si="56"/>
        <v>0</v>
      </c>
      <c r="L94" s="21">
        <f t="shared" si="56"/>
        <v>0</v>
      </c>
      <c r="M94" s="21">
        <f t="shared" si="56"/>
        <v>0</v>
      </c>
      <c r="N94" s="21">
        <f t="shared" si="56"/>
        <v>0</v>
      </c>
      <c r="O94" s="21">
        <f t="shared" si="56"/>
        <v>0</v>
      </c>
      <c r="P94" s="21">
        <f t="shared" si="56"/>
        <v>0</v>
      </c>
      <c r="Q94" s="21">
        <f t="shared" si="56"/>
        <v>0</v>
      </c>
      <c r="R94" s="21">
        <f t="shared" si="56"/>
        <v>0</v>
      </c>
      <c r="S94" s="21">
        <f t="shared" si="56"/>
        <v>0</v>
      </c>
      <c r="T94" s="21">
        <f t="shared" si="56"/>
        <v>0.21577547858888327</v>
      </c>
      <c r="U94" s="21">
        <f t="shared" si="56"/>
        <v>0.14999517326055525</v>
      </c>
      <c r="V94" s="21">
        <f t="shared" si="56"/>
        <v>0.15544874396213321</v>
      </c>
      <c r="W94" s="21">
        <f t="shared" si="56"/>
        <v>0.28316589434675532</v>
      </c>
      <c r="X94" s="21">
        <f t="shared" si="56"/>
        <v>0.31411432444488724</v>
      </c>
      <c r="Y94" s="21">
        <f t="shared" si="56"/>
        <v>0.24118413348114481</v>
      </c>
      <c r="Z94" s="21">
        <f t="shared" si="56"/>
        <v>0.21641682771671691</v>
      </c>
      <c r="AA94" s="21">
        <f t="shared" si="56"/>
        <v>0.17257922729232503</v>
      </c>
      <c r="AB94" s="21">
        <f t="shared" si="56"/>
        <v>0.1624036720131268</v>
      </c>
      <c r="AC94" s="21">
        <f t="shared" si="56"/>
        <v>0.17383195928003603</v>
      </c>
      <c r="AD94" s="21">
        <f t="shared" si="56"/>
        <v>0.18923606614504473</v>
      </c>
      <c r="AE94" s="21">
        <f t="shared" si="56"/>
        <v>0.19681075187280758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0.21577547858888327</v>
      </c>
      <c r="U99" s="27">
        <v>0.14999517326055525</v>
      </c>
      <c r="V99" s="27">
        <v>0.15544874396213321</v>
      </c>
      <c r="W99" s="27">
        <v>0.28316589434675532</v>
      </c>
      <c r="X99" s="27">
        <v>0.31411432444488724</v>
      </c>
      <c r="Y99" s="27">
        <v>0.24118413348114481</v>
      </c>
      <c r="Z99" s="27">
        <v>0.21641682771671691</v>
      </c>
      <c r="AA99" s="27">
        <v>0.17257922729232503</v>
      </c>
      <c r="AB99" s="27">
        <v>0.1624036720131268</v>
      </c>
      <c r="AC99" s="27">
        <v>0.17383195928003603</v>
      </c>
      <c r="AD99" s="27">
        <v>0.18923606614504473</v>
      </c>
      <c r="AE99" s="27">
        <v>0.19681075187280758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0.24541090597316334</v>
      </c>
      <c r="D111" s="21">
        <f t="shared" ref="D111:AE111" si="64">+D112+D122+D141+D149+D154+D160+D173+D187</f>
        <v>0.23511044736342857</v>
      </c>
      <c r="E111" s="21">
        <f t="shared" si="64"/>
        <v>0.2221048025079381</v>
      </c>
      <c r="F111" s="21">
        <f t="shared" si="64"/>
        <v>0.21545817671670295</v>
      </c>
      <c r="G111" s="21">
        <f t="shared" si="64"/>
        <v>0.21766144677699956</v>
      </c>
      <c r="H111" s="21">
        <f t="shared" si="64"/>
        <v>0.23704490003695763</v>
      </c>
      <c r="I111" s="21">
        <f t="shared" si="64"/>
        <v>0.25506535957889831</v>
      </c>
      <c r="J111" s="21">
        <f t="shared" si="64"/>
        <v>0.22880652185070047</v>
      </c>
      <c r="K111" s="21">
        <f t="shared" si="64"/>
        <v>0.25426526489066864</v>
      </c>
      <c r="L111" s="21">
        <f t="shared" si="64"/>
        <v>0.28263078202995012</v>
      </c>
      <c r="M111" s="21">
        <f t="shared" si="64"/>
        <v>0.27174708818635601</v>
      </c>
      <c r="N111" s="21">
        <f t="shared" si="64"/>
        <v>0.30449251247920128</v>
      </c>
      <c r="O111" s="21">
        <f t="shared" si="64"/>
        <v>0.3135773710482529</v>
      </c>
      <c r="P111" s="21">
        <f t="shared" si="64"/>
        <v>0.27868552412645581</v>
      </c>
      <c r="Q111" s="21">
        <f t="shared" si="64"/>
        <v>0.29360914143094841</v>
      </c>
      <c r="R111" s="21">
        <f t="shared" si="64"/>
        <v>0.28623594009983355</v>
      </c>
      <c r="S111" s="21">
        <f t="shared" si="64"/>
        <v>0.26534971048252914</v>
      </c>
      <c r="T111" s="21">
        <f t="shared" si="64"/>
        <v>0.26071601331114802</v>
      </c>
      <c r="U111" s="21">
        <f t="shared" si="64"/>
        <v>0.25653247787021632</v>
      </c>
      <c r="V111" s="21">
        <f t="shared" si="64"/>
        <v>0.26553121547420966</v>
      </c>
      <c r="W111" s="21">
        <f t="shared" si="64"/>
        <v>0.17417770382695502</v>
      </c>
      <c r="X111" s="21">
        <f t="shared" si="64"/>
        <v>0.2549917138103161</v>
      </c>
      <c r="Y111" s="21">
        <f t="shared" si="64"/>
        <v>0.47523623480865224</v>
      </c>
      <c r="Z111" s="21">
        <f t="shared" si="64"/>
        <v>0.38197608796272881</v>
      </c>
      <c r="AA111" s="21">
        <f t="shared" si="64"/>
        <v>6.9771876848585712E-2</v>
      </c>
      <c r="AB111" s="21">
        <f t="shared" si="64"/>
        <v>0</v>
      </c>
      <c r="AC111" s="21">
        <f t="shared" si="64"/>
        <v>0</v>
      </c>
      <c r="AD111" s="21">
        <f t="shared" si="64"/>
        <v>0</v>
      </c>
      <c r="AE111" s="21">
        <f t="shared" si="64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0.24114808652246544</v>
      </c>
      <c r="D122" s="21">
        <f t="shared" ref="D122:AE122" si="67">+D127+D130</f>
        <v>0.2299667221297837</v>
      </c>
      <c r="E122" s="21">
        <f t="shared" si="67"/>
        <v>0.21848585690515809</v>
      </c>
      <c r="F122" s="21">
        <f t="shared" si="67"/>
        <v>0.2074542429284526</v>
      </c>
      <c r="G122" s="21">
        <f t="shared" si="67"/>
        <v>0.21214642262895173</v>
      </c>
      <c r="H122" s="21">
        <f t="shared" si="67"/>
        <v>0.23311148086522465</v>
      </c>
      <c r="I122" s="21">
        <f t="shared" si="67"/>
        <v>0.25058236272878537</v>
      </c>
      <c r="J122" s="21">
        <f t="shared" si="67"/>
        <v>0.22762063227953411</v>
      </c>
      <c r="K122" s="21">
        <f t="shared" si="67"/>
        <v>0.2532279534109817</v>
      </c>
      <c r="L122" s="21">
        <f t="shared" si="67"/>
        <v>0.28153078202995013</v>
      </c>
      <c r="M122" s="21">
        <f t="shared" si="67"/>
        <v>0.27174708818635601</v>
      </c>
      <c r="N122" s="21">
        <f t="shared" si="67"/>
        <v>0.30449251247920128</v>
      </c>
      <c r="O122" s="21">
        <f t="shared" si="67"/>
        <v>0.3135773710482529</v>
      </c>
      <c r="P122" s="21">
        <f t="shared" si="67"/>
        <v>0.27868552412645581</v>
      </c>
      <c r="Q122" s="21">
        <f t="shared" si="67"/>
        <v>0.29360914143094841</v>
      </c>
      <c r="R122" s="21">
        <f t="shared" si="67"/>
        <v>0.28623594009983355</v>
      </c>
      <c r="S122" s="21">
        <f t="shared" si="67"/>
        <v>0.26534971048252914</v>
      </c>
      <c r="T122" s="21">
        <f t="shared" si="67"/>
        <v>0.26071601331114802</v>
      </c>
      <c r="U122" s="21">
        <f t="shared" si="67"/>
        <v>0.25653247787021632</v>
      </c>
      <c r="V122" s="21">
        <f t="shared" si="67"/>
        <v>0.26553121547420966</v>
      </c>
      <c r="W122" s="21">
        <f t="shared" si="67"/>
        <v>0.17417770382695502</v>
      </c>
      <c r="X122" s="21">
        <f t="shared" si="67"/>
        <v>0.2549917138103161</v>
      </c>
      <c r="Y122" s="21">
        <f t="shared" si="67"/>
        <v>0.47523623480865224</v>
      </c>
      <c r="Z122" s="21">
        <f t="shared" si="67"/>
        <v>0.38197608796272881</v>
      </c>
      <c r="AA122" s="21">
        <f t="shared" si="67"/>
        <v>6.9771876848585712E-2</v>
      </c>
      <c r="AB122" s="21">
        <f t="shared" si="67"/>
        <v>0</v>
      </c>
      <c r="AC122" s="21">
        <f t="shared" si="67"/>
        <v>0</v>
      </c>
      <c r="AD122" s="21">
        <f t="shared" si="67"/>
        <v>0</v>
      </c>
      <c r="AE122" s="21">
        <f t="shared" si="67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0.24114808652246544</v>
      </c>
      <c r="D130" s="21">
        <f t="shared" ref="D130:AE130" si="69">+D131+D132+D133+D134+D135+D136</f>
        <v>0.2299667221297837</v>
      </c>
      <c r="E130" s="21">
        <f t="shared" si="69"/>
        <v>0.21848585690515809</v>
      </c>
      <c r="F130" s="21">
        <f t="shared" si="69"/>
        <v>0.2074542429284526</v>
      </c>
      <c r="G130" s="21">
        <f t="shared" si="69"/>
        <v>0.21214642262895173</v>
      </c>
      <c r="H130" s="21">
        <f t="shared" si="69"/>
        <v>0.23311148086522465</v>
      </c>
      <c r="I130" s="21">
        <f t="shared" si="69"/>
        <v>0.25058236272878537</v>
      </c>
      <c r="J130" s="21">
        <f t="shared" si="69"/>
        <v>0.22762063227953411</v>
      </c>
      <c r="K130" s="21">
        <f t="shared" si="69"/>
        <v>0.2532279534109817</v>
      </c>
      <c r="L130" s="21">
        <f t="shared" si="69"/>
        <v>0.28153078202995013</v>
      </c>
      <c r="M130" s="21">
        <f t="shared" si="69"/>
        <v>0.27174708818635601</v>
      </c>
      <c r="N130" s="21">
        <f t="shared" si="69"/>
        <v>0.30449251247920128</v>
      </c>
      <c r="O130" s="21">
        <f t="shared" si="69"/>
        <v>0.3135773710482529</v>
      </c>
      <c r="P130" s="21">
        <f t="shared" si="69"/>
        <v>0.27868552412645581</v>
      </c>
      <c r="Q130" s="21">
        <f t="shared" si="69"/>
        <v>0.29360914143094841</v>
      </c>
      <c r="R130" s="21">
        <f t="shared" si="69"/>
        <v>0.28623594009983355</v>
      </c>
      <c r="S130" s="21">
        <f t="shared" si="69"/>
        <v>0.26534971048252914</v>
      </c>
      <c r="T130" s="21">
        <f t="shared" si="69"/>
        <v>0.26071601331114802</v>
      </c>
      <c r="U130" s="21">
        <f t="shared" si="69"/>
        <v>0.25653247787021632</v>
      </c>
      <c r="V130" s="21">
        <f t="shared" si="69"/>
        <v>0.26553121547420966</v>
      </c>
      <c r="W130" s="21">
        <f t="shared" si="69"/>
        <v>0.17417770382695502</v>
      </c>
      <c r="X130" s="21">
        <f t="shared" si="69"/>
        <v>0.2549917138103161</v>
      </c>
      <c r="Y130" s="21">
        <f t="shared" si="69"/>
        <v>0.47523623480865224</v>
      </c>
      <c r="Z130" s="21">
        <f t="shared" si="69"/>
        <v>0.38197608796272881</v>
      </c>
      <c r="AA130" s="21">
        <f t="shared" si="69"/>
        <v>6.9771876848585712E-2</v>
      </c>
      <c r="AB130" s="21">
        <f t="shared" si="69"/>
        <v>0</v>
      </c>
      <c r="AC130" s="21">
        <f t="shared" si="69"/>
        <v>0</v>
      </c>
      <c r="AD130" s="21">
        <f t="shared" si="69"/>
        <v>0</v>
      </c>
      <c r="AE130" s="21">
        <f t="shared" si="69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0.24114808652246544</v>
      </c>
      <c r="D132" s="27">
        <v>0.2299667221297837</v>
      </c>
      <c r="E132" s="27">
        <v>0.21848585690515809</v>
      </c>
      <c r="F132" s="27">
        <v>0.2074542429284526</v>
      </c>
      <c r="G132" s="27">
        <v>0.21214642262895173</v>
      </c>
      <c r="H132" s="27">
        <v>0.23311148086522465</v>
      </c>
      <c r="I132" s="27">
        <v>0.25058236272878537</v>
      </c>
      <c r="J132" s="27">
        <v>0.22762063227953411</v>
      </c>
      <c r="K132" s="27">
        <v>0.2532279534109817</v>
      </c>
      <c r="L132" s="27">
        <v>0.28153078202995013</v>
      </c>
      <c r="M132" s="27">
        <v>0.27174708818635601</v>
      </c>
      <c r="N132" s="27">
        <v>0.30449251247920128</v>
      </c>
      <c r="O132" s="27">
        <v>0.3135773710482529</v>
      </c>
      <c r="P132" s="27">
        <v>0.27868552412645581</v>
      </c>
      <c r="Q132" s="27">
        <v>0.29360914143094841</v>
      </c>
      <c r="R132" s="27">
        <v>0.28623594009983355</v>
      </c>
      <c r="S132" s="27">
        <v>0.26534971048252914</v>
      </c>
      <c r="T132" s="27">
        <v>0.26071601331114802</v>
      </c>
      <c r="U132" s="27">
        <v>0.25653247787021632</v>
      </c>
      <c r="V132" s="27">
        <v>0.26553121547420966</v>
      </c>
      <c r="W132" s="27">
        <v>0.17417770382695502</v>
      </c>
      <c r="X132" s="27">
        <v>0.2549917138103161</v>
      </c>
      <c r="Y132" s="27">
        <v>0.47523623480865224</v>
      </c>
      <c r="Z132" s="27">
        <v>0.38197608796272881</v>
      </c>
      <c r="AA132" s="27">
        <v>6.9771876848585712E-2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4.2628194506978846E-3</v>
      </c>
      <c r="D141" s="21">
        <f t="shared" ref="D141:AE141" si="70">+D142+D143</f>
        <v>5.1437252336448596E-3</v>
      </c>
      <c r="E141" s="21">
        <f t="shared" si="70"/>
        <v>3.6189456027800053E-3</v>
      </c>
      <c r="F141" s="21">
        <f t="shared" si="70"/>
        <v>8.0039337882503465E-3</v>
      </c>
      <c r="G141" s="21">
        <f t="shared" si="70"/>
        <v>5.5150241480478451E-3</v>
      </c>
      <c r="H141" s="21">
        <f t="shared" si="70"/>
        <v>3.9334191717329808E-3</v>
      </c>
      <c r="I141" s="21">
        <f t="shared" si="70"/>
        <v>4.4829968501129205E-3</v>
      </c>
      <c r="J141" s="21">
        <f t="shared" si="70"/>
        <v>1.1858895711663608E-3</v>
      </c>
      <c r="K141" s="21">
        <f t="shared" si="70"/>
        <v>1.0373114796869178E-3</v>
      </c>
      <c r="L141" s="21">
        <f t="shared" si="70"/>
        <v>1.1000000000000001E-3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4.2628194506978846E-3</v>
      </c>
      <c r="D143" s="27">
        <v>5.1437252336448596E-3</v>
      </c>
      <c r="E143" s="27">
        <v>3.6189456027800053E-3</v>
      </c>
      <c r="F143" s="27">
        <v>8.0039337882503465E-3</v>
      </c>
      <c r="G143" s="27">
        <v>5.5150241480478451E-3</v>
      </c>
      <c r="H143" s="27">
        <v>3.9334191717329808E-3</v>
      </c>
      <c r="I143" s="27">
        <v>4.4829968501129205E-3</v>
      </c>
      <c r="J143" s="27">
        <v>1.1858895711663608E-3</v>
      </c>
      <c r="K143" s="27">
        <v>1.0373114796869178E-3</v>
      </c>
      <c r="L143" s="27">
        <v>1.1000000000000001E-3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24.039016167166476</v>
      </c>
      <c r="D191" s="28">
        <f t="shared" ref="D191:AE191" si="74">+D192+D216+D252+D257+D286+D287+D291+D294+D295+D296</f>
        <v>24.296471532272935</v>
      </c>
      <c r="E191" s="28">
        <f t="shared" si="74"/>
        <v>24.50247526386525</v>
      </c>
      <c r="F191" s="28">
        <f t="shared" si="74"/>
        <v>24.670329501194431</v>
      </c>
      <c r="G191" s="28">
        <f t="shared" si="74"/>
        <v>24.950051689187546</v>
      </c>
      <c r="H191" s="28">
        <f t="shared" si="74"/>
        <v>25.191431001310207</v>
      </c>
      <c r="I191" s="28">
        <f t="shared" si="74"/>
        <v>25.3992478683437</v>
      </c>
      <c r="J191" s="28">
        <f t="shared" si="74"/>
        <v>25.62737328979156</v>
      </c>
      <c r="K191" s="28">
        <f t="shared" si="74"/>
        <v>25.207677981874056</v>
      </c>
      <c r="L191" s="28">
        <f t="shared" si="74"/>
        <v>24.726869240907558</v>
      </c>
      <c r="M191" s="28">
        <f t="shared" si="74"/>
        <v>24.075535103631434</v>
      </c>
      <c r="N191" s="28">
        <f t="shared" si="74"/>
        <v>23.372502587277278</v>
      </c>
      <c r="O191" s="28">
        <f t="shared" si="74"/>
        <v>22.811298413416427</v>
      </c>
      <c r="P191" s="28">
        <f t="shared" si="74"/>
        <v>22.227726850120273</v>
      </c>
      <c r="Q191" s="28">
        <f t="shared" si="74"/>
        <v>21.873789315519637</v>
      </c>
      <c r="R191" s="28">
        <f t="shared" si="74"/>
        <v>21.446678216330255</v>
      </c>
      <c r="S191" s="28">
        <f t="shared" si="74"/>
        <v>20.99076298598516</v>
      </c>
      <c r="T191" s="28">
        <f t="shared" si="74"/>
        <v>20.470167477944884</v>
      </c>
      <c r="U191" s="28">
        <f t="shared" si="74"/>
        <v>19.643061068259204</v>
      </c>
      <c r="V191" s="28">
        <f t="shared" si="74"/>
        <v>18.652599223979408</v>
      </c>
      <c r="W191" s="28">
        <f t="shared" si="74"/>
        <v>17.828015204405094</v>
      </c>
      <c r="X191" s="28">
        <f t="shared" si="74"/>
        <v>17.030508233206664</v>
      </c>
      <c r="Y191" s="28">
        <f t="shared" si="74"/>
        <v>14.758897483556481</v>
      </c>
      <c r="Z191" s="28">
        <f t="shared" si="74"/>
        <v>12.248569338734859</v>
      </c>
      <c r="AA191" s="28">
        <f t="shared" si="74"/>
        <v>13.926141767268419</v>
      </c>
      <c r="AB191" s="28">
        <f t="shared" si="74"/>
        <v>15.701666724246703</v>
      </c>
      <c r="AC191" s="28">
        <f t="shared" si="74"/>
        <v>15.793992910216609</v>
      </c>
      <c r="AD191" s="28">
        <f t="shared" si="74"/>
        <v>15.751034560999418</v>
      </c>
      <c r="AE191" s="28">
        <f t="shared" si="74"/>
        <v>15.799525856191384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21.765005104897288</v>
      </c>
      <c r="D192" s="21">
        <f t="shared" ref="D192:AE192" si="76">+D193++D201+D202+D206</f>
        <v>21.982095728093526</v>
      </c>
      <c r="E192" s="21">
        <f t="shared" si="76"/>
        <v>22.161732514271161</v>
      </c>
      <c r="F192" s="21">
        <f t="shared" si="76"/>
        <v>22.369472545765298</v>
      </c>
      <c r="G192" s="21">
        <f t="shared" si="76"/>
        <v>22.587360771773099</v>
      </c>
      <c r="H192" s="21">
        <f t="shared" si="76"/>
        <v>22.822727535930625</v>
      </c>
      <c r="I192" s="21">
        <f t="shared" si="76"/>
        <v>23.004948858106765</v>
      </c>
      <c r="J192" s="21">
        <f t="shared" si="76"/>
        <v>23.143508665967392</v>
      </c>
      <c r="K192" s="21">
        <f t="shared" si="76"/>
        <v>22.722422289247099</v>
      </c>
      <c r="L192" s="21">
        <f t="shared" si="76"/>
        <v>22.249832632100819</v>
      </c>
      <c r="M192" s="21">
        <f t="shared" si="76"/>
        <v>21.785272458200069</v>
      </c>
      <c r="N192" s="21">
        <f t="shared" si="76"/>
        <v>21.456426298582585</v>
      </c>
      <c r="O192" s="21">
        <f t="shared" si="76"/>
        <v>20.992575074625982</v>
      </c>
      <c r="P192" s="21">
        <f t="shared" si="76"/>
        <v>20.511265563029774</v>
      </c>
      <c r="Q192" s="21">
        <f t="shared" si="76"/>
        <v>20.10625222782193</v>
      </c>
      <c r="R192" s="21">
        <f t="shared" si="76"/>
        <v>19.677151796118174</v>
      </c>
      <c r="S192" s="21">
        <f t="shared" si="76"/>
        <v>19.263411486777706</v>
      </c>
      <c r="T192" s="21">
        <f t="shared" si="76"/>
        <v>18.815889858170561</v>
      </c>
      <c r="U192" s="21">
        <f t="shared" si="76"/>
        <v>18.015746597134353</v>
      </c>
      <c r="V192" s="21">
        <f t="shared" si="76"/>
        <v>17.093670132476088</v>
      </c>
      <c r="W192" s="21">
        <f t="shared" si="76"/>
        <v>16.31813638230679</v>
      </c>
      <c r="X192" s="21">
        <f t="shared" si="76"/>
        <v>15.481238033662676</v>
      </c>
      <c r="Y192" s="21">
        <f t="shared" si="76"/>
        <v>13.212831316180473</v>
      </c>
      <c r="Z192" s="21">
        <f t="shared" si="76"/>
        <v>10.964213398418698</v>
      </c>
      <c r="AA192" s="21">
        <f t="shared" si="76"/>
        <v>12.624436061114045</v>
      </c>
      <c r="AB192" s="21">
        <f t="shared" si="76"/>
        <v>14.28523614560126</v>
      </c>
      <c r="AC192" s="21">
        <f t="shared" si="76"/>
        <v>14.330885264118871</v>
      </c>
      <c r="AD192" s="21">
        <f t="shared" si="76"/>
        <v>14.367036806238819</v>
      </c>
      <c r="AE192" s="21">
        <f t="shared" si="76"/>
        <v>14.406933169029825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20.422329800665459</v>
      </c>
      <c r="D193" s="21">
        <f t="shared" ref="D193:AE193" si="78">+D194+D195</f>
        <v>20.64732415011634</v>
      </c>
      <c r="E193" s="21">
        <f t="shared" si="78"/>
        <v>20.836202840817037</v>
      </c>
      <c r="F193" s="21">
        <f t="shared" si="78"/>
        <v>21.053528563613103</v>
      </c>
      <c r="G193" s="21">
        <f t="shared" si="78"/>
        <v>21.278474270142841</v>
      </c>
      <c r="H193" s="21">
        <f t="shared" si="78"/>
        <v>21.525052780110276</v>
      </c>
      <c r="I193" s="21">
        <f t="shared" si="78"/>
        <v>21.713839685908717</v>
      </c>
      <c r="J193" s="21">
        <f t="shared" si="78"/>
        <v>21.858739165967393</v>
      </c>
      <c r="K193" s="21">
        <f t="shared" si="78"/>
        <v>21.462405960019048</v>
      </c>
      <c r="L193" s="21">
        <f t="shared" si="78"/>
        <v>21.013075991470156</v>
      </c>
      <c r="M193" s="21">
        <f t="shared" si="78"/>
        <v>20.580932828588246</v>
      </c>
      <c r="N193" s="21">
        <f t="shared" si="78"/>
        <v>20.261673037304828</v>
      </c>
      <c r="O193" s="21">
        <f t="shared" si="78"/>
        <v>19.82298910952283</v>
      </c>
      <c r="P193" s="21">
        <f t="shared" si="78"/>
        <v>19.378135691250886</v>
      </c>
      <c r="Q193" s="21">
        <f t="shared" si="78"/>
        <v>19.00177934752535</v>
      </c>
      <c r="R193" s="21">
        <f t="shared" si="78"/>
        <v>18.598596971739674</v>
      </c>
      <c r="S193" s="21">
        <f t="shared" si="78"/>
        <v>18.210030793422199</v>
      </c>
      <c r="T193" s="21">
        <f t="shared" si="78"/>
        <v>17.79503485817056</v>
      </c>
      <c r="U193" s="21">
        <f t="shared" si="78"/>
        <v>17.009085505037845</v>
      </c>
      <c r="V193" s="21">
        <f t="shared" si="78"/>
        <v>16.101282284943132</v>
      </c>
      <c r="W193" s="21">
        <f t="shared" si="78"/>
        <v>15.337651693134717</v>
      </c>
      <c r="X193" s="21">
        <f t="shared" si="78"/>
        <v>14.531012118612242</v>
      </c>
      <c r="Y193" s="21">
        <f t="shared" si="78"/>
        <v>12.287512847556096</v>
      </c>
      <c r="Z193" s="21">
        <f t="shared" si="78"/>
        <v>10.080308901600141</v>
      </c>
      <c r="AA193" s="21">
        <f t="shared" si="78"/>
        <v>11.807459321911148</v>
      </c>
      <c r="AB193" s="21">
        <f t="shared" si="78"/>
        <v>13.52687836204273</v>
      </c>
      <c r="AC193" s="21">
        <f t="shared" si="78"/>
        <v>13.625012703479626</v>
      </c>
      <c r="AD193" s="21">
        <f t="shared" si="78"/>
        <v>13.715597053225892</v>
      </c>
      <c r="AE193" s="21">
        <f t="shared" si="78"/>
        <v>13.806181402972157</v>
      </c>
    </row>
    <row r="194" spans="1:31" x14ac:dyDescent="0.2">
      <c r="A194" s="80" t="s">
        <v>396</v>
      </c>
      <c r="B194" s="4" t="s">
        <v>397</v>
      </c>
      <c r="C194" s="27">
        <v>4.1128625140725985</v>
      </c>
      <c r="D194" s="27">
        <v>4.1621365347959571</v>
      </c>
      <c r="E194" s="27">
        <v>4.1744868145358085</v>
      </c>
      <c r="F194" s="27">
        <v>4.2144732227772463</v>
      </c>
      <c r="G194" s="27">
        <v>4.2612659145898206</v>
      </c>
      <c r="H194" s="27">
        <v>4.3288749381752458</v>
      </c>
      <c r="I194" s="27">
        <v>4.3378731397076802</v>
      </c>
      <c r="J194" s="27">
        <v>4.3021619768453343</v>
      </c>
      <c r="K194" s="27">
        <v>4.1588951900857607</v>
      </c>
      <c r="L194" s="27">
        <v>3.9645796543920717</v>
      </c>
      <c r="M194" s="27">
        <v>3.7894075401273017</v>
      </c>
      <c r="N194" s="27">
        <v>3.7290838488789761</v>
      </c>
      <c r="O194" s="27">
        <v>3.5513093477814972</v>
      </c>
      <c r="P194" s="27">
        <v>3.3693468033338876</v>
      </c>
      <c r="Q194" s="27">
        <v>3.257870751697812</v>
      </c>
      <c r="R194" s="27">
        <v>3.1215659131176152</v>
      </c>
      <c r="S194" s="27">
        <v>3.0018822045235445</v>
      </c>
      <c r="T194" s="27">
        <v>2.8577812240445195</v>
      </c>
      <c r="U194" s="27">
        <v>2.8211580149564548</v>
      </c>
      <c r="V194" s="27">
        <v>2.6690325698001245</v>
      </c>
      <c r="W194" s="27">
        <v>2.6674557546355624</v>
      </c>
      <c r="X194" s="27">
        <v>2.6292699470042442</v>
      </c>
      <c r="Y194" s="27">
        <v>2.1076483984951095</v>
      </c>
      <c r="Z194" s="27">
        <v>1.6261565164232124</v>
      </c>
      <c r="AA194" s="27">
        <v>1.9529155001052465</v>
      </c>
      <c r="AB194" s="27">
        <v>2.2643521829409416</v>
      </c>
      <c r="AC194" s="27">
        <v>2.191669970574865</v>
      </c>
      <c r="AD194" s="27">
        <v>2.131283219765169</v>
      </c>
      <c r="AE194" s="27">
        <v>2.0708964689554725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16.309467286592859</v>
      </c>
      <c r="D195" s="21">
        <f t="shared" ref="D195:AE195" si="80">+D196+D197+D198+D199+D200</f>
        <v>16.485187615320385</v>
      </c>
      <c r="E195" s="21">
        <f t="shared" si="80"/>
        <v>16.66171602628123</v>
      </c>
      <c r="F195" s="21">
        <f t="shared" si="80"/>
        <v>16.839055340835856</v>
      </c>
      <c r="G195" s="21">
        <f t="shared" si="80"/>
        <v>17.01720835555302</v>
      </c>
      <c r="H195" s="21">
        <f t="shared" si="80"/>
        <v>17.196177841935029</v>
      </c>
      <c r="I195" s="21">
        <f t="shared" si="80"/>
        <v>17.375966546201035</v>
      </c>
      <c r="J195" s="21">
        <f t="shared" si="80"/>
        <v>17.556577189122059</v>
      </c>
      <c r="K195" s="21">
        <f t="shared" si="80"/>
        <v>17.303510769933286</v>
      </c>
      <c r="L195" s="21">
        <f t="shared" si="80"/>
        <v>17.048496337078085</v>
      </c>
      <c r="M195" s="21">
        <f t="shared" si="80"/>
        <v>16.791525288460942</v>
      </c>
      <c r="N195" s="21">
        <f t="shared" si="80"/>
        <v>16.532589188425852</v>
      </c>
      <c r="O195" s="21">
        <f t="shared" si="80"/>
        <v>16.271679761741332</v>
      </c>
      <c r="P195" s="21">
        <f t="shared" si="80"/>
        <v>16.008788887916999</v>
      </c>
      <c r="Q195" s="21">
        <f t="shared" si="80"/>
        <v>15.74390859582754</v>
      </c>
      <c r="R195" s="21">
        <f t="shared" si="80"/>
        <v>15.477031058622059</v>
      </c>
      <c r="S195" s="21">
        <f t="shared" si="80"/>
        <v>15.208148588898654</v>
      </c>
      <c r="T195" s="21">
        <f t="shared" si="80"/>
        <v>14.937253634126039</v>
      </c>
      <c r="U195" s="21">
        <f t="shared" si="80"/>
        <v>14.187927490081391</v>
      </c>
      <c r="V195" s="21">
        <f t="shared" si="80"/>
        <v>13.432249715143008</v>
      </c>
      <c r="W195" s="21">
        <f t="shared" si="80"/>
        <v>12.670195938499154</v>
      </c>
      <c r="X195" s="21">
        <f t="shared" si="80"/>
        <v>11.901742171607998</v>
      </c>
      <c r="Y195" s="21">
        <f t="shared" si="80"/>
        <v>10.179864449060986</v>
      </c>
      <c r="Z195" s="21">
        <f t="shared" si="80"/>
        <v>8.4541523851769291</v>
      </c>
      <c r="AA195" s="21">
        <f t="shared" si="80"/>
        <v>9.8545438218059012</v>
      </c>
      <c r="AB195" s="21">
        <f t="shared" si="80"/>
        <v>11.262526179101789</v>
      </c>
      <c r="AC195" s="21">
        <f t="shared" si="80"/>
        <v>11.433342732904762</v>
      </c>
      <c r="AD195" s="21">
        <f t="shared" si="80"/>
        <v>11.584313833460723</v>
      </c>
      <c r="AE195" s="21">
        <f t="shared" si="80"/>
        <v>11.735284934016684</v>
      </c>
    </row>
    <row r="196" spans="1:31" x14ac:dyDescent="0.2">
      <c r="A196" s="80" t="s">
        <v>400</v>
      </c>
      <c r="B196" s="4" t="s">
        <v>401</v>
      </c>
      <c r="C196" s="27">
        <v>4.8306253782383752</v>
      </c>
      <c r="D196" s="27">
        <v>4.8473185947705995</v>
      </c>
      <c r="E196" s="27">
        <v>4.8637135947814807</v>
      </c>
      <c r="F196" s="27">
        <v>4.87981257619108</v>
      </c>
      <c r="G196" s="27">
        <v>4.8956177079502838</v>
      </c>
      <c r="H196" s="27">
        <v>4.9111311304624072</v>
      </c>
      <c r="I196" s="27">
        <v>4.9263549559968123</v>
      </c>
      <c r="J196" s="27">
        <v>4.9412912690946671</v>
      </c>
      <c r="K196" s="27">
        <v>4.896119732538784</v>
      </c>
      <c r="L196" s="27">
        <v>4.8512851073937213</v>
      </c>
      <c r="M196" s="27">
        <v>4.8067845446905393</v>
      </c>
      <c r="N196" s="27">
        <v>4.7626152300478326</v>
      </c>
      <c r="O196" s="27">
        <v>4.7187743831581637</v>
      </c>
      <c r="P196" s="27">
        <v>4.6752592572837539</v>
      </c>
      <c r="Q196" s="27">
        <v>4.6320671387611529</v>
      </c>
      <c r="R196" s="27">
        <v>4.5891953465148259</v>
      </c>
      <c r="S196" s="27">
        <v>4.5466412315793043</v>
      </c>
      <c r="T196" s="27">
        <v>4.5044021766299327</v>
      </c>
      <c r="U196" s="27">
        <v>4.3376278104702486</v>
      </c>
      <c r="V196" s="27">
        <v>4.1724588719745093</v>
      </c>
      <c r="W196" s="27">
        <v>4.008883119734711</v>
      </c>
      <c r="X196" s="27">
        <v>3.8468884612739616</v>
      </c>
      <c r="Y196" s="27">
        <v>3.1727530815067269</v>
      </c>
      <c r="Z196" s="27">
        <v>2.5055104162474096</v>
      </c>
      <c r="AA196" s="27">
        <v>2.9131759816482314</v>
      </c>
      <c r="AB196" s="27">
        <v>3.3165335638476598</v>
      </c>
      <c r="AC196" s="27">
        <v>3.2108278900572427</v>
      </c>
      <c r="AD196" s="27">
        <v>3.1223604354254428</v>
      </c>
      <c r="AE196" s="27">
        <v>3.0338929807936434</v>
      </c>
    </row>
    <row r="197" spans="1:31" x14ac:dyDescent="0.2">
      <c r="A197" s="80" t="s">
        <v>402</v>
      </c>
      <c r="B197" s="4" t="s">
        <v>403</v>
      </c>
      <c r="C197" s="27">
        <v>2.978617045254448</v>
      </c>
      <c r="D197" s="27">
        <v>3.029830195457778</v>
      </c>
      <c r="E197" s="27">
        <v>3.0815253631716155</v>
      </c>
      <c r="F197" s="27">
        <v>3.1337029070426499</v>
      </c>
      <c r="G197" s="27">
        <v>3.1863631877990271</v>
      </c>
      <c r="H197" s="27">
        <v>3.2395065678800963</v>
      </c>
      <c r="I197" s="27">
        <v>3.2931334111015738</v>
      </c>
      <c r="J197" s="27">
        <v>3.3472440823525345</v>
      </c>
      <c r="K197" s="27">
        <v>3.2879333102467871</v>
      </c>
      <c r="L197" s="27">
        <v>3.2272845886481938</v>
      </c>
      <c r="M197" s="27">
        <v>3.1652940704493093</v>
      </c>
      <c r="N197" s="27">
        <v>3.1019579944224187</v>
      </c>
      <c r="O197" s="27">
        <v>3.0372726816701356</v>
      </c>
      <c r="P197" s="27">
        <v>2.9712345322833</v>
      </c>
      <c r="Q197" s="27">
        <v>2.9038400221907512</v>
      </c>
      <c r="R197" s="27">
        <v>2.8350857001869514</v>
      </c>
      <c r="S197" s="27">
        <v>2.7649681851246282</v>
      </c>
      <c r="T197" s="27">
        <v>2.69348416326081</v>
      </c>
      <c r="U197" s="27">
        <v>2.6272439693547307</v>
      </c>
      <c r="V197" s="27">
        <v>2.559730178853834</v>
      </c>
      <c r="W197" s="27">
        <v>2.4909398618700602</v>
      </c>
      <c r="X197" s="27">
        <v>2.4208701432128454</v>
      </c>
      <c r="Y197" s="27">
        <v>1.8728421616612729</v>
      </c>
      <c r="Z197" s="27">
        <v>1.3165421755922604</v>
      </c>
      <c r="AA197" s="27">
        <v>1.8287177581419192</v>
      </c>
      <c r="AB197" s="27">
        <v>2.3481833502015483</v>
      </c>
      <c r="AC197" s="27">
        <v>2.2399249650584396</v>
      </c>
      <c r="AD197" s="27">
        <v>2.1147656342997987</v>
      </c>
      <c r="AE197" s="27">
        <v>1.9896063035411582</v>
      </c>
    </row>
    <row r="198" spans="1:31" x14ac:dyDescent="0.2">
      <c r="A198" s="80" t="s">
        <v>404</v>
      </c>
      <c r="B198" s="4" t="s">
        <v>405</v>
      </c>
      <c r="C198" s="27">
        <v>2.6448823785400304</v>
      </c>
      <c r="D198" s="27">
        <v>2.6713514794661881</v>
      </c>
      <c r="E198" s="27">
        <v>2.6978822585094608</v>
      </c>
      <c r="F198" s="27">
        <v>2.7244747498415225</v>
      </c>
      <c r="G198" s="27">
        <v>2.7511289874091815</v>
      </c>
      <c r="H198" s="27">
        <v>2.7778450049362733</v>
      </c>
      <c r="I198" s="27">
        <v>2.8046228359254974</v>
      </c>
      <c r="J198" s="27">
        <v>2.8314625136602647</v>
      </c>
      <c r="K198" s="27">
        <v>2.7305610775958353</v>
      </c>
      <c r="L198" s="27">
        <v>2.6293901187712505</v>
      </c>
      <c r="M198" s="27">
        <v>2.5279494441214925</v>
      </c>
      <c r="N198" s="27">
        <v>2.4262388618699275</v>
      </c>
      <c r="O198" s="27">
        <v>2.3242581815165519</v>
      </c>
      <c r="P198" s="27">
        <v>2.2220072138263918</v>
      </c>
      <c r="Q198" s="27">
        <v>2.1194857708180996</v>
      </c>
      <c r="R198" s="27">
        <v>2.0166936657526939</v>
      </c>
      <c r="S198" s="27">
        <v>1.9136307131224843</v>
      </c>
      <c r="T198" s="27">
        <v>1.8102967286401477</v>
      </c>
      <c r="U198" s="27">
        <v>1.6660977677148761</v>
      </c>
      <c r="V198" s="27">
        <v>1.5215230257747028</v>
      </c>
      <c r="W198" s="27">
        <v>1.3765722547786858</v>
      </c>
      <c r="X198" s="27">
        <v>1.2312452083026899</v>
      </c>
      <c r="Y198" s="27">
        <v>1.2678833126610241</v>
      </c>
      <c r="Z198" s="27">
        <v>1.3046119293645886</v>
      </c>
      <c r="AA198" s="27">
        <v>1.3348000012685621</v>
      </c>
      <c r="AB198" s="27">
        <v>1.3650617282452095</v>
      </c>
      <c r="AC198" s="27">
        <v>0.94152252995887453</v>
      </c>
      <c r="AD198" s="27">
        <v>0.51623876135574109</v>
      </c>
      <c r="AE198" s="27">
        <v>9.0954992752607752E-2</v>
      </c>
    </row>
    <row r="199" spans="1:31" x14ac:dyDescent="0.2">
      <c r="A199" s="80" t="s">
        <v>406</v>
      </c>
      <c r="B199" s="4" t="s">
        <v>407</v>
      </c>
      <c r="C199" s="27">
        <v>3.1465125447084641</v>
      </c>
      <c r="D199" s="27">
        <v>3.2040171248630092</v>
      </c>
      <c r="E199" s="27">
        <v>3.2620793659932623</v>
      </c>
      <c r="F199" s="27">
        <v>3.3206995030262889</v>
      </c>
      <c r="G199" s="27">
        <v>3.3798777731926801</v>
      </c>
      <c r="H199" s="27">
        <v>3.4396144156986619</v>
      </c>
      <c r="I199" s="27">
        <v>3.4999096714289224</v>
      </c>
      <c r="J199" s="27">
        <v>3.5607637826771361</v>
      </c>
      <c r="K199" s="27">
        <v>3.553282179519619</v>
      </c>
      <c r="L199" s="27">
        <v>3.5451321023947275</v>
      </c>
      <c r="M199" s="27">
        <v>3.5363118294827625</v>
      </c>
      <c r="N199" s="27">
        <v>3.5268196836856887</v>
      </c>
      <c r="O199" s="27">
        <v>3.5166540306866336</v>
      </c>
      <c r="P199" s="27">
        <v>3.5058132771241937</v>
      </c>
      <c r="Q199" s="27">
        <v>3.4942958688731061</v>
      </c>
      <c r="R199" s="27">
        <v>3.4821002894233821</v>
      </c>
      <c r="S199" s="27">
        <v>3.4692250583509061</v>
      </c>
      <c r="T199" s="27">
        <v>3.4556687298729507</v>
      </c>
      <c r="U199" s="27">
        <v>3.101247451825214</v>
      </c>
      <c r="V199" s="27">
        <v>2.7405225208774087</v>
      </c>
      <c r="W199" s="27">
        <v>2.3734849815137742</v>
      </c>
      <c r="X199" s="27">
        <v>2.0001260552601772</v>
      </c>
      <c r="Y199" s="27">
        <v>1.8621338388528521</v>
      </c>
      <c r="Z199" s="27">
        <v>1.7216817610792698</v>
      </c>
      <c r="AA199" s="27">
        <v>2.0192830039191083</v>
      </c>
      <c r="AB199" s="27">
        <v>2.3213868901315959</v>
      </c>
      <c r="AC199" s="27">
        <v>3.1494025308604017</v>
      </c>
      <c r="AD199" s="27">
        <v>3.9591846726472064</v>
      </c>
      <c r="AE199" s="27">
        <v>4.7689668144340116</v>
      </c>
    </row>
    <row r="200" spans="1:31" x14ac:dyDescent="0.2">
      <c r="A200" s="80" t="s">
        <v>408</v>
      </c>
      <c r="B200" s="4" t="s">
        <v>409</v>
      </c>
      <c r="C200" s="27">
        <v>2.7088299398515399</v>
      </c>
      <c r="D200" s="27">
        <v>2.7326702207628113</v>
      </c>
      <c r="E200" s="27">
        <v>2.7565154438254109</v>
      </c>
      <c r="F200" s="27">
        <v>2.7803656047343122</v>
      </c>
      <c r="G200" s="27">
        <v>2.8042206992018488</v>
      </c>
      <c r="H200" s="27">
        <v>2.8280807229575906</v>
      </c>
      <c r="I200" s="27">
        <v>2.8519456717482292</v>
      </c>
      <c r="J200" s="27">
        <v>2.8758155413374547</v>
      </c>
      <c r="K200" s="27">
        <v>2.8356144700322612</v>
      </c>
      <c r="L200" s="27">
        <v>2.7954044198701897</v>
      </c>
      <c r="M200" s="27">
        <v>2.7551853997168396</v>
      </c>
      <c r="N200" s="27">
        <v>2.7149574183999849</v>
      </c>
      <c r="O200" s="27">
        <v>2.6747204847098467</v>
      </c>
      <c r="P200" s="27">
        <v>2.6344746073993583</v>
      </c>
      <c r="Q200" s="27">
        <v>2.5942197951844292</v>
      </c>
      <c r="R200" s="27">
        <v>2.5539560567442057</v>
      </c>
      <c r="S200" s="27">
        <v>2.5136834007213302</v>
      </c>
      <c r="T200" s="27">
        <v>2.4734018357221981</v>
      </c>
      <c r="U200" s="27">
        <v>2.4557104907163203</v>
      </c>
      <c r="V200" s="27">
        <v>2.4380151176625535</v>
      </c>
      <c r="W200" s="27">
        <v>2.4203157206019235</v>
      </c>
      <c r="X200" s="27">
        <v>2.4026123035583224</v>
      </c>
      <c r="Y200" s="27">
        <v>2.0042520543791102</v>
      </c>
      <c r="Z200" s="27">
        <v>1.6058061028934001</v>
      </c>
      <c r="AA200" s="27">
        <v>1.7585670768280801</v>
      </c>
      <c r="AB200" s="27">
        <v>1.9113606466757747</v>
      </c>
      <c r="AC200" s="27">
        <v>1.891664816969804</v>
      </c>
      <c r="AD200" s="27">
        <v>1.871764329732533</v>
      </c>
      <c r="AE200" s="27">
        <v>1.851863842495262</v>
      </c>
    </row>
    <row r="201" spans="1:31" x14ac:dyDescent="0.2">
      <c r="A201" s="80" t="s">
        <v>410</v>
      </c>
      <c r="B201" s="4" t="s">
        <v>411</v>
      </c>
      <c r="C201" s="27">
        <v>0.56012946520555573</v>
      </c>
      <c r="D201" s="27">
        <v>0.54087382731904787</v>
      </c>
      <c r="E201" s="27">
        <v>0.52161818943253979</v>
      </c>
      <c r="F201" s="27">
        <v>0.50236255154603193</v>
      </c>
      <c r="G201" s="27">
        <v>0.48310691365952391</v>
      </c>
      <c r="H201" s="27">
        <v>0.46385127577301588</v>
      </c>
      <c r="I201" s="27">
        <v>0.44459563788650797</v>
      </c>
      <c r="J201" s="27">
        <v>0.42534</v>
      </c>
      <c r="K201" s="27">
        <v>0.41958499999999999</v>
      </c>
      <c r="L201" s="27">
        <v>0.41382999999999998</v>
      </c>
      <c r="M201" s="27">
        <v>0.40807499999999997</v>
      </c>
      <c r="N201" s="27">
        <v>0.40231999999999996</v>
      </c>
      <c r="O201" s="27">
        <v>0.396565</v>
      </c>
      <c r="P201" s="27">
        <v>0.39080999999999999</v>
      </c>
      <c r="Q201" s="27">
        <v>0.38505499999999998</v>
      </c>
      <c r="R201" s="27">
        <v>0.37929999999999997</v>
      </c>
      <c r="S201" s="27">
        <v>0.37354499999999996</v>
      </c>
      <c r="T201" s="27">
        <v>0.36779000000000001</v>
      </c>
      <c r="U201" s="27">
        <v>0.36426638832199548</v>
      </c>
      <c r="V201" s="27">
        <v>0.3607427766439909</v>
      </c>
      <c r="W201" s="27">
        <v>0.35721916496598638</v>
      </c>
      <c r="X201" s="27">
        <v>0.34473710071806501</v>
      </c>
      <c r="Y201" s="27">
        <v>0.33225503647014359</v>
      </c>
      <c r="Z201" s="27">
        <v>0.31977297222222217</v>
      </c>
      <c r="AA201" s="27">
        <v>0.28783111961451247</v>
      </c>
      <c r="AB201" s="27">
        <v>0.2558892670068027</v>
      </c>
      <c r="AC201" s="27">
        <v>0.22459375736961454</v>
      </c>
      <c r="AD201" s="27">
        <v>0.19329824773242632</v>
      </c>
      <c r="AE201" s="27">
        <v>0.1620027380952381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8.4762603282864307E-2</v>
      </c>
      <c r="D202" s="21">
        <f t="shared" ref="D202:AE202" si="82">+D203+D204+D205</f>
        <v>8.730154859236107E-2</v>
      </c>
      <c r="E202" s="21">
        <f t="shared" si="82"/>
        <v>8.8502315633432721E-2</v>
      </c>
      <c r="F202" s="21">
        <f t="shared" si="82"/>
        <v>8.9359295895643259E-2</v>
      </c>
      <c r="G202" s="21">
        <f t="shared" si="82"/>
        <v>9.2744486937844678E-2</v>
      </c>
      <c r="H202" s="21">
        <f t="shared" si="82"/>
        <v>9.1975412692073155E-2</v>
      </c>
      <c r="I202" s="21">
        <f t="shared" si="82"/>
        <v>9.5852500633909182E-2</v>
      </c>
      <c r="J202" s="21">
        <f t="shared" si="82"/>
        <v>9.9955499999999989E-2</v>
      </c>
      <c r="K202" s="21">
        <f t="shared" si="82"/>
        <v>9.9225129228049394E-2</v>
      </c>
      <c r="L202" s="21">
        <f t="shared" si="82"/>
        <v>9.9988240630662542E-2</v>
      </c>
      <c r="M202" s="21">
        <f t="shared" si="82"/>
        <v>9.1594029611823863E-2</v>
      </c>
      <c r="N202" s="21">
        <f t="shared" si="82"/>
        <v>0.10603046127775709</v>
      </c>
      <c r="O202" s="21">
        <f t="shared" si="82"/>
        <v>0.10488596510315545</v>
      </c>
      <c r="P202" s="21">
        <f t="shared" si="82"/>
        <v>9.2452671778889897E-2</v>
      </c>
      <c r="Q202" s="21">
        <f t="shared" si="82"/>
        <v>8.7818480296580181E-2</v>
      </c>
      <c r="R202" s="21">
        <f t="shared" si="82"/>
        <v>8.5923224378502208E-2</v>
      </c>
      <c r="S202" s="21">
        <f t="shared" si="82"/>
        <v>8.4771893355509872E-2</v>
      </c>
      <c r="T202" s="21">
        <f t="shared" si="82"/>
        <v>7.6269000000000003E-2</v>
      </c>
      <c r="U202" s="21">
        <f t="shared" si="82"/>
        <v>7.4089232503602651E-2</v>
      </c>
      <c r="V202" s="21">
        <f t="shared" si="82"/>
        <v>7.1830128347145486E-2</v>
      </c>
      <c r="W202" s="21">
        <f t="shared" si="82"/>
        <v>7.1941110393357516E-2</v>
      </c>
      <c r="X202" s="21">
        <f t="shared" si="82"/>
        <v>7.4480293710898759E-2</v>
      </c>
      <c r="Y202" s="21">
        <f t="shared" si="82"/>
        <v>8.2370804724023319E-2</v>
      </c>
      <c r="Z202" s="21">
        <f t="shared" si="82"/>
        <v>7.3754790357386343E-2</v>
      </c>
      <c r="AA202" s="21">
        <f t="shared" si="82"/>
        <v>6.8400748131919598E-2</v>
      </c>
      <c r="AB202" s="21">
        <f t="shared" si="82"/>
        <v>7.1355507877748664E-2</v>
      </c>
      <c r="AC202" s="21">
        <f t="shared" si="82"/>
        <v>7.0840145330945806E-2</v>
      </c>
      <c r="AD202" s="21">
        <f t="shared" si="82"/>
        <v>6.8377198077108639E-2</v>
      </c>
      <c r="AE202" s="21">
        <f t="shared" si="82"/>
        <v>6.9634133994333838E-2</v>
      </c>
    </row>
    <row r="203" spans="1:31" x14ac:dyDescent="0.2">
      <c r="A203" s="80" t="s">
        <v>414</v>
      </c>
      <c r="B203" s="4" t="s">
        <v>415</v>
      </c>
      <c r="C203" s="27">
        <v>1.1305543179599866E-2</v>
      </c>
      <c r="D203" s="27">
        <v>1.1644184923900338E-2</v>
      </c>
      <c r="E203" s="27">
        <v>1.1804341916556323E-2</v>
      </c>
      <c r="F203" s="27">
        <v>1.1918645005220956E-2</v>
      </c>
      <c r="G203" s="27">
        <v>1.2370158078398825E-2</v>
      </c>
      <c r="H203" s="27">
        <v>1.2267579797917368E-2</v>
      </c>
      <c r="I203" s="27">
        <v>1.2784701540760232E-2</v>
      </c>
      <c r="J203" s="27">
        <v>1.3331955101913991E-2</v>
      </c>
      <c r="K203" s="27">
        <v>1.3234539048376211E-2</v>
      </c>
      <c r="L203" s="27">
        <v>1.3336322011368713E-2</v>
      </c>
      <c r="M203" s="27">
        <v>1.2216711340428654E-2</v>
      </c>
      <c r="N203" s="27">
        <v>1.4142226782821229E-2</v>
      </c>
      <c r="O203" s="27">
        <v>1.3989575136697694E-2</v>
      </c>
      <c r="P203" s="27">
        <v>1.2331236092142513E-2</v>
      </c>
      <c r="Q203" s="27">
        <v>1.1713132708378482E-2</v>
      </c>
      <c r="R203" s="27">
        <v>1.1460345550028493E-2</v>
      </c>
      <c r="S203" s="27">
        <v>1.1306782279313284E-2</v>
      </c>
      <c r="T203" s="27">
        <v>1.0172675677355204E-2</v>
      </c>
      <c r="U203" s="27">
        <v>9.8819406763339408E-3</v>
      </c>
      <c r="V203" s="27">
        <v>9.5806238384967598E-3</v>
      </c>
      <c r="W203" s="27">
        <v>9.5954265022543065E-3</v>
      </c>
      <c r="X203" s="27">
        <v>9.934099991807048E-3</v>
      </c>
      <c r="Y203" s="27">
        <v>1.0986527707721976E-2</v>
      </c>
      <c r="Z203" s="27">
        <v>9.8373331492089353E-3</v>
      </c>
      <c r="AA203" s="27">
        <v>9.1232168618243029E-3</v>
      </c>
      <c r="AB203" s="27">
        <v>9.5173194801728284E-3</v>
      </c>
      <c r="AC203" s="27">
        <v>9.448580988192061E-3</v>
      </c>
      <c r="AD203" s="27">
        <v>9.1200757813096039E-3</v>
      </c>
      <c r="AE203" s="27">
        <v>9.2877245171413408E-3</v>
      </c>
    </row>
    <row r="204" spans="1:31" x14ac:dyDescent="0.2">
      <c r="A204" s="80" t="s">
        <v>416</v>
      </c>
      <c r="B204" s="4" t="s">
        <v>417</v>
      </c>
      <c r="C204" s="27">
        <v>2.5283401426656017E-4</v>
      </c>
      <c r="D204" s="27">
        <v>2.6040730378034619E-4</v>
      </c>
      <c r="E204" s="27">
        <v>2.6398901009226763E-4</v>
      </c>
      <c r="F204" s="27">
        <v>2.6654525248514019E-4</v>
      </c>
      <c r="G204" s="27">
        <v>2.7664276491527116E-4</v>
      </c>
      <c r="H204" s="27">
        <v>2.7434873286226149E-4</v>
      </c>
      <c r="I204" s="27">
        <v>2.8591349928086258E-4</v>
      </c>
      <c r="J204" s="27">
        <v>2.9815212527964201E-4</v>
      </c>
      <c r="K204" s="27">
        <v>2.9597353983012499E-4</v>
      </c>
      <c r="L204" s="27">
        <v>2.9824978562464585E-4</v>
      </c>
      <c r="M204" s="27">
        <v>2.7321112486748352E-4</v>
      </c>
      <c r="N204" s="27">
        <v>3.1627281514618074E-4</v>
      </c>
      <c r="O204" s="27">
        <v>3.1285895631067996E-4</v>
      </c>
      <c r="P204" s="27">
        <v>2.7577232447096163E-4</v>
      </c>
      <c r="Q204" s="27">
        <v>2.6194923280113404E-4</v>
      </c>
      <c r="R204" s="27">
        <v>2.5629597130052853E-4</v>
      </c>
      <c r="S204" s="27">
        <v>2.5286172514693474E-4</v>
      </c>
      <c r="T204" s="27">
        <v>2.2749888143176728E-4</v>
      </c>
      <c r="U204" s="27">
        <v>2.2099696496227488E-4</v>
      </c>
      <c r="V204" s="27">
        <v>2.1425839924577324E-4</v>
      </c>
      <c r="W204" s="27">
        <v>2.1458944188920958E-4</v>
      </c>
      <c r="X204" s="27">
        <v>2.2216344134496271E-4</v>
      </c>
      <c r="Y204" s="27">
        <v>2.4569964123496887E-4</v>
      </c>
      <c r="Z204" s="27">
        <v>2.1999937466781906E-4</v>
      </c>
      <c r="AA204" s="27">
        <v>2.0402907720184813E-4</v>
      </c>
      <c r="AB204" s="27">
        <v>2.1284267823340388E-4</v>
      </c>
      <c r="AC204" s="27">
        <v>2.1130542977165043E-4</v>
      </c>
      <c r="AD204" s="27">
        <v>2.0395883095334421E-4</v>
      </c>
      <c r="AE204" s="27">
        <v>2.0770808052001139E-4</v>
      </c>
    </row>
    <row r="205" spans="1:31" x14ac:dyDescent="0.2">
      <c r="A205" s="80" t="s">
        <v>418</v>
      </c>
      <c r="B205" s="4" t="s">
        <v>419</v>
      </c>
      <c r="C205" s="27">
        <v>7.3204226088997876E-2</v>
      </c>
      <c r="D205" s="27">
        <v>7.5396956364680384E-2</v>
      </c>
      <c r="E205" s="27">
        <v>7.6433984706784128E-2</v>
      </c>
      <c r="F205" s="27">
        <v>7.7174105637937168E-2</v>
      </c>
      <c r="G205" s="27">
        <v>8.0097686094530579E-2</v>
      </c>
      <c r="H205" s="27">
        <v>7.9433484161293533E-2</v>
      </c>
      <c r="I205" s="27">
        <v>8.2781885593868093E-2</v>
      </c>
      <c r="J205" s="27">
        <v>8.6325392772806361E-2</v>
      </c>
      <c r="K205" s="27">
        <v>8.5694616639843055E-2</v>
      </c>
      <c r="L205" s="27">
        <v>8.6353668833669184E-2</v>
      </c>
      <c r="M205" s="27">
        <v>7.9104107146527727E-2</v>
      </c>
      <c r="N205" s="27">
        <v>9.1571961679789676E-2</v>
      </c>
      <c r="O205" s="27">
        <v>9.0583531010147086E-2</v>
      </c>
      <c r="P205" s="27">
        <v>7.9845663362276428E-2</v>
      </c>
      <c r="Q205" s="27">
        <v>7.5843398355400563E-2</v>
      </c>
      <c r="R205" s="27">
        <v>7.4206582857173187E-2</v>
      </c>
      <c r="S205" s="27">
        <v>7.3212249351049655E-2</v>
      </c>
      <c r="T205" s="27">
        <v>6.586882544121303E-2</v>
      </c>
      <c r="U205" s="27">
        <v>6.3986294862306434E-2</v>
      </c>
      <c r="V205" s="27">
        <v>6.2035246109402947E-2</v>
      </c>
      <c r="W205" s="27">
        <v>6.2131094449214004E-2</v>
      </c>
      <c r="X205" s="27">
        <v>6.4324030277746747E-2</v>
      </c>
      <c r="Y205" s="27">
        <v>7.1138577375066375E-2</v>
      </c>
      <c r="Z205" s="27">
        <v>6.3697457833509594E-2</v>
      </c>
      <c r="AA205" s="27">
        <v>5.9073502192893444E-2</v>
      </c>
      <c r="AB205" s="27">
        <v>6.1625345719342424E-2</v>
      </c>
      <c r="AC205" s="27">
        <v>6.1180258912982094E-2</v>
      </c>
      <c r="AD205" s="27">
        <v>5.9053163464845695E-2</v>
      </c>
      <c r="AE205" s="27">
        <v>6.0138701396672489E-2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0.69778323574340761</v>
      </c>
      <c r="D206" s="21">
        <f t="shared" ref="D206:AE206" si="84">+D207+D208+D209+D210+D211+D212+D213</f>
        <v>0.706596202065778</v>
      </c>
      <c r="E206" s="21">
        <f t="shared" si="84"/>
        <v>0.71540916838814839</v>
      </c>
      <c r="F206" s="21">
        <f t="shared" si="84"/>
        <v>0.72422213471051866</v>
      </c>
      <c r="G206" s="21">
        <f t="shared" si="84"/>
        <v>0.73303510103288894</v>
      </c>
      <c r="H206" s="21">
        <f t="shared" si="84"/>
        <v>0.74184806735525921</v>
      </c>
      <c r="I206" s="21">
        <f t="shared" si="84"/>
        <v>0.75066103367762982</v>
      </c>
      <c r="J206" s="21">
        <f t="shared" si="84"/>
        <v>0.75947399999999998</v>
      </c>
      <c r="K206" s="21">
        <f t="shared" si="84"/>
        <v>0.74120620000000004</v>
      </c>
      <c r="L206" s="21">
        <f t="shared" si="84"/>
        <v>0.72293839999999998</v>
      </c>
      <c r="M206" s="21">
        <f t="shared" si="84"/>
        <v>0.70467060000000004</v>
      </c>
      <c r="N206" s="21">
        <f t="shared" si="84"/>
        <v>0.68640280000000009</v>
      </c>
      <c r="O206" s="21">
        <f t="shared" si="84"/>
        <v>0.66813500000000003</v>
      </c>
      <c r="P206" s="21">
        <f t="shared" si="84"/>
        <v>0.64986719999999987</v>
      </c>
      <c r="Q206" s="21">
        <f t="shared" si="84"/>
        <v>0.63159939999999992</v>
      </c>
      <c r="R206" s="21">
        <f t="shared" si="84"/>
        <v>0.61333159999999998</v>
      </c>
      <c r="S206" s="21">
        <f t="shared" si="84"/>
        <v>0.59506379999999992</v>
      </c>
      <c r="T206" s="21">
        <f t="shared" si="84"/>
        <v>0.57679599999999998</v>
      </c>
      <c r="U206" s="21">
        <f t="shared" si="84"/>
        <v>0.56830547127090958</v>
      </c>
      <c r="V206" s="21">
        <f t="shared" si="84"/>
        <v>0.55981494254181907</v>
      </c>
      <c r="W206" s="21">
        <f t="shared" si="84"/>
        <v>0.55132441381272868</v>
      </c>
      <c r="X206" s="21">
        <f t="shared" si="84"/>
        <v>0.53100852062146908</v>
      </c>
      <c r="Y206" s="21">
        <f t="shared" si="84"/>
        <v>0.51069262743020949</v>
      </c>
      <c r="Z206" s="21">
        <f t="shared" si="84"/>
        <v>0.49037673423895012</v>
      </c>
      <c r="AA206" s="21">
        <f t="shared" si="84"/>
        <v>0.46074487145646431</v>
      </c>
      <c r="AB206" s="21">
        <f t="shared" si="84"/>
        <v>0.43111300867397845</v>
      </c>
      <c r="AC206" s="21">
        <f t="shared" si="84"/>
        <v>0.41043865793868445</v>
      </c>
      <c r="AD206" s="21">
        <f t="shared" si="84"/>
        <v>0.38976430720339034</v>
      </c>
      <c r="AE206" s="21">
        <f t="shared" si="84"/>
        <v>0.36911489396809627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0.20139373895792895</v>
      </c>
      <c r="D208" s="27">
        <v>0.19846034767822482</v>
      </c>
      <c r="E208" s="27">
        <v>0.19552695639852069</v>
      </c>
      <c r="F208" s="27">
        <v>0.19259356511881656</v>
      </c>
      <c r="G208" s="27">
        <v>0.18966017383911238</v>
      </c>
      <c r="H208" s="27">
        <v>0.18672678255940828</v>
      </c>
      <c r="I208" s="27">
        <v>0.18379339127970415</v>
      </c>
      <c r="J208" s="27">
        <v>0.18085999999999999</v>
      </c>
      <c r="K208" s="27">
        <v>0.1755215</v>
      </c>
      <c r="L208" s="27">
        <v>0.17018300000000003</v>
      </c>
      <c r="M208" s="27">
        <v>0.16484450000000006</v>
      </c>
      <c r="N208" s="27">
        <v>0.15950600000000001</v>
      </c>
      <c r="O208" s="27">
        <v>0.15416750000000001</v>
      </c>
      <c r="P208" s="27">
        <v>0.14882900000000002</v>
      </c>
      <c r="Q208" s="27">
        <v>0.14349050000000002</v>
      </c>
      <c r="R208" s="27">
        <v>0.13815200000000002</v>
      </c>
      <c r="S208" s="27">
        <v>0.13281350000000003</v>
      </c>
      <c r="T208" s="27">
        <v>0.127475</v>
      </c>
      <c r="U208" s="27">
        <v>0.13277198377090949</v>
      </c>
      <c r="V208" s="27">
        <v>0.13806896754181897</v>
      </c>
      <c r="W208" s="27">
        <v>0.14336595131272845</v>
      </c>
      <c r="X208" s="27">
        <v>0.1368375706214689</v>
      </c>
      <c r="Y208" s="27">
        <v>0.13030918993020937</v>
      </c>
      <c r="Z208" s="27">
        <v>0.1237808092389498</v>
      </c>
      <c r="AA208" s="27">
        <v>0.10793645895646392</v>
      </c>
      <c r="AB208" s="27">
        <v>9.209210867397806E-2</v>
      </c>
      <c r="AC208" s="27">
        <v>8.520527043868395E-2</v>
      </c>
      <c r="AD208" s="27">
        <v>7.8318432203389826E-2</v>
      </c>
      <c r="AE208" s="27">
        <v>7.1431593968095702E-2</v>
      </c>
    </row>
    <row r="209" spans="1:31" x14ac:dyDescent="0.2">
      <c r="A209" s="80" t="s">
        <v>426</v>
      </c>
      <c r="B209" s="4" t="s">
        <v>427</v>
      </c>
      <c r="C209" s="27">
        <v>0.49288034002872194</v>
      </c>
      <c r="D209" s="27">
        <v>0.50460800573890452</v>
      </c>
      <c r="E209" s="27">
        <v>0.5163356714490871</v>
      </c>
      <c r="F209" s="27">
        <v>0.52806333715926967</v>
      </c>
      <c r="G209" s="27">
        <v>0.53979100286945225</v>
      </c>
      <c r="H209" s="27">
        <v>0.55151866857963483</v>
      </c>
      <c r="I209" s="27">
        <v>0.56324633428981752</v>
      </c>
      <c r="J209" s="27">
        <v>0.57497399999999999</v>
      </c>
      <c r="K209" s="27">
        <v>0.56111040000000001</v>
      </c>
      <c r="L209" s="27">
        <v>0.54724679999999992</v>
      </c>
      <c r="M209" s="27">
        <v>0.53338319999999995</v>
      </c>
      <c r="N209" s="27">
        <v>0.51951959999999997</v>
      </c>
      <c r="O209" s="27">
        <v>0.50565599999999988</v>
      </c>
      <c r="P209" s="27">
        <v>0.49179239999999991</v>
      </c>
      <c r="Q209" s="27">
        <v>0.47792879999999999</v>
      </c>
      <c r="R209" s="27">
        <v>0.46406519999999996</v>
      </c>
      <c r="S209" s="27">
        <v>0.45020159999999998</v>
      </c>
      <c r="T209" s="27">
        <v>0.436338</v>
      </c>
      <c r="U209" s="27">
        <v>0.42247440000000003</v>
      </c>
      <c r="V209" s="27">
        <v>0.40861080000000011</v>
      </c>
      <c r="W209" s="27">
        <v>0.39474720000000019</v>
      </c>
      <c r="X209" s="27">
        <v>0.38088360000000021</v>
      </c>
      <c r="Y209" s="27">
        <v>0.36702000000000023</v>
      </c>
      <c r="Z209" s="27">
        <v>0.35315640000000031</v>
      </c>
      <c r="AA209" s="27">
        <v>0.33929280000000039</v>
      </c>
      <c r="AB209" s="27">
        <v>0.32542920000000042</v>
      </c>
      <c r="AC209" s="27">
        <v>0.31156560000000044</v>
      </c>
      <c r="AD209" s="27">
        <v>0.29770200000000052</v>
      </c>
      <c r="AE209" s="27">
        <v>0.2838384000000006</v>
      </c>
    </row>
    <row r="210" spans="1:31" x14ac:dyDescent="0.2">
      <c r="A210" s="80" t="s">
        <v>428</v>
      </c>
      <c r="B210" s="4" t="s">
        <v>429</v>
      </c>
      <c r="C210" s="27">
        <v>1.8451567567567566E-3</v>
      </c>
      <c r="D210" s="27">
        <v>1.7358486486486486E-3</v>
      </c>
      <c r="E210" s="27">
        <v>1.6265405405405406E-3</v>
      </c>
      <c r="F210" s="27">
        <v>1.5172324324324324E-3</v>
      </c>
      <c r="G210" s="27">
        <v>1.4079243243243242E-3</v>
      </c>
      <c r="H210" s="27">
        <v>1.2986162162162162E-3</v>
      </c>
      <c r="I210" s="27">
        <v>1.1893081081081082E-3</v>
      </c>
      <c r="J210" s="27">
        <v>1.08E-3</v>
      </c>
      <c r="K210" s="27">
        <v>1.062E-3</v>
      </c>
      <c r="L210" s="27">
        <v>1.044E-3</v>
      </c>
      <c r="M210" s="27">
        <v>1.026E-3</v>
      </c>
      <c r="N210" s="27">
        <v>1.008E-3</v>
      </c>
      <c r="O210" s="27">
        <v>9.8999999999999999E-4</v>
      </c>
      <c r="P210" s="27">
        <v>9.7200000000000021E-4</v>
      </c>
      <c r="Q210" s="27">
        <v>9.5399999999999999E-4</v>
      </c>
      <c r="R210" s="27">
        <v>9.3600000000000009E-4</v>
      </c>
      <c r="S210" s="27">
        <v>9.1800000000000009E-4</v>
      </c>
      <c r="T210" s="27">
        <v>8.9999999999999998E-4</v>
      </c>
      <c r="U210" s="27">
        <v>8.8199999999999986E-4</v>
      </c>
      <c r="V210" s="27">
        <v>8.6399999999999975E-4</v>
      </c>
      <c r="W210" s="27">
        <v>8.4599999999999964E-4</v>
      </c>
      <c r="X210" s="27">
        <v>8.2799999999999953E-4</v>
      </c>
      <c r="Y210" s="27">
        <v>8.0999999999999941E-4</v>
      </c>
      <c r="Z210" s="27">
        <v>7.919999999999993E-4</v>
      </c>
      <c r="AA210" s="27">
        <v>7.7399999999999919E-4</v>
      </c>
      <c r="AB210" s="27">
        <v>7.5599999999999908E-4</v>
      </c>
      <c r="AC210" s="27">
        <v>7.3799999999999896E-4</v>
      </c>
      <c r="AD210" s="27">
        <v>7.1999999999999885E-4</v>
      </c>
      <c r="AE210" s="27">
        <v>7.0199999999999874E-4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1.6639999999999999E-3</v>
      </c>
      <c r="D212" s="27">
        <v>1.792E-3</v>
      </c>
      <c r="E212" s="27">
        <v>1.9199999999999998E-3</v>
      </c>
      <c r="F212" s="27">
        <v>2.0479999999999999E-3</v>
      </c>
      <c r="G212" s="27">
        <v>2.176E-3</v>
      </c>
      <c r="H212" s="27">
        <v>2.3040000000000001E-3</v>
      </c>
      <c r="I212" s="27">
        <v>2.4319999999999997E-3</v>
      </c>
      <c r="J212" s="27">
        <v>2.5599999999999998E-3</v>
      </c>
      <c r="K212" s="27">
        <v>2.5024000000000001E-3</v>
      </c>
      <c r="L212" s="27">
        <v>2.4448E-3</v>
      </c>
      <c r="M212" s="27">
        <v>2.3872000000000003E-3</v>
      </c>
      <c r="N212" s="27">
        <v>2.3296000000000002E-3</v>
      </c>
      <c r="O212" s="27">
        <v>2.2720000000000001E-3</v>
      </c>
      <c r="P212" s="27">
        <v>2.2144000000000005E-3</v>
      </c>
      <c r="Q212" s="27">
        <v>2.1567999999999999E-3</v>
      </c>
      <c r="R212" s="27">
        <v>2.0992000000000003E-3</v>
      </c>
      <c r="S212" s="27">
        <v>2.0416000000000002E-3</v>
      </c>
      <c r="T212" s="27">
        <v>1.9840000000000001E-3</v>
      </c>
      <c r="U212" s="27">
        <v>1.9263999999999998E-3</v>
      </c>
      <c r="V212" s="27">
        <v>1.8687999999999997E-3</v>
      </c>
      <c r="W212" s="27">
        <v>1.8111999999999996E-3</v>
      </c>
      <c r="X212" s="27">
        <v>1.7535999999999995E-3</v>
      </c>
      <c r="Y212" s="27">
        <v>1.6959999999999992E-3</v>
      </c>
      <c r="Z212" s="27">
        <v>1.6383999999999991E-3</v>
      </c>
      <c r="AA212" s="27">
        <v>1.580799999999999E-3</v>
      </c>
      <c r="AB212" s="27">
        <v>1.5231999999999989E-3</v>
      </c>
      <c r="AC212" s="27">
        <v>1.4655999999999988E-3</v>
      </c>
      <c r="AD212" s="27">
        <v>1.4079999999999987E-3</v>
      </c>
      <c r="AE212" s="27">
        <v>1.3503999999999983E-3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0</v>
      </c>
      <c r="D213" s="21">
        <f t="shared" ref="D213:AE213" si="86">+D214+D215</f>
        <v>0</v>
      </c>
      <c r="E213" s="21">
        <f t="shared" si="86"/>
        <v>0</v>
      </c>
      <c r="F213" s="21">
        <f t="shared" si="86"/>
        <v>0</v>
      </c>
      <c r="G213" s="21">
        <f t="shared" si="86"/>
        <v>0</v>
      </c>
      <c r="H213" s="21">
        <f t="shared" si="86"/>
        <v>0</v>
      </c>
      <c r="I213" s="21">
        <f t="shared" si="86"/>
        <v>0</v>
      </c>
      <c r="J213" s="21">
        <f t="shared" si="86"/>
        <v>0</v>
      </c>
      <c r="K213" s="21">
        <f t="shared" si="86"/>
        <v>1.0099E-3</v>
      </c>
      <c r="L213" s="21">
        <f t="shared" si="86"/>
        <v>2.0198E-3</v>
      </c>
      <c r="M213" s="21">
        <f t="shared" si="86"/>
        <v>3.0297000000000002E-3</v>
      </c>
      <c r="N213" s="21">
        <f t="shared" si="86"/>
        <v>4.0396E-3</v>
      </c>
      <c r="O213" s="21">
        <f t="shared" si="86"/>
        <v>5.0495000000000002E-3</v>
      </c>
      <c r="P213" s="21">
        <f t="shared" si="86"/>
        <v>6.0593999999999995E-3</v>
      </c>
      <c r="Q213" s="21">
        <f t="shared" si="86"/>
        <v>7.0692999999999988E-3</v>
      </c>
      <c r="R213" s="21">
        <f t="shared" si="86"/>
        <v>8.0791999999999982E-3</v>
      </c>
      <c r="S213" s="21">
        <f t="shared" si="86"/>
        <v>9.0890999999999975E-3</v>
      </c>
      <c r="T213" s="21">
        <f t="shared" si="86"/>
        <v>1.0099E-2</v>
      </c>
      <c r="U213" s="21">
        <f t="shared" si="86"/>
        <v>1.0250687499999999E-2</v>
      </c>
      <c r="V213" s="21">
        <f t="shared" si="86"/>
        <v>1.0402374999999998E-2</v>
      </c>
      <c r="W213" s="21">
        <f t="shared" si="86"/>
        <v>1.0554062499999999E-2</v>
      </c>
      <c r="X213" s="21">
        <f t="shared" si="86"/>
        <v>1.070575E-2</v>
      </c>
      <c r="Y213" s="21">
        <f t="shared" si="86"/>
        <v>1.0857437499999999E-2</v>
      </c>
      <c r="Z213" s="21">
        <f t="shared" si="86"/>
        <v>1.1009125E-2</v>
      </c>
      <c r="AA213" s="21">
        <f t="shared" si="86"/>
        <v>1.1160812499999999E-2</v>
      </c>
      <c r="AB213" s="21">
        <f t="shared" si="86"/>
        <v>1.13125E-2</v>
      </c>
      <c r="AC213" s="21">
        <f t="shared" si="86"/>
        <v>1.1464187499999999E-2</v>
      </c>
      <c r="AD213" s="21">
        <f t="shared" si="86"/>
        <v>1.1615874999999999E-2</v>
      </c>
      <c r="AE213" s="21">
        <f t="shared" si="86"/>
        <v>1.1792499999999999E-2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8.7399999999999999E-4</v>
      </c>
      <c r="L214" s="27">
        <v>1.748E-3</v>
      </c>
      <c r="M214" s="27">
        <v>2.6220000000000002E-3</v>
      </c>
      <c r="N214" s="27">
        <v>3.496E-3</v>
      </c>
      <c r="O214" s="27">
        <v>4.3699999999999998E-3</v>
      </c>
      <c r="P214" s="27">
        <v>5.2439999999999995E-3</v>
      </c>
      <c r="Q214" s="27">
        <v>6.1179999999999993E-3</v>
      </c>
      <c r="R214" s="27">
        <v>6.9919999999999991E-3</v>
      </c>
      <c r="S214" s="27">
        <v>7.865999999999998E-3</v>
      </c>
      <c r="T214" s="27">
        <v>8.7399999999999995E-3</v>
      </c>
      <c r="U214" s="27">
        <v>9.0174999999999995E-3</v>
      </c>
      <c r="V214" s="27">
        <v>9.2949999999999994E-3</v>
      </c>
      <c r="W214" s="27">
        <v>9.5724999999999994E-3</v>
      </c>
      <c r="X214" s="27">
        <v>9.8499999999999994E-3</v>
      </c>
      <c r="Y214" s="27">
        <v>1.0127499999999999E-2</v>
      </c>
      <c r="Z214" s="27">
        <v>1.0404999999999999E-2</v>
      </c>
      <c r="AA214" s="27">
        <v>1.0682499999999999E-2</v>
      </c>
      <c r="AB214" s="27">
        <v>1.0959999999999999E-2</v>
      </c>
      <c r="AC214" s="27">
        <v>1.1237499999999999E-2</v>
      </c>
      <c r="AD214" s="27">
        <v>1.1514999999999999E-2</v>
      </c>
      <c r="AE214" s="27">
        <v>1.1792499999999999E-2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1.359E-4</v>
      </c>
      <c r="L215" s="27">
        <v>2.7179999999999994E-4</v>
      </c>
      <c r="M215" s="27">
        <v>4.0769999999999994E-4</v>
      </c>
      <c r="N215" s="27">
        <v>5.4359999999999988E-4</v>
      </c>
      <c r="O215" s="27">
        <v>6.7949999999999998E-4</v>
      </c>
      <c r="P215" s="27">
        <v>8.1540000000000009E-4</v>
      </c>
      <c r="Q215" s="27">
        <v>9.5129999999999998E-4</v>
      </c>
      <c r="R215" s="27">
        <v>1.0872E-3</v>
      </c>
      <c r="S215" s="27">
        <v>1.2231000000000002E-3</v>
      </c>
      <c r="T215" s="27">
        <v>1.359E-3</v>
      </c>
      <c r="U215" s="27">
        <v>1.2331874999999999E-3</v>
      </c>
      <c r="V215" s="27">
        <v>1.1073749999999999E-3</v>
      </c>
      <c r="W215" s="27">
        <v>9.8156250000000001E-4</v>
      </c>
      <c r="X215" s="27">
        <v>8.5574999999999996E-4</v>
      </c>
      <c r="Y215" s="27">
        <v>7.2993750000000001E-4</v>
      </c>
      <c r="Z215" s="27">
        <v>6.0412499999999995E-4</v>
      </c>
      <c r="AA215" s="27">
        <v>4.7831250000000001E-4</v>
      </c>
      <c r="AB215" s="27">
        <v>3.525E-4</v>
      </c>
      <c r="AC215" s="27">
        <v>2.266875E-4</v>
      </c>
      <c r="AD215" s="27">
        <v>1.00875E-4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2.1672710613645414</v>
      </c>
      <c r="D216" s="21">
        <f t="shared" ref="D216:AE216" si="88">+D217+D225+D226+D230+D240</f>
        <v>2.2120470180477985</v>
      </c>
      <c r="E216" s="21">
        <f t="shared" si="88"/>
        <v>2.2348654727481385</v>
      </c>
      <c r="F216" s="21">
        <f t="shared" si="88"/>
        <v>2.2578527991373858</v>
      </c>
      <c r="G216" s="21">
        <f t="shared" si="88"/>
        <v>2.3125538391198388</v>
      </c>
      <c r="H216" s="21">
        <f t="shared" si="88"/>
        <v>2.3201931998072753</v>
      </c>
      <c r="I216" s="21">
        <f t="shared" si="88"/>
        <v>2.3749905060210499</v>
      </c>
      <c r="J216" s="21">
        <f t="shared" si="88"/>
        <v>2.4255604657679326</v>
      </c>
      <c r="K216" s="21">
        <f t="shared" si="88"/>
        <v>2.3875216154790735</v>
      </c>
      <c r="L216" s="21">
        <f t="shared" si="88"/>
        <v>2.3594709285209183</v>
      </c>
      <c r="M216" s="21">
        <f t="shared" si="88"/>
        <v>2.2233306467537872</v>
      </c>
      <c r="N216" s="21">
        <f t="shared" si="88"/>
        <v>1.8446739210681926</v>
      </c>
      <c r="O216" s="21">
        <f t="shared" si="88"/>
        <v>1.8015001792096532</v>
      </c>
      <c r="P216" s="21">
        <f t="shared" si="88"/>
        <v>1.6779390511140782</v>
      </c>
      <c r="Q216" s="21">
        <f t="shared" si="88"/>
        <v>1.7292387358342793</v>
      </c>
      <c r="R216" s="21">
        <f t="shared" si="88"/>
        <v>1.7003474959209368</v>
      </c>
      <c r="S216" s="21">
        <f t="shared" si="88"/>
        <v>1.6532409045806338</v>
      </c>
      <c r="T216" s="21">
        <f t="shared" si="88"/>
        <v>1.5893391132882615</v>
      </c>
      <c r="U216" s="21">
        <f t="shared" si="88"/>
        <v>1.5501739924979772</v>
      </c>
      <c r="V216" s="21">
        <f t="shared" si="88"/>
        <v>1.4921322918691677</v>
      </c>
      <c r="W216" s="21">
        <f t="shared" si="88"/>
        <v>1.478414074881341</v>
      </c>
      <c r="X216" s="21">
        <f t="shared" si="88"/>
        <v>1.4796381674998094</v>
      </c>
      <c r="Y216" s="21">
        <f t="shared" si="88"/>
        <v>1.4167513074761884</v>
      </c>
      <c r="Z216" s="21">
        <f t="shared" si="88"/>
        <v>1.1636597236426902</v>
      </c>
      <c r="AA216" s="21">
        <f t="shared" si="88"/>
        <v>1.1893933304095148</v>
      </c>
      <c r="AB216" s="21">
        <f t="shared" si="88"/>
        <v>1.287311353696498</v>
      </c>
      <c r="AC216" s="21">
        <f t="shared" si="88"/>
        <v>1.271451074285642</v>
      </c>
      <c r="AD216" s="21">
        <f t="shared" si="88"/>
        <v>1.241392251655201</v>
      </c>
      <c r="AE216" s="21">
        <f t="shared" si="88"/>
        <v>1.2442669773589792</v>
      </c>
    </row>
    <row r="217" spans="1:31" x14ac:dyDescent="0.2">
      <c r="A217" s="80" t="s">
        <v>441</v>
      </c>
      <c r="B217" s="4" t="s">
        <v>395</v>
      </c>
      <c r="C217" s="21">
        <f>+C218+C219</f>
        <v>1.051397112556534</v>
      </c>
      <c r="D217" s="21">
        <f t="shared" ref="D217:AE217" si="89">+D218+D219</f>
        <v>1.0642592793934869</v>
      </c>
      <c r="E217" s="21">
        <f t="shared" si="89"/>
        <v>1.0713770047565725</v>
      </c>
      <c r="F217" s="21">
        <f t="shared" si="89"/>
        <v>1.0828288434504325</v>
      </c>
      <c r="G217" s="21">
        <f t="shared" si="89"/>
        <v>1.0953631746791388</v>
      </c>
      <c r="H217" s="21">
        <f t="shared" si="89"/>
        <v>1.1111679505710326</v>
      </c>
      <c r="I217" s="21">
        <f t="shared" si="89"/>
        <v>1.1178388381880842</v>
      </c>
      <c r="J217" s="21">
        <f t="shared" si="89"/>
        <v>1.1175452884157919</v>
      </c>
      <c r="K217" s="21">
        <f t="shared" si="89"/>
        <v>1.0893864436273668</v>
      </c>
      <c r="L217" s="21">
        <f t="shared" si="89"/>
        <v>1.0531210752084776</v>
      </c>
      <c r="M217" s="21">
        <f t="shared" si="89"/>
        <v>1.0197141269223042</v>
      </c>
      <c r="N217" s="21">
        <f t="shared" si="89"/>
        <v>1.0041163636430408</v>
      </c>
      <c r="O217" s="21">
        <f t="shared" si="89"/>
        <v>0.97004436638612279</v>
      </c>
      <c r="P217" s="21">
        <f t="shared" si="89"/>
        <v>0.93519117938938723</v>
      </c>
      <c r="Q217" s="21">
        <f t="shared" si="89"/>
        <v>0.91122189237783635</v>
      </c>
      <c r="R217" s="21">
        <f t="shared" si="89"/>
        <v>0.88325002062447322</v>
      </c>
      <c r="S217" s="21">
        <f t="shared" si="89"/>
        <v>0.85775086185377303</v>
      </c>
      <c r="T217" s="21">
        <f t="shared" si="89"/>
        <v>0.82831644084408773</v>
      </c>
      <c r="U217" s="21">
        <f t="shared" si="89"/>
        <v>0.80920788165659618</v>
      </c>
      <c r="V217" s="21">
        <f t="shared" si="89"/>
        <v>0.77192422165530106</v>
      </c>
      <c r="W217" s="21">
        <f t="shared" si="89"/>
        <v>0.7580082128122414</v>
      </c>
      <c r="X217" s="21">
        <f t="shared" si="89"/>
        <v>0.7382356551421243</v>
      </c>
      <c r="Y217" s="21">
        <f t="shared" si="89"/>
        <v>0.60703676591136357</v>
      </c>
      <c r="Z217" s="21">
        <f t="shared" si="89"/>
        <v>0.43158057889300977</v>
      </c>
      <c r="AA217" s="21">
        <f t="shared" si="89"/>
        <v>0.50684626625385165</v>
      </c>
      <c r="AB217" s="21">
        <f t="shared" si="89"/>
        <v>0.58081758148961127</v>
      </c>
      <c r="AC217" s="21">
        <f t="shared" si="89"/>
        <v>0.57137945101138854</v>
      </c>
      <c r="AD217" s="21">
        <f t="shared" si="89"/>
        <v>0.5651459311614988</v>
      </c>
      <c r="AE217" s="21">
        <f t="shared" si="89"/>
        <v>0.55891241131160918</v>
      </c>
    </row>
    <row r="218" spans="1:31" x14ac:dyDescent="0.2">
      <c r="A218" s="80" t="s">
        <v>442</v>
      </c>
      <c r="B218" s="4" t="s">
        <v>397</v>
      </c>
      <c r="C218" s="27">
        <v>0.64682281449729651</v>
      </c>
      <c r="D218" s="27">
        <v>0.6557331484133021</v>
      </c>
      <c r="E218" s="27">
        <v>0.65888474596345592</v>
      </c>
      <c r="F218" s="27">
        <v>0.66635606182231721</v>
      </c>
      <c r="G218" s="27">
        <v>0.67489537600346816</v>
      </c>
      <c r="H218" s="27">
        <v>0.68669054238040461</v>
      </c>
      <c r="I218" s="27">
        <v>0.68933713069110814</v>
      </c>
      <c r="J218" s="27">
        <v>0.68500449542242348</v>
      </c>
      <c r="K218" s="27">
        <v>0.6632121756781888</v>
      </c>
      <c r="L218" s="27">
        <v>0.63334564339756427</v>
      </c>
      <c r="M218" s="27">
        <v>0.60637004415483975</v>
      </c>
      <c r="N218" s="27">
        <v>0.59723634115214219</v>
      </c>
      <c r="O218" s="27">
        <v>0.5696613103620356</v>
      </c>
      <c r="P218" s="27">
        <v>0.54133818771523357</v>
      </c>
      <c r="Q218" s="27">
        <v>0.52393225146650779</v>
      </c>
      <c r="R218" s="27">
        <v>0.50255720235164081</v>
      </c>
      <c r="S218" s="27">
        <v>0.4836885205823333</v>
      </c>
      <c r="T218" s="27">
        <v>0.46091841053567573</v>
      </c>
      <c r="U218" s="27">
        <v>0.45531678999975483</v>
      </c>
      <c r="V218" s="27">
        <v>0.43163206279469124</v>
      </c>
      <c r="W218" s="27">
        <v>0.43140767241655636</v>
      </c>
      <c r="X218" s="27">
        <v>0.42542010112437306</v>
      </c>
      <c r="Y218" s="27">
        <v>0.34184397700589197</v>
      </c>
      <c r="Z218" s="27">
        <v>0.2140473670278456</v>
      </c>
      <c r="AA218" s="27">
        <v>0.25889566858597468</v>
      </c>
      <c r="AB218" s="27">
        <v>0.30234629547272124</v>
      </c>
      <c r="AC218" s="27">
        <v>0.29085917977097603</v>
      </c>
      <c r="AD218" s="27">
        <v>0.28284518083621135</v>
      </c>
      <c r="AE218" s="27">
        <v>0.27483118190144673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0.4045742980592375</v>
      </c>
      <c r="D219" s="21">
        <f t="shared" ref="D219:AE219" si="91">+D220+D221+D222+D223+D224</f>
        <v>0.40852613098018464</v>
      </c>
      <c r="E219" s="21">
        <f t="shared" si="91"/>
        <v>0.41249225879311652</v>
      </c>
      <c r="F219" s="21">
        <f t="shared" si="91"/>
        <v>0.41647278162811524</v>
      </c>
      <c r="G219" s="21">
        <f t="shared" si="91"/>
        <v>0.42046779867567063</v>
      </c>
      <c r="H219" s="21">
        <f t="shared" si="91"/>
        <v>0.42447740819062785</v>
      </c>
      <c r="I219" s="21">
        <f t="shared" si="91"/>
        <v>0.42850170749697614</v>
      </c>
      <c r="J219" s="21">
        <f t="shared" si="91"/>
        <v>0.43254079299336856</v>
      </c>
      <c r="K219" s="21">
        <f t="shared" si="91"/>
        <v>0.42617426794917801</v>
      </c>
      <c r="L219" s="21">
        <f t="shared" si="91"/>
        <v>0.41977543181091326</v>
      </c>
      <c r="M219" s="21">
        <f t="shared" si="91"/>
        <v>0.41334408276746448</v>
      </c>
      <c r="N219" s="21">
        <f t="shared" si="91"/>
        <v>0.40688002249089866</v>
      </c>
      <c r="O219" s="21">
        <f t="shared" si="91"/>
        <v>0.40038305602408719</v>
      </c>
      <c r="P219" s="21">
        <f t="shared" si="91"/>
        <v>0.39385299167415366</v>
      </c>
      <c r="Q219" s="21">
        <f t="shared" si="91"/>
        <v>0.38728964091132861</v>
      </c>
      <c r="R219" s="21">
        <f t="shared" si="91"/>
        <v>0.38069281827283241</v>
      </c>
      <c r="S219" s="21">
        <f t="shared" si="91"/>
        <v>0.37406234127143967</v>
      </c>
      <c r="T219" s="21">
        <f t="shared" si="91"/>
        <v>0.367398030308412</v>
      </c>
      <c r="U219" s="21">
        <f t="shared" si="91"/>
        <v>0.35389109165684129</v>
      </c>
      <c r="V219" s="21">
        <f t="shared" si="91"/>
        <v>0.34029215886060982</v>
      </c>
      <c r="W219" s="21">
        <f t="shared" si="91"/>
        <v>0.32660054039568498</v>
      </c>
      <c r="X219" s="21">
        <f t="shared" si="91"/>
        <v>0.31281555401775119</v>
      </c>
      <c r="Y219" s="21">
        <f t="shared" si="91"/>
        <v>0.26519278890547165</v>
      </c>
      <c r="Z219" s="21">
        <f t="shared" si="91"/>
        <v>0.21753321186516417</v>
      </c>
      <c r="AA219" s="21">
        <f t="shared" si="91"/>
        <v>0.24795059766787697</v>
      </c>
      <c r="AB219" s="21">
        <f t="shared" si="91"/>
        <v>0.27847128601688997</v>
      </c>
      <c r="AC219" s="21">
        <f t="shared" si="91"/>
        <v>0.28052027124041246</v>
      </c>
      <c r="AD219" s="21">
        <f t="shared" si="91"/>
        <v>0.28230075032528745</v>
      </c>
      <c r="AE219" s="21">
        <f t="shared" si="91"/>
        <v>0.28408122941016245</v>
      </c>
    </row>
    <row r="220" spans="1:31" x14ac:dyDescent="0.2">
      <c r="A220" s="80" t="s">
        <v>444</v>
      </c>
      <c r="B220" s="4" t="s">
        <v>401</v>
      </c>
      <c r="C220" s="27">
        <v>7.9863670930693034E-2</v>
      </c>
      <c r="D220" s="27">
        <v>7.983777267530931E-2</v>
      </c>
      <c r="E220" s="27">
        <v>7.9804901960752558E-2</v>
      </c>
      <c r="F220" s="27">
        <v>7.9765150431503104E-2</v>
      </c>
      <c r="G220" s="27">
        <v>7.9718608712784689E-2</v>
      </c>
      <c r="H220" s="27">
        <v>7.9665366426423939E-2</v>
      </c>
      <c r="I220" s="27">
        <v>7.960551220642384E-2</v>
      </c>
      <c r="J220" s="27">
        <v>7.9539133714255694E-2</v>
      </c>
      <c r="K220" s="27">
        <v>7.8507092288313346E-2</v>
      </c>
      <c r="L220" s="27">
        <v>7.7486058531625074E-2</v>
      </c>
      <c r="M220" s="27">
        <v>7.6475924170132228E-2</v>
      </c>
      <c r="N220" s="27">
        <v>7.5476582187627261E-2</v>
      </c>
      <c r="O220" s="27">
        <v>7.4487926806876603E-2</v>
      </c>
      <c r="P220" s="27">
        <v>7.3509853471080855E-2</v>
      </c>
      <c r="Q220" s="27">
        <v>7.254225882566423E-2</v>
      </c>
      <c r="R220" s="27">
        <v>7.1585040700388111E-2</v>
      </c>
      <c r="S220" s="27">
        <v>7.0638098091779331E-2</v>
      </c>
      <c r="T220" s="27">
        <v>6.9701331145870057E-2</v>
      </c>
      <c r="U220" s="27">
        <v>6.6850515971162219E-2</v>
      </c>
      <c r="V220" s="27">
        <v>6.4045116194537954E-2</v>
      </c>
      <c r="W220" s="27">
        <v>6.1284644728305263E-2</v>
      </c>
      <c r="X220" s="27">
        <v>5.8568619801742584E-2</v>
      </c>
      <c r="Y220" s="27">
        <v>4.8107359503577661E-2</v>
      </c>
      <c r="Z220" s="27">
        <v>3.783415001714422E-2</v>
      </c>
      <c r="AA220" s="27">
        <v>4.3808625324813603E-2</v>
      </c>
      <c r="AB220" s="27">
        <v>4.9667807485541095E-2</v>
      </c>
      <c r="AC220" s="27">
        <v>4.7884812989141393E-2</v>
      </c>
      <c r="AD220" s="27">
        <v>4.6565449988157384E-2</v>
      </c>
      <c r="AE220" s="27">
        <v>4.5246086987173383E-2</v>
      </c>
    </row>
    <row r="221" spans="1:31" x14ac:dyDescent="0.2">
      <c r="A221" s="80" t="s">
        <v>445</v>
      </c>
      <c r="B221" s="4" t="s">
        <v>403</v>
      </c>
      <c r="C221" s="27">
        <v>5.0693200104459407E-2</v>
      </c>
      <c r="D221" s="27">
        <v>5.1564798712737468E-2</v>
      </c>
      <c r="E221" s="27">
        <v>5.244460079589762E-2</v>
      </c>
      <c r="F221" s="27">
        <v>5.3332612457761858E-2</v>
      </c>
      <c r="G221" s="27">
        <v>5.422883983757662E-2</v>
      </c>
      <c r="H221" s="27">
        <v>5.513328910371143E-2</v>
      </c>
      <c r="I221" s="27">
        <v>5.6045966447960158E-2</v>
      </c>
      <c r="J221" s="27">
        <v>5.696687808038426E-2</v>
      </c>
      <c r="K221" s="27">
        <v>5.595746572793138E-2</v>
      </c>
      <c r="L221" s="27">
        <v>5.4925282760679699E-2</v>
      </c>
      <c r="M221" s="27">
        <v>5.3870263704557046E-2</v>
      </c>
      <c r="N221" s="27">
        <v>5.279234454708169E-2</v>
      </c>
      <c r="O221" s="27">
        <v>5.1691462676954965E-2</v>
      </c>
      <c r="P221" s="27">
        <v>5.0567556827181968E-2</v>
      </c>
      <c r="Q221" s="27">
        <v>4.9420567021457661E-2</v>
      </c>
      <c r="R221" s="27">
        <v>4.8250434523579806E-2</v>
      </c>
      <c r="S221" s="27">
        <v>4.7057101789670687E-2</v>
      </c>
      <c r="T221" s="27">
        <v>4.5840512423008919E-2</v>
      </c>
      <c r="U221" s="27">
        <v>4.4713167969652974E-2</v>
      </c>
      <c r="V221" s="27">
        <v>4.3564148125989195E-2</v>
      </c>
      <c r="W221" s="27">
        <v>4.2393403028138023E-2</v>
      </c>
      <c r="X221" s="27">
        <v>4.1200883743118637E-2</v>
      </c>
      <c r="Y221" s="27">
        <v>3.1873974070088275E-2</v>
      </c>
      <c r="Z221" s="27">
        <v>2.2406282828331008E-2</v>
      </c>
      <c r="AA221" s="27">
        <v>3.1123019119145445E-2</v>
      </c>
      <c r="AB221" s="27">
        <v>3.9963824367210077E-2</v>
      </c>
      <c r="AC221" s="27">
        <v>3.8121370672201255E-2</v>
      </c>
      <c r="AD221" s="27">
        <v>3.5991279122098679E-2</v>
      </c>
      <c r="AE221" s="27">
        <v>3.3861187571996118E-2</v>
      </c>
    </row>
    <row r="222" spans="1:31" x14ac:dyDescent="0.2">
      <c r="A222" s="80" t="s">
        <v>446</v>
      </c>
      <c r="B222" s="4" t="s">
        <v>405</v>
      </c>
      <c r="C222" s="27">
        <v>4.5013356746111934E-2</v>
      </c>
      <c r="D222" s="27">
        <v>4.5463835411025444E-2</v>
      </c>
      <c r="E222" s="27">
        <v>4.5915363778228781E-2</v>
      </c>
      <c r="F222" s="27">
        <v>4.6367942429291036E-2</v>
      </c>
      <c r="G222" s="27">
        <v>4.6821571941954285E-2</v>
      </c>
      <c r="H222" s="27">
        <v>4.7276252890165731E-2</v>
      </c>
      <c r="I222" s="27">
        <v>4.7731985844109176E-2</v>
      </c>
      <c r="J222" s="27">
        <v>4.8188771370236291E-2</v>
      </c>
      <c r="K222" s="27">
        <v>4.6471525879618204E-2</v>
      </c>
      <c r="L222" s="27">
        <v>4.4749693370593334E-2</v>
      </c>
      <c r="M222" s="27">
        <v>4.3023270557380609E-2</v>
      </c>
      <c r="N222" s="27">
        <v>4.1292254176125982E-2</v>
      </c>
      <c r="O222" s="27">
        <v>3.9556640984702462E-2</v>
      </c>
      <c r="P222" s="27">
        <v>3.7816427762512615E-2</v>
      </c>
      <c r="Q222" s="27">
        <v>3.6071611310294495E-2</v>
      </c>
      <c r="R222" s="27">
        <v>3.4322188449930069E-2</v>
      </c>
      <c r="S222" s="27">
        <v>3.2568156024256736E-2</v>
      </c>
      <c r="T222" s="27">
        <v>3.0809510896881272E-2</v>
      </c>
      <c r="U222" s="27">
        <v>2.8355383135581422E-2</v>
      </c>
      <c r="V222" s="27">
        <v>2.5894859942477318E-2</v>
      </c>
      <c r="W222" s="27">
        <v>2.3427937096150472E-2</v>
      </c>
      <c r="X222" s="27">
        <v>2.095461040269888E-2</v>
      </c>
      <c r="Y222" s="27">
        <v>2.1578155735135673E-2</v>
      </c>
      <c r="Z222" s="27">
        <v>2.2203241500719464E-2</v>
      </c>
      <c r="AA222" s="27">
        <v>2.2717013478300158E-2</v>
      </c>
      <c r="AB222" s="27">
        <v>2.3232038994446244E-2</v>
      </c>
      <c r="AC222" s="27">
        <v>1.6023808797476637E-2</v>
      </c>
      <c r="AD222" s="27">
        <v>8.7858876899864422E-3</v>
      </c>
      <c r="AE222" s="27">
        <v>1.5479665824962476E-3</v>
      </c>
    </row>
    <row r="223" spans="1:31" x14ac:dyDescent="0.2">
      <c r="A223" s="80" t="s">
        <v>447</v>
      </c>
      <c r="B223" s="4" t="s">
        <v>407</v>
      </c>
      <c r="C223" s="27">
        <v>5.3550620182686845E-2</v>
      </c>
      <c r="D223" s="27">
        <v>5.452929288361081E-2</v>
      </c>
      <c r="E223" s="27">
        <v>5.5517456438512448E-2</v>
      </c>
      <c r="F223" s="27">
        <v>5.6515114845624728E-2</v>
      </c>
      <c r="G223" s="27">
        <v>5.7522272142384374E-2</v>
      </c>
      <c r="H223" s="27">
        <v>5.8538932399851466E-2</v>
      </c>
      <c r="I223" s="27">
        <v>5.9565099717652004E-2</v>
      </c>
      <c r="J223" s="27">
        <v>6.060077821939145E-2</v>
      </c>
      <c r="K223" s="27">
        <v>6.0473448522352889E-2</v>
      </c>
      <c r="L223" s="27">
        <v>6.0334742040693161E-2</v>
      </c>
      <c r="M223" s="27">
        <v>6.0184629470695417E-2</v>
      </c>
      <c r="N223" s="27">
        <v>6.0023082269762551E-2</v>
      </c>
      <c r="O223" s="27">
        <v>5.9850072623391738E-2</v>
      </c>
      <c r="P223" s="27">
        <v>5.9665573414102835E-2</v>
      </c>
      <c r="Q223" s="27">
        <v>5.9469558192177162E-2</v>
      </c>
      <c r="R223" s="27">
        <v>5.9262001148071862E-2</v>
      </c>
      <c r="S223" s="27">
        <v>5.904287708639093E-2</v>
      </c>
      <c r="T223" s="27">
        <v>5.8812161401301556E-2</v>
      </c>
      <c r="U223" s="27">
        <v>5.2780251794802502E-2</v>
      </c>
      <c r="V223" s="27">
        <v>4.664106007281249E-2</v>
      </c>
      <c r="W223" s="27">
        <v>4.0394433821058243E-2</v>
      </c>
      <c r="X223" s="27">
        <v>3.4040223638344795E-2</v>
      </c>
      <c r="Y223" s="27">
        <v>3.1691728704986599E-2</v>
      </c>
      <c r="Z223" s="27">
        <v>2.9301369294733821E-2</v>
      </c>
      <c r="AA223" s="27">
        <v>3.4366256497555502E-2</v>
      </c>
      <c r="AB223" s="27">
        <v>3.9507774364212378E-2</v>
      </c>
      <c r="AC223" s="27">
        <v>5.3599804970148095E-2</v>
      </c>
      <c r="AD223" s="27">
        <v>6.7381518943758115E-2</v>
      </c>
      <c r="AE223" s="27">
        <v>8.1163232917368142E-2</v>
      </c>
    </row>
    <row r="224" spans="1:31" x14ac:dyDescent="0.2">
      <c r="A224" s="80" t="s">
        <v>448</v>
      </c>
      <c r="B224" s="4" t="s">
        <v>409</v>
      </c>
      <c r="C224" s="27">
        <v>0.17545345009528632</v>
      </c>
      <c r="D224" s="27">
        <v>0.17713043129750164</v>
      </c>
      <c r="E224" s="27">
        <v>0.17880993581972512</v>
      </c>
      <c r="F224" s="27">
        <v>0.18049196146393454</v>
      </c>
      <c r="G224" s="27">
        <v>0.18217650604097066</v>
      </c>
      <c r="H224" s="27">
        <v>0.18386356737047524</v>
      </c>
      <c r="I224" s="27">
        <v>0.18555314328083097</v>
      </c>
      <c r="J224" s="27">
        <v>0.18724523160910087</v>
      </c>
      <c r="K224" s="27">
        <v>0.1847647355309622</v>
      </c>
      <c r="L224" s="27">
        <v>0.18227965510732197</v>
      </c>
      <c r="M224" s="27">
        <v>0.17978999486469921</v>
      </c>
      <c r="N224" s="27">
        <v>0.17729575931030117</v>
      </c>
      <c r="O224" s="27">
        <v>0.17479695293216141</v>
      </c>
      <c r="P224" s="27">
        <v>0.17229358019927535</v>
      </c>
      <c r="Q224" s="27">
        <v>0.16978564556173506</v>
      </c>
      <c r="R224" s="27">
        <v>0.16727315345086252</v>
      </c>
      <c r="S224" s="27">
        <v>0.16475610827934195</v>
      </c>
      <c r="T224" s="27">
        <v>0.16223451444135023</v>
      </c>
      <c r="U224" s="27">
        <v>0.16119177278564217</v>
      </c>
      <c r="V224" s="27">
        <v>0.1601469745247929</v>
      </c>
      <c r="W224" s="27">
        <v>0.159100121722033</v>
      </c>
      <c r="X224" s="27">
        <v>0.15805121643184628</v>
      </c>
      <c r="Y224" s="27">
        <v>0.13194157089168346</v>
      </c>
      <c r="Z224" s="27">
        <v>0.10578816822423566</v>
      </c>
      <c r="AA224" s="27">
        <v>0.11593568324806225</v>
      </c>
      <c r="AB224" s="27">
        <v>0.12609984080548023</v>
      </c>
      <c r="AC224" s="27">
        <v>0.12489047381144505</v>
      </c>
      <c r="AD224" s="27">
        <v>0.12357661458128681</v>
      </c>
      <c r="AE224" s="27">
        <v>0.12226275535112856</v>
      </c>
    </row>
    <row r="225" spans="1:31" x14ac:dyDescent="0.2">
      <c r="A225" s="80" t="s">
        <v>449</v>
      </c>
      <c r="B225" s="4" t="s">
        <v>411</v>
      </c>
      <c r="C225" s="27">
        <v>1.6803883956166676E-2</v>
      </c>
      <c r="D225" s="27">
        <v>1.6226214819571434E-2</v>
      </c>
      <c r="E225" s="27">
        <v>1.5648545682976193E-2</v>
      </c>
      <c r="F225" s="27">
        <v>1.5070876546380955E-2</v>
      </c>
      <c r="G225" s="27">
        <v>1.4493207409785717E-2</v>
      </c>
      <c r="H225" s="27">
        <v>1.3915538273190477E-2</v>
      </c>
      <c r="I225" s="27">
        <v>1.3337869136595237E-2</v>
      </c>
      <c r="J225" s="27">
        <v>1.2760199999999998E-2</v>
      </c>
      <c r="K225" s="27">
        <v>1.2587549999999999E-2</v>
      </c>
      <c r="L225" s="27">
        <v>1.24149E-2</v>
      </c>
      <c r="M225" s="27">
        <v>1.224225E-2</v>
      </c>
      <c r="N225" s="27">
        <v>1.20696E-2</v>
      </c>
      <c r="O225" s="27">
        <v>1.1896949999999998E-2</v>
      </c>
      <c r="P225" s="27">
        <v>1.1724299999999998E-2</v>
      </c>
      <c r="Q225" s="27">
        <v>1.1551649999999998E-2</v>
      </c>
      <c r="R225" s="27">
        <v>1.1379E-2</v>
      </c>
      <c r="S225" s="27">
        <v>1.120635E-2</v>
      </c>
      <c r="T225" s="27">
        <v>1.1033699999999999E-2</v>
      </c>
      <c r="U225" s="27">
        <v>1.0927991649659862E-2</v>
      </c>
      <c r="V225" s="27">
        <v>1.0822283299319727E-2</v>
      </c>
      <c r="W225" s="27">
        <v>1.0716574948979592E-2</v>
      </c>
      <c r="X225" s="27">
        <v>1.0342113021541951E-2</v>
      </c>
      <c r="Y225" s="27">
        <v>9.9676510941043069E-3</v>
      </c>
      <c r="Z225" s="27">
        <v>9.5931891666666651E-3</v>
      </c>
      <c r="AA225" s="27">
        <v>8.6349335884353725E-3</v>
      </c>
      <c r="AB225" s="27">
        <v>7.6766780102040808E-3</v>
      </c>
      <c r="AC225" s="27">
        <v>6.7378127210884356E-3</v>
      </c>
      <c r="AD225" s="27">
        <v>5.7989474319727896E-3</v>
      </c>
      <c r="AE225" s="27">
        <v>4.8600821428571427E-3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1.026964230667863</v>
      </c>
      <c r="D226" s="21">
        <f t="shared" ref="D226:AE226" si="93">+D227+D228+D229</f>
        <v>1.0577255088199022</v>
      </c>
      <c r="E226" s="21">
        <f t="shared" si="93"/>
        <v>1.0722737264628914</v>
      </c>
      <c r="F226" s="21">
        <f t="shared" si="93"/>
        <v>1.0826567024640137</v>
      </c>
      <c r="G226" s="21">
        <f t="shared" si="93"/>
        <v>1.1236708995234956</v>
      </c>
      <c r="H226" s="21">
        <f t="shared" si="93"/>
        <v>1.1143529726247725</v>
      </c>
      <c r="I226" s="21">
        <f t="shared" si="93"/>
        <v>1.1613268795272309</v>
      </c>
      <c r="J226" s="21">
        <f t="shared" si="93"/>
        <v>1.2110378773521409</v>
      </c>
      <c r="K226" s="21">
        <f t="shared" si="93"/>
        <v>1.2021888728517069</v>
      </c>
      <c r="L226" s="21">
        <f t="shared" si="93"/>
        <v>1.2114345553124406</v>
      </c>
      <c r="M226" s="21">
        <f t="shared" si="93"/>
        <v>1.109732222831483</v>
      </c>
      <c r="N226" s="21">
        <f t="shared" si="93"/>
        <v>0.74770426142515189</v>
      </c>
      <c r="O226" s="21">
        <f t="shared" si="93"/>
        <v>0.7396335178235306</v>
      </c>
      <c r="P226" s="21">
        <f t="shared" si="93"/>
        <v>0.65195657772469096</v>
      </c>
      <c r="Q226" s="21">
        <f t="shared" si="93"/>
        <v>0.72825655045644311</v>
      </c>
      <c r="R226" s="21">
        <f t="shared" si="93"/>
        <v>0.72836818329646369</v>
      </c>
      <c r="S226" s="21">
        <f t="shared" si="93"/>
        <v>0.70779175172686082</v>
      </c>
      <c r="T226" s="21">
        <f t="shared" si="93"/>
        <v>0.67435538244417381</v>
      </c>
      <c r="U226" s="21">
        <f t="shared" si="93"/>
        <v>0.65508231024351016</v>
      </c>
      <c r="V226" s="21">
        <f t="shared" si="93"/>
        <v>0.635107759018125</v>
      </c>
      <c r="W226" s="21">
        <f t="shared" si="93"/>
        <v>0.63608904027548718</v>
      </c>
      <c r="X226" s="21">
        <f t="shared" si="93"/>
        <v>0.65853999593501322</v>
      </c>
      <c r="Y226" s="21">
        <f t="shared" si="93"/>
        <v>0.72830633051309335</v>
      </c>
      <c r="Z226" s="21">
        <f t="shared" si="93"/>
        <v>0.65212523906888953</v>
      </c>
      <c r="AA226" s="21">
        <f t="shared" si="93"/>
        <v>0.60494800046270791</v>
      </c>
      <c r="AB226" s="21">
        <f t="shared" si="93"/>
        <v>0.63124955050176734</v>
      </c>
      <c r="AC226" s="21">
        <f t="shared" si="93"/>
        <v>0.62685829785824976</v>
      </c>
      <c r="AD226" s="21">
        <f t="shared" si="93"/>
        <v>0.60506389136681404</v>
      </c>
      <c r="AE226" s="21">
        <f t="shared" si="93"/>
        <v>0.61618640820959758</v>
      </c>
    </row>
    <row r="227" spans="1:31" x14ac:dyDescent="0.2">
      <c r="A227" s="80" t="s">
        <v>451</v>
      </c>
      <c r="B227" s="4" t="s">
        <v>415</v>
      </c>
      <c r="C227" s="27">
        <v>0.24229580261209152</v>
      </c>
      <c r="D227" s="27">
        <v>0.24955343472492078</v>
      </c>
      <c r="E227" s="27">
        <v>0.25298585424365233</v>
      </c>
      <c r="F227" s="27">
        <v>0.25543555154426606</v>
      </c>
      <c r="G227" s="27">
        <v>0.26511219606435321</v>
      </c>
      <c r="H227" s="27">
        <v>0.26291378008336164</v>
      </c>
      <c r="I227" s="27">
        <v>0.273996522923738</v>
      </c>
      <c r="J227" s="27">
        <v>0.28572503863728088</v>
      </c>
      <c r="K227" s="27">
        <v>0.28363725740428092</v>
      </c>
      <c r="L227" s="27">
        <v>0.28581862846436462</v>
      </c>
      <c r="M227" s="27">
        <v>0.26182358799448374</v>
      </c>
      <c r="N227" s="27">
        <v>0.17640887455317822</v>
      </c>
      <c r="O227" s="27">
        <v>0.17450471154512534</v>
      </c>
      <c r="P227" s="27">
        <v>0.15381873832675413</v>
      </c>
      <c r="Q227" s="27">
        <v>0.17182049786252479</v>
      </c>
      <c r="R227" s="27">
        <v>0.17184683584759081</v>
      </c>
      <c r="S227" s="27">
        <v>0.16699215556451275</v>
      </c>
      <c r="T227" s="27">
        <v>0.15910337843883393</v>
      </c>
      <c r="U227" s="27">
        <v>0.1545562049753301</v>
      </c>
      <c r="V227" s="27">
        <v>0.14984352874334136</v>
      </c>
      <c r="W227" s="27">
        <v>0.15007504637827024</v>
      </c>
      <c r="X227" s="27">
        <v>0.15537199067144752</v>
      </c>
      <c r="Y227" s="27">
        <v>0.17183224267156483</v>
      </c>
      <c r="Z227" s="27">
        <v>0.15385853127624727</v>
      </c>
      <c r="AA227" s="27">
        <v>0.1427278155689698</v>
      </c>
      <c r="AB227" s="27">
        <v>0.14893324608577721</v>
      </c>
      <c r="AC227" s="27">
        <v>0.14789720018275521</v>
      </c>
      <c r="AD227" s="27">
        <v>0.14275515817622647</v>
      </c>
      <c r="AE227" s="27">
        <v>0.1453793383229256</v>
      </c>
    </row>
    <row r="228" spans="1:31" x14ac:dyDescent="0.2">
      <c r="A228" s="80" t="s">
        <v>452</v>
      </c>
      <c r="B228" s="4" t="s">
        <v>417</v>
      </c>
      <c r="C228" s="27">
        <v>6.5023628966251624E-3</v>
      </c>
      <c r="D228" s="27">
        <v>6.6971320889060914E-3</v>
      </c>
      <c r="E228" s="27">
        <v>6.7892460961800176E-3</v>
      </c>
      <c r="F228" s="27">
        <v>6.8549873127580659E-3</v>
      </c>
      <c r="G228" s="27">
        <v>7.1146742475415824E-3</v>
      </c>
      <c r="H228" s="27">
        <v>7.0556765333755099E-3</v>
      </c>
      <c r="I228" s="27">
        <v>7.3530981769252884E-3</v>
      </c>
      <c r="J228" s="27">
        <v>7.6678500817707936E-3</v>
      </c>
      <c r="K228" s="27">
        <v>7.611821413179027E-3</v>
      </c>
      <c r="L228" s="27">
        <v>7.6703617019167891E-3</v>
      </c>
      <c r="M228" s="27">
        <v>7.0264196312232957E-3</v>
      </c>
      <c r="N228" s="27">
        <v>4.7341906387310473E-3</v>
      </c>
      <c r="O228" s="27">
        <v>4.6830896342596167E-3</v>
      </c>
      <c r="P228" s="27">
        <v>4.1279512320023474E-3</v>
      </c>
      <c r="Q228" s="27">
        <v>4.611054826936526E-3</v>
      </c>
      <c r="R228" s="27">
        <v>4.6117616453585494E-3</v>
      </c>
      <c r="S228" s="27">
        <v>4.4814791864494202E-3</v>
      </c>
      <c r="T228" s="27">
        <v>4.2697722929384251E-3</v>
      </c>
      <c r="U228" s="27">
        <v>4.1477422301191254E-3</v>
      </c>
      <c r="V228" s="27">
        <v>4.0212706579980427E-3</v>
      </c>
      <c r="W228" s="27">
        <v>4.0274837729717501E-3</v>
      </c>
      <c r="X228" s="27">
        <v>4.1696350346367662E-3</v>
      </c>
      <c r="Y228" s="27">
        <v>4.6113700160966622E-3</v>
      </c>
      <c r="Z228" s="27">
        <v>4.1290191341101928E-3</v>
      </c>
      <c r="AA228" s="27">
        <v>3.8303100683829772E-3</v>
      </c>
      <c r="AB228" s="27">
        <v>3.9968418890545592E-3</v>
      </c>
      <c r="AC228" s="27">
        <v>3.9690380791396343E-3</v>
      </c>
      <c r="AD228" s="27">
        <v>3.8310438473135493E-3</v>
      </c>
      <c r="AE228" s="27">
        <v>3.9014675667342052E-3</v>
      </c>
    </row>
    <row r="229" spans="1:31" x14ac:dyDescent="0.2">
      <c r="A229" s="80" t="s">
        <v>453</v>
      </c>
      <c r="B229" s="4" t="s">
        <v>419</v>
      </c>
      <c r="C229" s="27">
        <v>0.77816606515914644</v>
      </c>
      <c r="D229" s="27">
        <v>0.80147494200607527</v>
      </c>
      <c r="E229" s="27">
        <v>0.81249862612305912</v>
      </c>
      <c r="F229" s="27">
        <v>0.82036616360698944</v>
      </c>
      <c r="G229" s="27">
        <v>0.85144402921160078</v>
      </c>
      <c r="H229" s="27">
        <v>0.8443835160080353</v>
      </c>
      <c r="I229" s="27">
        <v>0.8799772584265676</v>
      </c>
      <c r="J229" s="27">
        <v>0.91764498863308919</v>
      </c>
      <c r="K229" s="27">
        <v>0.91093979403424707</v>
      </c>
      <c r="L229" s="27">
        <v>0.91794556514615921</v>
      </c>
      <c r="M229" s="27">
        <v>0.840882215205776</v>
      </c>
      <c r="N229" s="27">
        <v>0.56656119623324264</v>
      </c>
      <c r="O229" s="27">
        <v>0.56044571664414566</v>
      </c>
      <c r="P229" s="27">
        <v>0.49400988816593444</v>
      </c>
      <c r="Q229" s="27">
        <v>0.5518249977669818</v>
      </c>
      <c r="R229" s="27">
        <v>0.55190958580351435</v>
      </c>
      <c r="S229" s="27">
        <v>0.5363181169758986</v>
      </c>
      <c r="T229" s="27">
        <v>0.51098223171240142</v>
      </c>
      <c r="U229" s="27">
        <v>0.49637836303806093</v>
      </c>
      <c r="V229" s="27">
        <v>0.48124295961678559</v>
      </c>
      <c r="W229" s="27">
        <v>0.4819865101242452</v>
      </c>
      <c r="X229" s="27">
        <v>0.4989983702289289</v>
      </c>
      <c r="Y229" s="27">
        <v>0.55186271782543184</v>
      </c>
      <c r="Z229" s="27">
        <v>0.49413768865853208</v>
      </c>
      <c r="AA229" s="27">
        <v>0.4583898748253552</v>
      </c>
      <c r="AB229" s="27">
        <v>0.47831946252693558</v>
      </c>
      <c r="AC229" s="27">
        <v>0.47499205959635488</v>
      </c>
      <c r="AD229" s="27">
        <v>0.45847768934327404</v>
      </c>
      <c r="AE229" s="27">
        <v>0.46690560231993772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7.2105834183977424E-2</v>
      </c>
      <c r="D230" s="21">
        <f t="shared" ref="D230:AE230" si="95">+D231+D232+D233+D234+D235+D236+D237</f>
        <v>7.3836015014837789E-2</v>
      </c>
      <c r="E230" s="21">
        <f t="shared" si="95"/>
        <v>7.5566195845698167E-2</v>
      </c>
      <c r="F230" s="21">
        <f t="shared" si="95"/>
        <v>7.7296376676558531E-2</v>
      </c>
      <c r="G230" s="21">
        <f t="shared" si="95"/>
        <v>7.9026557507418882E-2</v>
      </c>
      <c r="H230" s="21">
        <f t="shared" si="95"/>
        <v>8.075673833827926E-2</v>
      </c>
      <c r="I230" s="21">
        <f t="shared" si="95"/>
        <v>8.2486919169139639E-2</v>
      </c>
      <c r="J230" s="21">
        <f t="shared" si="95"/>
        <v>8.4217099999999989E-2</v>
      </c>
      <c r="K230" s="21">
        <f t="shared" si="95"/>
        <v>8.3358748999999996E-2</v>
      </c>
      <c r="L230" s="21">
        <f t="shared" si="95"/>
        <v>8.2500397999999989E-2</v>
      </c>
      <c r="M230" s="21">
        <f t="shared" si="95"/>
        <v>8.1642047000000009E-2</v>
      </c>
      <c r="N230" s="21">
        <f t="shared" si="95"/>
        <v>8.0783696000000002E-2</v>
      </c>
      <c r="O230" s="21">
        <f t="shared" si="95"/>
        <v>7.9925344999999995E-2</v>
      </c>
      <c r="P230" s="21">
        <f t="shared" si="95"/>
        <v>7.9066994000000002E-2</v>
      </c>
      <c r="Q230" s="21">
        <f t="shared" si="95"/>
        <v>7.8208643000000008E-2</v>
      </c>
      <c r="R230" s="21">
        <f t="shared" si="95"/>
        <v>7.7350291999999973E-2</v>
      </c>
      <c r="S230" s="21">
        <f t="shared" si="95"/>
        <v>7.6491940999999994E-2</v>
      </c>
      <c r="T230" s="21">
        <f t="shared" si="95"/>
        <v>7.5633590000000001E-2</v>
      </c>
      <c r="U230" s="21">
        <f t="shared" si="95"/>
        <v>7.4955808948210911E-2</v>
      </c>
      <c r="V230" s="21">
        <f t="shared" si="95"/>
        <v>7.4278027896421836E-2</v>
      </c>
      <c r="W230" s="21">
        <f t="shared" si="95"/>
        <v>7.3600246844632775E-2</v>
      </c>
      <c r="X230" s="21">
        <f t="shared" si="95"/>
        <v>7.2520403401129932E-2</v>
      </c>
      <c r="Y230" s="21">
        <f t="shared" si="95"/>
        <v>7.1440559957627117E-2</v>
      </c>
      <c r="Z230" s="21">
        <f t="shared" si="95"/>
        <v>7.0360716514124302E-2</v>
      </c>
      <c r="AA230" s="21">
        <f t="shared" si="95"/>
        <v>6.896413010451978E-2</v>
      </c>
      <c r="AB230" s="21">
        <f t="shared" si="95"/>
        <v>6.7567543694915258E-2</v>
      </c>
      <c r="AC230" s="21">
        <f t="shared" si="95"/>
        <v>6.6475512694915251E-2</v>
      </c>
      <c r="AD230" s="21">
        <f t="shared" si="95"/>
        <v>6.5383481694915258E-2</v>
      </c>
      <c r="AE230" s="21">
        <f t="shared" si="95"/>
        <v>6.4308075694915257E-2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6.8473871245695846E-3</v>
      </c>
      <c r="D232" s="27">
        <v>6.7476518210596442E-3</v>
      </c>
      <c r="E232" s="27">
        <v>6.6479165175497047E-3</v>
      </c>
      <c r="F232" s="27">
        <v>6.5481812140397626E-3</v>
      </c>
      <c r="G232" s="27">
        <v>6.4484459105298214E-3</v>
      </c>
      <c r="H232" s="27">
        <v>6.348710607019881E-3</v>
      </c>
      <c r="I232" s="27">
        <v>6.2489753035099415E-3</v>
      </c>
      <c r="J232" s="27">
        <v>6.1492400000000003E-3</v>
      </c>
      <c r="K232" s="27">
        <v>5.9677310000000004E-3</v>
      </c>
      <c r="L232" s="27">
        <v>5.7862220000000015E-3</v>
      </c>
      <c r="M232" s="27">
        <v>5.6047130000000016E-3</v>
      </c>
      <c r="N232" s="27">
        <v>5.4232040000000009E-3</v>
      </c>
      <c r="O232" s="27">
        <v>5.2416950000000011E-3</v>
      </c>
      <c r="P232" s="27">
        <v>5.0601860000000012E-3</v>
      </c>
      <c r="Q232" s="27">
        <v>4.8786770000000014E-3</v>
      </c>
      <c r="R232" s="27">
        <v>4.6971680000000016E-3</v>
      </c>
      <c r="S232" s="27">
        <v>4.5156590000000009E-3</v>
      </c>
      <c r="T232" s="27">
        <v>4.3341500000000002E-3</v>
      </c>
      <c r="U232" s="27">
        <v>4.5142474482109222E-3</v>
      </c>
      <c r="V232" s="27">
        <v>4.6943448964218452E-3</v>
      </c>
      <c r="W232" s="27">
        <v>4.8744423446327682E-3</v>
      </c>
      <c r="X232" s="27">
        <v>4.652477401129943E-3</v>
      </c>
      <c r="Y232" s="27">
        <v>4.4305124576271178E-3</v>
      </c>
      <c r="Z232" s="27">
        <v>4.2085475141242935E-3</v>
      </c>
      <c r="AA232" s="27">
        <v>3.6698396045197739E-3</v>
      </c>
      <c r="AB232" s="27">
        <v>3.1311316949152539E-3</v>
      </c>
      <c r="AC232" s="27">
        <v>2.8969791949152546E-3</v>
      </c>
      <c r="AD232" s="27">
        <v>2.6628266949152543E-3</v>
      </c>
      <c r="AE232" s="27">
        <v>2.4286741949152541E-3</v>
      </c>
    </row>
    <row r="233" spans="1:31" x14ac:dyDescent="0.2">
      <c r="A233" s="80" t="s">
        <v>457</v>
      </c>
      <c r="B233" s="4" t="s">
        <v>427</v>
      </c>
      <c r="C233" s="27">
        <v>4.4906875424839107E-2</v>
      </c>
      <c r="D233" s="27">
        <v>4.5975396078433518E-2</v>
      </c>
      <c r="E233" s="27">
        <v>4.7043916732027936E-2</v>
      </c>
      <c r="F233" s="27">
        <v>4.8112437385622348E-2</v>
      </c>
      <c r="G233" s="27">
        <v>4.9180958039216752E-2</v>
      </c>
      <c r="H233" s="27">
        <v>5.024947869281117E-2</v>
      </c>
      <c r="I233" s="27">
        <v>5.1317999346405588E-2</v>
      </c>
      <c r="J233" s="27">
        <v>5.2386519999999992E-2</v>
      </c>
      <c r="K233" s="27">
        <v>5.112339199999999E-2</v>
      </c>
      <c r="L233" s="27">
        <v>4.9860263999999994E-2</v>
      </c>
      <c r="M233" s="27">
        <v>4.8597135999999992E-2</v>
      </c>
      <c r="N233" s="27">
        <v>4.733400799999999E-2</v>
      </c>
      <c r="O233" s="27">
        <v>4.6070879999999988E-2</v>
      </c>
      <c r="P233" s="27">
        <v>4.4807751999999992E-2</v>
      </c>
      <c r="Q233" s="27">
        <v>4.3544623999999997E-2</v>
      </c>
      <c r="R233" s="27">
        <v>4.2281495999999988E-2</v>
      </c>
      <c r="S233" s="27">
        <v>4.1018367999999993E-2</v>
      </c>
      <c r="T233" s="27">
        <v>3.9755239999999997E-2</v>
      </c>
      <c r="U233" s="27">
        <v>3.8492112000000002E-2</v>
      </c>
      <c r="V233" s="27">
        <v>3.7228984E-2</v>
      </c>
      <c r="W233" s="27">
        <v>3.5965856000000011E-2</v>
      </c>
      <c r="X233" s="27">
        <v>3.4702728000000016E-2</v>
      </c>
      <c r="Y233" s="27">
        <v>3.3439600000000021E-2</v>
      </c>
      <c r="Z233" s="27">
        <v>3.2176472000000025E-2</v>
      </c>
      <c r="AA233" s="27">
        <v>3.091334400000003E-2</v>
      </c>
      <c r="AB233" s="27">
        <v>2.9650216000000035E-2</v>
      </c>
      <c r="AC233" s="27">
        <v>2.8387088000000039E-2</v>
      </c>
      <c r="AD233" s="27">
        <v>2.7123960000000044E-2</v>
      </c>
      <c r="AE233" s="27">
        <v>2.5860832000000049E-2</v>
      </c>
    </row>
    <row r="234" spans="1:31" x14ac:dyDescent="0.2">
      <c r="A234" s="80" t="s">
        <v>458</v>
      </c>
      <c r="B234" s="4" t="s">
        <v>429</v>
      </c>
      <c r="C234" s="27">
        <v>1.6606410810810811E-4</v>
      </c>
      <c r="D234" s="27">
        <v>1.5622637837837838E-4</v>
      </c>
      <c r="E234" s="27">
        <v>1.4638864864864864E-4</v>
      </c>
      <c r="F234" s="27">
        <v>1.3655091891891894E-4</v>
      </c>
      <c r="G234" s="27">
        <v>1.2671318918918919E-4</v>
      </c>
      <c r="H234" s="27">
        <v>1.1687545945945946E-4</v>
      </c>
      <c r="I234" s="27">
        <v>1.0703772972972973E-4</v>
      </c>
      <c r="J234" s="27">
        <v>9.7200000000000004E-5</v>
      </c>
      <c r="K234" s="27">
        <v>9.557999999999999E-5</v>
      </c>
      <c r="L234" s="27">
        <v>9.3960000000000002E-5</v>
      </c>
      <c r="M234" s="27">
        <v>9.234E-5</v>
      </c>
      <c r="N234" s="27">
        <v>9.0720000000000012E-5</v>
      </c>
      <c r="O234" s="27">
        <v>8.9100000000000011E-5</v>
      </c>
      <c r="P234" s="27">
        <v>8.7480000000000009E-5</v>
      </c>
      <c r="Q234" s="27">
        <v>8.5860000000000008E-5</v>
      </c>
      <c r="R234" s="27">
        <v>8.4240000000000007E-5</v>
      </c>
      <c r="S234" s="27">
        <v>8.2620000000000019E-5</v>
      </c>
      <c r="T234" s="27">
        <v>8.099999999999999E-5</v>
      </c>
      <c r="U234" s="27">
        <v>7.9379999999999989E-5</v>
      </c>
      <c r="V234" s="27">
        <v>7.7759999999999974E-5</v>
      </c>
      <c r="W234" s="27">
        <v>7.6139999999999972E-5</v>
      </c>
      <c r="X234" s="27">
        <v>7.4519999999999971E-5</v>
      </c>
      <c r="Y234" s="27">
        <v>7.2899999999999942E-5</v>
      </c>
      <c r="Z234" s="27">
        <v>7.1279999999999941E-5</v>
      </c>
      <c r="AA234" s="27">
        <v>6.9659999999999926E-5</v>
      </c>
      <c r="AB234" s="27">
        <v>6.8039999999999925E-5</v>
      </c>
      <c r="AC234" s="27">
        <v>6.641999999999991E-5</v>
      </c>
      <c r="AD234" s="27">
        <v>6.4799999999999895E-5</v>
      </c>
      <c r="AE234" s="27">
        <v>6.317999999999988E-5</v>
      </c>
    </row>
    <row r="235" spans="1:31" x14ac:dyDescent="0.2">
      <c r="A235" s="80" t="s">
        <v>459</v>
      </c>
      <c r="B235" s="4" t="s">
        <v>431</v>
      </c>
      <c r="C235" s="27">
        <v>1.9786147526460622E-2</v>
      </c>
      <c r="D235" s="27">
        <v>2.0526660736966247E-2</v>
      </c>
      <c r="E235" s="27">
        <v>2.1267173947471872E-2</v>
      </c>
      <c r="F235" s="27">
        <v>2.2007687157977497E-2</v>
      </c>
      <c r="G235" s="27">
        <v>2.2748200368483122E-2</v>
      </c>
      <c r="H235" s="27">
        <v>2.3488713578988747E-2</v>
      </c>
      <c r="I235" s="27">
        <v>2.4229226789494372E-2</v>
      </c>
      <c r="J235" s="27">
        <v>2.4969740000000001E-2</v>
      </c>
      <c r="K235" s="27">
        <v>2.5471256000000001E-2</v>
      </c>
      <c r="L235" s="27">
        <v>2.5972771999999998E-2</v>
      </c>
      <c r="M235" s="27">
        <v>2.6474288000000002E-2</v>
      </c>
      <c r="N235" s="27">
        <v>2.6975804000000003E-2</v>
      </c>
      <c r="O235" s="27">
        <v>2.7477320000000006E-2</v>
      </c>
      <c r="P235" s="27">
        <v>2.7978836000000007E-2</v>
      </c>
      <c r="Q235" s="27">
        <v>2.8480352E-2</v>
      </c>
      <c r="R235" s="27">
        <v>2.8981868000000001E-2</v>
      </c>
      <c r="S235" s="27">
        <v>2.9483384000000005E-2</v>
      </c>
      <c r="T235" s="27">
        <v>2.9984900000000002E-2</v>
      </c>
      <c r="U235" s="27">
        <v>3.0486415999999995E-2</v>
      </c>
      <c r="V235" s="27">
        <v>3.0987931999999992E-2</v>
      </c>
      <c r="W235" s="27">
        <v>3.1489447999999989E-2</v>
      </c>
      <c r="X235" s="27">
        <v>3.1990963999999983E-2</v>
      </c>
      <c r="Y235" s="27">
        <v>3.2492479999999983E-2</v>
      </c>
      <c r="Z235" s="27">
        <v>3.2993995999999977E-2</v>
      </c>
      <c r="AA235" s="27">
        <v>3.349551199999997E-2</v>
      </c>
      <c r="AB235" s="27">
        <v>3.3997027999999971E-2</v>
      </c>
      <c r="AC235" s="27">
        <v>3.4498543999999964E-2</v>
      </c>
      <c r="AD235" s="27">
        <v>3.5000059999999958E-2</v>
      </c>
      <c r="AE235" s="27">
        <v>3.5501575999999958E-2</v>
      </c>
    </row>
    <row r="236" spans="1:31" x14ac:dyDescent="0.2">
      <c r="A236" s="80" t="s">
        <v>460</v>
      </c>
      <c r="B236" s="4" t="s">
        <v>433</v>
      </c>
      <c r="C236" s="27">
        <v>3.9935999999999997E-4</v>
      </c>
      <c r="D236" s="27">
        <v>4.3007999999999995E-4</v>
      </c>
      <c r="E236" s="27">
        <v>4.6079999999999992E-4</v>
      </c>
      <c r="F236" s="27">
        <v>4.9151999999999996E-4</v>
      </c>
      <c r="G236" s="27">
        <v>5.2223999999999999E-4</v>
      </c>
      <c r="H236" s="27">
        <v>5.5296000000000002E-4</v>
      </c>
      <c r="I236" s="27">
        <v>5.8367999999999994E-4</v>
      </c>
      <c r="J236" s="27">
        <v>6.1439999999999997E-4</v>
      </c>
      <c r="K236" s="27">
        <v>6.0057600000000002E-4</v>
      </c>
      <c r="L236" s="27">
        <v>5.8675200000000006E-4</v>
      </c>
      <c r="M236" s="27">
        <v>5.72928E-4</v>
      </c>
      <c r="N236" s="27">
        <v>5.5910400000000005E-4</v>
      </c>
      <c r="O236" s="27">
        <v>5.4528000000000009E-4</v>
      </c>
      <c r="P236" s="27">
        <v>5.3145600000000014E-4</v>
      </c>
      <c r="Q236" s="27">
        <v>5.1763200000000007E-4</v>
      </c>
      <c r="R236" s="27">
        <v>5.0380800000000001E-4</v>
      </c>
      <c r="S236" s="27">
        <v>4.8998400000000006E-4</v>
      </c>
      <c r="T236" s="27">
        <v>4.7615999999999994E-4</v>
      </c>
      <c r="U236" s="27">
        <v>4.6233599999999993E-4</v>
      </c>
      <c r="V236" s="27">
        <v>4.4851199999999992E-4</v>
      </c>
      <c r="W236" s="27">
        <v>4.3468799999999986E-4</v>
      </c>
      <c r="X236" s="27">
        <v>4.2086399999999985E-4</v>
      </c>
      <c r="Y236" s="27">
        <v>4.0703999999999979E-4</v>
      </c>
      <c r="Z236" s="27">
        <v>3.9321599999999978E-4</v>
      </c>
      <c r="AA236" s="27">
        <v>3.7939199999999977E-4</v>
      </c>
      <c r="AB236" s="27">
        <v>3.6556799999999971E-4</v>
      </c>
      <c r="AC236" s="27">
        <v>3.5174399999999965E-4</v>
      </c>
      <c r="AD236" s="27">
        <v>3.3791999999999964E-4</v>
      </c>
      <c r="AE236" s="27">
        <v>3.2409599999999957E-4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0</v>
      </c>
      <c r="D237" s="21">
        <f t="shared" ref="D237:AE237" si="97">+D238+D239</f>
        <v>0</v>
      </c>
      <c r="E237" s="21">
        <f t="shared" si="97"/>
        <v>0</v>
      </c>
      <c r="F237" s="21">
        <f t="shared" si="97"/>
        <v>0</v>
      </c>
      <c r="G237" s="21">
        <f t="shared" si="97"/>
        <v>0</v>
      </c>
      <c r="H237" s="21">
        <f t="shared" si="97"/>
        <v>0</v>
      </c>
      <c r="I237" s="21">
        <f t="shared" si="97"/>
        <v>0</v>
      </c>
      <c r="J237" s="21">
        <f t="shared" si="97"/>
        <v>0</v>
      </c>
      <c r="K237" s="21">
        <f t="shared" si="97"/>
        <v>1.00214E-4</v>
      </c>
      <c r="L237" s="21">
        <f t="shared" si="97"/>
        <v>2.00428E-4</v>
      </c>
      <c r="M237" s="21">
        <f t="shared" si="97"/>
        <v>3.0064199999999994E-4</v>
      </c>
      <c r="N237" s="21">
        <f t="shared" si="97"/>
        <v>4.00856E-4</v>
      </c>
      <c r="O237" s="21">
        <f t="shared" si="97"/>
        <v>5.0107000000000005E-4</v>
      </c>
      <c r="P237" s="21">
        <f t="shared" si="97"/>
        <v>6.01284E-4</v>
      </c>
      <c r="Q237" s="21">
        <f t="shared" si="97"/>
        <v>7.0149800000000005E-4</v>
      </c>
      <c r="R237" s="21">
        <f t="shared" si="97"/>
        <v>8.01712E-4</v>
      </c>
      <c r="S237" s="21">
        <f t="shared" si="97"/>
        <v>9.0192600000000005E-4</v>
      </c>
      <c r="T237" s="21">
        <f t="shared" si="97"/>
        <v>1.0021400000000001E-3</v>
      </c>
      <c r="U237" s="21">
        <f t="shared" si="97"/>
        <v>9.213174999999999E-4</v>
      </c>
      <c r="V237" s="21">
        <f t="shared" si="97"/>
        <v>8.4049499999999991E-4</v>
      </c>
      <c r="W237" s="21">
        <f t="shared" si="97"/>
        <v>7.5967250000000004E-4</v>
      </c>
      <c r="X237" s="21">
        <f t="shared" si="97"/>
        <v>6.7884999999999994E-4</v>
      </c>
      <c r="Y237" s="21">
        <f t="shared" si="97"/>
        <v>5.9802749999999995E-4</v>
      </c>
      <c r="Z237" s="21">
        <f t="shared" si="97"/>
        <v>5.1720499999999997E-4</v>
      </c>
      <c r="AA237" s="21">
        <f t="shared" si="97"/>
        <v>4.3638249999999998E-4</v>
      </c>
      <c r="AB237" s="21">
        <f t="shared" si="97"/>
        <v>3.5555999999999999E-4</v>
      </c>
      <c r="AC237" s="21">
        <f t="shared" si="97"/>
        <v>2.747375E-4</v>
      </c>
      <c r="AD237" s="21">
        <f t="shared" si="97"/>
        <v>1.9391500000000002E-4</v>
      </c>
      <c r="AE237" s="21">
        <f t="shared" si="97"/>
        <v>1.2971749999999999E-4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9.6139999999999998E-6</v>
      </c>
      <c r="L238" s="27">
        <v>1.9228E-5</v>
      </c>
      <c r="M238" s="27">
        <v>2.8842000000000006E-5</v>
      </c>
      <c r="N238" s="27">
        <v>3.8455999999999999E-5</v>
      </c>
      <c r="O238" s="27">
        <v>4.8069999999999999E-5</v>
      </c>
      <c r="P238" s="27">
        <v>5.7683999999999992E-5</v>
      </c>
      <c r="Q238" s="27">
        <v>6.7298000000000005E-5</v>
      </c>
      <c r="R238" s="27">
        <v>7.6911999999999985E-5</v>
      </c>
      <c r="S238" s="27">
        <v>8.6525999999999991E-5</v>
      </c>
      <c r="T238" s="27">
        <v>9.6139999999999998E-5</v>
      </c>
      <c r="U238" s="27">
        <v>9.9192499999999989E-5</v>
      </c>
      <c r="V238" s="27">
        <v>1.0224499999999999E-4</v>
      </c>
      <c r="W238" s="27">
        <v>1.052975E-4</v>
      </c>
      <c r="X238" s="27">
        <v>1.0834999999999999E-4</v>
      </c>
      <c r="Y238" s="27">
        <v>1.114025E-4</v>
      </c>
      <c r="Z238" s="27">
        <v>1.1445499999999999E-4</v>
      </c>
      <c r="AA238" s="27">
        <v>1.1750750000000001E-4</v>
      </c>
      <c r="AB238" s="27">
        <v>1.2056E-4</v>
      </c>
      <c r="AC238" s="27">
        <v>1.236125E-4</v>
      </c>
      <c r="AD238" s="27">
        <v>1.2666500000000001E-4</v>
      </c>
      <c r="AE238" s="27">
        <v>1.2971749999999999E-4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9.0600000000000007E-5</v>
      </c>
      <c r="L239" s="27">
        <v>1.8119999999999999E-4</v>
      </c>
      <c r="M239" s="27">
        <v>2.7179999999999994E-4</v>
      </c>
      <c r="N239" s="27">
        <v>3.6239999999999997E-4</v>
      </c>
      <c r="O239" s="27">
        <v>4.5300000000000001E-4</v>
      </c>
      <c r="P239" s="27">
        <v>5.4359999999999999E-4</v>
      </c>
      <c r="Q239" s="27">
        <v>6.3420000000000002E-4</v>
      </c>
      <c r="R239" s="27">
        <v>7.2480000000000005E-4</v>
      </c>
      <c r="S239" s="27">
        <v>8.1540000000000009E-4</v>
      </c>
      <c r="T239" s="27">
        <v>9.0600000000000001E-4</v>
      </c>
      <c r="U239" s="27">
        <v>8.2212499999999994E-4</v>
      </c>
      <c r="V239" s="27">
        <v>7.3824999999999997E-4</v>
      </c>
      <c r="W239" s="27">
        <v>6.5437500000000001E-4</v>
      </c>
      <c r="X239" s="27">
        <v>5.7049999999999994E-4</v>
      </c>
      <c r="Y239" s="27">
        <v>4.8662499999999997E-4</v>
      </c>
      <c r="Z239" s="27">
        <v>4.0275E-4</v>
      </c>
      <c r="AA239" s="27">
        <v>3.1887499999999999E-4</v>
      </c>
      <c r="AB239" s="27">
        <v>2.3499999999999999E-4</v>
      </c>
      <c r="AC239" s="27">
        <v>1.51125E-4</v>
      </c>
      <c r="AD239" s="27">
        <v>6.7249999999999995E-5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0</v>
      </c>
      <c r="D252" s="21">
        <f t="shared" ref="D252:AE252" si="103">+D253+D254++D255+D256</f>
        <v>0</v>
      </c>
      <c r="E252" s="21">
        <f t="shared" si="103"/>
        <v>0</v>
      </c>
      <c r="F252" s="21">
        <f t="shared" si="103"/>
        <v>0</v>
      </c>
      <c r="G252" s="21">
        <f t="shared" si="103"/>
        <v>0</v>
      </c>
      <c r="H252" s="21">
        <f t="shared" si="103"/>
        <v>0</v>
      </c>
      <c r="I252" s="21">
        <f t="shared" si="103"/>
        <v>0</v>
      </c>
      <c r="J252" s="21">
        <f t="shared" si="103"/>
        <v>0</v>
      </c>
      <c r="K252" s="21">
        <f t="shared" si="103"/>
        <v>0</v>
      </c>
      <c r="L252" s="21">
        <f t="shared" si="103"/>
        <v>0</v>
      </c>
      <c r="M252" s="21">
        <f t="shared" si="103"/>
        <v>0</v>
      </c>
      <c r="N252" s="21">
        <f t="shared" si="103"/>
        <v>0</v>
      </c>
      <c r="O252" s="21">
        <f t="shared" si="103"/>
        <v>0</v>
      </c>
      <c r="P252" s="21">
        <f t="shared" si="103"/>
        <v>0</v>
      </c>
      <c r="Q252" s="21">
        <f t="shared" si="103"/>
        <v>0</v>
      </c>
      <c r="R252" s="21">
        <f t="shared" si="103"/>
        <v>0</v>
      </c>
      <c r="S252" s="21">
        <f t="shared" si="103"/>
        <v>0</v>
      </c>
      <c r="T252" s="21">
        <f t="shared" si="103"/>
        <v>0</v>
      </c>
      <c r="U252" s="21">
        <f t="shared" si="103"/>
        <v>0</v>
      </c>
      <c r="V252" s="21">
        <f t="shared" si="103"/>
        <v>0</v>
      </c>
      <c r="W252" s="21">
        <f t="shared" si="103"/>
        <v>0</v>
      </c>
      <c r="X252" s="21">
        <f t="shared" si="103"/>
        <v>0</v>
      </c>
      <c r="Y252" s="21">
        <f t="shared" si="103"/>
        <v>0</v>
      </c>
      <c r="Z252" s="21">
        <f t="shared" si="103"/>
        <v>0</v>
      </c>
      <c r="AA252" s="21">
        <f t="shared" si="103"/>
        <v>0</v>
      </c>
      <c r="AB252" s="21">
        <f t="shared" si="103"/>
        <v>0</v>
      </c>
      <c r="AC252" s="21">
        <f t="shared" si="103"/>
        <v>0</v>
      </c>
      <c r="AD252" s="21">
        <f t="shared" si="103"/>
        <v>0</v>
      </c>
      <c r="AE252" s="21">
        <f t="shared" si="103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0.10674000090464621</v>
      </c>
      <c r="D287" s="21">
        <f t="shared" ref="D287:AE287" si="121">+D288+D289+D290</f>
        <v>0.10232878613161177</v>
      </c>
      <c r="E287" s="21">
        <f t="shared" si="121"/>
        <v>0.10587727684595354</v>
      </c>
      <c r="F287" s="21">
        <f t="shared" si="121"/>
        <v>4.3004156291748669E-2</v>
      </c>
      <c r="G287" s="21">
        <f t="shared" si="121"/>
        <v>5.0137078294606396E-2</v>
      </c>
      <c r="H287" s="21">
        <f t="shared" si="121"/>
        <v>4.8510265572306012E-2</v>
      </c>
      <c r="I287" s="21">
        <f t="shared" si="121"/>
        <v>1.9308504215884509E-2</v>
      </c>
      <c r="J287" s="21">
        <f t="shared" si="121"/>
        <v>5.8304158056236149E-2</v>
      </c>
      <c r="K287" s="21">
        <f t="shared" si="121"/>
        <v>9.773407714788214E-2</v>
      </c>
      <c r="L287" s="21">
        <f t="shared" si="121"/>
        <v>0.11756568028582118</v>
      </c>
      <c r="M287" s="21">
        <f t="shared" si="121"/>
        <v>6.6931998677578486E-2</v>
      </c>
      <c r="N287" s="21">
        <f t="shared" si="121"/>
        <v>7.140236762650122E-2</v>
      </c>
      <c r="O287" s="21">
        <f t="shared" si="121"/>
        <v>1.7223159580792242E-2</v>
      </c>
      <c r="P287" s="21">
        <f t="shared" si="121"/>
        <v>3.8522235976422875E-2</v>
      </c>
      <c r="Q287" s="21">
        <f t="shared" si="121"/>
        <v>3.8298351863426748E-2</v>
      </c>
      <c r="R287" s="21">
        <f t="shared" si="121"/>
        <v>6.9178924291143876E-2</v>
      </c>
      <c r="S287" s="21">
        <f t="shared" si="121"/>
        <v>7.4110594626820861E-2</v>
      </c>
      <c r="T287" s="21">
        <f t="shared" si="121"/>
        <v>6.4938506486063419E-2</v>
      </c>
      <c r="U287" s="21">
        <f t="shared" si="121"/>
        <v>7.7140478626871622E-2</v>
      </c>
      <c r="V287" s="21">
        <f t="shared" si="121"/>
        <v>6.6796799634149223E-2</v>
      </c>
      <c r="W287" s="21">
        <f t="shared" si="121"/>
        <v>3.1464747216962512E-2</v>
      </c>
      <c r="X287" s="21">
        <f t="shared" si="121"/>
        <v>6.9632032044178963E-2</v>
      </c>
      <c r="Y287" s="21">
        <f t="shared" si="121"/>
        <v>0.12931485989982036</v>
      </c>
      <c r="Z287" s="21">
        <f t="shared" si="121"/>
        <v>0.12069621667347048</v>
      </c>
      <c r="AA287" s="21">
        <f t="shared" si="121"/>
        <v>0.11231237574486025</v>
      </c>
      <c r="AB287" s="21">
        <f t="shared" si="121"/>
        <v>0.12911922494894409</v>
      </c>
      <c r="AC287" s="21">
        <f t="shared" si="121"/>
        <v>0.19165657181209628</v>
      </c>
      <c r="AD287" s="21">
        <f t="shared" si="121"/>
        <v>0.14260550310539896</v>
      </c>
      <c r="AE287" s="21">
        <f t="shared" si="121"/>
        <v>0.14832570980257845</v>
      </c>
    </row>
    <row r="288" spans="1:31" x14ac:dyDescent="0.2">
      <c r="A288" s="80" t="s">
        <v>534</v>
      </c>
      <c r="B288" s="4" t="s">
        <v>798</v>
      </c>
      <c r="C288" s="27">
        <v>8.17296441886462E-2</v>
      </c>
      <c r="D288" s="27">
        <v>7.8488688320411754E-2</v>
      </c>
      <c r="E288" s="27">
        <v>8.3212010389553531E-2</v>
      </c>
      <c r="F288" s="27">
        <v>2.1518293640148664E-2</v>
      </c>
      <c r="G288" s="27">
        <v>2.9835191897806399E-2</v>
      </c>
      <c r="H288" s="27">
        <v>2.9372390955306017E-2</v>
      </c>
      <c r="I288" s="27">
        <v>1.2643042186845101E-3</v>
      </c>
      <c r="J288" s="27">
        <v>4.1356930350836159E-2</v>
      </c>
      <c r="K288" s="27">
        <v>8.1727493581082139E-2</v>
      </c>
      <c r="L288" s="27">
        <v>0.10236561376762118</v>
      </c>
      <c r="M288" s="27">
        <v>5.2265846915578486E-2</v>
      </c>
      <c r="N288" s="27">
        <v>5.7558415647101221E-2</v>
      </c>
      <c r="O288" s="27">
        <v>4.2050612291922463E-3</v>
      </c>
      <c r="P288" s="27">
        <v>2.6247041939022872E-2</v>
      </c>
      <c r="Q288" s="27">
        <v>2.6874606935426752E-2</v>
      </c>
      <c r="R288" s="27">
        <v>5.8699108732143873E-2</v>
      </c>
      <c r="S288" s="27">
        <v>6.4651396661020863E-2</v>
      </c>
      <c r="T288" s="27">
        <v>5.6367595145813416E-2</v>
      </c>
      <c r="U288" s="27">
        <v>7.3286314108871625E-2</v>
      </c>
      <c r="V288" s="27">
        <v>6.3281422917599223E-2</v>
      </c>
      <c r="W288" s="27">
        <v>2.7422969081462509E-2</v>
      </c>
      <c r="X288" s="27">
        <v>6.527684567117896E-2</v>
      </c>
      <c r="Y288" s="27">
        <v>0.12468423148782037</v>
      </c>
      <c r="Z288" s="27">
        <v>0.11579939354697048</v>
      </c>
      <c r="AA288" s="27">
        <v>0.10707905934036024</v>
      </c>
      <c r="AB288" s="27">
        <v>0.12247460743394409</v>
      </c>
      <c r="AC288" s="27">
        <v>0.18545055107209626</v>
      </c>
      <c r="AD288" s="27">
        <v>0.13536201500639897</v>
      </c>
      <c r="AE288" s="27">
        <v>0.14004475434457844</v>
      </c>
    </row>
    <row r="289" spans="1:31" x14ac:dyDescent="0.2">
      <c r="A289" s="80" t="s">
        <v>535</v>
      </c>
      <c r="B289" s="4" t="s">
        <v>799</v>
      </c>
      <c r="C289" s="27">
        <v>2.501035671600001E-2</v>
      </c>
      <c r="D289" s="27">
        <v>2.3840097811200011E-2</v>
      </c>
      <c r="E289" s="27">
        <v>2.2665266456400004E-2</v>
      </c>
      <c r="F289" s="27">
        <v>2.1485862651600005E-2</v>
      </c>
      <c r="G289" s="27">
        <v>2.0301886396800001E-2</v>
      </c>
      <c r="H289" s="27">
        <v>1.9137874616999995E-2</v>
      </c>
      <c r="I289" s="27">
        <v>1.80441999972E-2</v>
      </c>
      <c r="J289" s="27">
        <v>1.6947227705399994E-2</v>
      </c>
      <c r="K289" s="27">
        <v>1.6006583566799997E-2</v>
      </c>
      <c r="L289" s="27">
        <v>1.5200066518199998E-2</v>
      </c>
      <c r="M289" s="27">
        <v>1.4666151762000004E-2</v>
      </c>
      <c r="N289" s="27">
        <v>1.3843951979400002E-2</v>
      </c>
      <c r="O289" s="27">
        <v>1.3018098351599998E-2</v>
      </c>
      <c r="P289" s="27">
        <v>1.2275194037400001E-2</v>
      </c>
      <c r="Q289" s="27">
        <v>1.1423744927999998E-2</v>
      </c>
      <c r="R289" s="27">
        <v>1.0479815558999999E-2</v>
      </c>
      <c r="S289" s="27">
        <v>9.4591979657999963E-3</v>
      </c>
      <c r="T289" s="27">
        <v>8.5709113402500006E-3</v>
      </c>
      <c r="U289" s="27">
        <v>3.8541645180000003E-3</v>
      </c>
      <c r="V289" s="27">
        <v>3.5153767165500001E-3</v>
      </c>
      <c r="W289" s="27">
        <v>4.0417781355000012E-3</v>
      </c>
      <c r="X289" s="27">
        <v>4.3551863730000003E-3</v>
      </c>
      <c r="Y289" s="27">
        <v>4.6306284120000004E-3</v>
      </c>
      <c r="Z289" s="27">
        <v>4.8968231264999995E-3</v>
      </c>
      <c r="AA289" s="27">
        <v>5.2333164045000021E-3</v>
      </c>
      <c r="AB289" s="27">
        <v>6.6446175150000012E-3</v>
      </c>
      <c r="AC289" s="27">
        <v>6.2060207400000001E-3</v>
      </c>
      <c r="AD289" s="27">
        <v>7.2434880990000002E-3</v>
      </c>
      <c r="AE289" s="27">
        <v>8.2809554580000003E-3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0.93661649387722823</v>
      </c>
      <c r="D297" s="28">
        <f t="shared" ref="D297:AE297" si="125">+D298+D383+D391+D399+D407+D415+D423+D424</f>
        <v>1.9243747180894617</v>
      </c>
      <c r="E297" s="28">
        <f t="shared" si="125"/>
        <v>0.7939901692406105</v>
      </c>
      <c r="F297" s="28">
        <f t="shared" si="125"/>
        <v>2.2937566869763129</v>
      </c>
      <c r="G297" s="28">
        <f t="shared" si="125"/>
        <v>1.8670696538474358</v>
      </c>
      <c r="H297" s="28">
        <f t="shared" si="125"/>
        <v>0.88176620737265765</v>
      </c>
      <c r="I297" s="28">
        <f t="shared" si="125"/>
        <v>0.95011284530846773</v>
      </c>
      <c r="J297" s="28">
        <f t="shared" si="125"/>
        <v>3.0487737209531143</v>
      </c>
      <c r="K297" s="28">
        <f t="shared" si="125"/>
        <v>0.77257340554729381</v>
      </c>
      <c r="L297" s="28">
        <f t="shared" si="125"/>
        <v>9.9246152109572634</v>
      </c>
      <c r="M297" s="28">
        <f t="shared" si="125"/>
        <v>0.56375694075945271</v>
      </c>
      <c r="N297" s="28">
        <f t="shared" si="125"/>
        <v>0.42735108594441545</v>
      </c>
      <c r="O297" s="28">
        <f t="shared" si="125"/>
        <v>6.697894048631003</v>
      </c>
      <c r="P297" s="28">
        <f t="shared" si="125"/>
        <v>0.40145118398628421</v>
      </c>
      <c r="Q297" s="28">
        <f t="shared" si="125"/>
        <v>1.3511729911393118</v>
      </c>
      <c r="R297" s="28">
        <f t="shared" si="125"/>
        <v>0.92180609012147929</v>
      </c>
      <c r="S297" s="28">
        <f t="shared" si="125"/>
        <v>0.44653803055234992</v>
      </c>
      <c r="T297" s="28">
        <f t="shared" si="125"/>
        <v>4.5046537821145041</v>
      </c>
      <c r="U297" s="28">
        <f t="shared" si="125"/>
        <v>0.93517544945656417</v>
      </c>
      <c r="V297" s="28">
        <f t="shared" si="125"/>
        <v>2.7295396143680497</v>
      </c>
      <c r="W297" s="28">
        <f t="shared" si="125"/>
        <v>1.2055573586841613</v>
      </c>
      <c r="X297" s="28">
        <f t="shared" si="125"/>
        <v>0.21103914747523625</v>
      </c>
      <c r="Y297" s="28">
        <f t="shared" si="125"/>
        <v>6.1937721620466322</v>
      </c>
      <c r="Z297" s="28">
        <f t="shared" si="125"/>
        <v>0.24540825027620228</v>
      </c>
      <c r="AA297" s="28">
        <f t="shared" si="125"/>
        <v>3.3288576969438433</v>
      </c>
      <c r="AB297" s="28">
        <f t="shared" si="125"/>
        <v>5.4352845372750664</v>
      </c>
      <c r="AC297" s="28">
        <f t="shared" si="125"/>
        <v>1.0399094059067731</v>
      </c>
      <c r="AD297" s="28">
        <f t="shared" si="125"/>
        <v>15.069787363366702</v>
      </c>
      <c r="AE297" s="28">
        <f t="shared" si="125"/>
        <v>0.7650238850126827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0.93381733907023934</v>
      </c>
      <c r="D298" s="21">
        <f t="shared" ref="D298:AE298" si="127">+D299+D367</f>
        <v>1.9101450167440921</v>
      </c>
      <c r="E298" s="21">
        <f t="shared" si="127"/>
        <v>0.7909966516194411</v>
      </c>
      <c r="F298" s="21">
        <f t="shared" si="127"/>
        <v>2.2804216724985569</v>
      </c>
      <c r="G298" s="21">
        <f t="shared" si="127"/>
        <v>1.8500567559172307</v>
      </c>
      <c r="H298" s="21">
        <f t="shared" si="127"/>
        <v>0.87461056811231419</v>
      </c>
      <c r="I298" s="21">
        <f t="shared" si="127"/>
        <v>0.9399810187263451</v>
      </c>
      <c r="J298" s="21">
        <f t="shared" si="127"/>
        <v>3.0113204884596803</v>
      </c>
      <c r="K298" s="21">
        <f t="shared" si="127"/>
        <v>0.76189567569409222</v>
      </c>
      <c r="L298" s="21">
        <f t="shared" si="127"/>
        <v>9.8703324627003965</v>
      </c>
      <c r="M298" s="21">
        <f t="shared" si="127"/>
        <v>0.55994084554402801</v>
      </c>
      <c r="N298" s="21">
        <f t="shared" si="127"/>
        <v>0.4247812740643937</v>
      </c>
      <c r="O298" s="21">
        <f t="shared" si="127"/>
        <v>6.6625308641345029</v>
      </c>
      <c r="P298" s="21">
        <f t="shared" si="127"/>
        <v>0.39586379858628423</v>
      </c>
      <c r="Q298" s="21">
        <f t="shared" si="127"/>
        <v>1.3353074693346534</v>
      </c>
      <c r="R298" s="21">
        <f t="shared" si="127"/>
        <v>0.91292340159347929</v>
      </c>
      <c r="S298" s="21">
        <f t="shared" si="127"/>
        <v>0.43940327492354647</v>
      </c>
      <c r="T298" s="21">
        <f t="shared" si="127"/>
        <v>4.2662269238572481</v>
      </c>
      <c r="U298" s="21">
        <f t="shared" si="127"/>
        <v>0.88573874872977076</v>
      </c>
      <c r="V298" s="21">
        <f t="shared" si="127"/>
        <v>2.6945495698700497</v>
      </c>
      <c r="W298" s="21">
        <f t="shared" si="127"/>
        <v>1.1958670279041612</v>
      </c>
      <c r="X298" s="21">
        <f t="shared" si="127"/>
        <v>0.20795492489323625</v>
      </c>
      <c r="Y298" s="21">
        <f t="shared" si="127"/>
        <v>6.1253133756306317</v>
      </c>
      <c r="Z298" s="21">
        <f t="shared" si="127"/>
        <v>0.23751093123020228</v>
      </c>
      <c r="AA298" s="21">
        <f t="shared" si="127"/>
        <v>3.2985093502379232</v>
      </c>
      <c r="AB298" s="21">
        <f t="shared" si="127"/>
        <v>5.3949654630368462</v>
      </c>
      <c r="AC298" s="21">
        <f t="shared" si="127"/>
        <v>1.0240687124243733</v>
      </c>
      <c r="AD298" s="21">
        <f t="shared" si="127"/>
        <v>14.880318574863381</v>
      </c>
      <c r="AE298" s="21">
        <f t="shared" si="127"/>
        <v>0.75408966470356265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0.93381733907023934</v>
      </c>
      <c r="D299" s="21">
        <f t="shared" ref="D299:AE299" si="129">+D300+D349+D364</f>
        <v>1.9101450167440921</v>
      </c>
      <c r="E299" s="21">
        <f t="shared" si="129"/>
        <v>0.7909966516194411</v>
      </c>
      <c r="F299" s="21">
        <f t="shared" si="129"/>
        <v>2.2804216724985569</v>
      </c>
      <c r="G299" s="21">
        <f t="shared" si="129"/>
        <v>1.8500567559172307</v>
      </c>
      <c r="H299" s="21">
        <f t="shared" si="129"/>
        <v>0.87461056811231419</v>
      </c>
      <c r="I299" s="21">
        <f t="shared" si="129"/>
        <v>0.9399810187263451</v>
      </c>
      <c r="J299" s="21">
        <f t="shared" si="129"/>
        <v>3.0113204884596803</v>
      </c>
      <c r="K299" s="21">
        <f t="shared" si="129"/>
        <v>0.76189567569409222</v>
      </c>
      <c r="L299" s="21">
        <f t="shared" si="129"/>
        <v>9.8703324627003965</v>
      </c>
      <c r="M299" s="21">
        <f t="shared" si="129"/>
        <v>0.55994084554402801</v>
      </c>
      <c r="N299" s="21">
        <f t="shared" si="129"/>
        <v>0.4247812740643937</v>
      </c>
      <c r="O299" s="21">
        <f t="shared" si="129"/>
        <v>6.6625308641345029</v>
      </c>
      <c r="P299" s="21">
        <f t="shared" si="129"/>
        <v>0.39586379858628423</v>
      </c>
      <c r="Q299" s="21">
        <f t="shared" si="129"/>
        <v>1.3353074693346534</v>
      </c>
      <c r="R299" s="21">
        <f t="shared" si="129"/>
        <v>0.91292340159347929</v>
      </c>
      <c r="S299" s="21">
        <f t="shared" si="129"/>
        <v>0.43940327492354647</v>
      </c>
      <c r="T299" s="21">
        <f t="shared" si="129"/>
        <v>4.2662269238572481</v>
      </c>
      <c r="U299" s="21">
        <f t="shared" si="129"/>
        <v>0.88573874872977076</v>
      </c>
      <c r="V299" s="21">
        <f t="shared" si="129"/>
        <v>2.6945495698700497</v>
      </c>
      <c r="W299" s="21">
        <f t="shared" si="129"/>
        <v>1.1958670279041612</v>
      </c>
      <c r="X299" s="21">
        <f t="shared" si="129"/>
        <v>0.20795492489323625</v>
      </c>
      <c r="Y299" s="21">
        <f t="shared" si="129"/>
        <v>6.1253133756306317</v>
      </c>
      <c r="Z299" s="21">
        <f t="shared" si="129"/>
        <v>0.23751093123020228</v>
      </c>
      <c r="AA299" s="21">
        <f t="shared" si="129"/>
        <v>3.2985093502379232</v>
      </c>
      <c r="AB299" s="21">
        <f t="shared" si="129"/>
        <v>5.3949654630368462</v>
      </c>
      <c r="AC299" s="21">
        <f t="shared" si="129"/>
        <v>1.0240687124243733</v>
      </c>
      <c r="AD299" s="21">
        <f t="shared" si="129"/>
        <v>14.880318574863381</v>
      </c>
      <c r="AE299" s="21">
        <f t="shared" si="129"/>
        <v>0.75408966470356265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0.93381733907023934</v>
      </c>
      <c r="D349" s="21">
        <f t="shared" ref="D349:AE349" si="143">+D350+D355+D358+D363</f>
        <v>1.9101450167440921</v>
      </c>
      <c r="E349" s="21">
        <f t="shared" si="143"/>
        <v>0.7909966516194411</v>
      </c>
      <c r="F349" s="21">
        <f t="shared" si="143"/>
        <v>2.2804216724985569</v>
      </c>
      <c r="G349" s="21">
        <f t="shared" si="143"/>
        <v>1.8500567559172307</v>
      </c>
      <c r="H349" s="21">
        <f t="shared" si="143"/>
        <v>0.87461056811231419</v>
      </c>
      <c r="I349" s="21">
        <f t="shared" si="143"/>
        <v>0.9399810187263451</v>
      </c>
      <c r="J349" s="21">
        <f t="shared" si="143"/>
        <v>3.0113204884596803</v>
      </c>
      <c r="K349" s="21">
        <f t="shared" si="143"/>
        <v>0.76189567569409222</v>
      </c>
      <c r="L349" s="21">
        <f t="shared" si="143"/>
        <v>9.8703324627003965</v>
      </c>
      <c r="M349" s="21">
        <f t="shared" si="143"/>
        <v>0.55994084554402801</v>
      </c>
      <c r="N349" s="21">
        <f t="shared" si="143"/>
        <v>0.4247812740643937</v>
      </c>
      <c r="O349" s="21">
        <f t="shared" si="143"/>
        <v>6.6625308641345029</v>
      </c>
      <c r="P349" s="21">
        <f t="shared" si="143"/>
        <v>0.39586379858628423</v>
      </c>
      <c r="Q349" s="21">
        <f t="shared" si="143"/>
        <v>1.3353074693346534</v>
      </c>
      <c r="R349" s="21">
        <f t="shared" si="143"/>
        <v>0.91292340159347929</v>
      </c>
      <c r="S349" s="21">
        <f t="shared" si="143"/>
        <v>0.43940327492354647</v>
      </c>
      <c r="T349" s="21">
        <f t="shared" si="143"/>
        <v>4.2662269238572481</v>
      </c>
      <c r="U349" s="21">
        <f t="shared" si="143"/>
        <v>0.88573874872977076</v>
      </c>
      <c r="V349" s="21">
        <f t="shared" si="143"/>
        <v>2.6945495698700497</v>
      </c>
      <c r="W349" s="21">
        <f t="shared" si="143"/>
        <v>1.1958670279041612</v>
      </c>
      <c r="X349" s="21">
        <f t="shared" si="143"/>
        <v>0.20795492489323625</v>
      </c>
      <c r="Y349" s="21">
        <f t="shared" si="143"/>
        <v>6.1253133756306317</v>
      </c>
      <c r="Z349" s="21">
        <f t="shared" si="143"/>
        <v>0.23751093123020228</v>
      </c>
      <c r="AA349" s="21">
        <f t="shared" si="143"/>
        <v>3.2985093502379232</v>
      </c>
      <c r="AB349" s="21">
        <f t="shared" si="143"/>
        <v>5.3949654630368462</v>
      </c>
      <c r="AC349" s="21">
        <f t="shared" si="143"/>
        <v>1.0240687124243733</v>
      </c>
      <c r="AD349" s="21">
        <f t="shared" si="143"/>
        <v>14.880318574863381</v>
      </c>
      <c r="AE349" s="21">
        <f t="shared" si="143"/>
        <v>0.75408966470356265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9.4715465754832751E-2</v>
      </c>
      <c r="D358" s="21">
        <f t="shared" ref="D358:AE358" si="149">+D359+D362</f>
        <v>0.85639352370879807</v>
      </c>
      <c r="E358" s="21">
        <f t="shared" si="149"/>
        <v>6.5557056893558563E-2</v>
      </c>
      <c r="F358" s="21">
        <f t="shared" si="149"/>
        <v>1.5423071403135136</v>
      </c>
      <c r="G358" s="21">
        <f t="shared" si="149"/>
        <v>1.5071535953769248</v>
      </c>
      <c r="H358" s="21">
        <f t="shared" si="149"/>
        <v>0.51243445692478429</v>
      </c>
      <c r="I358" s="21">
        <f t="shared" si="149"/>
        <v>0.59843253485898207</v>
      </c>
      <c r="J358" s="21">
        <f t="shared" si="149"/>
        <v>2.8602452617213427</v>
      </c>
      <c r="K358" s="21">
        <f t="shared" si="149"/>
        <v>0.25488388504454268</v>
      </c>
      <c r="L358" s="21">
        <f t="shared" si="149"/>
        <v>9.6837919010966722</v>
      </c>
      <c r="M358" s="21">
        <f t="shared" si="149"/>
        <v>0.25399185260923685</v>
      </c>
      <c r="N358" s="21">
        <f t="shared" si="149"/>
        <v>9.8100627420176972E-2</v>
      </c>
      <c r="O358" s="21">
        <f t="shared" si="149"/>
        <v>6.5545206041017225</v>
      </c>
      <c r="P358" s="21">
        <f t="shared" si="149"/>
        <v>0.23808780873259422</v>
      </c>
      <c r="Q358" s="21">
        <f t="shared" si="149"/>
        <v>1.0811111022240545</v>
      </c>
      <c r="R358" s="21">
        <f t="shared" si="149"/>
        <v>0.60744516381757319</v>
      </c>
      <c r="S358" s="21">
        <f t="shared" si="149"/>
        <v>9.4814783808946229E-2</v>
      </c>
      <c r="T358" s="21">
        <f t="shared" si="149"/>
        <v>3.7139456784004921</v>
      </c>
      <c r="U358" s="21">
        <f t="shared" si="149"/>
        <v>0.50876572650777208</v>
      </c>
      <c r="V358" s="21">
        <f t="shared" si="149"/>
        <v>2.3795546851468932</v>
      </c>
      <c r="W358" s="21">
        <f t="shared" si="149"/>
        <v>0.79885806253194647</v>
      </c>
      <c r="X358" s="21">
        <f t="shared" si="149"/>
        <v>5.1658500746121015E-2</v>
      </c>
      <c r="Y358" s="21">
        <f t="shared" si="149"/>
        <v>6.0140400488786643</v>
      </c>
      <c r="Z358" s="21">
        <f t="shared" si="149"/>
        <v>0.14259252287193136</v>
      </c>
      <c r="AA358" s="21">
        <f t="shared" si="149"/>
        <v>3.1763812427935849</v>
      </c>
      <c r="AB358" s="21">
        <f t="shared" si="149"/>
        <v>5.221446120879242</v>
      </c>
      <c r="AC358" s="21">
        <f t="shared" si="149"/>
        <v>0.76007615597170719</v>
      </c>
      <c r="AD358" s="21">
        <f t="shared" si="149"/>
        <v>14.27915037546836</v>
      </c>
      <c r="AE358" s="21">
        <f t="shared" si="149"/>
        <v>0.38304082177206111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8.5806835184649766E-2</v>
      </c>
      <c r="D359" s="21">
        <f t="shared" ref="D359:AE359" si="151">+D360+D361</f>
        <v>0.8103863304948109</v>
      </c>
      <c r="E359" s="21">
        <f t="shared" si="151"/>
        <v>5.8337026260934038E-2</v>
      </c>
      <c r="F359" s="21">
        <f t="shared" si="151"/>
        <v>1.4952178781695264</v>
      </c>
      <c r="G359" s="21">
        <f t="shared" si="151"/>
        <v>1.4742343359249483</v>
      </c>
      <c r="H359" s="21">
        <f t="shared" si="151"/>
        <v>0.47627229302949148</v>
      </c>
      <c r="I359" s="21">
        <f t="shared" si="151"/>
        <v>0.55785073031877574</v>
      </c>
      <c r="J359" s="21">
        <f t="shared" si="151"/>
        <v>2.8145139979191427</v>
      </c>
      <c r="K359" s="21">
        <f t="shared" si="151"/>
        <v>0.23830096770903253</v>
      </c>
      <c r="L359" s="21">
        <f t="shared" si="151"/>
        <v>9.5521255041836355</v>
      </c>
      <c r="M359" s="21">
        <f t="shared" si="151"/>
        <v>0.24364316577449346</v>
      </c>
      <c r="N359" s="21">
        <f t="shared" si="151"/>
        <v>8.832788280111302E-2</v>
      </c>
      <c r="O359" s="21">
        <f t="shared" si="151"/>
        <v>6.4740853459287528</v>
      </c>
      <c r="P359" s="21">
        <f t="shared" si="151"/>
        <v>0.19906787238367876</v>
      </c>
      <c r="Q359" s="21">
        <f t="shared" si="151"/>
        <v>1.0523802415961208</v>
      </c>
      <c r="R359" s="21">
        <f t="shared" si="151"/>
        <v>0.54384300116761286</v>
      </c>
      <c r="S359" s="21">
        <f t="shared" si="151"/>
        <v>7.7820817571879669E-2</v>
      </c>
      <c r="T359" s="21">
        <f t="shared" si="151"/>
        <v>3.7086205524048328</v>
      </c>
      <c r="U359" s="21">
        <f t="shared" si="151"/>
        <v>0.43663317703236948</v>
      </c>
      <c r="V359" s="21">
        <f t="shared" si="151"/>
        <v>2.324113223245575</v>
      </c>
      <c r="W359" s="21">
        <f t="shared" si="151"/>
        <v>0.78252084980524916</v>
      </c>
      <c r="X359" s="21">
        <f t="shared" si="151"/>
        <v>3.7976667337764829E-2</v>
      </c>
      <c r="Y359" s="21">
        <f t="shared" si="151"/>
        <v>5.8713003574573221</v>
      </c>
      <c r="Z359" s="21">
        <f t="shared" si="151"/>
        <v>0.13544449152558369</v>
      </c>
      <c r="AA359" s="21">
        <f t="shared" si="151"/>
        <v>3.1431888006632409</v>
      </c>
      <c r="AB359" s="21">
        <f t="shared" si="151"/>
        <v>5.1297599015966746</v>
      </c>
      <c r="AC359" s="21">
        <f t="shared" si="151"/>
        <v>0.69915073450342824</v>
      </c>
      <c r="AD359" s="21">
        <f t="shared" si="151"/>
        <v>14.249663234162936</v>
      </c>
      <c r="AE359" s="21">
        <f t="shared" si="151"/>
        <v>0.34689903073460759</v>
      </c>
    </row>
    <row r="360" spans="1:31" x14ac:dyDescent="0.2">
      <c r="A360" s="9" t="s">
        <v>624</v>
      </c>
      <c r="B360" s="4" t="s">
        <v>556</v>
      </c>
      <c r="C360" s="27">
        <v>1.8982761123819605E-2</v>
      </c>
      <c r="D360" s="27">
        <v>0.42831324689687317</v>
      </c>
      <c r="E360" s="27">
        <v>9.6257717911049888E-3</v>
      </c>
      <c r="F360" s="27">
        <v>0.12592878148179887</v>
      </c>
      <c r="G360" s="27">
        <v>7.2667857461382893E-2</v>
      </c>
      <c r="H360" s="27">
        <v>2.8507739493028202E-2</v>
      </c>
      <c r="I360" s="27">
        <v>9.7887211565041446E-2</v>
      </c>
      <c r="J360" s="27">
        <v>0.50801564526144127</v>
      </c>
      <c r="K360" s="27">
        <v>4.6784946663573107E-2</v>
      </c>
      <c r="L360" s="27">
        <v>1.481255928463395</v>
      </c>
      <c r="M360" s="27">
        <v>3.3144236900262018E-2</v>
      </c>
      <c r="N360" s="27">
        <v>2.9125099202143585E-2</v>
      </c>
      <c r="O360" s="27">
        <v>3.1259189924504005</v>
      </c>
      <c r="P360" s="27">
        <v>1.2729369240331209E-2</v>
      </c>
      <c r="Q360" s="27">
        <v>8.2533013629491808E-2</v>
      </c>
      <c r="R360" s="27">
        <v>4.9485370425213657E-2</v>
      </c>
      <c r="S360" s="27">
        <v>2.4387808373013381E-2</v>
      </c>
      <c r="T360" s="27">
        <v>0.31388751468899945</v>
      </c>
      <c r="U360" s="27">
        <v>5.7548844176924775E-2</v>
      </c>
      <c r="V360" s="27">
        <v>0.37725717898044059</v>
      </c>
      <c r="W360" s="27">
        <v>0.24406707139618949</v>
      </c>
      <c r="X360" s="27">
        <v>3.8931459207479577E-3</v>
      </c>
      <c r="Y360" s="27">
        <v>1.4273314477488281</v>
      </c>
      <c r="Z360" s="27">
        <v>9.0630085188501564E-3</v>
      </c>
      <c r="AA360" s="27">
        <v>0.57158395658853645</v>
      </c>
      <c r="AB360" s="27">
        <v>2.2143264859158198</v>
      </c>
      <c r="AC360" s="27">
        <v>0.21064523261312113</v>
      </c>
      <c r="AD360" s="27">
        <v>6.0055576579487973</v>
      </c>
      <c r="AE360" s="27">
        <v>6.20186124654383E-2</v>
      </c>
    </row>
    <row r="361" spans="1:31" x14ac:dyDescent="0.2">
      <c r="A361" s="9" t="s">
        <v>625</v>
      </c>
      <c r="B361" s="4" t="s">
        <v>592</v>
      </c>
      <c r="C361" s="27">
        <v>6.6824074060830158E-2</v>
      </c>
      <c r="D361" s="27">
        <v>0.38207308359793773</v>
      </c>
      <c r="E361" s="27">
        <v>4.8711254469829046E-2</v>
      </c>
      <c r="F361" s="27">
        <v>1.3692890966877276</v>
      </c>
      <c r="G361" s="27">
        <v>1.4015664784635655</v>
      </c>
      <c r="H361" s="27">
        <v>0.44776455353646327</v>
      </c>
      <c r="I361" s="27">
        <v>0.45996351875373431</v>
      </c>
      <c r="J361" s="27">
        <v>2.3064983526577012</v>
      </c>
      <c r="K361" s="27">
        <v>0.19151602104545942</v>
      </c>
      <c r="L361" s="27">
        <v>8.0708695757202396</v>
      </c>
      <c r="M361" s="27">
        <v>0.21049892887423144</v>
      </c>
      <c r="N361" s="27">
        <v>5.9202783598969431E-2</v>
      </c>
      <c r="O361" s="27">
        <v>3.3481663534783519</v>
      </c>
      <c r="P361" s="27">
        <v>0.18633850314334754</v>
      </c>
      <c r="Q361" s="27">
        <v>0.96984722796662892</v>
      </c>
      <c r="R361" s="27">
        <v>0.49435763074239925</v>
      </c>
      <c r="S361" s="27">
        <v>5.3433009198866281E-2</v>
      </c>
      <c r="T361" s="27">
        <v>3.3947330377158331</v>
      </c>
      <c r="U361" s="27">
        <v>0.37908433285544468</v>
      </c>
      <c r="V361" s="27">
        <v>1.9468560442651344</v>
      </c>
      <c r="W361" s="27">
        <v>0.53845377840905961</v>
      </c>
      <c r="X361" s="27">
        <v>3.4083521417016871E-2</v>
      </c>
      <c r="Y361" s="27">
        <v>4.4439689097084942</v>
      </c>
      <c r="Z361" s="27">
        <v>0.12638148300673352</v>
      </c>
      <c r="AA361" s="27">
        <v>2.5716048440747046</v>
      </c>
      <c r="AB361" s="27">
        <v>2.9154334156808543</v>
      </c>
      <c r="AC361" s="27">
        <v>0.48850550189030706</v>
      </c>
      <c r="AD361" s="27">
        <v>8.2441055762141389</v>
      </c>
      <c r="AE361" s="27">
        <v>0.28488041826916932</v>
      </c>
    </row>
    <row r="362" spans="1:31" x14ac:dyDescent="0.2">
      <c r="A362" s="9" t="s">
        <v>626</v>
      </c>
      <c r="B362" s="4" t="s">
        <v>627</v>
      </c>
      <c r="C362" s="27">
        <v>8.9086305701829918E-3</v>
      </c>
      <c r="D362" s="27">
        <v>4.6007193213987177E-2</v>
      </c>
      <c r="E362" s="27">
        <v>7.2200306326245219E-3</v>
      </c>
      <c r="F362" s="27">
        <v>4.7089262143987169E-2</v>
      </c>
      <c r="G362" s="27">
        <v>3.2919259451976497E-2</v>
      </c>
      <c r="H362" s="27">
        <v>3.6162163895292837E-2</v>
      </c>
      <c r="I362" s="27">
        <v>4.0581804540206316E-2</v>
      </c>
      <c r="J362" s="27">
        <v>4.5731263802200148E-2</v>
      </c>
      <c r="K362" s="27">
        <v>1.6582917335510126E-2</v>
      </c>
      <c r="L362" s="27">
        <v>0.13166639691303655</v>
      </c>
      <c r="M362" s="27">
        <v>1.0348686834743366E-2</v>
      </c>
      <c r="N362" s="27">
        <v>9.7727446190639597E-3</v>
      </c>
      <c r="O362" s="27">
        <v>8.0435258172969454E-2</v>
      </c>
      <c r="P362" s="27">
        <v>3.9019936348915457E-2</v>
      </c>
      <c r="Q362" s="27">
        <v>2.8730860627933827E-2</v>
      </c>
      <c r="R362" s="27">
        <v>6.3602162649960312E-2</v>
      </c>
      <c r="S362" s="27">
        <v>1.6993966237066567E-2</v>
      </c>
      <c r="T362" s="27">
        <v>5.3251259956593432E-3</v>
      </c>
      <c r="U362" s="27">
        <v>7.2132549475402652E-2</v>
      </c>
      <c r="V362" s="27">
        <v>5.5441461901318038E-2</v>
      </c>
      <c r="W362" s="27">
        <v>1.6337212726697335E-2</v>
      </c>
      <c r="X362" s="27">
        <v>1.3681833408356187E-2</v>
      </c>
      <c r="Y362" s="27">
        <v>0.14273969142134191</v>
      </c>
      <c r="Z362" s="27">
        <v>7.148031346347665E-3</v>
      </c>
      <c r="AA362" s="27">
        <v>3.3192442130343995E-2</v>
      </c>
      <c r="AB362" s="27">
        <v>9.1686219282567205E-2</v>
      </c>
      <c r="AC362" s="27">
        <v>6.0925421468278972E-2</v>
      </c>
      <c r="AD362" s="27">
        <v>2.9487141305424368E-2</v>
      </c>
      <c r="AE362" s="27">
        <v>3.6141791037453547E-2</v>
      </c>
    </row>
    <row r="363" spans="1:31" x14ac:dyDescent="0.2">
      <c r="A363" s="9" t="s">
        <v>628</v>
      </c>
      <c r="B363" s="4" t="s">
        <v>629</v>
      </c>
      <c r="C363" s="27">
        <v>0.83910187331540653</v>
      </c>
      <c r="D363" s="27">
        <v>1.053751493035294</v>
      </c>
      <c r="E363" s="27">
        <v>0.7254395947258826</v>
      </c>
      <c r="F363" s="27">
        <v>0.73811453218504341</v>
      </c>
      <c r="G363" s="27">
        <v>0.34290316054030595</v>
      </c>
      <c r="H363" s="27">
        <v>0.36217611118752996</v>
      </c>
      <c r="I363" s="27">
        <v>0.34154848386736297</v>
      </c>
      <c r="J363" s="27">
        <v>0.15107522673833751</v>
      </c>
      <c r="K363" s="27">
        <v>0.5070117906495496</v>
      </c>
      <c r="L363" s="27">
        <v>0.18654056160372401</v>
      </c>
      <c r="M363" s="27">
        <v>0.30594899293479111</v>
      </c>
      <c r="N363" s="27">
        <v>0.3266806466442167</v>
      </c>
      <c r="O363" s="27">
        <v>0.10801026003278011</v>
      </c>
      <c r="P363" s="27">
        <v>0.15777598985369001</v>
      </c>
      <c r="Q363" s="27">
        <v>0.25419636711059895</v>
      </c>
      <c r="R363" s="27">
        <v>0.3054782377759061</v>
      </c>
      <c r="S363" s="27">
        <v>0.34458849111460021</v>
      </c>
      <c r="T363" s="27">
        <v>0.5522812454567565</v>
      </c>
      <c r="U363" s="27">
        <v>0.37697302222199874</v>
      </c>
      <c r="V363" s="27">
        <v>0.31499488472315668</v>
      </c>
      <c r="W363" s="27">
        <v>0.39700896537221475</v>
      </c>
      <c r="X363" s="27">
        <v>0.15629642414711523</v>
      </c>
      <c r="Y363" s="27">
        <v>0.11127332675196762</v>
      </c>
      <c r="Z363" s="27">
        <v>9.4918408358270923E-2</v>
      </c>
      <c r="AA363" s="27">
        <v>0.1221281074443382</v>
      </c>
      <c r="AB363" s="27">
        <v>0.17351934215760401</v>
      </c>
      <c r="AC363" s="27">
        <v>0.26399255645266601</v>
      </c>
      <c r="AD363" s="27">
        <v>0.60116819939502097</v>
      </c>
      <c r="AE363" s="27">
        <v>0.37104884293150159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7.2301518698892784E-4</v>
      </c>
      <c r="D383" s="21">
        <f t="shared" ref="D383:AE383" si="167">+D384+D385</f>
        <v>3.7338959273696083E-3</v>
      </c>
      <c r="E383" s="21">
        <f t="shared" si="167"/>
        <v>5.8597017316945241E-4</v>
      </c>
      <c r="F383" s="21">
        <f t="shared" si="167"/>
        <v>3.8217155157558827E-3</v>
      </c>
      <c r="G383" s="21">
        <f t="shared" si="167"/>
        <v>2.6716928422051414E-3</v>
      </c>
      <c r="H383" s="21">
        <f t="shared" si="167"/>
        <v>2.9348835923434578E-3</v>
      </c>
      <c r="I383" s="21">
        <f t="shared" si="167"/>
        <v>3.2935770281225926E-3</v>
      </c>
      <c r="J383" s="21">
        <f t="shared" si="167"/>
        <v>3.7115017834338767E-3</v>
      </c>
      <c r="K383" s="21">
        <f t="shared" si="167"/>
        <v>1.345852315201516E-3</v>
      </c>
      <c r="L383" s="21">
        <f t="shared" si="167"/>
        <v>1.0685907764865603E-2</v>
      </c>
      <c r="M383" s="21">
        <f t="shared" si="167"/>
        <v>9.5669450542470048E-4</v>
      </c>
      <c r="N383" s="21">
        <f t="shared" si="167"/>
        <v>7.9314578402171017E-4</v>
      </c>
      <c r="O383" s="21">
        <f t="shared" si="167"/>
        <v>6.5280418544999327E-3</v>
      </c>
      <c r="P383" s="21">
        <f t="shared" si="167"/>
        <v>0</v>
      </c>
      <c r="Q383" s="21">
        <f t="shared" si="167"/>
        <v>1.8251729999999995E-4</v>
      </c>
      <c r="R383" s="21">
        <f t="shared" si="167"/>
        <v>1.2077100000000001E-4</v>
      </c>
      <c r="S383" s="21">
        <f t="shared" si="167"/>
        <v>5.1030000000000012E-7</v>
      </c>
      <c r="T383" s="21">
        <f t="shared" si="167"/>
        <v>4.0541634E-2</v>
      </c>
      <c r="U383" s="21">
        <f t="shared" si="167"/>
        <v>9.2041110000000003E-4</v>
      </c>
      <c r="V383" s="21">
        <f t="shared" si="167"/>
        <v>3.874878E-3</v>
      </c>
      <c r="W383" s="21">
        <f t="shared" si="167"/>
        <v>2.0071800000000001E-4</v>
      </c>
      <c r="X383" s="21">
        <f t="shared" si="167"/>
        <v>5.8684500000000004E-5</v>
      </c>
      <c r="Y383" s="21">
        <f t="shared" si="167"/>
        <v>5.6455169400000019E-2</v>
      </c>
      <c r="Z383" s="21">
        <f t="shared" si="167"/>
        <v>8.413146E-4</v>
      </c>
      <c r="AA383" s="21">
        <f t="shared" si="167"/>
        <v>6.3754840800000004E-3</v>
      </c>
      <c r="AB383" s="21">
        <f t="shared" si="167"/>
        <v>3.3887322000000007E-3</v>
      </c>
      <c r="AC383" s="21">
        <f t="shared" si="167"/>
        <v>3.324094200000001E-3</v>
      </c>
      <c r="AD383" s="21">
        <f t="shared" si="167"/>
        <v>0.1173062331</v>
      </c>
      <c r="AE383" s="21">
        <f t="shared" si="167"/>
        <v>2.195991E-3</v>
      </c>
    </row>
    <row r="384" spans="1:31" x14ac:dyDescent="0.2">
      <c r="A384" s="9" t="s">
        <v>669</v>
      </c>
      <c r="B384" s="4" t="s">
        <v>670</v>
      </c>
      <c r="C384" s="27">
        <v>7.2301518698892784E-4</v>
      </c>
      <c r="D384" s="27">
        <v>3.7338959273696083E-3</v>
      </c>
      <c r="E384" s="27">
        <v>5.8597017316945241E-4</v>
      </c>
      <c r="F384" s="27">
        <v>3.8217155157558827E-3</v>
      </c>
      <c r="G384" s="27">
        <v>2.6716928422051414E-3</v>
      </c>
      <c r="H384" s="27">
        <v>2.9348835923434578E-3</v>
      </c>
      <c r="I384" s="27">
        <v>3.2935770281225926E-3</v>
      </c>
      <c r="J384" s="27">
        <v>3.7115017834338767E-3</v>
      </c>
      <c r="K384" s="27">
        <v>1.345852315201516E-3</v>
      </c>
      <c r="L384" s="27">
        <v>1.0685907764865603E-2</v>
      </c>
      <c r="M384" s="27">
        <v>9.5669450542470048E-4</v>
      </c>
      <c r="N384" s="27">
        <v>7.9314578402171017E-4</v>
      </c>
      <c r="O384" s="27">
        <v>6.5280418544999327E-3</v>
      </c>
      <c r="P384" s="27">
        <v>0</v>
      </c>
      <c r="Q384" s="27">
        <v>1.8251729999999995E-4</v>
      </c>
      <c r="R384" s="27">
        <v>1.2077100000000001E-4</v>
      </c>
      <c r="S384" s="27">
        <v>5.1030000000000012E-7</v>
      </c>
      <c r="T384" s="27">
        <v>4.0541634E-2</v>
      </c>
      <c r="U384" s="27">
        <v>9.2041110000000003E-4</v>
      </c>
      <c r="V384" s="27">
        <v>3.874878E-3</v>
      </c>
      <c r="W384" s="27">
        <v>2.0071800000000001E-4</v>
      </c>
      <c r="X384" s="27">
        <v>5.8684500000000004E-5</v>
      </c>
      <c r="Y384" s="27">
        <v>5.6455169400000019E-2</v>
      </c>
      <c r="Z384" s="27">
        <v>8.413146E-4</v>
      </c>
      <c r="AA384" s="27">
        <v>6.3754840800000004E-3</v>
      </c>
      <c r="AB384" s="27">
        <v>3.3887322000000007E-3</v>
      </c>
      <c r="AC384" s="27">
        <v>3.324094200000001E-3</v>
      </c>
      <c r="AD384" s="27">
        <v>0.1173062331</v>
      </c>
      <c r="AE384" s="27">
        <v>2.195991E-3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2.0761396199999995E-3</v>
      </c>
      <c r="D391" s="21">
        <f t="shared" ref="D391:AE391" si="169">+D392+D393</f>
        <v>1.0495805418E-2</v>
      </c>
      <c r="E391" s="21">
        <f t="shared" si="169"/>
        <v>2.4075474479999998E-3</v>
      </c>
      <c r="F391" s="21">
        <f t="shared" si="169"/>
        <v>9.5132989620000004E-3</v>
      </c>
      <c r="G391" s="21">
        <f t="shared" si="169"/>
        <v>1.4341205087999999E-2</v>
      </c>
      <c r="H391" s="21">
        <f t="shared" si="169"/>
        <v>4.2207556679999996E-3</v>
      </c>
      <c r="I391" s="21">
        <f t="shared" si="169"/>
        <v>6.8382495539999989E-3</v>
      </c>
      <c r="J391" s="21">
        <f t="shared" si="169"/>
        <v>3.3741730710000001E-2</v>
      </c>
      <c r="K391" s="21">
        <f t="shared" si="169"/>
        <v>9.331877538000001E-3</v>
      </c>
      <c r="L391" s="21">
        <f t="shared" si="169"/>
        <v>4.3596840492000001E-2</v>
      </c>
      <c r="M391" s="21">
        <f t="shared" si="169"/>
        <v>2.85940071E-3</v>
      </c>
      <c r="N391" s="21">
        <f t="shared" si="169"/>
        <v>1.7766660959999995E-3</v>
      </c>
      <c r="O391" s="21">
        <f t="shared" si="169"/>
        <v>2.8835142641999996E-2</v>
      </c>
      <c r="P391" s="21">
        <f t="shared" si="169"/>
        <v>5.5873854000000004E-3</v>
      </c>
      <c r="Q391" s="21">
        <f t="shared" si="169"/>
        <v>1.5683004504658347E-2</v>
      </c>
      <c r="R391" s="21">
        <f t="shared" si="169"/>
        <v>8.7619175279999989E-3</v>
      </c>
      <c r="S391" s="21">
        <f t="shared" si="169"/>
        <v>7.1342453288034801E-3</v>
      </c>
      <c r="T391" s="21">
        <f t="shared" si="169"/>
        <v>0.19788522425725558</v>
      </c>
      <c r="U391" s="21">
        <f t="shared" si="169"/>
        <v>4.8516289626793489E-2</v>
      </c>
      <c r="V391" s="21">
        <f t="shared" si="169"/>
        <v>3.1115166497999995E-2</v>
      </c>
      <c r="W391" s="21">
        <f t="shared" si="169"/>
        <v>9.4896127800000001E-3</v>
      </c>
      <c r="X391" s="21">
        <f t="shared" si="169"/>
        <v>3.0255380819999992E-3</v>
      </c>
      <c r="Y391" s="21">
        <f t="shared" si="169"/>
        <v>1.2003617015999999E-2</v>
      </c>
      <c r="Z391" s="21">
        <f t="shared" si="169"/>
        <v>7.0560044459999994E-3</v>
      </c>
      <c r="AA391" s="21">
        <f t="shared" si="169"/>
        <v>2.3972862625920001E-2</v>
      </c>
      <c r="AB391" s="21">
        <f t="shared" si="169"/>
        <v>3.6930342038219988E-2</v>
      </c>
      <c r="AC391" s="21">
        <f t="shared" si="169"/>
        <v>1.2516599282399999E-2</v>
      </c>
      <c r="AD391" s="21">
        <f t="shared" si="169"/>
        <v>7.2162555403320006E-2</v>
      </c>
      <c r="AE391" s="21">
        <f t="shared" si="169"/>
        <v>8.7382293091200006E-3</v>
      </c>
    </row>
    <row r="392" spans="1:31" x14ac:dyDescent="0.2">
      <c r="A392" s="9" t="s">
        <v>679</v>
      </c>
      <c r="B392" s="4" t="s">
        <v>680</v>
      </c>
      <c r="C392" s="27">
        <v>2.0761396199999995E-3</v>
      </c>
      <c r="D392" s="27">
        <v>1.0495805418E-2</v>
      </c>
      <c r="E392" s="27">
        <v>2.4075474479999998E-3</v>
      </c>
      <c r="F392" s="27">
        <v>9.5132989620000004E-3</v>
      </c>
      <c r="G392" s="27">
        <v>1.4341205087999999E-2</v>
      </c>
      <c r="H392" s="27">
        <v>4.2207556679999996E-3</v>
      </c>
      <c r="I392" s="27">
        <v>6.8382495539999989E-3</v>
      </c>
      <c r="J392" s="27">
        <v>3.3741730710000001E-2</v>
      </c>
      <c r="K392" s="27">
        <v>9.331877538000001E-3</v>
      </c>
      <c r="L392" s="27">
        <v>4.3596840492000001E-2</v>
      </c>
      <c r="M392" s="27">
        <v>2.85940071E-3</v>
      </c>
      <c r="N392" s="27">
        <v>1.7766660959999995E-3</v>
      </c>
      <c r="O392" s="27">
        <v>2.8835142641999996E-2</v>
      </c>
      <c r="P392" s="27">
        <v>5.5873854000000004E-3</v>
      </c>
      <c r="Q392" s="27">
        <v>1.3185002448000003E-2</v>
      </c>
      <c r="R392" s="27">
        <v>8.7619175279999989E-3</v>
      </c>
      <c r="S392" s="27">
        <v>2.2365128700000004E-3</v>
      </c>
      <c r="T392" s="27">
        <v>9.9898208279999984E-3</v>
      </c>
      <c r="U392" s="27">
        <v>1.1413984968000002E-2</v>
      </c>
      <c r="V392" s="27">
        <v>3.1115166497999995E-2</v>
      </c>
      <c r="W392" s="27">
        <v>9.4896127800000001E-3</v>
      </c>
      <c r="X392" s="27">
        <v>3.0255380819999992E-3</v>
      </c>
      <c r="Y392" s="27">
        <v>1.2003617015999999E-2</v>
      </c>
      <c r="Z392" s="27">
        <v>7.0560044459999994E-3</v>
      </c>
      <c r="AA392" s="27">
        <v>2.3972862625920001E-2</v>
      </c>
      <c r="AB392" s="27">
        <v>3.6930342038219988E-2</v>
      </c>
      <c r="AC392" s="27">
        <v>1.2516599282399999E-2</v>
      </c>
      <c r="AD392" s="27">
        <v>7.2162555403320006E-2</v>
      </c>
      <c r="AE392" s="27">
        <v>8.7382293091200006E-3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</v>
      </c>
      <c r="L393" s="21">
        <f t="shared" si="171"/>
        <v>0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2.4980020566583443E-3</v>
      </c>
      <c r="R393" s="21">
        <f t="shared" si="171"/>
        <v>0</v>
      </c>
      <c r="S393" s="21">
        <f t="shared" si="171"/>
        <v>4.8977324588034797E-3</v>
      </c>
      <c r="T393" s="21">
        <f t="shared" si="171"/>
        <v>0.18789540342925559</v>
      </c>
      <c r="U393" s="21">
        <f t="shared" si="171"/>
        <v>3.7102304658793488E-2</v>
      </c>
      <c r="V393" s="21">
        <f t="shared" si="171"/>
        <v>0</v>
      </c>
      <c r="W393" s="21">
        <f t="shared" si="171"/>
        <v>0</v>
      </c>
      <c r="X393" s="21">
        <f t="shared" si="171"/>
        <v>0</v>
      </c>
      <c r="Y393" s="21">
        <f t="shared" si="171"/>
        <v>0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2.4980020566583443E-3</v>
      </c>
      <c r="R394" s="27">
        <v>0</v>
      </c>
      <c r="S394" s="27">
        <v>4.8977324588034797E-3</v>
      </c>
      <c r="T394" s="27">
        <v>0.18789540342925559</v>
      </c>
      <c r="U394" s="27">
        <v>3.7102304658793488E-2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5.6777971378638039</v>
      </c>
      <c r="D425" s="28">
        <f t="shared" ref="D425:AE425" si="182">+D426+D430+D431+D434</f>
        <v>5.6525907562918567</v>
      </c>
      <c r="E425" s="28">
        <f t="shared" si="182"/>
        <v>5.9680151466963984</v>
      </c>
      <c r="F425" s="28">
        <f t="shared" si="182"/>
        <v>6.2573849954121172</v>
      </c>
      <c r="G425" s="28">
        <f t="shared" si="182"/>
        <v>6.5370489838427543</v>
      </c>
      <c r="H425" s="28">
        <f t="shared" si="182"/>
        <v>7.0289224496402234</v>
      </c>
      <c r="I425" s="28">
        <f t="shared" si="182"/>
        <v>7.3405324914643248</v>
      </c>
      <c r="J425" s="28">
        <f t="shared" si="182"/>
        <v>7.5367946545940079</v>
      </c>
      <c r="K425" s="28">
        <f t="shared" si="182"/>
        <v>7.6299339930897645</v>
      </c>
      <c r="L425" s="28">
        <f t="shared" si="182"/>
        <v>7.9370459317141115</v>
      </c>
      <c r="M425" s="28">
        <f t="shared" si="182"/>
        <v>8.5349877816526671</v>
      </c>
      <c r="N425" s="28">
        <f t="shared" si="182"/>
        <v>9.153526371629777</v>
      </c>
      <c r="O425" s="28">
        <f t="shared" si="182"/>
        <v>9.1602493818342303</v>
      </c>
      <c r="P425" s="28">
        <f t="shared" si="182"/>
        <v>11.688790274985111</v>
      </c>
      <c r="Q425" s="28">
        <f t="shared" si="182"/>
        <v>13.54104989189973</v>
      </c>
      <c r="R425" s="28">
        <f t="shared" si="182"/>
        <v>15.854130910788889</v>
      </c>
      <c r="S425" s="28">
        <f t="shared" si="182"/>
        <v>17.685307134256568</v>
      </c>
      <c r="T425" s="28">
        <f t="shared" si="182"/>
        <v>15.182691361633207</v>
      </c>
      <c r="U425" s="28">
        <f t="shared" si="182"/>
        <v>16.386020185841083</v>
      </c>
      <c r="V425" s="28">
        <f t="shared" si="182"/>
        <v>17.059459154982036</v>
      </c>
      <c r="W425" s="28">
        <f t="shared" si="182"/>
        <v>17.708367414385172</v>
      </c>
      <c r="X425" s="28">
        <f t="shared" si="182"/>
        <v>19.967445280898836</v>
      </c>
      <c r="Y425" s="28">
        <f t="shared" si="182"/>
        <v>16.250885396800129</v>
      </c>
      <c r="Z425" s="28">
        <f t="shared" si="182"/>
        <v>20.668728128553184</v>
      </c>
      <c r="AA425" s="28">
        <f t="shared" si="182"/>
        <v>23.062480480897793</v>
      </c>
      <c r="AB425" s="28">
        <f t="shared" si="182"/>
        <v>24.384406260360727</v>
      </c>
      <c r="AC425" s="28">
        <f t="shared" si="182"/>
        <v>25.979349900360742</v>
      </c>
      <c r="AD425" s="28">
        <f t="shared" si="182"/>
        <v>31.044130061003617</v>
      </c>
      <c r="AE425" s="28">
        <f t="shared" si="182"/>
        <v>32.19563954726943</v>
      </c>
    </row>
    <row r="426" spans="1:31" x14ac:dyDescent="0.2">
      <c r="A426" s="80" t="s">
        <v>723</v>
      </c>
      <c r="B426" s="4" t="s">
        <v>724</v>
      </c>
      <c r="C426" s="21">
        <f>+C427+C428+C429</f>
        <v>2.3846738311374405</v>
      </c>
      <c r="D426" s="21">
        <f t="shared" ref="D426:AE426" si="183">+D427+D428+D429</f>
        <v>2.4520026259456285</v>
      </c>
      <c r="E426" s="21">
        <f t="shared" si="183"/>
        <v>2.7917420951816556</v>
      </c>
      <c r="F426" s="21">
        <f t="shared" si="183"/>
        <v>3.1565497925457917</v>
      </c>
      <c r="G426" s="21">
        <f t="shared" si="183"/>
        <v>3.4777924919976559</v>
      </c>
      <c r="H426" s="21">
        <f t="shared" si="183"/>
        <v>3.8057032101707136</v>
      </c>
      <c r="I426" s="21">
        <f t="shared" si="183"/>
        <v>4.1886960314371144</v>
      </c>
      <c r="J426" s="21">
        <f t="shared" si="183"/>
        <v>4.5550218676021235</v>
      </c>
      <c r="K426" s="21">
        <f t="shared" si="183"/>
        <v>4.9369649449312387</v>
      </c>
      <c r="L426" s="21">
        <f t="shared" si="183"/>
        <v>5.2969000084869258</v>
      </c>
      <c r="M426" s="21">
        <f t="shared" si="183"/>
        <v>5.8096792203035488</v>
      </c>
      <c r="N426" s="21">
        <f t="shared" si="183"/>
        <v>6.4852340442410572</v>
      </c>
      <c r="O426" s="21">
        <f t="shared" si="183"/>
        <v>7.0023807050309728</v>
      </c>
      <c r="P426" s="21">
        <f t="shared" si="183"/>
        <v>7.569632441002156</v>
      </c>
      <c r="Q426" s="21">
        <f t="shared" si="183"/>
        <v>8.2142033041205149</v>
      </c>
      <c r="R426" s="21">
        <f t="shared" si="183"/>
        <v>9.786568918549392</v>
      </c>
      <c r="S426" s="21">
        <f t="shared" si="183"/>
        <v>10.388976576246716</v>
      </c>
      <c r="T426" s="21">
        <f t="shared" si="183"/>
        <v>8.5433899748358932</v>
      </c>
      <c r="U426" s="21">
        <f t="shared" si="183"/>
        <v>9.9478793467519431</v>
      </c>
      <c r="V426" s="21">
        <f t="shared" si="183"/>
        <v>12.107031037283631</v>
      </c>
      <c r="W426" s="21">
        <f t="shared" si="183"/>
        <v>13.516954842832428</v>
      </c>
      <c r="X426" s="21">
        <f t="shared" si="183"/>
        <v>14.405850328378634</v>
      </c>
      <c r="Y426" s="21">
        <f t="shared" si="183"/>
        <v>11.372181978671415</v>
      </c>
      <c r="Z426" s="21">
        <f t="shared" si="183"/>
        <v>15.564886864019591</v>
      </c>
      <c r="AA426" s="21">
        <f t="shared" si="183"/>
        <v>16.823866507821709</v>
      </c>
      <c r="AB426" s="21">
        <f t="shared" si="183"/>
        <v>17.612724348303345</v>
      </c>
      <c r="AC426" s="21">
        <f t="shared" si="183"/>
        <v>19.274110998777914</v>
      </c>
      <c r="AD426" s="21">
        <f t="shared" si="183"/>
        <v>24.437995138061037</v>
      </c>
      <c r="AE426" s="21">
        <f t="shared" si="183"/>
        <v>25.376890852254419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0.232711945962122</v>
      </c>
      <c r="F427" s="27">
        <v>0.47692211307078225</v>
      </c>
      <c r="G427" s="27">
        <v>0.71443339070888068</v>
      </c>
      <c r="H427" s="27">
        <v>0.94874167291186284</v>
      </c>
      <c r="I427" s="27">
        <v>1.2108234157185163</v>
      </c>
      <c r="J427" s="27">
        <v>1.5906142116168016</v>
      </c>
      <c r="K427" s="27">
        <v>1.9877014415467764</v>
      </c>
      <c r="L427" s="27">
        <v>2.3879919537136245</v>
      </c>
      <c r="M427" s="27">
        <v>2.939456099354548</v>
      </c>
      <c r="N427" s="27">
        <v>3.5789620449734709</v>
      </c>
      <c r="O427" s="27">
        <v>4.1345654156344809</v>
      </c>
      <c r="P427" s="27">
        <v>4.7044238070651287</v>
      </c>
      <c r="Q427" s="27">
        <v>5.3548517410274528</v>
      </c>
      <c r="R427" s="27">
        <v>6.6819546261089862</v>
      </c>
      <c r="S427" s="27">
        <v>7.360192409877544</v>
      </c>
      <c r="T427" s="27">
        <v>6.1162086754548985</v>
      </c>
      <c r="U427" s="27">
        <v>7.2424233838365142</v>
      </c>
      <c r="V427" s="27">
        <v>8.8208387351100832</v>
      </c>
      <c r="W427" s="27">
        <v>10.111648707556984</v>
      </c>
      <c r="X427" s="27">
        <v>10.992458578720337</v>
      </c>
      <c r="Y427" s="27">
        <v>8.7454534735783778</v>
      </c>
      <c r="Z427" s="27">
        <v>12.253183010606801</v>
      </c>
      <c r="AA427" s="27">
        <v>13.303380033696097</v>
      </c>
      <c r="AB427" s="27">
        <v>14.195797491352684</v>
      </c>
      <c r="AC427" s="27">
        <v>15.453942399689833</v>
      </c>
      <c r="AD427" s="27">
        <v>19.764211819400145</v>
      </c>
      <c r="AE427" s="27">
        <v>21.172638948216946</v>
      </c>
    </row>
    <row r="428" spans="1:31" x14ac:dyDescent="0.2">
      <c r="A428" s="80" t="s">
        <v>726</v>
      </c>
      <c r="B428" s="4" t="s">
        <v>818</v>
      </c>
      <c r="C428" s="27">
        <v>0.45702894339533312</v>
      </c>
      <c r="D428" s="27">
        <v>0.46977122095434137</v>
      </c>
      <c r="E428" s="27">
        <v>0.51159470747670122</v>
      </c>
      <c r="F428" s="27">
        <v>0.54668678559025097</v>
      </c>
      <c r="G428" s="27">
        <v>0.56991992095558108</v>
      </c>
      <c r="H428" s="27">
        <v>0.58900959643273509</v>
      </c>
      <c r="I428" s="27">
        <v>0.6129287569599845</v>
      </c>
      <c r="J428" s="27">
        <v>0.61607768722287071</v>
      </c>
      <c r="K428" s="27">
        <v>0.61945649512456635</v>
      </c>
      <c r="L428" s="27">
        <v>0.62371203502719386</v>
      </c>
      <c r="M428" s="27">
        <v>0.61025431204898362</v>
      </c>
      <c r="N428" s="27">
        <v>0.63177544980870737</v>
      </c>
      <c r="O428" s="27">
        <v>0.61456614172034985</v>
      </c>
      <c r="P428" s="27">
        <v>0.60848596815021394</v>
      </c>
      <c r="Q428" s="27">
        <v>0.60522541625374304</v>
      </c>
      <c r="R428" s="27">
        <v>0.6492615259042831</v>
      </c>
      <c r="S428" s="27">
        <v>0.62973288938219829</v>
      </c>
      <c r="T428" s="27">
        <v>0.52274051574179603</v>
      </c>
      <c r="U428" s="27">
        <v>0.62006882998218327</v>
      </c>
      <c r="V428" s="27">
        <v>0.70970989469115719</v>
      </c>
      <c r="W428" s="27">
        <v>0.67789637980159134</v>
      </c>
      <c r="X428" s="27">
        <v>0.65939353445638049</v>
      </c>
      <c r="Y428" s="27">
        <v>0.488059567798317</v>
      </c>
      <c r="Z428" s="27">
        <v>0.6146704443183687</v>
      </c>
      <c r="AA428" s="27">
        <v>0.63197948927146952</v>
      </c>
      <c r="AB428" s="27">
        <v>0.49389322812453534</v>
      </c>
      <c r="AC428" s="27">
        <v>0.51783007804146008</v>
      </c>
      <c r="AD428" s="27">
        <v>0.59809981911513688</v>
      </c>
      <c r="AE428" s="27">
        <v>0.69489646186583198</v>
      </c>
    </row>
    <row r="429" spans="1:31" x14ac:dyDescent="0.2">
      <c r="A429" s="80" t="s">
        <v>727</v>
      </c>
      <c r="B429" s="4" t="s">
        <v>819</v>
      </c>
      <c r="C429" s="27">
        <v>1.9276448877421075</v>
      </c>
      <c r="D429" s="27">
        <v>1.9822314049912872</v>
      </c>
      <c r="E429" s="27">
        <v>2.0474354417428327</v>
      </c>
      <c r="F429" s="27">
        <v>2.1329408938847583</v>
      </c>
      <c r="G429" s="27">
        <v>2.1934391803331943</v>
      </c>
      <c r="H429" s="27">
        <v>2.2679519408261157</v>
      </c>
      <c r="I429" s="27">
        <v>2.3649438587586133</v>
      </c>
      <c r="J429" s="27">
        <v>2.3483299687624508</v>
      </c>
      <c r="K429" s="27">
        <v>2.3298070082598965</v>
      </c>
      <c r="L429" s="27">
        <v>2.285196019746107</v>
      </c>
      <c r="M429" s="27">
        <v>2.2599688089000165</v>
      </c>
      <c r="N429" s="27">
        <v>2.2744965494588794</v>
      </c>
      <c r="O429" s="27">
        <v>2.2532491476761414</v>
      </c>
      <c r="P429" s="27">
        <v>2.2567226657868131</v>
      </c>
      <c r="Q429" s="27">
        <v>2.2541261468393188</v>
      </c>
      <c r="R429" s="27">
        <v>2.4553527665361226</v>
      </c>
      <c r="S429" s="27">
        <v>2.399051276986973</v>
      </c>
      <c r="T429" s="27">
        <v>1.9044407836391981</v>
      </c>
      <c r="U429" s="27">
        <v>2.0853871329332465</v>
      </c>
      <c r="V429" s="27">
        <v>2.5764824074823909</v>
      </c>
      <c r="W429" s="27">
        <v>2.7274097554738521</v>
      </c>
      <c r="X429" s="27">
        <v>2.753998215201916</v>
      </c>
      <c r="Y429" s="27">
        <v>2.1386689372947214</v>
      </c>
      <c r="Z429" s="27">
        <v>2.6970334090944217</v>
      </c>
      <c r="AA429" s="27">
        <v>2.888506984854144</v>
      </c>
      <c r="AB429" s="27">
        <v>2.9230336288261265</v>
      </c>
      <c r="AC429" s="27">
        <v>3.3023385210466221</v>
      </c>
      <c r="AD429" s="27">
        <v>4.0756834995457529</v>
      </c>
      <c r="AE429" s="27">
        <v>3.5093554421716444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6.5326216521053207E-2</v>
      </c>
      <c r="D431" s="21">
        <f t="shared" ref="D431:AE431" si="185">+D432+D433</f>
        <v>6.636033716336634E-2</v>
      </c>
      <c r="E431" s="21">
        <f t="shared" si="185"/>
        <v>6.5455927558534993E-2</v>
      </c>
      <c r="F431" s="21">
        <f t="shared" si="185"/>
        <v>6.6278503588798485E-2</v>
      </c>
      <c r="G431" s="21">
        <f t="shared" si="185"/>
        <v>6.6674681269965716E-2</v>
      </c>
      <c r="H431" s="21">
        <f t="shared" si="185"/>
        <v>6.8114267906867726E-2</v>
      </c>
      <c r="I431" s="21">
        <f t="shared" si="185"/>
        <v>6.9542506255221972E-2</v>
      </c>
      <c r="J431" s="21">
        <f t="shared" si="185"/>
        <v>7.1149907793594161E-2</v>
      </c>
      <c r="K431" s="21">
        <f t="shared" si="185"/>
        <v>7.1836147322565685E-2</v>
      </c>
      <c r="L431" s="21">
        <f t="shared" si="185"/>
        <v>7.1038430979250652E-2</v>
      </c>
      <c r="M431" s="21">
        <f t="shared" si="185"/>
        <v>7.1953213183410872E-2</v>
      </c>
      <c r="N431" s="21">
        <f t="shared" si="185"/>
        <v>7.2189691010108206E-2</v>
      </c>
      <c r="O431" s="21">
        <f t="shared" si="185"/>
        <v>7.5999588109748745E-2</v>
      </c>
      <c r="P431" s="21">
        <f t="shared" si="185"/>
        <v>8.2306574842079774E-2</v>
      </c>
      <c r="Q431" s="21">
        <f t="shared" si="185"/>
        <v>8.6318306407192347E-2</v>
      </c>
      <c r="R431" s="21">
        <f t="shared" si="185"/>
        <v>8.8993202488548681E-2</v>
      </c>
      <c r="S431" s="21">
        <f t="shared" si="185"/>
        <v>9.8382342524269695E-2</v>
      </c>
      <c r="T431" s="21">
        <f t="shared" si="185"/>
        <v>0.10793905035222408</v>
      </c>
      <c r="U431" s="21">
        <f t="shared" si="185"/>
        <v>0.11516822843292293</v>
      </c>
      <c r="V431" s="21">
        <f t="shared" si="185"/>
        <v>0.11641308003091062</v>
      </c>
      <c r="W431" s="21">
        <f t="shared" si="185"/>
        <v>0.11702645038143414</v>
      </c>
      <c r="X431" s="21">
        <f t="shared" si="185"/>
        <v>0.11713028780956626</v>
      </c>
      <c r="Y431" s="21">
        <f t="shared" si="185"/>
        <v>0.11689388461764377</v>
      </c>
      <c r="Z431" s="21">
        <f t="shared" si="185"/>
        <v>0.11800546109336733</v>
      </c>
      <c r="AA431" s="21">
        <f t="shared" si="185"/>
        <v>0.12171914630800319</v>
      </c>
      <c r="AB431" s="21">
        <f t="shared" si="185"/>
        <v>0.12566704463549566</v>
      </c>
      <c r="AC431" s="21">
        <f t="shared" si="185"/>
        <v>0.12955072301312143</v>
      </c>
      <c r="AD431" s="21">
        <f t="shared" si="185"/>
        <v>0.12888036652063675</v>
      </c>
      <c r="AE431" s="21">
        <f t="shared" si="185"/>
        <v>0.13590048213976283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6.9565906140348827E-9</v>
      </c>
      <c r="K432" s="27">
        <v>5.0087940333047683E-8</v>
      </c>
      <c r="L432" s="27">
        <v>3.4062389243560412E-8</v>
      </c>
      <c r="M432" s="27">
        <v>4.5839461717283291E-8</v>
      </c>
      <c r="N432" s="27">
        <v>5.6880985539039939E-8</v>
      </c>
      <c r="O432" s="27">
        <v>6.766455633883558E-8</v>
      </c>
      <c r="P432" s="27">
        <v>6.8325860499126162E-8</v>
      </c>
      <c r="Q432" s="27">
        <v>6.0149692296913424E-8</v>
      </c>
      <c r="R432" s="27">
        <v>7.3674166329764056E-8</v>
      </c>
      <c r="S432" s="27">
        <v>7.998716640185802E-8</v>
      </c>
      <c r="T432" s="27">
        <v>1.0014708186616335E-7</v>
      </c>
      <c r="U432" s="27">
        <v>8.9894365283080752E-8</v>
      </c>
      <c r="V432" s="27">
        <v>1.0236123138801085E-7</v>
      </c>
      <c r="W432" s="27">
        <v>9.9676227846042119E-8</v>
      </c>
      <c r="X432" s="27">
        <v>1.2405532641613646E-7</v>
      </c>
      <c r="Y432" s="27">
        <v>1.0537807800849715E-7</v>
      </c>
      <c r="Z432" s="27">
        <v>9.445139437053483E-8</v>
      </c>
      <c r="AA432" s="27">
        <v>9.8474021870030642E-8</v>
      </c>
      <c r="AB432" s="27">
        <v>7.7504154962950275E-7</v>
      </c>
      <c r="AC432" s="27">
        <v>1.396348577498556E-6</v>
      </c>
      <c r="AD432" s="27">
        <v>2.7609765137958092E-7</v>
      </c>
      <c r="AE432" s="27">
        <v>4.8370547627591692E-6</v>
      </c>
    </row>
    <row r="433" spans="1:31" x14ac:dyDescent="0.2">
      <c r="A433" s="80" t="s">
        <v>734</v>
      </c>
      <c r="B433" s="4" t="s">
        <v>735</v>
      </c>
      <c r="C433" s="27">
        <v>6.5326216521053207E-2</v>
      </c>
      <c r="D433" s="27">
        <v>6.636033716336634E-2</v>
      </c>
      <c r="E433" s="27">
        <v>6.5455927558534993E-2</v>
      </c>
      <c r="F433" s="27">
        <v>6.6278503588798485E-2</v>
      </c>
      <c r="G433" s="27">
        <v>6.6674681269965716E-2</v>
      </c>
      <c r="H433" s="27">
        <v>6.8114267906867726E-2</v>
      </c>
      <c r="I433" s="27">
        <v>6.9542506255221972E-2</v>
      </c>
      <c r="J433" s="27">
        <v>7.1149900837003552E-2</v>
      </c>
      <c r="K433" s="27">
        <v>7.1836097234625348E-2</v>
      </c>
      <c r="L433" s="27">
        <v>7.103839691686141E-2</v>
      </c>
      <c r="M433" s="27">
        <v>7.1953167343949159E-2</v>
      </c>
      <c r="N433" s="27">
        <v>7.2189634129122673E-2</v>
      </c>
      <c r="O433" s="27">
        <v>7.5999520445192412E-2</v>
      </c>
      <c r="P433" s="27">
        <v>8.2306506516219277E-2</v>
      </c>
      <c r="Q433" s="27">
        <v>8.631824625750005E-2</v>
      </c>
      <c r="R433" s="27">
        <v>8.8993128814382358E-2</v>
      </c>
      <c r="S433" s="27">
        <v>9.8382262537103291E-2</v>
      </c>
      <c r="T433" s="27">
        <v>0.10793895020514221</v>
      </c>
      <c r="U433" s="27">
        <v>0.11516813853855765</v>
      </c>
      <c r="V433" s="27">
        <v>0.11641297766967923</v>
      </c>
      <c r="W433" s="27">
        <v>0.1170263507052063</v>
      </c>
      <c r="X433" s="27">
        <v>0.11713016375423985</v>
      </c>
      <c r="Y433" s="27">
        <v>0.11689377923956576</v>
      </c>
      <c r="Z433" s="27">
        <v>0.11800536664197296</v>
      </c>
      <c r="AA433" s="27">
        <v>0.12171904783398133</v>
      </c>
      <c r="AB433" s="27">
        <v>0.12566626959394603</v>
      </c>
      <c r="AC433" s="27">
        <v>0.12954932666454394</v>
      </c>
      <c r="AD433" s="27">
        <v>0.12888009042298537</v>
      </c>
      <c r="AE433" s="27">
        <v>0.13589564508500007</v>
      </c>
    </row>
    <row r="434" spans="1:31" x14ac:dyDescent="0.2">
      <c r="A434" s="80" t="s">
        <v>736</v>
      </c>
      <c r="B434" s="4" t="s">
        <v>737</v>
      </c>
      <c r="C434" s="21">
        <f>+C435+C436</f>
        <v>3.2277970902053101</v>
      </c>
      <c r="D434" s="21">
        <f t="shared" ref="D434:AE434" si="186">+D435+D436</f>
        <v>3.1342277931828617</v>
      </c>
      <c r="E434" s="21">
        <f t="shared" si="186"/>
        <v>3.1108171239562079</v>
      </c>
      <c r="F434" s="21">
        <f t="shared" si="186"/>
        <v>3.0345566992775268</v>
      </c>
      <c r="G434" s="21">
        <f t="shared" si="186"/>
        <v>2.9925818105751327</v>
      </c>
      <c r="H434" s="21">
        <f t="shared" si="186"/>
        <v>3.1551049715626416</v>
      </c>
      <c r="I434" s="21">
        <f t="shared" si="186"/>
        <v>3.0822939537719884</v>
      </c>
      <c r="J434" s="21">
        <f t="shared" si="186"/>
        <v>2.9106228791982902</v>
      </c>
      <c r="K434" s="21">
        <f t="shared" si="186"/>
        <v>2.6211329008359598</v>
      </c>
      <c r="L434" s="21">
        <f t="shared" si="186"/>
        <v>2.5691074922479356</v>
      </c>
      <c r="M434" s="21">
        <f t="shared" si="186"/>
        <v>2.6533553481657068</v>
      </c>
      <c r="N434" s="21">
        <f t="shared" si="186"/>
        <v>2.5961026363786104</v>
      </c>
      <c r="O434" s="21">
        <f t="shared" si="186"/>
        <v>2.0818690886935092</v>
      </c>
      <c r="P434" s="21">
        <f t="shared" si="186"/>
        <v>4.0368512591408754</v>
      </c>
      <c r="Q434" s="21">
        <f t="shared" si="186"/>
        <v>5.2405282813720238</v>
      </c>
      <c r="R434" s="21">
        <f t="shared" si="186"/>
        <v>5.9785687897509483</v>
      </c>
      <c r="S434" s="21">
        <f t="shared" si="186"/>
        <v>7.1979482154855816</v>
      </c>
      <c r="T434" s="21">
        <f t="shared" si="186"/>
        <v>6.5313623364450901</v>
      </c>
      <c r="U434" s="21">
        <f t="shared" si="186"/>
        <v>6.322972610656219</v>
      </c>
      <c r="V434" s="21">
        <f t="shared" si="186"/>
        <v>4.8360150376674937</v>
      </c>
      <c r="W434" s="21">
        <f t="shared" si="186"/>
        <v>4.0743861211713117</v>
      </c>
      <c r="X434" s="21">
        <f t="shared" si="186"/>
        <v>5.4444646647106385</v>
      </c>
      <c r="Y434" s="21">
        <f t="shared" si="186"/>
        <v>4.7618095335110677</v>
      </c>
      <c r="Z434" s="21">
        <f t="shared" si="186"/>
        <v>4.9858358034402261</v>
      </c>
      <c r="AA434" s="21">
        <f t="shared" si="186"/>
        <v>6.1168948267680818</v>
      </c>
      <c r="AB434" s="21">
        <f t="shared" si="186"/>
        <v>6.6460148674218846</v>
      </c>
      <c r="AC434" s="21">
        <f t="shared" si="186"/>
        <v>6.5756881785697052</v>
      </c>
      <c r="AD434" s="21">
        <f t="shared" si="186"/>
        <v>6.4772545564219435</v>
      </c>
      <c r="AE434" s="21">
        <f t="shared" si="186"/>
        <v>6.6828482128752436</v>
      </c>
    </row>
    <row r="435" spans="1:31" x14ac:dyDescent="0.2">
      <c r="A435" s="80" t="s">
        <v>738</v>
      </c>
      <c r="B435" s="4" t="s">
        <v>739</v>
      </c>
      <c r="C435" s="27">
        <v>3.0742598426985568</v>
      </c>
      <c r="D435" s="27">
        <v>2.9533598169330735</v>
      </c>
      <c r="E435" s="27">
        <v>2.8750942564708977</v>
      </c>
      <c r="F435" s="27">
        <v>2.8272144240863515</v>
      </c>
      <c r="G435" s="27">
        <v>2.7840360351053994</v>
      </c>
      <c r="H435" s="27">
        <v>2.8621927160159086</v>
      </c>
      <c r="I435" s="27">
        <v>2.6264840881760065</v>
      </c>
      <c r="J435" s="27">
        <v>2.4270099977496775</v>
      </c>
      <c r="K435" s="27">
        <v>2.1924336534594429</v>
      </c>
      <c r="L435" s="27">
        <v>2.1361866926855577</v>
      </c>
      <c r="M435" s="27">
        <v>2.2040839124238407</v>
      </c>
      <c r="N435" s="27">
        <v>2.2842865076254357</v>
      </c>
      <c r="O435" s="27">
        <v>1.768572211949748</v>
      </c>
      <c r="P435" s="27">
        <v>3.5981994765370064</v>
      </c>
      <c r="Q435" s="27">
        <v>4.7422422902388108</v>
      </c>
      <c r="R435" s="27">
        <v>5.3500648550523451</v>
      </c>
      <c r="S435" s="27">
        <v>5.8572935271473456</v>
      </c>
      <c r="T435" s="27">
        <v>5.1503990511761817</v>
      </c>
      <c r="U435" s="27">
        <v>4.9208255494375459</v>
      </c>
      <c r="V435" s="27">
        <v>4.5548558231951422</v>
      </c>
      <c r="W435" s="27">
        <v>3.194121808993708</v>
      </c>
      <c r="X435" s="27">
        <v>4.5248843575752309</v>
      </c>
      <c r="Y435" s="27">
        <v>4.1155568175471737</v>
      </c>
      <c r="Z435" s="27">
        <v>4.5069263005275548</v>
      </c>
      <c r="AA435" s="27">
        <v>5.1769862437214504</v>
      </c>
      <c r="AB435" s="27">
        <v>5.1650562277530625</v>
      </c>
      <c r="AC435" s="27">
        <v>5.6057488491720369</v>
      </c>
      <c r="AD435" s="27">
        <v>5.3552263514724308</v>
      </c>
      <c r="AE435" s="27">
        <v>5.4813813556487485</v>
      </c>
    </row>
    <row r="436" spans="1:31" x14ac:dyDescent="0.2">
      <c r="A436" s="80" t="s">
        <v>740</v>
      </c>
      <c r="B436" s="4" t="s">
        <v>741</v>
      </c>
      <c r="C436" s="27">
        <v>0.15353724750675346</v>
      </c>
      <c r="D436" s="27">
        <v>0.1808679762497882</v>
      </c>
      <c r="E436" s="27">
        <v>0.23572286748531007</v>
      </c>
      <c r="F436" s="27">
        <v>0.20734227519117546</v>
      </c>
      <c r="G436" s="27">
        <v>0.20854577546973352</v>
      </c>
      <c r="H436" s="27">
        <v>0.29291225554673284</v>
      </c>
      <c r="I436" s="27">
        <v>0.45580986559598208</v>
      </c>
      <c r="J436" s="27">
        <v>0.48361288144861264</v>
      </c>
      <c r="K436" s="27">
        <v>0.42869924737651705</v>
      </c>
      <c r="L436" s="27">
        <v>0.43292079956237772</v>
      </c>
      <c r="M436" s="27">
        <v>0.44927143574186601</v>
      </c>
      <c r="N436" s="27">
        <v>0.31181612875317488</v>
      </c>
      <c r="O436" s="27">
        <v>0.31329687674376111</v>
      </c>
      <c r="P436" s="27">
        <v>0.43865178260386922</v>
      </c>
      <c r="Q436" s="27">
        <v>0.49828599113321315</v>
      </c>
      <c r="R436" s="27">
        <v>0.62850393469860366</v>
      </c>
      <c r="S436" s="27">
        <v>1.3406546883382362</v>
      </c>
      <c r="T436" s="27">
        <v>1.3809632852689089</v>
      </c>
      <c r="U436" s="27">
        <v>1.4021470612186728</v>
      </c>
      <c r="V436" s="27">
        <v>0.28115921447235154</v>
      </c>
      <c r="W436" s="27">
        <v>0.88026431217760392</v>
      </c>
      <c r="X436" s="27">
        <v>0.91958030713540795</v>
      </c>
      <c r="Y436" s="27">
        <v>0.646252715963894</v>
      </c>
      <c r="Z436" s="27">
        <v>0.47890950291267087</v>
      </c>
      <c r="AA436" s="27">
        <v>0.9399085830466315</v>
      </c>
      <c r="AB436" s="27">
        <v>1.4809586396688226</v>
      </c>
      <c r="AC436" s="27">
        <v>0.96993932939766825</v>
      </c>
      <c r="AD436" s="27">
        <v>1.1220282049495123</v>
      </c>
      <c r="AE436" s="27">
        <v>1.201466857226495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78.205932430626589</v>
      </c>
      <c r="D455" s="28">
        <f t="shared" si="190"/>
        <v>75.896288330133444</v>
      </c>
      <c r="E455" s="28">
        <f t="shared" si="190"/>
        <v>65.501039687112907</v>
      </c>
      <c r="F455" s="28">
        <f t="shared" si="190"/>
        <v>62.765710728467624</v>
      </c>
      <c r="G455" s="28">
        <f t="shared" si="190"/>
        <v>56.675593785912497</v>
      </c>
      <c r="H455" s="28">
        <f t="shared" si="190"/>
        <v>51.048311829445154</v>
      </c>
      <c r="I455" s="28">
        <f t="shared" si="190"/>
        <v>48.284203622976001</v>
      </c>
      <c r="J455" s="28">
        <f t="shared" si="190"/>
        <v>46.815715896406658</v>
      </c>
      <c r="K455" s="28">
        <f t="shared" si="190"/>
        <v>43.372626209197051</v>
      </c>
      <c r="L455" s="28">
        <f t="shared" si="190"/>
        <v>51.759780773572636</v>
      </c>
      <c r="M455" s="28">
        <f t="shared" si="190"/>
        <v>43.57985355813738</v>
      </c>
      <c r="N455" s="28">
        <f t="shared" si="190"/>
        <v>43.282626816206729</v>
      </c>
      <c r="O455" s="28">
        <f t="shared" si="190"/>
        <v>48.453997584108848</v>
      </c>
      <c r="P455" s="28">
        <f t="shared" si="190"/>
        <v>43.446997003043698</v>
      </c>
      <c r="Q455" s="28">
        <f t="shared" si="190"/>
        <v>46.300761269856288</v>
      </c>
      <c r="R455" s="28">
        <f t="shared" si="190"/>
        <v>47.349148794430086</v>
      </c>
      <c r="S455" s="28">
        <f t="shared" si="190"/>
        <v>47.184642271151503</v>
      </c>
      <c r="T455" s="28">
        <f t="shared" si="190"/>
        <v>50.451606847552938</v>
      </c>
      <c r="U455" s="28">
        <f t="shared" si="190"/>
        <v>47.749852336662492</v>
      </c>
      <c r="V455" s="28">
        <f t="shared" si="190"/>
        <v>48.507282513688338</v>
      </c>
      <c r="W455" s="28">
        <f t="shared" si="190"/>
        <v>45.982517902096419</v>
      </c>
      <c r="X455" s="28">
        <f t="shared" si="190"/>
        <v>48.353325956635445</v>
      </c>
      <c r="Y455" s="28">
        <f t="shared" si="190"/>
        <v>50.197105883349529</v>
      </c>
      <c r="Z455" s="28">
        <f t="shared" si="190"/>
        <v>46.444158772977303</v>
      </c>
      <c r="AA455" s="28">
        <f t="shared" si="190"/>
        <v>55.235581518732161</v>
      </c>
      <c r="AB455" s="28">
        <f t="shared" si="190"/>
        <v>57.88509358252297</v>
      </c>
      <c r="AC455" s="28">
        <f t="shared" si="190"/>
        <v>53.710429114178019</v>
      </c>
      <c r="AD455" s="28">
        <f t="shared" si="190"/>
        <v>70.840378407342754</v>
      </c>
      <c r="AE455" s="28">
        <f t="shared" si="190"/>
        <v>57.032203785512124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47.307091725745913</v>
      </c>
      <c r="D456" s="28">
        <f t="shared" si="191"/>
        <v>43.787740876115755</v>
      </c>
      <c r="E456" s="28">
        <f t="shared" si="191"/>
        <v>34.014454304802719</v>
      </c>
      <c r="F456" s="28">
        <f t="shared" si="191"/>
        <v>29.328781368168062</v>
      </c>
      <c r="G456" s="28">
        <f t="shared" si="191"/>
        <v>23.103762012257761</v>
      </c>
      <c r="H456" s="28">
        <f t="shared" si="191"/>
        <v>17.709147271085111</v>
      </c>
      <c r="I456" s="28">
        <f t="shared" si="191"/>
        <v>14.339245058280611</v>
      </c>
      <c r="J456" s="28">
        <f t="shared" si="191"/>
        <v>10.373967709217279</v>
      </c>
      <c r="K456" s="28">
        <f t="shared" si="191"/>
        <v>9.5081755637952714</v>
      </c>
      <c r="L456" s="28">
        <f t="shared" si="191"/>
        <v>8.8886196079637578</v>
      </c>
      <c r="M456" s="28">
        <f t="shared" si="191"/>
        <v>10.133826643907469</v>
      </c>
      <c r="N456" s="28">
        <f t="shared" si="191"/>
        <v>10.024754258876058</v>
      </c>
      <c r="O456" s="28">
        <f t="shared" si="191"/>
        <v>9.4709783691789298</v>
      </c>
      <c r="P456" s="28">
        <f t="shared" si="191"/>
        <v>8.8503431698255692</v>
      </c>
      <c r="Q456" s="28">
        <f t="shared" si="191"/>
        <v>9.2411399298666534</v>
      </c>
      <c r="R456" s="28">
        <f t="shared" si="191"/>
        <v>8.8402976370896269</v>
      </c>
      <c r="S456" s="28">
        <f t="shared" si="191"/>
        <v>7.7966844098748949</v>
      </c>
      <c r="T456" s="28">
        <f t="shared" si="191"/>
        <v>10.033378212549193</v>
      </c>
      <c r="U456" s="28">
        <f t="shared" si="191"/>
        <v>10.529063155235422</v>
      </c>
      <c r="V456" s="28">
        <f t="shared" si="191"/>
        <v>9.8001533048846312</v>
      </c>
      <c r="W456" s="28">
        <f t="shared" si="191"/>
        <v>9.0664002207950354</v>
      </c>
      <c r="X456" s="28">
        <f t="shared" si="191"/>
        <v>10.889341581244397</v>
      </c>
      <c r="Y456" s="28">
        <f t="shared" si="191"/>
        <v>12.518314606137631</v>
      </c>
      <c r="Z456" s="28">
        <f t="shared" si="191"/>
        <v>12.899476967450326</v>
      </c>
      <c r="AA456" s="28">
        <f t="shared" si="191"/>
        <v>14.848329696773522</v>
      </c>
      <c r="AB456" s="28">
        <f t="shared" si="191"/>
        <v>12.363736060640475</v>
      </c>
      <c r="AC456" s="28">
        <f t="shared" si="191"/>
        <v>10.897176897693896</v>
      </c>
      <c r="AD456" s="28">
        <f t="shared" si="191"/>
        <v>8.9754264219730189</v>
      </c>
      <c r="AE456" s="28">
        <f t="shared" si="191"/>
        <v>8.2720144970386293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2.7887169515081398</v>
      </c>
      <c r="D457" s="21">
        <f t="shared" si="192"/>
        <v>3.0793206222763598</v>
      </c>
      <c r="E457" s="21">
        <f t="shared" si="192"/>
        <v>3.1580331476673829</v>
      </c>
      <c r="F457" s="21">
        <f t="shared" si="192"/>
        <v>2.8619241662707444</v>
      </c>
      <c r="G457" s="21">
        <f t="shared" si="192"/>
        <v>2.9086879003211994</v>
      </c>
      <c r="H457" s="21">
        <f t="shared" si="192"/>
        <v>2.9800688284678301</v>
      </c>
      <c r="I457" s="21">
        <f t="shared" si="192"/>
        <v>3.1538297993615276</v>
      </c>
      <c r="J457" s="21">
        <f t="shared" si="192"/>
        <v>2.8015192514814524</v>
      </c>
      <c r="K457" s="21">
        <f t="shared" si="192"/>
        <v>2.811809082470111</v>
      </c>
      <c r="L457" s="21">
        <f t="shared" si="192"/>
        <v>2.9016523217992685</v>
      </c>
      <c r="M457" s="21">
        <f t="shared" si="192"/>
        <v>3.0605341745680299</v>
      </c>
      <c r="N457" s="21">
        <f t="shared" si="192"/>
        <v>2.9223686188648648</v>
      </c>
      <c r="O457" s="21">
        <f t="shared" si="192"/>
        <v>2.9786484383913105</v>
      </c>
      <c r="P457" s="21">
        <f t="shared" si="192"/>
        <v>2.887205413992421</v>
      </c>
      <c r="Q457" s="21">
        <f t="shared" si="192"/>
        <v>3.0313330861284467</v>
      </c>
      <c r="R457" s="21">
        <f t="shared" si="192"/>
        <v>3.1541527867459682</v>
      </c>
      <c r="S457" s="21">
        <f t="shared" si="192"/>
        <v>3.3556606295471179</v>
      </c>
      <c r="T457" s="21">
        <f t="shared" si="192"/>
        <v>3.6895471148525831</v>
      </c>
      <c r="U457" s="21">
        <f t="shared" si="192"/>
        <v>3.7498387988745137</v>
      </c>
      <c r="V457" s="21">
        <f t="shared" si="192"/>
        <v>3.76904767096224</v>
      </c>
      <c r="W457" s="21">
        <f t="shared" si="192"/>
        <v>3.4278942085768249</v>
      </c>
      <c r="X457" s="21">
        <f t="shared" si="192"/>
        <v>3.6881419901903372</v>
      </c>
      <c r="Y457" s="21">
        <f t="shared" si="192"/>
        <v>3.7356256749952368</v>
      </c>
      <c r="Z457" s="21">
        <f t="shared" si="192"/>
        <v>3.8771806512783011</v>
      </c>
      <c r="AA457" s="21">
        <f t="shared" si="192"/>
        <v>4.1954761850650568</v>
      </c>
      <c r="AB457" s="21">
        <f t="shared" si="192"/>
        <v>4.47467839334311</v>
      </c>
      <c r="AC457" s="21">
        <f t="shared" si="192"/>
        <v>4.4874858972905844</v>
      </c>
      <c r="AD457" s="21">
        <f t="shared" si="192"/>
        <v>4.2816428683690457</v>
      </c>
      <c r="AE457" s="21">
        <f t="shared" si="192"/>
        <v>4.3762595471443468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4.8624337667742518E-2</v>
      </c>
      <c r="D458" s="37">
        <f t="shared" si="193"/>
        <v>4.9357630160235644E-2</v>
      </c>
      <c r="E458" s="37">
        <f t="shared" si="193"/>
        <v>4.6769262206816861E-2</v>
      </c>
      <c r="F458" s="37">
        <f t="shared" si="193"/>
        <v>4.9292442641538793E-2</v>
      </c>
      <c r="G458" s="37">
        <f t="shared" si="193"/>
        <v>3.9284416404630922E-2</v>
      </c>
      <c r="H458" s="37">
        <f t="shared" si="193"/>
        <v>3.6834364321370203E-2</v>
      </c>
      <c r="I458" s="37">
        <f t="shared" si="193"/>
        <v>4.9628519605475714E-2</v>
      </c>
      <c r="J458" s="37">
        <f t="shared" si="193"/>
        <v>3.9825746782526233E-2</v>
      </c>
      <c r="K458" s="37">
        <f t="shared" si="193"/>
        <v>7.1962346663850235E-2</v>
      </c>
      <c r="L458" s="37">
        <f t="shared" si="193"/>
        <v>5.2627148096932225E-2</v>
      </c>
      <c r="M458" s="37">
        <f t="shared" si="193"/>
        <v>4.7323685378157461E-2</v>
      </c>
      <c r="N458" s="37">
        <f t="shared" si="193"/>
        <v>5.0080399266502304E-2</v>
      </c>
      <c r="O458" s="37">
        <f t="shared" si="193"/>
        <v>6.0065658441512015E-2</v>
      </c>
      <c r="P458" s="37">
        <f t="shared" si="193"/>
        <v>6.2674527478838102E-2</v>
      </c>
      <c r="Q458" s="37">
        <f t="shared" si="193"/>
        <v>7.7732680586815428E-2</v>
      </c>
      <c r="R458" s="37">
        <f t="shared" si="193"/>
        <v>5.0259827580150657E-2</v>
      </c>
      <c r="S458" s="37">
        <f t="shared" si="193"/>
        <v>5.1193830128111094E-2</v>
      </c>
      <c r="T458" s="37">
        <f t="shared" si="193"/>
        <v>0.1058464191430271</v>
      </c>
      <c r="U458" s="37">
        <f t="shared" si="193"/>
        <v>8.111016735083422E-2</v>
      </c>
      <c r="V458" s="37">
        <f t="shared" si="193"/>
        <v>6.2630190843862898E-2</v>
      </c>
      <c r="W458" s="37">
        <f t="shared" si="193"/>
        <v>2.7223204972024392E-2</v>
      </c>
      <c r="X458" s="37">
        <f t="shared" si="193"/>
        <v>5.3930217403929157E-2</v>
      </c>
      <c r="Y458" s="37">
        <f t="shared" si="193"/>
        <v>0.1022939320171329</v>
      </c>
      <c r="Z458" s="37">
        <f t="shared" si="193"/>
        <v>0.18916423280065728</v>
      </c>
      <c r="AA458" s="37">
        <f t="shared" si="193"/>
        <v>0.12586094466064374</v>
      </c>
      <c r="AB458" s="37">
        <f t="shared" si="193"/>
        <v>0.28011967808966071</v>
      </c>
      <c r="AC458" s="37">
        <f t="shared" si="193"/>
        <v>0.29193784343478119</v>
      </c>
      <c r="AD458" s="37">
        <f t="shared" si="193"/>
        <v>0.22188852422007421</v>
      </c>
      <c r="AE458" s="37">
        <f t="shared" si="193"/>
        <v>0.20599567894980444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0.69050831082772224</v>
      </c>
      <c r="D459" s="37">
        <f t="shared" si="194"/>
        <v>0.88521176852964822</v>
      </c>
      <c r="E459" s="37">
        <f t="shared" si="194"/>
        <v>0.94708823560507949</v>
      </c>
      <c r="F459" s="37">
        <f t="shared" si="194"/>
        <v>0.65379392090189081</v>
      </c>
      <c r="G459" s="37">
        <f t="shared" si="194"/>
        <v>0.66712677680543997</v>
      </c>
      <c r="H459" s="37">
        <f t="shared" si="194"/>
        <v>0.72232710439735226</v>
      </c>
      <c r="I459" s="37">
        <f t="shared" si="194"/>
        <v>0.63055482735608648</v>
      </c>
      <c r="J459" s="37">
        <f t="shared" si="194"/>
        <v>0.57605936079366593</v>
      </c>
      <c r="K459" s="37">
        <f t="shared" si="194"/>
        <v>0.63591237391993982</v>
      </c>
      <c r="L459" s="37">
        <f t="shared" si="194"/>
        <v>0.72671183675043605</v>
      </c>
      <c r="M459" s="37">
        <f t="shared" si="194"/>
        <v>0.88718440424414746</v>
      </c>
      <c r="N459" s="37">
        <f t="shared" si="194"/>
        <v>0.77589976196944366</v>
      </c>
      <c r="O459" s="37">
        <f t="shared" si="194"/>
        <v>0.80364957004924231</v>
      </c>
      <c r="P459" s="37">
        <f t="shared" si="194"/>
        <v>0.71233173494004776</v>
      </c>
      <c r="Q459" s="37">
        <f t="shared" si="194"/>
        <v>0.79316970749118965</v>
      </c>
      <c r="R459" s="37">
        <f t="shared" si="194"/>
        <v>0.95150823231107295</v>
      </c>
      <c r="S459" s="37">
        <f t="shared" si="194"/>
        <v>1.1669642080425977</v>
      </c>
      <c r="T459" s="37">
        <f t="shared" si="194"/>
        <v>1.3896564548515093</v>
      </c>
      <c r="U459" s="37">
        <f t="shared" si="194"/>
        <v>1.4682382845737163</v>
      </c>
      <c r="V459" s="37">
        <f t="shared" si="194"/>
        <v>1.4774426282973867</v>
      </c>
      <c r="W459" s="37">
        <f t="shared" si="194"/>
        <v>1.1814778783659643</v>
      </c>
      <c r="X459" s="37">
        <f t="shared" si="194"/>
        <v>1.3971900857400306</v>
      </c>
      <c r="Y459" s="37">
        <f t="shared" si="194"/>
        <v>1.3635019056292219</v>
      </c>
      <c r="Z459" s="37">
        <f t="shared" si="194"/>
        <v>1.3745947025384329</v>
      </c>
      <c r="AA459" s="37">
        <f t="shared" si="194"/>
        <v>1.6401712214108866</v>
      </c>
      <c r="AB459" s="37">
        <f t="shared" si="194"/>
        <v>1.3221920367744455</v>
      </c>
      <c r="AC459" s="37">
        <f t="shared" si="194"/>
        <v>1.2907414416193341</v>
      </c>
      <c r="AD459" s="37">
        <f t="shared" si="194"/>
        <v>1.2294258159140328</v>
      </c>
      <c r="AE459" s="37">
        <f t="shared" si="194"/>
        <v>1.2937461231752325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0.25204630440959092</v>
      </c>
      <c r="D460" s="37">
        <f t="shared" si="195"/>
        <v>0.27247431848127629</v>
      </c>
      <c r="E460" s="37">
        <f t="shared" si="195"/>
        <v>0.29231144686497174</v>
      </c>
      <c r="F460" s="37">
        <f t="shared" si="195"/>
        <v>0.31101901161144435</v>
      </c>
      <c r="G460" s="37">
        <f t="shared" si="195"/>
        <v>0.34222939893242088</v>
      </c>
      <c r="H460" s="37">
        <f t="shared" si="195"/>
        <v>0.35958192290839086</v>
      </c>
      <c r="I460" s="37">
        <f t="shared" si="195"/>
        <v>0.38705649470502945</v>
      </c>
      <c r="J460" s="37">
        <f t="shared" si="195"/>
        <v>0.40678876368072314</v>
      </c>
      <c r="K460" s="37">
        <f t="shared" si="195"/>
        <v>0.41638936320601438</v>
      </c>
      <c r="L460" s="37">
        <f t="shared" si="195"/>
        <v>0.40949339117246081</v>
      </c>
      <c r="M460" s="37">
        <f t="shared" si="195"/>
        <v>0.40546076841645468</v>
      </c>
      <c r="N460" s="37">
        <f t="shared" si="195"/>
        <v>0.37112119523580489</v>
      </c>
      <c r="O460" s="37">
        <f t="shared" si="195"/>
        <v>0.37599787931852491</v>
      </c>
      <c r="P460" s="37">
        <f t="shared" si="195"/>
        <v>0.36473755348233433</v>
      </c>
      <c r="Q460" s="37">
        <f t="shared" si="195"/>
        <v>0.37144265698763235</v>
      </c>
      <c r="R460" s="37">
        <f t="shared" si="195"/>
        <v>0.38700741649274928</v>
      </c>
      <c r="S460" s="37">
        <f t="shared" si="195"/>
        <v>0.37186346134774101</v>
      </c>
      <c r="T460" s="37">
        <f t="shared" si="195"/>
        <v>0.42179187189171835</v>
      </c>
      <c r="U460" s="37">
        <f t="shared" si="195"/>
        <v>0.40551096927654345</v>
      </c>
      <c r="V460" s="37">
        <f t="shared" si="195"/>
        <v>0.42092971338409813</v>
      </c>
      <c r="W460" s="37">
        <f t="shared" si="195"/>
        <v>0.43455106234573593</v>
      </c>
      <c r="X460" s="37">
        <f t="shared" si="195"/>
        <v>0.43265039269868222</v>
      </c>
      <c r="Y460" s="37">
        <f t="shared" si="195"/>
        <v>0.44447701736353057</v>
      </c>
      <c r="Z460" s="37">
        <f t="shared" si="195"/>
        <v>0.48487967491684425</v>
      </c>
      <c r="AA460" s="37">
        <f t="shared" si="195"/>
        <v>0.49636532332903427</v>
      </c>
      <c r="AB460" s="37">
        <f t="shared" si="195"/>
        <v>0.5092008567993962</v>
      </c>
      <c r="AC460" s="37">
        <f t="shared" si="195"/>
        <v>0.54383207832508906</v>
      </c>
      <c r="AD460" s="37">
        <f t="shared" si="195"/>
        <v>0.55117172316719509</v>
      </c>
      <c r="AE460" s="37">
        <f t="shared" si="195"/>
        <v>0.55213666221248869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1.7975379986030844</v>
      </c>
      <c r="D461" s="37">
        <f t="shared" si="196"/>
        <v>1.8722769051051997</v>
      </c>
      <c r="E461" s="37">
        <f t="shared" si="196"/>
        <v>1.8718642029905148</v>
      </c>
      <c r="F461" s="37">
        <f t="shared" si="196"/>
        <v>1.8478187911158706</v>
      </c>
      <c r="G461" s="37">
        <f t="shared" si="196"/>
        <v>1.8600473081787077</v>
      </c>
      <c r="H461" s="37">
        <f t="shared" si="196"/>
        <v>1.8613254368407168</v>
      </c>
      <c r="I461" s="37">
        <f t="shared" si="196"/>
        <v>2.0865899576949358</v>
      </c>
      <c r="J461" s="37">
        <f t="shared" si="196"/>
        <v>1.7788453802245374</v>
      </c>
      <c r="K461" s="37">
        <f t="shared" si="196"/>
        <v>1.6875449986803064</v>
      </c>
      <c r="L461" s="37">
        <f t="shared" si="196"/>
        <v>1.7128199457794391</v>
      </c>
      <c r="M461" s="37">
        <f t="shared" si="196"/>
        <v>1.72056531652927</v>
      </c>
      <c r="N461" s="37">
        <f t="shared" si="196"/>
        <v>1.7252672623931138</v>
      </c>
      <c r="O461" s="37">
        <f t="shared" si="196"/>
        <v>1.7389353305820312</v>
      </c>
      <c r="P461" s="37">
        <f t="shared" si="196"/>
        <v>1.7474615980912009</v>
      </c>
      <c r="Q461" s="37">
        <f t="shared" si="196"/>
        <v>1.788988041062809</v>
      </c>
      <c r="R461" s="37">
        <f t="shared" si="196"/>
        <v>1.7653773103619954</v>
      </c>
      <c r="S461" s="37">
        <f t="shared" si="196"/>
        <v>1.7656391300286678</v>
      </c>
      <c r="T461" s="37">
        <f t="shared" si="196"/>
        <v>1.7722523689663283</v>
      </c>
      <c r="U461" s="37">
        <f t="shared" si="196"/>
        <v>1.7949793776734195</v>
      </c>
      <c r="V461" s="37">
        <f t="shared" si="196"/>
        <v>1.8080451384368923</v>
      </c>
      <c r="W461" s="37">
        <f t="shared" si="196"/>
        <v>1.7846391420182459</v>
      </c>
      <c r="X461" s="37">
        <f t="shared" si="196"/>
        <v>1.8043682590922934</v>
      </c>
      <c r="Y461" s="37">
        <f t="shared" si="196"/>
        <v>1.8253363274716994</v>
      </c>
      <c r="Z461" s="37">
        <f t="shared" si="196"/>
        <v>1.8285204145964029</v>
      </c>
      <c r="AA461" s="37">
        <f t="shared" si="196"/>
        <v>1.9330581338438817</v>
      </c>
      <c r="AB461" s="37">
        <f t="shared" si="196"/>
        <v>2.3631510373405398</v>
      </c>
      <c r="AC461" s="37">
        <f t="shared" si="196"/>
        <v>2.360973490669886</v>
      </c>
      <c r="AD461" s="37">
        <f t="shared" si="196"/>
        <v>2.2791531586034575</v>
      </c>
      <c r="AE461" s="37">
        <f t="shared" si="196"/>
        <v>2.3243795136698644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2.9208748544481502E-6</v>
      </c>
      <c r="X462" s="37">
        <f t="shared" si="197"/>
        <v>3.0352554021150002E-6</v>
      </c>
      <c r="Y462" s="37">
        <f t="shared" si="197"/>
        <v>1.6492513652267405E-5</v>
      </c>
      <c r="Z462" s="37">
        <f t="shared" si="197"/>
        <v>2.1626425964059211E-5</v>
      </c>
      <c r="AA462" s="37">
        <f t="shared" si="197"/>
        <v>2.0561820610922362E-5</v>
      </c>
      <c r="AB462" s="37">
        <f t="shared" si="197"/>
        <v>1.4784339067459091E-5</v>
      </c>
      <c r="AC462" s="37">
        <f t="shared" si="197"/>
        <v>1.0432414942212814E-6</v>
      </c>
      <c r="AD462" s="37">
        <f t="shared" si="197"/>
        <v>3.6464642859096635E-6</v>
      </c>
      <c r="AE462" s="37">
        <f t="shared" si="197"/>
        <v>1.5691369570044936E-6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44.51837477423777</v>
      </c>
      <c r="D463" s="21">
        <f t="shared" si="198"/>
        <v>40.708420253839392</v>
      </c>
      <c r="E463" s="21">
        <f t="shared" si="198"/>
        <v>30.856421157135337</v>
      </c>
      <c r="F463" s="21">
        <f t="shared" si="198"/>
        <v>26.466857201897319</v>
      </c>
      <c r="G463" s="21">
        <f t="shared" si="198"/>
        <v>20.195074111936563</v>
      </c>
      <c r="H463" s="21">
        <f t="shared" si="198"/>
        <v>14.729078442617283</v>
      </c>
      <c r="I463" s="21">
        <f t="shared" si="198"/>
        <v>11.185415258919083</v>
      </c>
      <c r="J463" s="21">
        <f t="shared" si="198"/>
        <v>7.5724484577358275</v>
      </c>
      <c r="K463" s="21">
        <f t="shared" si="198"/>
        <v>6.6963664813251604</v>
      </c>
      <c r="L463" s="21">
        <f t="shared" si="198"/>
        <v>5.9869672861644903</v>
      </c>
      <c r="M463" s="21">
        <f t="shared" si="198"/>
        <v>7.0732924693394388</v>
      </c>
      <c r="N463" s="21">
        <f t="shared" si="198"/>
        <v>7.1023856400111942</v>
      </c>
      <c r="O463" s="21">
        <f t="shared" si="198"/>
        <v>6.4923299307876201</v>
      </c>
      <c r="P463" s="21">
        <f t="shared" si="198"/>
        <v>5.9631377558331486</v>
      </c>
      <c r="Q463" s="21">
        <f t="shared" si="198"/>
        <v>6.2098068437382068</v>
      </c>
      <c r="R463" s="21">
        <f t="shared" si="198"/>
        <v>5.6861448503436591</v>
      </c>
      <c r="S463" s="21">
        <f t="shared" si="198"/>
        <v>4.441023780327777</v>
      </c>
      <c r="T463" s="21">
        <f t="shared" si="198"/>
        <v>6.3438310976966097</v>
      </c>
      <c r="U463" s="21">
        <f t="shared" si="198"/>
        <v>6.779224356360908</v>
      </c>
      <c r="V463" s="21">
        <f t="shared" si="198"/>
        <v>6.0311056339223921</v>
      </c>
      <c r="W463" s="21">
        <f t="shared" si="198"/>
        <v>5.63850601221821</v>
      </c>
      <c r="X463" s="21">
        <f t="shared" si="198"/>
        <v>7.2011995910540598</v>
      </c>
      <c r="Y463" s="21">
        <f t="shared" si="198"/>
        <v>8.7826889311423937</v>
      </c>
      <c r="Z463" s="21">
        <f t="shared" si="198"/>
        <v>9.0222963161720244</v>
      </c>
      <c r="AA463" s="21">
        <f t="shared" si="198"/>
        <v>10.652853511708466</v>
      </c>
      <c r="AB463" s="21">
        <f t="shared" si="198"/>
        <v>7.8890576672973651</v>
      </c>
      <c r="AC463" s="21">
        <f t="shared" si="198"/>
        <v>6.4096910004033116</v>
      </c>
      <c r="AD463" s="21">
        <f t="shared" si="198"/>
        <v>4.6937835536039731</v>
      </c>
      <c r="AE463" s="21">
        <f t="shared" si="198"/>
        <v>3.8957549498942829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30.091830876522771</v>
      </c>
      <c r="D464" s="37">
        <f t="shared" si="199"/>
        <v>27.501415164246943</v>
      </c>
      <c r="E464" s="37">
        <f t="shared" si="199"/>
        <v>20.04444056505621</v>
      </c>
      <c r="F464" s="37">
        <f t="shared" si="199"/>
        <v>16.250010664675852</v>
      </c>
      <c r="G464" s="37">
        <f t="shared" si="199"/>
        <v>9.8568185569442104</v>
      </c>
      <c r="H464" s="37">
        <f t="shared" si="199"/>
        <v>7.4059820410863377</v>
      </c>
      <c r="I464" s="37">
        <f t="shared" si="199"/>
        <v>4.7888000000000002</v>
      </c>
      <c r="J464" s="37">
        <f t="shared" si="199"/>
        <v>2.7560199999999999</v>
      </c>
      <c r="K464" s="37">
        <f t="shared" si="199"/>
        <v>2.3459498170917148</v>
      </c>
      <c r="L464" s="37">
        <f t="shared" si="199"/>
        <v>1.6859200000000001</v>
      </c>
      <c r="M464" s="37">
        <f t="shared" si="199"/>
        <v>2.2558199999999999</v>
      </c>
      <c r="N464" s="37">
        <f t="shared" si="199"/>
        <v>2.52806</v>
      </c>
      <c r="O464" s="37">
        <f t="shared" si="199"/>
        <v>2.66377</v>
      </c>
      <c r="P464" s="37">
        <f t="shared" si="199"/>
        <v>2.7982499999999999</v>
      </c>
      <c r="Q464" s="37">
        <f t="shared" si="199"/>
        <v>2.8738950000000001</v>
      </c>
      <c r="R464" s="37">
        <f t="shared" si="199"/>
        <v>2.8301480000000003</v>
      </c>
      <c r="S464" s="37">
        <f t="shared" si="199"/>
        <v>2.0227965000000001</v>
      </c>
      <c r="T464" s="37">
        <f t="shared" si="199"/>
        <v>3.7745009999999999</v>
      </c>
      <c r="U464" s="37">
        <f t="shared" si="199"/>
        <v>4.3536875000000004</v>
      </c>
      <c r="V464" s="37">
        <f t="shared" si="199"/>
        <v>2.4252525</v>
      </c>
      <c r="W464" s="37">
        <f t="shared" si="199"/>
        <v>2.1733690000000001</v>
      </c>
      <c r="X464" s="37">
        <f t="shared" si="199"/>
        <v>2.694315</v>
      </c>
      <c r="Y464" s="37">
        <f t="shared" si="199"/>
        <v>2.8929600000000004</v>
      </c>
      <c r="Z464" s="37">
        <f t="shared" si="199"/>
        <v>2.9584165000000002</v>
      </c>
      <c r="AA464" s="37">
        <f t="shared" si="199"/>
        <v>3.9923134999999998</v>
      </c>
      <c r="AB464" s="37">
        <f t="shared" si="199"/>
        <v>3.2188485</v>
      </c>
      <c r="AC464" s="37">
        <f t="shared" si="199"/>
        <v>2.3551835000000003</v>
      </c>
      <c r="AD464" s="37">
        <f t="shared" si="199"/>
        <v>1.4407605000000001</v>
      </c>
      <c r="AE464" s="37">
        <f t="shared" si="199"/>
        <v>0.77943050000000003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14.426543897715</v>
      </c>
      <c r="D465" s="37">
        <f t="shared" si="200"/>
        <v>13.207005089592446</v>
      </c>
      <c r="E465" s="37">
        <f t="shared" si="200"/>
        <v>10.811980592079129</v>
      </c>
      <c r="F465" s="37">
        <f t="shared" si="200"/>
        <v>10.216846537221468</v>
      </c>
      <c r="G465" s="37">
        <f t="shared" si="200"/>
        <v>10.338255554992351</v>
      </c>
      <c r="H465" s="37">
        <f t="shared" si="200"/>
        <v>7.3230964015309441</v>
      </c>
      <c r="I465" s="37">
        <f t="shared" si="200"/>
        <v>6.3966152589190814</v>
      </c>
      <c r="J465" s="37">
        <f t="shared" si="200"/>
        <v>4.8164284577358281</v>
      </c>
      <c r="K465" s="37">
        <f t="shared" si="200"/>
        <v>4.3504166642334452</v>
      </c>
      <c r="L465" s="37">
        <f t="shared" si="200"/>
        <v>4.3010472861644899</v>
      </c>
      <c r="M465" s="37">
        <f t="shared" si="200"/>
        <v>4.8174724693394388</v>
      </c>
      <c r="N465" s="37">
        <f t="shared" si="200"/>
        <v>4.5743256400111942</v>
      </c>
      <c r="O465" s="37">
        <f t="shared" si="200"/>
        <v>3.8285599307876201</v>
      </c>
      <c r="P465" s="37">
        <f t="shared" si="200"/>
        <v>3.1648877558331487</v>
      </c>
      <c r="Q465" s="37">
        <f t="shared" si="200"/>
        <v>3.3359118437382063</v>
      </c>
      <c r="R465" s="37">
        <f t="shared" si="200"/>
        <v>2.8559968503436584</v>
      </c>
      <c r="S465" s="37">
        <f t="shared" si="200"/>
        <v>2.4182272803277765</v>
      </c>
      <c r="T465" s="37">
        <f t="shared" si="200"/>
        <v>2.5693300976966102</v>
      </c>
      <c r="U465" s="37">
        <f t="shared" si="200"/>
        <v>2.4255368563609077</v>
      </c>
      <c r="V465" s="37">
        <f t="shared" si="200"/>
        <v>3.6058531339223925</v>
      </c>
      <c r="W465" s="37">
        <f t="shared" si="200"/>
        <v>3.4651370122182095</v>
      </c>
      <c r="X465" s="37">
        <f t="shared" si="200"/>
        <v>4.5068845910540594</v>
      </c>
      <c r="Y465" s="37">
        <f t="shared" si="200"/>
        <v>5.8897289311423933</v>
      </c>
      <c r="Z465" s="37">
        <f t="shared" si="200"/>
        <v>6.0638798161720251</v>
      </c>
      <c r="AA465" s="37">
        <f t="shared" si="200"/>
        <v>6.6605400117084663</v>
      </c>
      <c r="AB465" s="37">
        <f t="shared" si="200"/>
        <v>4.6702091672973651</v>
      </c>
      <c r="AC465" s="37">
        <f t="shared" si="200"/>
        <v>4.0545075004033118</v>
      </c>
      <c r="AD465" s="37">
        <f t="shared" si="200"/>
        <v>3.253023053603973</v>
      </c>
      <c r="AE465" s="37">
        <f t="shared" si="200"/>
        <v>3.1163244498942828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0.24541090597316334</v>
      </c>
      <c r="D471" s="28">
        <f t="shared" si="203"/>
        <v>0.23511044736342857</v>
      </c>
      <c r="E471" s="28">
        <f t="shared" si="203"/>
        <v>0.2221048025079381</v>
      </c>
      <c r="F471" s="28">
        <f t="shared" si="203"/>
        <v>0.21545817671670295</v>
      </c>
      <c r="G471" s="28">
        <f t="shared" si="203"/>
        <v>0.21766144677699956</v>
      </c>
      <c r="H471" s="28">
        <f t="shared" si="203"/>
        <v>0.23704490003695763</v>
      </c>
      <c r="I471" s="28">
        <f t="shared" si="203"/>
        <v>0.25506535957889831</v>
      </c>
      <c r="J471" s="28">
        <f t="shared" si="203"/>
        <v>0.22880652185070047</v>
      </c>
      <c r="K471" s="28">
        <f t="shared" si="203"/>
        <v>0.25426526489066864</v>
      </c>
      <c r="L471" s="28">
        <f t="shared" si="203"/>
        <v>0.28263078202995012</v>
      </c>
      <c r="M471" s="28">
        <f t="shared" si="203"/>
        <v>0.27174708818635601</v>
      </c>
      <c r="N471" s="28">
        <f t="shared" si="203"/>
        <v>0.30449251247920128</v>
      </c>
      <c r="O471" s="28">
        <f t="shared" si="203"/>
        <v>0.3135773710482529</v>
      </c>
      <c r="P471" s="28">
        <f t="shared" si="203"/>
        <v>0.27868552412645581</v>
      </c>
      <c r="Q471" s="28">
        <f t="shared" si="203"/>
        <v>0.29360914143094841</v>
      </c>
      <c r="R471" s="28">
        <f t="shared" si="203"/>
        <v>0.28623594009983355</v>
      </c>
      <c r="S471" s="28">
        <f t="shared" si="203"/>
        <v>0.26534971048252914</v>
      </c>
      <c r="T471" s="28">
        <f t="shared" si="203"/>
        <v>0.26071601331114802</v>
      </c>
      <c r="U471" s="28">
        <f t="shared" si="203"/>
        <v>0.25653247787021632</v>
      </c>
      <c r="V471" s="28">
        <f t="shared" si="203"/>
        <v>0.26553121547420966</v>
      </c>
      <c r="W471" s="28">
        <f t="shared" si="203"/>
        <v>0.17417770382695502</v>
      </c>
      <c r="X471" s="28">
        <f t="shared" si="203"/>
        <v>0.2549917138103161</v>
      </c>
      <c r="Y471" s="28">
        <f t="shared" si="203"/>
        <v>0.47523623480865224</v>
      </c>
      <c r="Z471" s="28">
        <f t="shared" si="203"/>
        <v>0.38197608796272881</v>
      </c>
      <c r="AA471" s="28">
        <f t="shared" si="203"/>
        <v>6.9771876848585712E-2</v>
      </c>
      <c r="AB471" s="28">
        <f t="shared" si="203"/>
        <v>0</v>
      </c>
      <c r="AC471" s="28">
        <f t="shared" si="203"/>
        <v>0</v>
      </c>
      <c r="AD471" s="28">
        <f t="shared" si="203"/>
        <v>0</v>
      </c>
      <c r="AE471" s="28">
        <f t="shared" si="2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0.24114808652246544</v>
      </c>
      <c r="D478" s="21">
        <f t="shared" si="205"/>
        <v>0.2299667221297837</v>
      </c>
      <c r="E478" s="21">
        <f t="shared" si="205"/>
        <v>0.21848585690515809</v>
      </c>
      <c r="F478" s="21">
        <f t="shared" si="205"/>
        <v>0.2074542429284526</v>
      </c>
      <c r="G478" s="21">
        <f t="shared" si="205"/>
        <v>0.21214642262895173</v>
      </c>
      <c r="H478" s="21">
        <f t="shared" si="205"/>
        <v>0.23311148086522465</v>
      </c>
      <c r="I478" s="21">
        <f t="shared" si="205"/>
        <v>0.25058236272878537</v>
      </c>
      <c r="J478" s="21">
        <f t="shared" si="205"/>
        <v>0.22762063227953411</v>
      </c>
      <c r="K478" s="21">
        <f t="shared" si="205"/>
        <v>0.2532279534109817</v>
      </c>
      <c r="L478" s="21">
        <f t="shared" si="205"/>
        <v>0.28153078202995013</v>
      </c>
      <c r="M478" s="21">
        <f t="shared" si="205"/>
        <v>0.27174708818635601</v>
      </c>
      <c r="N478" s="21">
        <f t="shared" si="205"/>
        <v>0.30449251247920128</v>
      </c>
      <c r="O478" s="21">
        <f t="shared" si="205"/>
        <v>0.3135773710482529</v>
      </c>
      <c r="P478" s="21">
        <f t="shared" si="205"/>
        <v>0.27868552412645581</v>
      </c>
      <c r="Q478" s="21">
        <f t="shared" si="205"/>
        <v>0.29360914143094841</v>
      </c>
      <c r="R478" s="21">
        <f t="shared" si="205"/>
        <v>0.28623594009983355</v>
      </c>
      <c r="S478" s="21">
        <f t="shared" si="205"/>
        <v>0.26534971048252914</v>
      </c>
      <c r="T478" s="21">
        <f t="shared" si="205"/>
        <v>0.26071601331114802</v>
      </c>
      <c r="U478" s="21">
        <f t="shared" si="205"/>
        <v>0.25653247787021632</v>
      </c>
      <c r="V478" s="21">
        <f t="shared" si="205"/>
        <v>0.26553121547420966</v>
      </c>
      <c r="W478" s="21">
        <f t="shared" si="205"/>
        <v>0.17417770382695502</v>
      </c>
      <c r="X478" s="21">
        <f t="shared" si="205"/>
        <v>0.2549917138103161</v>
      </c>
      <c r="Y478" s="21">
        <f t="shared" si="205"/>
        <v>0.47523623480865224</v>
      </c>
      <c r="Z478" s="21">
        <f t="shared" si="205"/>
        <v>0.38197608796272881</v>
      </c>
      <c r="AA478" s="21">
        <f t="shared" si="205"/>
        <v>6.9771876848585712E-2</v>
      </c>
      <c r="AB478" s="21">
        <f t="shared" si="205"/>
        <v>0</v>
      </c>
      <c r="AC478" s="21">
        <f t="shared" si="205"/>
        <v>0</v>
      </c>
      <c r="AD478" s="21">
        <f t="shared" si="205"/>
        <v>0</v>
      </c>
      <c r="AE478" s="21">
        <f t="shared" si="205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0.24114808652246544</v>
      </c>
      <c r="D486" s="37">
        <f t="shared" si="207"/>
        <v>0.2299667221297837</v>
      </c>
      <c r="E486" s="37">
        <f t="shared" si="207"/>
        <v>0.21848585690515809</v>
      </c>
      <c r="F486" s="37">
        <f t="shared" si="207"/>
        <v>0.2074542429284526</v>
      </c>
      <c r="G486" s="37">
        <f t="shared" si="207"/>
        <v>0.21214642262895173</v>
      </c>
      <c r="H486" s="37">
        <f t="shared" si="207"/>
        <v>0.23311148086522465</v>
      </c>
      <c r="I486" s="37">
        <f t="shared" si="207"/>
        <v>0.25058236272878537</v>
      </c>
      <c r="J486" s="37">
        <f t="shared" si="207"/>
        <v>0.22762063227953411</v>
      </c>
      <c r="K486" s="37">
        <f t="shared" si="207"/>
        <v>0.2532279534109817</v>
      </c>
      <c r="L486" s="37">
        <f t="shared" si="207"/>
        <v>0.28153078202995013</v>
      </c>
      <c r="M486" s="37">
        <f t="shared" si="207"/>
        <v>0.27174708818635601</v>
      </c>
      <c r="N486" s="37">
        <f t="shared" si="207"/>
        <v>0.30449251247920128</v>
      </c>
      <c r="O486" s="37">
        <f t="shared" si="207"/>
        <v>0.3135773710482529</v>
      </c>
      <c r="P486" s="37">
        <f t="shared" si="207"/>
        <v>0.27868552412645581</v>
      </c>
      <c r="Q486" s="37">
        <f t="shared" si="207"/>
        <v>0.29360914143094841</v>
      </c>
      <c r="R486" s="37">
        <f t="shared" si="207"/>
        <v>0.28623594009983355</v>
      </c>
      <c r="S486" s="37">
        <f t="shared" si="207"/>
        <v>0.26534971048252914</v>
      </c>
      <c r="T486" s="37">
        <f t="shared" si="207"/>
        <v>0.26071601331114802</v>
      </c>
      <c r="U486" s="37">
        <f t="shared" si="207"/>
        <v>0.25653247787021632</v>
      </c>
      <c r="V486" s="37">
        <f t="shared" si="207"/>
        <v>0.26553121547420966</v>
      </c>
      <c r="W486" s="37">
        <f t="shared" si="207"/>
        <v>0.17417770382695502</v>
      </c>
      <c r="X486" s="37">
        <f t="shared" si="207"/>
        <v>0.2549917138103161</v>
      </c>
      <c r="Y486" s="37">
        <f t="shared" si="207"/>
        <v>0.47523623480865224</v>
      </c>
      <c r="Z486" s="37">
        <f t="shared" si="207"/>
        <v>0.38197608796272881</v>
      </c>
      <c r="AA486" s="37">
        <f t="shared" si="207"/>
        <v>6.9771876848585712E-2</v>
      </c>
      <c r="AB486" s="37">
        <f t="shared" si="207"/>
        <v>0</v>
      </c>
      <c r="AC486" s="37">
        <f t="shared" si="207"/>
        <v>0</v>
      </c>
      <c r="AD486" s="37">
        <f t="shared" si="207"/>
        <v>0</v>
      </c>
      <c r="AE486" s="37">
        <f t="shared" si="20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4.2628194506978846E-3</v>
      </c>
      <c r="D489" s="21">
        <f t="shared" si="209"/>
        <v>5.1437252336448596E-3</v>
      </c>
      <c r="E489" s="21">
        <f t="shared" si="209"/>
        <v>3.6189456027800053E-3</v>
      </c>
      <c r="F489" s="21">
        <f t="shared" si="209"/>
        <v>8.0039337882503465E-3</v>
      </c>
      <c r="G489" s="21">
        <f t="shared" si="209"/>
        <v>5.5150241480478451E-3</v>
      </c>
      <c r="H489" s="21">
        <f t="shared" si="209"/>
        <v>3.9334191717329808E-3</v>
      </c>
      <c r="I489" s="21">
        <f t="shared" si="209"/>
        <v>4.4829968501129205E-3</v>
      </c>
      <c r="J489" s="21">
        <f t="shared" si="209"/>
        <v>1.1858895711663608E-3</v>
      </c>
      <c r="K489" s="21">
        <f t="shared" si="209"/>
        <v>1.0373114796869178E-3</v>
      </c>
      <c r="L489" s="21">
        <f t="shared" si="209"/>
        <v>1.1000000000000001E-3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4.2628194506978846E-3</v>
      </c>
      <c r="D491" s="37">
        <f t="shared" si="210"/>
        <v>5.1437252336448596E-3</v>
      </c>
      <c r="E491" s="37">
        <f t="shared" si="210"/>
        <v>3.6189456027800053E-3</v>
      </c>
      <c r="F491" s="37">
        <f t="shared" si="210"/>
        <v>8.0039337882503465E-3</v>
      </c>
      <c r="G491" s="37">
        <f t="shared" si="210"/>
        <v>5.5150241480478451E-3</v>
      </c>
      <c r="H491" s="37">
        <f t="shared" si="210"/>
        <v>3.9334191717329808E-3</v>
      </c>
      <c r="I491" s="37">
        <f t="shared" si="210"/>
        <v>4.4829968501129205E-3</v>
      </c>
      <c r="J491" s="37">
        <f t="shared" si="210"/>
        <v>1.1858895711663608E-3</v>
      </c>
      <c r="K491" s="37">
        <f t="shared" si="210"/>
        <v>1.0373114796869178E-3</v>
      </c>
      <c r="L491" s="37">
        <f t="shared" si="210"/>
        <v>1.1000000000000001E-3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24.039016167166476</v>
      </c>
      <c r="D524" s="28">
        <f t="shared" si="212"/>
        <v>24.296471532272935</v>
      </c>
      <c r="E524" s="28">
        <f t="shared" si="212"/>
        <v>24.50247526386525</v>
      </c>
      <c r="F524" s="28">
        <f t="shared" si="212"/>
        <v>24.670329501194431</v>
      </c>
      <c r="G524" s="28">
        <f t="shared" si="212"/>
        <v>24.950051689187546</v>
      </c>
      <c r="H524" s="28">
        <f t="shared" si="212"/>
        <v>25.191431001310207</v>
      </c>
      <c r="I524" s="28">
        <f t="shared" si="212"/>
        <v>25.3992478683437</v>
      </c>
      <c r="J524" s="28">
        <f t="shared" si="212"/>
        <v>25.62737328979156</v>
      </c>
      <c r="K524" s="28">
        <f t="shared" si="212"/>
        <v>25.207677981874056</v>
      </c>
      <c r="L524" s="28">
        <f t="shared" si="212"/>
        <v>24.726869240907558</v>
      </c>
      <c r="M524" s="28">
        <f t="shared" si="212"/>
        <v>24.075535103631434</v>
      </c>
      <c r="N524" s="28">
        <f t="shared" si="212"/>
        <v>23.372502587277278</v>
      </c>
      <c r="O524" s="28">
        <f t="shared" si="212"/>
        <v>22.811298413416427</v>
      </c>
      <c r="P524" s="28">
        <f t="shared" si="212"/>
        <v>22.227726850120273</v>
      </c>
      <c r="Q524" s="28">
        <f t="shared" si="212"/>
        <v>21.873789315519637</v>
      </c>
      <c r="R524" s="28">
        <f t="shared" si="212"/>
        <v>21.446678216330255</v>
      </c>
      <c r="S524" s="28">
        <f t="shared" si="212"/>
        <v>20.99076298598516</v>
      </c>
      <c r="T524" s="28">
        <f t="shared" si="212"/>
        <v>20.470167477944884</v>
      </c>
      <c r="U524" s="28">
        <f t="shared" si="212"/>
        <v>19.643061068259204</v>
      </c>
      <c r="V524" s="28">
        <f t="shared" si="212"/>
        <v>18.652599223979408</v>
      </c>
      <c r="W524" s="28">
        <f t="shared" si="212"/>
        <v>17.828015204405094</v>
      </c>
      <c r="X524" s="28">
        <f t="shared" si="212"/>
        <v>17.030508233206664</v>
      </c>
      <c r="Y524" s="28">
        <f t="shared" si="212"/>
        <v>14.758897483556481</v>
      </c>
      <c r="Z524" s="28">
        <f t="shared" si="212"/>
        <v>12.248569338734859</v>
      </c>
      <c r="AA524" s="28">
        <f t="shared" si="212"/>
        <v>13.926141767268419</v>
      </c>
      <c r="AB524" s="28">
        <f t="shared" si="212"/>
        <v>15.701666724246703</v>
      </c>
      <c r="AC524" s="28">
        <f t="shared" si="212"/>
        <v>15.793992910216609</v>
      </c>
      <c r="AD524" s="28">
        <f t="shared" si="212"/>
        <v>15.751034560999418</v>
      </c>
      <c r="AE524" s="28">
        <f t="shared" si="212"/>
        <v>15.799525856191384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21.765005104897288</v>
      </c>
      <c r="D525" s="21">
        <f t="shared" si="213"/>
        <v>21.982095728093526</v>
      </c>
      <c r="E525" s="21">
        <f t="shared" si="213"/>
        <v>22.161732514271161</v>
      </c>
      <c r="F525" s="21">
        <f t="shared" si="213"/>
        <v>22.369472545765298</v>
      </c>
      <c r="G525" s="21">
        <f t="shared" si="213"/>
        <v>22.587360771773099</v>
      </c>
      <c r="H525" s="21">
        <f t="shared" si="213"/>
        <v>22.822727535930625</v>
      </c>
      <c r="I525" s="21">
        <f t="shared" si="213"/>
        <v>23.004948858106765</v>
      </c>
      <c r="J525" s="21">
        <f t="shared" si="213"/>
        <v>23.143508665967392</v>
      </c>
      <c r="K525" s="21">
        <f t="shared" si="213"/>
        <v>22.722422289247099</v>
      </c>
      <c r="L525" s="21">
        <f t="shared" si="213"/>
        <v>22.249832632100819</v>
      </c>
      <c r="M525" s="21">
        <f t="shared" si="213"/>
        <v>21.785272458200069</v>
      </c>
      <c r="N525" s="21">
        <f t="shared" si="213"/>
        <v>21.456426298582585</v>
      </c>
      <c r="O525" s="21">
        <f t="shared" si="213"/>
        <v>20.992575074625982</v>
      </c>
      <c r="P525" s="21">
        <f t="shared" si="213"/>
        <v>20.511265563029774</v>
      </c>
      <c r="Q525" s="21">
        <f t="shared" si="213"/>
        <v>20.10625222782193</v>
      </c>
      <c r="R525" s="21">
        <f t="shared" si="213"/>
        <v>19.677151796118174</v>
      </c>
      <c r="S525" s="21">
        <f t="shared" si="213"/>
        <v>19.263411486777706</v>
      </c>
      <c r="T525" s="21">
        <f t="shared" si="213"/>
        <v>18.815889858170561</v>
      </c>
      <c r="U525" s="21">
        <f t="shared" si="213"/>
        <v>18.015746597134353</v>
      </c>
      <c r="V525" s="21">
        <f t="shared" si="213"/>
        <v>17.093670132476088</v>
      </c>
      <c r="W525" s="21">
        <f t="shared" si="213"/>
        <v>16.31813638230679</v>
      </c>
      <c r="X525" s="21">
        <f t="shared" si="213"/>
        <v>15.481238033662676</v>
      </c>
      <c r="Y525" s="21">
        <f t="shared" si="213"/>
        <v>13.212831316180473</v>
      </c>
      <c r="Z525" s="21">
        <f t="shared" si="213"/>
        <v>10.964213398418698</v>
      </c>
      <c r="AA525" s="21">
        <f t="shared" si="213"/>
        <v>12.624436061114045</v>
      </c>
      <c r="AB525" s="21">
        <f t="shared" si="213"/>
        <v>14.28523614560126</v>
      </c>
      <c r="AC525" s="21">
        <f t="shared" si="213"/>
        <v>14.330885264118871</v>
      </c>
      <c r="AD525" s="21">
        <f t="shared" si="213"/>
        <v>14.367036806238819</v>
      </c>
      <c r="AE525" s="21">
        <f t="shared" si="213"/>
        <v>14.406933169029825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20.422329800665459</v>
      </c>
      <c r="D526" s="35">
        <f t="shared" si="214"/>
        <v>20.64732415011634</v>
      </c>
      <c r="E526" s="35">
        <f t="shared" si="214"/>
        <v>20.836202840817037</v>
      </c>
      <c r="F526" s="35">
        <f t="shared" si="214"/>
        <v>21.053528563613103</v>
      </c>
      <c r="G526" s="35">
        <f t="shared" si="214"/>
        <v>21.278474270142841</v>
      </c>
      <c r="H526" s="35">
        <f t="shared" si="214"/>
        <v>21.525052780110276</v>
      </c>
      <c r="I526" s="35">
        <f t="shared" si="214"/>
        <v>21.713839685908717</v>
      </c>
      <c r="J526" s="35">
        <f t="shared" si="214"/>
        <v>21.858739165967393</v>
      </c>
      <c r="K526" s="35">
        <f t="shared" si="214"/>
        <v>21.462405960019048</v>
      </c>
      <c r="L526" s="35">
        <f t="shared" si="214"/>
        <v>21.013075991470156</v>
      </c>
      <c r="M526" s="35">
        <f t="shared" si="214"/>
        <v>20.580932828588246</v>
      </c>
      <c r="N526" s="35">
        <f t="shared" si="214"/>
        <v>20.261673037304828</v>
      </c>
      <c r="O526" s="35">
        <f t="shared" si="214"/>
        <v>19.82298910952283</v>
      </c>
      <c r="P526" s="35">
        <f t="shared" si="214"/>
        <v>19.378135691250886</v>
      </c>
      <c r="Q526" s="35">
        <f t="shared" si="214"/>
        <v>19.00177934752535</v>
      </c>
      <c r="R526" s="35">
        <f t="shared" si="214"/>
        <v>18.598596971739674</v>
      </c>
      <c r="S526" s="35">
        <f t="shared" si="214"/>
        <v>18.210030793422199</v>
      </c>
      <c r="T526" s="35">
        <f t="shared" si="214"/>
        <v>17.79503485817056</v>
      </c>
      <c r="U526" s="35">
        <f t="shared" si="214"/>
        <v>17.009085505037845</v>
      </c>
      <c r="V526" s="35">
        <f t="shared" si="214"/>
        <v>16.101282284943132</v>
      </c>
      <c r="W526" s="35">
        <f t="shared" si="214"/>
        <v>15.337651693134717</v>
      </c>
      <c r="X526" s="35">
        <f t="shared" si="214"/>
        <v>14.531012118612242</v>
      </c>
      <c r="Y526" s="35">
        <f t="shared" si="214"/>
        <v>12.287512847556096</v>
      </c>
      <c r="Z526" s="35">
        <f t="shared" si="214"/>
        <v>10.080308901600141</v>
      </c>
      <c r="AA526" s="35">
        <f t="shared" si="214"/>
        <v>11.807459321911148</v>
      </c>
      <c r="AB526" s="35">
        <f t="shared" si="214"/>
        <v>13.52687836204273</v>
      </c>
      <c r="AC526" s="35">
        <f t="shared" si="214"/>
        <v>13.625012703479626</v>
      </c>
      <c r="AD526" s="35">
        <f t="shared" si="214"/>
        <v>13.715597053225892</v>
      </c>
      <c r="AE526" s="35">
        <f t="shared" si="214"/>
        <v>13.806181402972157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0.56012946520555573</v>
      </c>
      <c r="D527" s="35">
        <f t="shared" si="215"/>
        <v>0.54087382731904787</v>
      </c>
      <c r="E527" s="35">
        <f t="shared" si="215"/>
        <v>0.52161818943253979</v>
      </c>
      <c r="F527" s="35">
        <f t="shared" si="215"/>
        <v>0.50236255154603193</v>
      </c>
      <c r="G527" s="35">
        <f t="shared" si="215"/>
        <v>0.48310691365952391</v>
      </c>
      <c r="H527" s="35">
        <f t="shared" si="215"/>
        <v>0.46385127577301588</v>
      </c>
      <c r="I527" s="35">
        <f t="shared" si="215"/>
        <v>0.44459563788650797</v>
      </c>
      <c r="J527" s="35">
        <f t="shared" si="215"/>
        <v>0.42534</v>
      </c>
      <c r="K527" s="35">
        <f t="shared" si="215"/>
        <v>0.41958499999999999</v>
      </c>
      <c r="L527" s="35">
        <f t="shared" si="215"/>
        <v>0.41382999999999998</v>
      </c>
      <c r="M527" s="35">
        <f t="shared" si="215"/>
        <v>0.40807499999999997</v>
      </c>
      <c r="N527" s="35">
        <f t="shared" si="215"/>
        <v>0.40231999999999996</v>
      </c>
      <c r="O527" s="35">
        <f t="shared" si="215"/>
        <v>0.396565</v>
      </c>
      <c r="P527" s="35">
        <f t="shared" si="215"/>
        <v>0.39080999999999999</v>
      </c>
      <c r="Q527" s="35">
        <f t="shared" si="215"/>
        <v>0.38505499999999998</v>
      </c>
      <c r="R527" s="35">
        <f t="shared" si="215"/>
        <v>0.37929999999999997</v>
      </c>
      <c r="S527" s="35">
        <f t="shared" si="215"/>
        <v>0.37354499999999996</v>
      </c>
      <c r="T527" s="35">
        <f t="shared" si="215"/>
        <v>0.36779000000000001</v>
      </c>
      <c r="U527" s="35">
        <f t="shared" si="215"/>
        <v>0.36426638832199548</v>
      </c>
      <c r="V527" s="35">
        <f t="shared" si="215"/>
        <v>0.3607427766439909</v>
      </c>
      <c r="W527" s="35">
        <f t="shared" si="215"/>
        <v>0.35721916496598638</v>
      </c>
      <c r="X527" s="35">
        <f t="shared" si="215"/>
        <v>0.34473710071806501</v>
      </c>
      <c r="Y527" s="35">
        <f t="shared" si="215"/>
        <v>0.33225503647014359</v>
      </c>
      <c r="Z527" s="35">
        <f t="shared" si="215"/>
        <v>0.31977297222222217</v>
      </c>
      <c r="AA527" s="35">
        <f t="shared" si="215"/>
        <v>0.28783111961451247</v>
      </c>
      <c r="AB527" s="35">
        <f t="shared" si="215"/>
        <v>0.2558892670068027</v>
      </c>
      <c r="AC527" s="35">
        <f t="shared" si="215"/>
        <v>0.22459375736961454</v>
      </c>
      <c r="AD527" s="35">
        <f t="shared" si="215"/>
        <v>0.19329824773242632</v>
      </c>
      <c r="AE527" s="35">
        <f t="shared" si="215"/>
        <v>0.1620027380952381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8.4762603282864307E-2</v>
      </c>
      <c r="D528" s="35">
        <f t="shared" si="216"/>
        <v>8.730154859236107E-2</v>
      </c>
      <c r="E528" s="35">
        <f t="shared" si="216"/>
        <v>8.8502315633432721E-2</v>
      </c>
      <c r="F528" s="35">
        <f t="shared" si="216"/>
        <v>8.9359295895643259E-2</v>
      </c>
      <c r="G528" s="35">
        <f t="shared" si="216"/>
        <v>9.2744486937844678E-2</v>
      </c>
      <c r="H528" s="35">
        <f t="shared" si="216"/>
        <v>9.1975412692073155E-2</v>
      </c>
      <c r="I528" s="35">
        <f t="shared" si="216"/>
        <v>9.5852500633909182E-2</v>
      </c>
      <c r="J528" s="35">
        <f t="shared" si="216"/>
        <v>9.9955499999999989E-2</v>
      </c>
      <c r="K528" s="35">
        <f t="shared" si="216"/>
        <v>9.9225129228049394E-2</v>
      </c>
      <c r="L528" s="35">
        <f t="shared" si="216"/>
        <v>9.9988240630662542E-2</v>
      </c>
      <c r="M528" s="35">
        <f t="shared" si="216"/>
        <v>9.1594029611823863E-2</v>
      </c>
      <c r="N528" s="35">
        <f t="shared" si="216"/>
        <v>0.10603046127775709</v>
      </c>
      <c r="O528" s="35">
        <f t="shared" si="216"/>
        <v>0.10488596510315545</v>
      </c>
      <c r="P528" s="35">
        <f t="shared" si="216"/>
        <v>9.2452671778889897E-2</v>
      </c>
      <c r="Q528" s="35">
        <f t="shared" si="216"/>
        <v>8.7818480296580181E-2</v>
      </c>
      <c r="R528" s="35">
        <f t="shared" si="216"/>
        <v>8.5923224378502208E-2</v>
      </c>
      <c r="S528" s="35">
        <f t="shared" si="216"/>
        <v>8.4771893355509872E-2</v>
      </c>
      <c r="T528" s="35">
        <f t="shared" si="216"/>
        <v>7.6269000000000003E-2</v>
      </c>
      <c r="U528" s="35">
        <f t="shared" si="216"/>
        <v>7.4089232503602651E-2</v>
      </c>
      <c r="V528" s="35">
        <f t="shared" si="216"/>
        <v>7.1830128347145486E-2</v>
      </c>
      <c r="W528" s="35">
        <f t="shared" si="216"/>
        <v>7.1941110393357516E-2</v>
      </c>
      <c r="X528" s="35">
        <f t="shared" si="216"/>
        <v>7.4480293710898759E-2</v>
      </c>
      <c r="Y528" s="35">
        <f t="shared" si="216"/>
        <v>8.2370804724023319E-2</v>
      </c>
      <c r="Z528" s="35">
        <f t="shared" si="216"/>
        <v>7.3754790357386343E-2</v>
      </c>
      <c r="AA528" s="35">
        <f t="shared" si="216"/>
        <v>6.8400748131919598E-2</v>
      </c>
      <c r="AB528" s="35">
        <f t="shared" si="216"/>
        <v>7.1355507877748664E-2</v>
      </c>
      <c r="AC528" s="35">
        <f t="shared" si="216"/>
        <v>7.0840145330945806E-2</v>
      </c>
      <c r="AD528" s="35">
        <f t="shared" si="216"/>
        <v>6.8377198077108639E-2</v>
      </c>
      <c r="AE528" s="35">
        <f t="shared" si="216"/>
        <v>6.9634133994333838E-2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0.69778323574340761</v>
      </c>
      <c r="D529" s="35">
        <f t="shared" si="217"/>
        <v>0.706596202065778</v>
      </c>
      <c r="E529" s="35">
        <f t="shared" si="217"/>
        <v>0.71540916838814839</v>
      </c>
      <c r="F529" s="35">
        <f t="shared" si="217"/>
        <v>0.72422213471051866</v>
      </c>
      <c r="G529" s="35">
        <f t="shared" si="217"/>
        <v>0.73303510103288894</v>
      </c>
      <c r="H529" s="35">
        <f t="shared" si="217"/>
        <v>0.74184806735525921</v>
      </c>
      <c r="I529" s="35">
        <f t="shared" si="217"/>
        <v>0.75066103367762982</v>
      </c>
      <c r="J529" s="35">
        <f t="shared" si="217"/>
        <v>0.75947399999999998</v>
      </c>
      <c r="K529" s="35">
        <f t="shared" si="217"/>
        <v>0.74120620000000004</v>
      </c>
      <c r="L529" s="35">
        <f t="shared" si="217"/>
        <v>0.72293839999999998</v>
      </c>
      <c r="M529" s="35">
        <f t="shared" si="217"/>
        <v>0.70467060000000004</v>
      </c>
      <c r="N529" s="35">
        <f t="shared" si="217"/>
        <v>0.68640280000000009</v>
      </c>
      <c r="O529" s="35">
        <f t="shared" si="217"/>
        <v>0.66813500000000003</v>
      </c>
      <c r="P529" s="35">
        <f t="shared" si="217"/>
        <v>0.64986719999999987</v>
      </c>
      <c r="Q529" s="35">
        <f t="shared" si="217"/>
        <v>0.63159939999999992</v>
      </c>
      <c r="R529" s="35">
        <f t="shared" si="217"/>
        <v>0.61333159999999998</v>
      </c>
      <c r="S529" s="35">
        <f t="shared" si="217"/>
        <v>0.59506379999999992</v>
      </c>
      <c r="T529" s="35">
        <f t="shared" si="217"/>
        <v>0.57679599999999998</v>
      </c>
      <c r="U529" s="35">
        <f t="shared" si="217"/>
        <v>0.56830547127090958</v>
      </c>
      <c r="V529" s="35">
        <f t="shared" si="217"/>
        <v>0.55981494254181907</v>
      </c>
      <c r="W529" s="35">
        <f t="shared" si="217"/>
        <v>0.55132441381272868</v>
      </c>
      <c r="X529" s="35">
        <f t="shared" si="217"/>
        <v>0.53100852062146908</v>
      </c>
      <c r="Y529" s="35">
        <f t="shared" si="217"/>
        <v>0.51069262743020949</v>
      </c>
      <c r="Z529" s="35">
        <f t="shared" si="217"/>
        <v>0.49037673423895012</v>
      </c>
      <c r="AA529" s="35">
        <f t="shared" si="217"/>
        <v>0.46074487145646431</v>
      </c>
      <c r="AB529" s="35">
        <f t="shared" si="217"/>
        <v>0.43111300867397845</v>
      </c>
      <c r="AC529" s="35">
        <f t="shared" si="217"/>
        <v>0.41043865793868445</v>
      </c>
      <c r="AD529" s="35">
        <f t="shared" si="217"/>
        <v>0.38976430720339034</v>
      </c>
      <c r="AE529" s="35">
        <f t="shared" si="217"/>
        <v>0.36911489396809627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2.1672710613645414</v>
      </c>
      <c r="D530" s="21">
        <f t="shared" si="218"/>
        <v>2.2120470180477985</v>
      </c>
      <c r="E530" s="21">
        <f t="shared" si="218"/>
        <v>2.2348654727481385</v>
      </c>
      <c r="F530" s="21">
        <f t="shared" si="218"/>
        <v>2.2578527991373858</v>
      </c>
      <c r="G530" s="21">
        <f t="shared" si="218"/>
        <v>2.3125538391198388</v>
      </c>
      <c r="H530" s="21">
        <f t="shared" si="218"/>
        <v>2.3201931998072753</v>
      </c>
      <c r="I530" s="21">
        <f t="shared" si="218"/>
        <v>2.3749905060210499</v>
      </c>
      <c r="J530" s="21">
        <f t="shared" si="218"/>
        <v>2.4255604657679326</v>
      </c>
      <c r="K530" s="21">
        <f t="shared" si="218"/>
        <v>2.3875216154790735</v>
      </c>
      <c r="L530" s="21">
        <f t="shared" si="218"/>
        <v>2.3594709285209183</v>
      </c>
      <c r="M530" s="21">
        <f t="shared" si="218"/>
        <v>2.2233306467537872</v>
      </c>
      <c r="N530" s="21">
        <f t="shared" si="218"/>
        <v>1.8446739210681926</v>
      </c>
      <c r="O530" s="21">
        <f t="shared" si="218"/>
        <v>1.8015001792096532</v>
      </c>
      <c r="P530" s="21">
        <f t="shared" si="218"/>
        <v>1.6779390511140782</v>
      </c>
      <c r="Q530" s="21">
        <f t="shared" si="218"/>
        <v>1.7292387358342793</v>
      </c>
      <c r="R530" s="21">
        <f t="shared" si="218"/>
        <v>1.7003474959209368</v>
      </c>
      <c r="S530" s="21">
        <f t="shared" si="218"/>
        <v>1.6532409045806338</v>
      </c>
      <c r="T530" s="21">
        <f t="shared" si="218"/>
        <v>1.5893391132882615</v>
      </c>
      <c r="U530" s="21">
        <f t="shared" si="218"/>
        <v>1.5501739924979772</v>
      </c>
      <c r="V530" s="21">
        <f t="shared" si="218"/>
        <v>1.4921322918691677</v>
      </c>
      <c r="W530" s="21">
        <f t="shared" si="218"/>
        <v>1.478414074881341</v>
      </c>
      <c r="X530" s="21">
        <f t="shared" si="218"/>
        <v>1.4796381674998094</v>
      </c>
      <c r="Y530" s="21">
        <f t="shared" si="218"/>
        <v>1.4167513074761884</v>
      </c>
      <c r="Z530" s="21">
        <f t="shared" si="218"/>
        <v>1.1636597236426902</v>
      </c>
      <c r="AA530" s="21">
        <f t="shared" si="218"/>
        <v>1.1893933304095148</v>
      </c>
      <c r="AB530" s="21">
        <f t="shared" si="218"/>
        <v>1.287311353696498</v>
      </c>
      <c r="AC530" s="21">
        <f t="shared" si="218"/>
        <v>1.271451074285642</v>
      </c>
      <c r="AD530" s="21">
        <f t="shared" si="218"/>
        <v>1.241392251655201</v>
      </c>
      <c r="AE530" s="21">
        <f t="shared" si="218"/>
        <v>1.2442669773589792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1.051397112556534</v>
      </c>
      <c r="D531" s="35">
        <f t="shared" si="219"/>
        <v>1.0642592793934869</v>
      </c>
      <c r="E531" s="35">
        <f t="shared" si="219"/>
        <v>1.0713770047565725</v>
      </c>
      <c r="F531" s="35">
        <f t="shared" si="219"/>
        <v>1.0828288434504325</v>
      </c>
      <c r="G531" s="35">
        <f t="shared" si="219"/>
        <v>1.0953631746791388</v>
      </c>
      <c r="H531" s="35">
        <f t="shared" si="219"/>
        <v>1.1111679505710326</v>
      </c>
      <c r="I531" s="35">
        <f t="shared" si="219"/>
        <v>1.1178388381880842</v>
      </c>
      <c r="J531" s="35">
        <f t="shared" si="219"/>
        <v>1.1175452884157919</v>
      </c>
      <c r="K531" s="35">
        <f t="shared" si="219"/>
        <v>1.0893864436273668</v>
      </c>
      <c r="L531" s="35">
        <f t="shared" si="219"/>
        <v>1.0531210752084776</v>
      </c>
      <c r="M531" s="35">
        <f t="shared" si="219"/>
        <v>1.0197141269223042</v>
      </c>
      <c r="N531" s="35">
        <f t="shared" si="219"/>
        <v>1.0041163636430408</v>
      </c>
      <c r="O531" s="35">
        <f t="shared" si="219"/>
        <v>0.97004436638612279</v>
      </c>
      <c r="P531" s="35">
        <f t="shared" si="219"/>
        <v>0.93519117938938723</v>
      </c>
      <c r="Q531" s="35">
        <f t="shared" si="219"/>
        <v>0.91122189237783635</v>
      </c>
      <c r="R531" s="35">
        <f t="shared" si="219"/>
        <v>0.88325002062447322</v>
      </c>
      <c r="S531" s="35">
        <f t="shared" si="219"/>
        <v>0.85775086185377303</v>
      </c>
      <c r="T531" s="35">
        <f t="shared" si="219"/>
        <v>0.82831644084408773</v>
      </c>
      <c r="U531" s="35">
        <f t="shared" si="219"/>
        <v>0.80920788165659618</v>
      </c>
      <c r="V531" s="35">
        <f t="shared" si="219"/>
        <v>0.77192422165530106</v>
      </c>
      <c r="W531" s="35">
        <f t="shared" si="219"/>
        <v>0.7580082128122414</v>
      </c>
      <c r="X531" s="35">
        <f t="shared" si="219"/>
        <v>0.7382356551421243</v>
      </c>
      <c r="Y531" s="35">
        <f t="shared" si="219"/>
        <v>0.60703676591136357</v>
      </c>
      <c r="Z531" s="35">
        <f t="shared" si="219"/>
        <v>0.43158057889300977</v>
      </c>
      <c r="AA531" s="35">
        <f t="shared" si="219"/>
        <v>0.50684626625385165</v>
      </c>
      <c r="AB531" s="35">
        <f t="shared" si="219"/>
        <v>0.58081758148961127</v>
      </c>
      <c r="AC531" s="35">
        <f t="shared" si="219"/>
        <v>0.57137945101138854</v>
      </c>
      <c r="AD531" s="35">
        <f t="shared" si="219"/>
        <v>0.5651459311614988</v>
      </c>
      <c r="AE531" s="35">
        <f t="shared" si="219"/>
        <v>0.55891241131160918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1.6803883956166676E-2</v>
      </c>
      <c r="D532" s="35">
        <f t="shared" si="220"/>
        <v>1.6226214819571434E-2</v>
      </c>
      <c r="E532" s="35">
        <f t="shared" si="220"/>
        <v>1.5648545682976193E-2</v>
      </c>
      <c r="F532" s="35">
        <f t="shared" si="220"/>
        <v>1.5070876546380955E-2</v>
      </c>
      <c r="G532" s="35">
        <f t="shared" si="220"/>
        <v>1.4493207409785717E-2</v>
      </c>
      <c r="H532" s="35">
        <f t="shared" si="220"/>
        <v>1.3915538273190477E-2</v>
      </c>
      <c r="I532" s="35">
        <f t="shared" si="220"/>
        <v>1.3337869136595237E-2</v>
      </c>
      <c r="J532" s="35">
        <f t="shared" si="220"/>
        <v>1.2760199999999998E-2</v>
      </c>
      <c r="K532" s="35">
        <f t="shared" si="220"/>
        <v>1.2587549999999999E-2</v>
      </c>
      <c r="L532" s="35">
        <f t="shared" si="220"/>
        <v>1.24149E-2</v>
      </c>
      <c r="M532" s="35">
        <f t="shared" si="220"/>
        <v>1.224225E-2</v>
      </c>
      <c r="N532" s="35">
        <f t="shared" si="220"/>
        <v>1.20696E-2</v>
      </c>
      <c r="O532" s="35">
        <f t="shared" si="220"/>
        <v>1.1896949999999998E-2</v>
      </c>
      <c r="P532" s="35">
        <f t="shared" si="220"/>
        <v>1.1724299999999998E-2</v>
      </c>
      <c r="Q532" s="35">
        <f t="shared" si="220"/>
        <v>1.1551649999999998E-2</v>
      </c>
      <c r="R532" s="35">
        <f t="shared" si="220"/>
        <v>1.1379E-2</v>
      </c>
      <c r="S532" s="35">
        <f t="shared" si="220"/>
        <v>1.120635E-2</v>
      </c>
      <c r="T532" s="35">
        <f t="shared" si="220"/>
        <v>1.1033699999999999E-2</v>
      </c>
      <c r="U532" s="35">
        <f t="shared" si="220"/>
        <v>1.0927991649659862E-2</v>
      </c>
      <c r="V532" s="35">
        <f t="shared" si="220"/>
        <v>1.0822283299319727E-2</v>
      </c>
      <c r="W532" s="35">
        <f t="shared" si="220"/>
        <v>1.0716574948979592E-2</v>
      </c>
      <c r="X532" s="35">
        <f t="shared" si="220"/>
        <v>1.0342113021541951E-2</v>
      </c>
      <c r="Y532" s="35">
        <f t="shared" si="220"/>
        <v>9.9676510941043069E-3</v>
      </c>
      <c r="Z532" s="35">
        <f t="shared" si="220"/>
        <v>9.5931891666666651E-3</v>
      </c>
      <c r="AA532" s="35">
        <f t="shared" si="220"/>
        <v>8.6349335884353725E-3</v>
      </c>
      <c r="AB532" s="35">
        <f t="shared" si="220"/>
        <v>7.6766780102040808E-3</v>
      </c>
      <c r="AC532" s="35">
        <f t="shared" si="220"/>
        <v>6.7378127210884356E-3</v>
      </c>
      <c r="AD532" s="35">
        <f t="shared" si="220"/>
        <v>5.7989474319727896E-3</v>
      </c>
      <c r="AE532" s="35">
        <f t="shared" si="220"/>
        <v>4.8600821428571427E-3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1.026964230667863</v>
      </c>
      <c r="D533" s="35">
        <f t="shared" si="221"/>
        <v>1.0577255088199022</v>
      </c>
      <c r="E533" s="35">
        <f t="shared" si="221"/>
        <v>1.0722737264628914</v>
      </c>
      <c r="F533" s="35">
        <f t="shared" si="221"/>
        <v>1.0826567024640137</v>
      </c>
      <c r="G533" s="35">
        <f t="shared" si="221"/>
        <v>1.1236708995234956</v>
      </c>
      <c r="H533" s="35">
        <f t="shared" si="221"/>
        <v>1.1143529726247725</v>
      </c>
      <c r="I533" s="35">
        <f t="shared" si="221"/>
        <v>1.1613268795272309</v>
      </c>
      <c r="J533" s="35">
        <f t="shared" si="221"/>
        <v>1.2110378773521409</v>
      </c>
      <c r="K533" s="35">
        <f t="shared" si="221"/>
        <v>1.2021888728517069</v>
      </c>
      <c r="L533" s="35">
        <f t="shared" si="221"/>
        <v>1.2114345553124406</v>
      </c>
      <c r="M533" s="35">
        <f t="shared" si="221"/>
        <v>1.109732222831483</v>
      </c>
      <c r="N533" s="35">
        <f t="shared" si="221"/>
        <v>0.74770426142515189</v>
      </c>
      <c r="O533" s="35">
        <f t="shared" si="221"/>
        <v>0.7396335178235306</v>
      </c>
      <c r="P533" s="35">
        <f t="shared" si="221"/>
        <v>0.65195657772469096</v>
      </c>
      <c r="Q533" s="35">
        <f t="shared" si="221"/>
        <v>0.72825655045644311</v>
      </c>
      <c r="R533" s="35">
        <f t="shared" si="221"/>
        <v>0.72836818329646369</v>
      </c>
      <c r="S533" s="35">
        <f t="shared" si="221"/>
        <v>0.70779175172686082</v>
      </c>
      <c r="T533" s="35">
        <f t="shared" si="221"/>
        <v>0.67435538244417381</v>
      </c>
      <c r="U533" s="35">
        <f t="shared" si="221"/>
        <v>0.65508231024351016</v>
      </c>
      <c r="V533" s="35">
        <f t="shared" si="221"/>
        <v>0.635107759018125</v>
      </c>
      <c r="W533" s="35">
        <f t="shared" si="221"/>
        <v>0.63608904027548718</v>
      </c>
      <c r="X533" s="35">
        <f t="shared" si="221"/>
        <v>0.65853999593501322</v>
      </c>
      <c r="Y533" s="35">
        <f t="shared" si="221"/>
        <v>0.72830633051309335</v>
      </c>
      <c r="Z533" s="35">
        <f t="shared" si="221"/>
        <v>0.65212523906888953</v>
      </c>
      <c r="AA533" s="35">
        <f t="shared" si="221"/>
        <v>0.60494800046270791</v>
      </c>
      <c r="AB533" s="35">
        <f t="shared" si="221"/>
        <v>0.63124955050176734</v>
      </c>
      <c r="AC533" s="35">
        <f t="shared" si="221"/>
        <v>0.62685829785824976</v>
      </c>
      <c r="AD533" s="35">
        <f t="shared" si="221"/>
        <v>0.60506389136681404</v>
      </c>
      <c r="AE533" s="35">
        <f t="shared" si="221"/>
        <v>0.61618640820959758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7.2105834183977424E-2</v>
      </c>
      <c r="D534" s="35">
        <f t="shared" si="222"/>
        <v>7.3836015014837789E-2</v>
      </c>
      <c r="E534" s="35">
        <f t="shared" si="222"/>
        <v>7.5566195845698167E-2</v>
      </c>
      <c r="F534" s="35">
        <f t="shared" si="222"/>
        <v>7.7296376676558531E-2</v>
      </c>
      <c r="G534" s="35">
        <f t="shared" si="222"/>
        <v>7.9026557507418882E-2</v>
      </c>
      <c r="H534" s="35">
        <f t="shared" si="222"/>
        <v>8.075673833827926E-2</v>
      </c>
      <c r="I534" s="35">
        <f t="shared" si="222"/>
        <v>8.2486919169139639E-2</v>
      </c>
      <c r="J534" s="35">
        <f t="shared" si="222"/>
        <v>8.4217099999999989E-2</v>
      </c>
      <c r="K534" s="35">
        <f t="shared" si="222"/>
        <v>8.3358748999999996E-2</v>
      </c>
      <c r="L534" s="35">
        <f t="shared" si="222"/>
        <v>8.2500397999999989E-2</v>
      </c>
      <c r="M534" s="35">
        <f t="shared" si="222"/>
        <v>8.1642047000000009E-2</v>
      </c>
      <c r="N534" s="35">
        <f t="shared" si="222"/>
        <v>8.0783696000000002E-2</v>
      </c>
      <c r="O534" s="35">
        <f t="shared" si="222"/>
        <v>7.9925344999999995E-2</v>
      </c>
      <c r="P534" s="35">
        <f t="shared" si="222"/>
        <v>7.9066994000000002E-2</v>
      </c>
      <c r="Q534" s="35">
        <f t="shared" si="222"/>
        <v>7.8208643000000008E-2</v>
      </c>
      <c r="R534" s="35">
        <f t="shared" si="222"/>
        <v>7.7350291999999973E-2</v>
      </c>
      <c r="S534" s="35">
        <f t="shared" si="222"/>
        <v>7.6491940999999994E-2</v>
      </c>
      <c r="T534" s="35">
        <f t="shared" si="222"/>
        <v>7.5633590000000001E-2</v>
      </c>
      <c r="U534" s="35">
        <f t="shared" si="222"/>
        <v>7.4955808948210911E-2</v>
      </c>
      <c r="V534" s="35">
        <f t="shared" si="222"/>
        <v>7.4278027896421836E-2</v>
      </c>
      <c r="W534" s="35">
        <f t="shared" si="222"/>
        <v>7.3600246844632775E-2</v>
      </c>
      <c r="X534" s="35">
        <f t="shared" si="222"/>
        <v>7.2520403401129932E-2</v>
      </c>
      <c r="Y534" s="35">
        <f t="shared" si="222"/>
        <v>7.1440559957627117E-2</v>
      </c>
      <c r="Z534" s="35">
        <f t="shared" si="222"/>
        <v>7.0360716514124302E-2</v>
      </c>
      <c r="AA534" s="35">
        <f t="shared" si="222"/>
        <v>6.896413010451978E-2</v>
      </c>
      <c r="AB534" s="35">
        <f t="shared" si="222"/>
        <v>6.7567543694915258E-2</v>
      </c>
      <c r="AC534" s="35">
        <f t="shared" si="222"/>
        <v>6.6475512694915251E-2</v>
      </c>
      <c r="AD534" s="35">
        <f t="shared" si="222"/>
        <v>6.5383481694915258E-2</v>
      </c>
      <c r="AE534" s="35">
        <f t="shared" si="222"/>
        <v>6.4308075694915257E-2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0</v>
      </c>
      <c r="D536" s="21">
        <f t="shared" si="223"/>
        <v>0</v>
      </c>
      <c r="E536" s="21">
        <f t="shared" si="223"/>
        <v>0</v>
      </c>
      <c r="F536" s="21">
        <f t="shared" si="223"/>
        <v>0</v>
      </c>
      <c r="G536" s="21">
        <f t="shared" si="223"/>
        <v>0</v>
      </c>
      <c r="H536" s="21">
        <f t="shared" si="223"/>
        <v>0</v>
      </c>
      <c r="I536" s="21">
        <f t="shared" si="223"/>
        <v>0</v>
      </c>
      <c r="J536" s="21">
        <f t="shared" si="223"/>
        <v>0</v>
      </c>
      <c r="K536" s="21">
        <f t="shared" si="223"/>
        <v>0</v>
      </c>
      <c r="L536" s="21">
        <f t="shared" si="223"/>
        <v>0</v>
      </c>
      <c r="M536" s="21">
        <f t="shared" si="223"/>
        <v>0</v>
      </c>
      <c r="N536" s="21">
        <f t="shared" si="223"/>
        <v>0</v>
      </c>
      <c r="O536" s="21">
        <f t="shared" si="223"/>
        <v>0</v>
      </c>
      <c r="P536" s="21">
        <f t="shared" si="223"/>
        <v>0</v>
      </c>
      <c r="Q536" s="21">
        <f t="shared" si="223"/>
        <v>0</v>
      </c>
      <c r="R536" s="21">
        <f t="shared" si="223"/>
        <v>0</v>
      </c>
      <c r="S536" s="21">
        <f t="shared" si="223"/>
        <v>0</v>
      </c>
      <c r="T536" s="21">
        <f t="shared" si="223"/>
        <v>0</v>
      </c>
      <c r="U536" s="21">
        <f t="shared" si="223"/>
        <v>0</v>
      </c>
      <c r="V536" s="21">
        <f t="shared" si="223"/>
        <v>0</v>
      </c>
      <c r="W536" s="21">
        <f t="shared" si="223"/>
        <v>0</v>
      </c>
      <c r="X536" s="21">
        <f t="shared" si="223"/>
        <v>0</v>
      </c>
      <c r="Y536" s="21">
        <f t="shared" si="223"/>
        <v>0</v>
      </c>
      <c r="Z536" s="21">
        <f t="shared" si="223"/>
        <v>0</v>
      </c>
      <c r="AA536" s="21">
        <f t="shared" si="223"/>
        <v>0</v>
      </c>
      <c r="AB536" s="21">
        <f t="shared" si="223"/>
        <v>0</v>
      </c>
      <c r="AC536" s="21">
        <f t="shared" si="223"/>
        <v>0</v>
      </c>
      <c r="AD536" s="21">
        <f t="shared" si="223"/>
        <v>0</v>
      </c>
      <c r="AE536" s="21">
        <f t="shared" si="223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0</v>
      </c>
      <c r="D537" s="35">
        <f t="shared" si="224"/>
        <v>0</v>
      </c>
      <c r="E537" s="35">
        <f t="shared" si="224"/>
        <v>0</v>
      </c>
      <c r="F537" s="35">
        <f t="shared" si="224"/>
        <v>0</v>
      </c>
      <c r="G537" s="35">
        <f t="shared" si="224"/>
        <v>0</v>
      </c>
      <c r="H537" s="35">
        <f t="shared" si="224"/>
        <v>0</v>
      </c>
      <c r="I537" s="35">
        <f t="shared" si="224"/>
        <v>0</v>
      </c>
      <c r="J537" s="35">
        <f t="shared" si="224"/>
        <v>0</v>
      </c>
      <c r="K537" s="35">
        <f t="shared" si="224"/>
        <v>0</v>
      </c>
      <c r="L537" s="35">
        <f t="shared" si="224"/>
        <v>0</v>
      </c>
      <c r="M537" s="35">
        <f t="shared" si="224"/>
        <v>0</v>
      </c>
      <c r="N537" s="35">
        <f t="shared" si="224"/>
        <v>0</v>
      </c>
      <c r="O537" s="35">
        <f t="shared" si="224"/>
        <v>0</v>
      </c>
      <c r="P537" s="35">
        <f t="shared" si="224"/>
        <v>0</v>
      </c>
      <c r="Q537" s="35">
        <f t="shared" si="224"/>
        <v>0</v>
      </c>
      <c r="R537" s="35">
        <f t="shared" si="224"/>
        <v>0</v>
      </c>
      <c r="S537" s="35">
        <f t="shared" si="224"/>
        <v>0</v>
      </c>
      <c r="T537" s="35">
        <f t="shared" si="224"/>
        <v>0</v>
      </c>
      <c r="U537" s="35">
        <f t="shared" si="224"/>
        <v>0</v>
      </c>
      <c r="V537" s="35">
        <f t="shared" si="224"/>
        <v>0</v>
      </c>
      <c r="W537" s="35">
        <f t="shared" si="224"/>
        <v>0</v>
      </c>
      <c r="X537" s="35">
        <f t="shared" si="224"/>
        <v>0</v>
      </c>
      <c r="Y537" s="35">
        <f t="shared" si="224"/>
        <v>0</v>
      </c>
      <c r="Z537" s="35">
        <f t="shared" si="224"/>
        <v>0</v>
      </c>
      <c r="AA537" s="35">
        <f t="shared" si="224"/>
        <v>0</v>
      </c>
      <c r="AB537" s="35">
        <f t="shared" si="224"/>
        <v>0</v>
      </c>
      <c r="AC537" s="35">
        <f t="shared" si="224"/>
        <v>0</v>
      </c>
      <c r="AD537" s="35">
        <f t="shared" si="224"/>
        <v>0</v>
      </c>
      <c r="AE537" s="35">
        <f t="shared" si="224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0.10674000090464621</v>
      </c>
      <c r="D545" s="21">
        <f t="shared" si="229"/>
        <v>0.10232878613161177</v>
      </c>
      <c r="E545" s="21">
        <f t="shared" si="229"/>
        <v>0.10587727684595354</v>
      </c>
      <c r="F545" s="21">
        <f t="shared" si="229"/>
        <v>4.3004156291748669E-2</v>
      </c>
      <c r="G545" s="21">
        <f t="shared" si="229"/>
        <v>5.0137078294606396E-2</v>
      </c>
      <c r="H545" s="21">
        <f t="shared" si="229"/>
        <v>4.8510265572306012E-2</v>
      </c>
      <c r="I545" s="21">
        <f t="shared" si="229"/>
        <v>1.9308504215884509E-2</v>
      </c>
      <c r="J545" s="21">
        <f t="shared" si="229"/>
        <v>5.8304158056236149E-2</v>
      </c>
      <c r="K545" s="21">
        <f t="shared" si="229"/>
        <v>9.773407714788214E-2</v>
      </c>
      <c r="L545" s="21">
        <f t="shared" si="229"/>
        <v>0.11756568028582118</v>
      </c>
      <c r="M545" s="21">
        <f t="shared" si="229"/>
        <v>6.6931998677578486E-2</v>
      </c>
      <c r="N545" s="21">
        <f t="shared" si="229"/>
        <v>7.140236762650122E-2</v>
      </c>
      <c r="O545" s="21">
        <f t="shared" si="229"/>
        <v>1.7223159580792242E-2</v>
      </c>
      <c r="P545" s="21">
        <f t="shared" si="229"/>
        <v>3.8522235976422875E-2</v>
      </c>
      <c r="Q545" s="21">
        <f t="shared" si="229"/>
        <v>3.8298351863426748E-2</v>
      </c>
      <c r="R545" s="21">
        <f t="shared" si="229"/>
        <v>6.9178924291143876E-2</v>
      </c>
      <c r="S545" s="21">
        <f t="shared" si="229"/>
        <v>7.4110594626820861E-2</v>
      </c>
      <c r="T545" s="21">
        <f t="shared" si="229"/>
        <v>6.4938506486063419E-2</v>
      </c>
      <c r="U545" s="21">
        <f t="shared" si="229"/>
        <v>7.7140478626871622E-2</v>
      </c>
      <c r="V545" s="21">
        <f t="shared" si="229"/>
        <v>6.6796799634149223E-2</v>
      </c>
      <c r="W545" s="21">
        <f t="shared" si="229"/>
        <v>3.1464747216962512E-2</v>
      </c>
      <c r="X545" s="21">
        <f t="shared" si="229"/>
        <v>6.9632032044178963E-2</v>
      </c>
      <c r="Y545" s="21">
        <f t="shared" si="229"/>
        <v>0.12931485989982036</v>
      </c>
      <c r="Z545" s="21">
        <f t="shared" si="229"/>
        <v>0.12069621667347048</v>
      </c>
      <c r="AA545" s="21">
        <f t="shared" si="229"/>
        <v>0.11231237574486025</v>
      </c>
      <c r="AB545" s="21">
        <f t="shared" si="229"/>
        <v>0.12911922494894409</v>
      </c>
      <c r="AC545" s="21">
        <f t="shared" si="229"/>
        <v>0.19165657181209628</v>
      </c>
      <c r="AD545" s="21">
        <f t="shared" si="229"/>
        <v>0.14260550310539896</v>
      </c>
      <c r="AE545" s="21">
        <f t="shared" si="229"/>
        <v>0.14832570980257845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8.17296441886462E-2</v>
      </c>
      <c r="D546" s="36">
        <f t="shared" si="230"/>
        <v>7.8488688320411754E-2</v>
      </c>
      <c r="E546" s="36">
        <f t="shared" si="230"/>
        <v>8.3212010389553531E-2</v>
      </c>
      <c r="F546" s="36">
        <f t="shared" si="230"/>
        <v>2.1518293640148664E-2</v>
      </c>
      <c r="G546" s="36">
        <f t="shared" si="230"/>
        <v>2.9835191897806399E-2</v>
      </c>
      <c r="H546" s="36">
        <f t="shared" si="230"/>
        <v>2.9372390955306017E-2</v>
      </c>
      <c r="I546" s="36">
        <f t="shared" si="230"/>
        <v>1.2643042186845101E-3</v>
      </c>
      <c r="J546" s="36">
        <f t="shared" si="230"/>
        <v>4.1356930350836159E-2</v>
      </c>
      <c r="K546" s="36">
        <f t="shared" si="230"/>
        <v>8.1727493581082139E-2</v>
      </c>
      <c r="L546" s="36">
        <f t="shared" si="230"/>
        <v>0.10236561376762118</v>
      </c>
      <c r="M546" s="36">
        <f t="shared" si="230"/>
        <v>5.2265846915578486E-2</v>
      </c>
      <c r="N546" s="36">
        <f t="shared" si="230"/>
        <v>5.7558415647101221E-2</v>
      </c>
      <c r="O546" s="36">
        <f t="shared" si="230"/>
        <v>4.2050612291922463E-3</v>
      </c>
      <c r="P546" s="36">
        <f t="shared" si="230"/>
        <v>2.6247041939022872E-2</v>
      </c>
      <c r="Q546" s="36">
        <f t="shared" si="230"/>
        <v>2.6874606935426752E-2</v>
      </c>
      <c r="R546" s="36">
        <f t="shared" si="230"/>
        <v>5.8699108732143873E-2</v>
      </c>
      <c r="S546" s="36">
        <f t="shared" si="230"/>
        <v>6.4651396661020863E-2</v>
      </c>
      <c r="T546" s="36">
        <f t="shared" si="230"/>
        <v>5.6367595145813416E-2</v>
      </c>
      <c r="U546" s="36">
        <f t="shared" si="230"/>
        <v>7.3286314108871625E-2</v>
      </c>
      <c r="V546" s="36">
        <f t="shared" si="230"/>
        <v>6.3281422917599223E-2</v>
      </c>
      <c r="W546" s="36">
        <f t="shared" si="230"/>
        <v>2.7422969081462509E-2</v>
      </c>
      <c r="X546" s="36">
        <f t="shared" si="230"/>
        <v>6.527684567117896E-2</v>
      </c>
      <c r="Y546" s="36">
        <f t="shared" si="230"/>
        <v>0.12468423148782037</v>
      </c>
      <c r="Z546" s="36">
        <f t="shared" si="230"/>
        <v>0.11579939354697048</v>
      </c>
      <c r="AA546" s="36">
        <f t="shared" si="230"/>
        <v>0.10707905934036024</v>
      </c>
      <c r="AB546" s="36">
        <f t="shared" si="230"/>
        <v>0.12247460743394409</v>
      </c>
      <c r="AC546" s="36">
        <f t="shared" si="230"/>
        <v>0.18545055107209626</v>
      </c>
      <c r="AD546" s="36">
        <f t="shared" si="230"/>
        <v>0.13536201500639897</v>
      </c>
      <c r="AE546" s="36">
        <f t="shared" si="230"/>
        <v>0.14004475434457844</v>
      </c>
    </row>
    <row r="547" spans="1:31" x14ac:dyDescent="0.2">
      <c r="A547" s="9" t="s">
        <v>535</v>
      </c>
      <c r="B547" s="4" t="s">
        <v>799</v>
      </c>
      <c r="C547" s="36">
        <f t="shared" si="230"/>
        <v>2.501035671600001E-2</v>
      </c>
      <c r="D547" s="36">
        <f t="shared" si="230"/>
        <v>2.3840097811200011E-2</v>
      </c>
      <c r="E547" s="36">
        <f t="shared" si="230"/>
        <v>2.2665266456400004E-2</v>
      </c>
      <c r="F547" s="36">
        <f t="shared" si="230"/>
        <v>2.1485862651600005E-2</v>
      </c>
      <c r="G547" s="36">
        <f t="shared" si="230"/>
        <v>2.0301886396800001E-2</v>
      </c>
      <c r="H547" s="36">
        <f t="shared" si="230"/>
        <v>1.9137874616999995E-2</v>
      </c>
      <c r="I547" s="36">
        <f t="shared" si="230"/>
        <v>1.80441999972E-2</v>
      </c>
      <c r="J547" s="36">
        <f t="shared" si="230"/>
        <v>1.6947227705399994E-2</v>
      </c>
      <c r="K547" s="36">
        <f t="shared" si="230"/>
        <v>1.6006583566799997E-2</v>
      </c>
      <c r="L547" s="36">
        <f t="shared" si="230"/>
        <v>1.5200066518199998E-2</v>
      </c>
      <c r="M547" s="36">
        <f t="shared" si="230"/>
        <v>1.4666151762000004E-2</v>
      </c>
      <c r="N547" s="36">
        <f t="shared" si="230"/>
        <v>1.3843951979400002E-2</v>
      </c>
      <c r="O547" s="36">
        <f t="shared" si="230"/>
        <v>1.3018098351599998E-2</v>
      </c>
      <c r="P547" s="36">
        <f t="shared" si="230"/>
        <v>1.2275194037400001E-2</v>
      </c>
      <c r="Q547" s="36">
        <f t="shared" si="230"/>
        <v>1.1423744927999998E-2</v>
      </c>
      <c r="R547" s="36">
        <f t="shared" si="230"/>
        <v>1.0479815558999999E-2</v>
      </c>
      <c r="S547" s="36">
        <f t="shared" si="230"/>
        <v>9.4591979657999963E-3</v>
      </c>
      <c r="T547" s="36">
        <f t="shared" si="230"/>
        <v>8.5709113402500006E-3</v>
      </c>
      <c r="U547" s="36">
        <f t="shared" si="230"/>
        <v>3.8541645180000003E-3</v>
      </c>
      <c r="V547" s="36">
        <f t="shared" si="230"/>
        <v>3.5153767165500001E-3</v>
      </c>
      <c r="W547" s="36">
        <f t="shared" si="230"/>
        <v>4.0417781355000012E-3</v>
      </c>
      <c r="X547" s="36">
        <f t="shared" si="230"/>
        <v>4.3551863730000003E-3</v>
      </c>
      <c r="Y547" s="36">
        <f t="shared" si="230"/>
        <v>4.6306284120000004E-3</v>
      </c>
      <c r="Z547" s="36">
        <f t="shared" si="230"/>
        <v>4.8968231264999995E-3</v>
      </c>
      <c r="AA547" s="36">
        <f t="shared" si="230"/>
        <v>5.2333164045000021E-3</v>
      </c>
      <c r="AB547" s="36">
        <f t="shared" si="230"/>
        <v>6.6446175150000012E-3</v>
      </c>
      <c r="AC547" s="36">
        <f t="shared" si="230"/>
        <v>6.2060207400000001E-3</v>
      </c>
      <c r="AD547" s="36">
        <f t="shared" si="230"/>
        <v>7.2434880990000002E-3</v>
      </c>
      <c r="AE547" s="36">
        <f t="shared" si="230"/>
        <v>8.2809554580000003E-3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0.93661649387722823</v>
      </c>
      <c r="D555" s="28">
        <f t="shared" si="233"/>
        <v>1.9243747180894617</v>
      </c>
      <c r="E555" s="28">
        <f t="shared" si="233"/>
        <v>0.7939901692406105</v>
      </c>
      <c r="F555" s="28">
        <f t="shared" si="233"/>
        <v>2.2937566869763129</v>
      </c>
      <c r="G555" s="28">
        <f t="shared" si="233"/>
        <v>1.8670696538474358</v>
      </c>
      <c r="H555" s="28">
        <f t="shared" si="233"/>
        <v>0.88176620737265765</v>
      </c>
      <c r="I555" s="28">
        <f t="shared" si="233"/>
        <v>0.95011284530846773</v>
      </c>
      <c r="J555" s="28">
        <f t="shared" si="233"/>
        <v>3.0487737209531143</v>
      </c>
      <c r="K555" s="28">
        <f t="shared" si="233"/>
        <v>0.77257340554729381</v>
      </c>
      <c r="L555" s="28">
        <f t="shared" si="233"/>
        <v>9.9246152109572634</v>
      </c>
      <c r="M555" s="28">
        <f t="shared" si="233"/>
        <v>0.56375694075945271</v>
      </c>
      <c r="N555" s="28">
        <f t="shared" si="233"/>
        <v>0.42735108594441545</v>
      </c>
      <c r="O555" s="28">
        <f t="shared" si="233"/>
        <v>6.697894048631003</v>
      </c>
      <c r="P555" s="28">
        <f t="shared" si="233"/>
        <v>0.40145118398628421</v>
      </c>
      <c r="Q555" s="28">
        <f t="shared" si="233"/>
        <v>1.3511729911393118</v>
      </c>
      <c r="R555" s="28">
        <f t="shared" si="233"/>
        <v>0.92180609012147929</v>
      </c>
      <c r="S555" s="28">
        <f t="shared" si="233"/>
        <v>0.44653803055234992</v>
      </c>
      <c r="T555" s="28">
        <f t="shared" si="233"/>
        <v>4.5046537821145041</v>
      </c>
      <c r="U555" s="28">
        <f t="shared" si="233"/>
        <v>0.93517544945656417</v>
      </c>
      <c r="V555" s="28">
        <f t="shared" si="233"/>
        <v>2.7295396143680497</v>
      </c>
      <c r="W555" s="28">
        <f t="shared" si="233"/>
        <v>1.2055573586841613</v>
      </c>
      <c r="X555" s="28">
        <f t="shared" si="233"/>
        <v>0.21103914747523625</v>
      </c>
      <c r="Y555" s="28">
        <f t="shared" si="233"/>
        <v>6.1937721620466322</v>
      </c>
      <c r="Z555" s="28">
        <f t="shared" si="233"/>
        <v>0.24540825027620228</v>
      </c>
      <c r="AA555" s="28">
        <f t="shared" si="233"/>
        <v>3.3288576969438433</v>
      </c>
      <c r="AB555" s="28">
        <f t="shared" si="233"/>
        <v>5.4352845372750664</v>
      </c>
      <c r="AC555" s="28">
        <f t="shared" si="233"/>
        <v>1.0399094059067731</v>
      </c>
      <c r="AD555" s="28">
        <f t="shared" si="233"/>
        <v>15.069787363366702</v>
      </c>
      <c r="AE555" s="28">
        <f t="shared" si="233"/>
        <v>0.7650238850126827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0.93381733907023934</v>
      </c>
      <c r="D556" s="21">
        <f t="shared" si="234"/>
        <v>1.9101450167440921</v>
      </c>
      <c r="E556" s="21">
        <f t="shared" si="234"/>
        <v>0.7909966516194411</v>
      </c>
      <c r="F556" s="21">
        <f t="shared" si="234"/>
        <v>2.2804216724985569</v>
      </c>
      <c r="G556" s="21">
        <f t="shared" si="234"/>
        <v>1.8500567559172307</v>
      </c>
      <c r="H556" s="21">
        <f t="shared" si="234"/>
        <v>0.87461056811231419</v>
      </c>
      <c r="I556" s="21">
        <f t="shared" si="234"/>
        <v>0.9399810187263451</v>
      </c>
      <c r="J556" s="21">
        <f t="shared" si="234"/>
        <v>3.0113204884596803</v>
      </c>
      <c r="K556" s="21">
        <f t="shared" si="234"/>
        <v>0.76189567569409222</v>
      </c>
      <c r="L556" s="21">
        <f t="shared" si="234"/>
        <v>9.8703324627003965</v>
      </c>
      <c r="M556" s="21">
        <f t="shared" si="234"/>
        <v>0.55994084554402801</v>
      </c>
      <c r="N556" s="21">
        <f t="shared" si="234"/>
        <v>0.4247812740643937</v>
      </c>
      <c r="O556" s="21">
        <f t="shared" si="234"/>
        <v>6.6625308641345029</v>
      </c>
      <c r="P556" s="21">
        <f t="shared" si="234"/>
        <v>0.39586379858628423</v>
      </c>
      <c r="Q556" s="21">
        <f t="shared" si="234"/>
        <v>1.3353074693346534</v>
      </c>
      <c r="R556" s="21">
        <f t="shared" si="234"/>
        <v>0.91292340159347929</v>
      </c>
      <c r="S556" s="21">
        <f t="shared" si="234"/>
        <v>0.43940327492354647</v>
      </c>
      <c r="T556" s="21">
        <f t="shared" si="234"/>
        <v>4.2662269238572481</v>
      </c>
      <c r="U556" s="21">
        <f t="shared" si="234"/>
        <v>0.88573874872977076</v>
      </c>
      <c r="V556" s="21">
        <f t="shared" si="234"/>
        <v>2.6945495698700497</v>
      </c>
      <c r="W556" s="21">
        <f t="shared" si="234"/>
        <v>1.1958670279041612</v>
      </c>
      <c r="X556" s="21">
        <f t="shared" si="234"/>
        <v>0.20795492489323625</v>
      </c>
      <c r="Y556" s="21">
        <f t="shared" si="234"/>
        <v>6.1253133756306317</v>
      </c>
      <c r="Z556" s="21">
        <f t="shared" si="234"/>
        <v>0.23751093123020228</v>
      </c>
      <c r="AA556" s="21">
        <f t="shared" si="234"/>
        <v>3.2985093502379232</v>
      </c>
      <c r="AB556" s="21">
        <f t="shared" si="234"/>
        <v>5.3949654630368462</v>
      </c>
      <c r="AC556" s="21">
        <f t="shared" si="234"/>
        <v>1.0240687124243733</v>
      </c>
      <c r="AD556" s="21">
        <f t="shared" si="234"/>
        <v>14.880318574863381</v>
      </c>
      <c r="AE556" s="21">
        <f t="shared" si="234"/>
        <v>0.75408966470356265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0.93381733907023934</v>
      </c>
      <c r="D557" s="35">
        <f t="shared" si="235"/>
        <v>1.9101450167440921</v>
      </c>
      <c r="E557" s="35">
        <f t="shared" si="235"/>
        <v>0.7909966516194411</v>
      </c>
      <c r="F557" s="35">
        <f t="shared" si="235"/>
        <v>2.2804216724985569</v>
      </c>
      <c r="G557" s="35">
        <f t="shared" si="235"/>
        <v>1.8500567559172307</v>
      </c>
      <c r="H557" s="35">
        <f t="shared" si="235"/>
        <v>0.87461056811231419</v>
      </c>
      <c r="I557" s="35">
        <f t="shared" si="235"/>
        <v>0.9399810187263451</v>
      </c>
      <c r="J557" s="35">
        <f t="shared" si="235"/>
        <v>3.0113204884596803</v>
      </c>
      <c r="K557" s="35">
        <f t="shared" si="235"/>
        <v>0.76189567569409222</v>
      </c>
      <c r="L557" s="35">
        <f t="shared" si="235"/>
        <v>9.8703324627003965</v>
      </c>
      <c r="M557" s="35">
        <f t="shared" si="235"/>
        <v>0.55994084554402801</v>
      </c>
      <c r="N557" s="35">
        <f t="shared" si="235"/>
        <v>0.4247812740643937</v>
      </c>
      <c r="O557" s="35">
        <f t="shared" si="235"/>
        <v>6.6625308641345029</v>
      </c>
      <c r="P557" s="35">
        <f t="shared" si="235"/>
        <v>0.39586379858628423</v>
      </c>
      <c r="Q557" s="35">
        <f t="shared" si="235"/>
        <v>1.3353074693346534</v>
      </c>
      <c r="R557" s="35">
        <f t="shared" si="235"/>
        <v>0.91292340159347929</v>
      </c>
      <c r="S557" s="35">
        <f t="shared" si="235"/>
        <v>0.43940327492354647</v>
      </c>
      <c r="T557" s="35">
        <f t="shared" si="235"/>
        <v>4.2662269238572481</v>
      </c>
      <c r="U557" s="35">
        <f t="shared" si="235"/>
        <v>0.88573874872977076</v>
      </c>
      <c r="V557" s="35">
        <f t="shared" si="235"/>
        <v>2.6945495698700497</v>
      </c>
      <c r="W557" s="35">
        <f t="shared" si="235"/>
        <v>1.1958670279041612</v>
      </c>
      <c r="X557" s="35">
        <f t="shared" si="235"/>
        <v>0.20795492489323625</v>
      </c>
      <c r="Y557" s="35">
        <f t="shared" si="235"/>
        <v>6.1253133756306317</v>
      </c>
      <c r="Z557" s="35">
        <f t="shared" si="235"/>
        <v>0.23751093123020228</v>
      </c>
      <c r="AA557" s="35">
        <f t="shared" si="235"/>
        <v>3.2985093502379232</v>
      </c>
      <c r="AB557" s="35">
        <f t="shared" si="235"/>
        <v>5.3949654630368462</v>
      </c>
      <c r="AC557" s="35">
        <f t="shared" si="235"/>
        <v>1.0240687124243733</v>
      </c>
      <c r="AD557" s="35">
        <f t="shared" si="235"/>
        <v>14.880318574863381</v>
      </c>
      <c r="AE557" s="35">
        <f t="shared" si="235"/>
        <v>0.75408966470356265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7.2301518698892784E-4</v>
      </c>
      <c r="D559" s="21">
        <f t="shared" si="236"/>
        <v>3.7338959273696083E-3</v>
      </c>
      <c r="E559" s="21">
        <f t="shared" si="236"/>
        <v>5.8597017316945241E-4</v>
      </c>
      <c r="F559" s="21">
        <f t="shared" si="236"/>
        <v>3.8217155157558827E-3</v>
      </c>
      <c r="G559" s="21">
        <f t="shared" si="236"/>
        <v>2.6716928422051414E-3</v>
      </c>
      <c r="H559" s="21">
        <f t="shared" si="236"/>
        <v>2.9348835923434578E-3</v>
      </c>
      <c r="I559" s="21">
        <f t="shared" si="236"/>
        <v>3.2935770281225926E-3</v>
      </c>
      <c r="J559" s="21">
        <f t="shared" si="236"/>
        <v>3.7115017834338767E-3</v>
      </c>
      <c r="K559" s="21">
        <f t="shared" si="236"/>
        <v>1.345852315201516E-3</v>
      </c>
      <c r="L559" s="21">
        <f t="shared" si="236"/>
        <v>1.0685907764865603E-2</v>
      </c>
      <c r="M559" s="21">
        <f t="shared" si="236"/>
        <v>9.5669450542470048E-4</v>
      </c>
      <c r="N559" s="21">
        <f t="shared" si="236"/>
        <v>7.9314578402171017E-4</v>
      </c>
      <c r="O559" s="21">
        <f t="shared" si="236"/>
        <v>6.5280418544999327E-3</v>
      </c>
      <c r="P559" s="21">
        <f t="shared" si="236"/>
        <v>0</v>
      </c>
      <c r="Q559" s="21">
        <f t="shared" si="236"/>
        <v>1.8251729999999995E-4</v>
      </c>
      <c r="R559" s="21">
        <f t="shared" si="236"/>
        <v>1.2077100000000001E-4</v>
      </c>
      <c r="S559" s="21">
        <f t="shared" si="236"/>
        <v>5.1030000000000012E-7</v>
      </c>
      <c r="T559" s="21">
        <f t="shared" si="236"/>
        <v>4.0541634E-2</v>
      </c>
      <c r="U559" s="21">
        <f t="shared" si="236"/>
        <v>9.2041110000000003E-4</v>
      </c>
      <c r="V559" s="21">
        <f t="shared" si="236"/>
        <v>3.874878E-3</v>
      </c>
      <c r="W559" s="21">
        <f t="shared" si="236"/>
        <v>2.0071800000000001E-4</v>
      </c>
      <c r="X559" s="21">
        <f t="shared" si="236"/>
        <v>5.8684500000000004E-5</v>
      </c>
      <c r="Y559" s="21">
        <f t="shared" si="236"/>
        <v>5.6455169400000019E-2</v>
      </c>
      <c r="Z559" s="21">
        <f t="shared" si="236"/>
        <v>8.413146E-4</v>
      </c>
      <c r="AA559" s="21">
        <f t="shared" si="236"/>
        <v>6.3754840800000004E-3</v>
      </c>
      <c r="AB559" s="21">
        <f t="shared" si="236"/>
        <v>3.3887322000000007E-3</v>
      </c>
      <c r="AC559" s="21">
        <f t="shared" si="236"/>
        <v>3.324094200000001E-3</v>
      </c>
      <c r="AD559" s="21">
        <f t="shared" si="236"/>
        <v>0.1173062331</v>
      </c>
      <c r="AE559" s="21">
        <f t="shared" si="236"/>
        <v>2.195991E-3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7.2301518698892784E-4</v>
      </c>
      <c r="D560" s="35">
        <f t="shared" si="237"/>
        <v>3.7338959273696083E-3</v>
      </c>
      <c r="E560" s="35">
        <f t="shared" si="237"/>
        <v>5.8597017316945241E-4</v>
      </c>
      <c r="F560" s="35">
        <f t="shared" si="237"/>
        <v>3.8217155157558827E-3</v>
      </c>
      <c r="G560" s="35">
        <f t="shared" si="237"/>
        <v>2.6716928422051414E-3</v>
      </c>
      <c r="H560" s="35">
        <f t="shared" si="237"/>
        <v>2.9348835923434578E-3</v>
      </c>
      <c r="I560" s="35">
        <f t="shared" si="237"/>
        <v>3.2935770281225926E-3</v>
      </c>
      <c r="J560" s="35">
        <f t="shared" si="237"/>
        <v>3.7115017834338767E-3</v>
      </c>
      <c r="K560" s="35">
        <f t="shared" si="237"/>
        <v>1.345852315201516E-3</v>
      </c>
      <c r="L560" s="35">
        <f t="shared" si="237"/>
        <v>1.0685907764865603E-2</v>
      </c>
      <c r="M560" s="35">
        <f t="shared" si="237"/>
        <v>9.5669450542470048E-4</v>
      </c>
      <c r="N560" s="35">
        <f t="shared" si="237"/>
        <v>7.9314578402171017E-4</v>
      </c>
      <c r="O560" s="35">
        <f t="shared" si="237"/>
        <v>6.5280418544999327E-3</v>
      </c>
      <c r="P560" s="35">
        <f t="shared" si="237"/>
        <v>0</v>
      </c>
      <c r="Q560" s="35">
        <f t="shared" si="237"/>
        <v>1.8251729999999995E-4</v>
      </c>
      <c r="R560" s="35">
        <f t="shared" si="237"/>
        <v>1.2077100000000001E-4</v>
      </c>
      <c r="S560" s="35">
        <f t="shared" si="237"/>
        <v>5.1030000000000012E-7</v>
      </c>
      <c r="T560" s="35">
        <f t="shared" si="237"/>
        <v>4.0541634E-2</v>
      </c>
      <c r="U560" s="35">
        <f t="shared" si="237"/>
        <v>9.2041110000000003E-4</v>
      </c>
      <c r="V560" s="35">
        <f t="shared" si="237"/>
        <v>3.874878E-3</v>
      </c>
      <c r="W560" s="35">
        <f t="shared" si="237"/>
        <v>2.0071800000000001E-4</v>
      </c>
      <c r="X560" s="35">
        <f t="shared" si="237"/>
        <v>5.8684500000000004E-5</v>
      </c>
      <c r="Y560" s="35">
        <f t="shared" si="237"/>
        <v>5.6455169400000019E-2</v>
      </c>
      <c r="Z560" s="35">
        <f t="shared" si="237"/>
        <v>8.413146E-4</v>
      </c>
      <c r="AA560" s="35">
        <f t="shared" si="237"/>
        <v>6.3754840800000004E-3</v>
      </c>
      <c r="AB560" s="35">
        <f t="shared" si="237"/>
        <v>3.3887322000000007E-3</v>
      </c>
      <c r="AC560" s="35">
        <f t="shared" si="237"/>
        <v>3.324094200000001E-3</v>
      </c>
      <c r="AD560" s="35">
        <f t="shared" si="237"/>
        <v>0.1173062331</v>
      </c>
      <c r="AE560" s="35">
        <f t="shared" si="237"/>
        <v>2.195991E-3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2.0761396199999995E-3</v>
      </c>
      <c r="D562" s="21">
        <f t="shared" si="238"/>
        <v>1.0495805418E-2</v>
      </c>
      <c r="E562" s="21">
        <f t="shared" si="238"/>
        <v>2.4075474479999998E-3</v>
      </c>
      <c r="F562" s="21">
        <f t="shared" si="238"/>
        <v>9.5132989620000004E-3</v>
      </c>
      <c r="G562" s="21">
        <f t="shared" si="238"/>
        <v>1.4341205087999999E-2</v>
      </c>
      <c r="H562" s="21">
        <f t="shared" si="238"/>
        <v>4.2207556679999996E-3</v>
      </c>
      <c r="I562" s="21">
        <f t="shared" si="238"/>
        <v>6.8382495539999989E-3</v>
      </c>
      <c r="J562" s="21">
        <f t="shared" si="238"/>
        <v>3.3741730710000001E-2</v>
      </c>
      <c r="K562" s="21">
        <f t="shared" si="238"/>
        <v>9.331877538000001E-3</v>
      </c>
      <c r="L562" s="21">
        <f t="shared" si="238"/>
        <v>4.3596840492000001E-2</v>
      </c>
      <c r="M562" s="21">
        <f t="shared" si="238"/>
        <v>2.85940071E-3</v>
      </c>
      <c r="N562" s="21">
        <f t="shared" si="238"/>
        <v>1.7766660959999995E-3</v>
      </c>
      <c r="O562" s="21">
        <f t="shared" si="238"/>
        <v>2.8835142641999996E-2</v>
      </c>
      <c r="P562" s="21">
        <f t="shared" si="238"/>
        <v>5.5873854000000004E-3</v>
      </c>
      <c r="Q562" s="21">
        <f t="shared" si="238"/>
        <v>1.5683004504658347E-2</v>
      </c>
      <c r="R562" s="21">
        <f t="shared" si="238"/>
        <v>8.7619175279999989E-3</v>
      </c>
      <c r="S562" s="21">
        <f t="shared" si="238"/>
        <v>7.1342453288034801E-3</v>
      </c>
      <c r="T562" s="21">
        <f t="shared" si="238"/>
        <v>0.19788522425725558</v>
      </c>
      <c r="U562" s="21">
        <f t="shared" si="238"/>
        <v>4.8516289626793489E-2</v>
      </c>
      <c r="V562" s="21">
        <f t="shared" si="238"/>
        <v>3.1115166497999995E-2</v>
      </c>
      <c r="W562" s="21">
        <f t="shared" si="238"/>
        <v>9.4896127800000001E-3</v>
      </c>
      <c r="X562" s="21">
        <f t="shared" si="238"/>
        <v>3.0255380819999992E-3</v>
      </c>
      <c r="Y562" s="21">
        <f t="shared" si="238"/>
        <v>1.2003617015999999E-2</v>
      </c>
      <c r="Z562" s="21">
        <f t="shared" si="238"/>
        <v>7.0560044459999994E-3</v>
      </c>
      <c r="AA562" s="21">
        <f t="shared" si="238"/>
        <v>2.3972862625920001E-2</v>
      </c>
      <c r="AB562" s="21">
        <f t="shared" si="238"/>
        <v>3.6930342038219988E-2</v>
      </c>
      <c r="AC562" s="21">
        <f t="shared" si="238"/>
        <v>1.2516599282399999E-2</v>
      </c>
      <c r="AD562" s="21">
        <f t="shared" si="238"/>
        <v>7.2162555403320006E-2</v>
      </c>
      <c r="AE562" s="21">
        <f t="shared" si="238"/>
        <v>8.7382293091200006E-3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2.0761396199999995E-3</v>
      </c>
      <c r="D563" s="35">
        <f t="shared" si="239"/>
        <v>1.0495805418E-2</v>
      </c>
      <c r="E563" s="35">
        <f t="shared" si="239"/>
        <v>2.4075474479999998E-3</v>
      </c>
      <c r="F563" s="35">
        <f t="shared" si="239"/>
        <v>9.5132989620000004E-3</v>
      </c>
      <c r="G563" s="35">
        <f t="shared" si="239"/>
        <v>1.4341205087999999E-2</v>
      </c>
      <c r="H563" s="35">
        <f t="shared" si="239"/>
        <v>4.2207556679999996E-3</v>
      </c>
      <c r="I563" s="35">
        <f t="shared" si="239"/>
        <v>6.8382495539999989E-3</v>
      </c>
      <c r="J563" s="35">
        <f t="shared" si="239"/>
        <v>3.3741730710000001E-2</v>
      </c>
      <c r="K563" s="35">
        <f t="shared" si="239"/>
        <v>9.331877538000001E-3</v>
      </c>
      <c r="L563" s="35">
        <f t="shared" si="239"/>
        <v>4.3596840492000001E-2</v>
      </c>
      <c r="M563" s="35">
        <f t="shared" si="239"/>
        <v>2.85940071E-3</v>
      </c>
      <c r="N563" s="35">
        <f t="shared" si="239"/>
        <v>1.7766660959999995E-3</v>
      </c>
      <c r="O563" s="35">
        <f t="shared" si="239"/>
        <v>2.8835142641999996E-2</v>
      </c>
      <c r="P563" s="35">
        <f t="shared" si="239"/>
        <v>5.5873854000000004E-3</v>
      </c>
      <c r="Q563" s="35">
        <f t="shared" si="239"/>
        <v>1.3185002448000003E-2</v>
      </c>
      <c r="R563" s="35">
        <f t="shared" si="239"/>
        <v>8.7619175279999989E-3</v>
      </c>
      <c r="S563" s="35">
        <f t="shared" si="239"/>
        <v>2.2365128700000004E-3</v>
      </c>
      <c r="T563" s="35">
        <f t="shared" si="239"/>
        <v>9.9898208279999984E-3</v>
      </c>
      <c r="U563" s="35">
        <f t="shared" si="239"/>
        <v>1.1413984968000002E-2</v>
      </c>
      <c r="V563" s="35">
        <f t="shared" si="239"/>
        <v>3.1115166497999995E-2</v>
      </c>
      <c r="W563" s="35">
        <f t="shared" si="239"/>
        <v>9.4896127800000001E-3</v>
      </c>
      <c r="X563" s="35">
        <f t="shared" si="239"/>
        <v>3.0255380819999992E-3</v>
      </c>
      <c r="Y563" s="35">
        <f t="shared" si="239"/>
        <v>1.2003617015999999E-2</v>
      </c>
      <c r="Z563" s="35">
        <f t="shared" si="239"/>
        <v>7.0560044459999994E-3</v>
      </c>
      <c r="AA563" s="35">
        <f t="shared" si="239"/>
        <v>2.3972862625920001E-2</v>
      </c>
      <c r="AB563" s="35">
        <f t="shared" si="239"/>
        <v>3.6930342038219988E-2</v>
      </c>
      <c r="AC563" s="35">
        <f t="shared" si="239"/>
        <v>1.2516599282399999E-2</v>
      </c>
      <c r="AD563" s="35">
        <f t="shared" si="239"/>
        <v>7.2162555403320006E-2</v>
      </c>
      <c r="AE563" s="35">
        <f t="shared" si="239"/>
        <v>8.7382293091200006E-3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</v>
      </c>
      <c r="L564" s="35">
        <f t="shared" si="240"/>
        <v>0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2.4980020566583443E-3</v>
      </c>
      <c r="R564" s="35">
        <f t="shared" si="240"/>
        <v>0</v>
      </c>
      <c r="S564" s="35">
        <f t="shared" si="240"/>
        <v>4.8977324588034797E-3</v>
      </c>
      <c r="T564" s="35">
        <f t="shared" si="240"/>
        <v>0.18789540342925559</v>
      </c>
      <c r="U564" s="35">
        <f t="shared" si="240"/>
        <v>3.7102304658793488E-2</v>
      </c>
      <c r="V564" s="35">
        <f t="shared" si="240"/>
        <v>0</v>
      </c>
      <c r="W564" s="35">
        <f t="shared" si="240"/>
        <v>0</v>
      </c>
      <c r="X564" s="35">
        <f t="shared" si="240"/>
        <v>0</v>
      </c>
      <c r="Y564" s="35">
        <f t="shared" si="240"/>
        <v>0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5.6777971378638039</v>
      </c>
      <c r="D576" s="28">
        <f t="shared" si="245"/>
        <v>5.6525907562918567</v>
      </c>
      <c r="E576" s="28">
        <f t="shared" si="245"/>
        <v>5.9680151466963984</v>
      </c>
      <c r="F576" s="28">
        <f t="shared" si="245"/>
        <v>6.2573849954121172</v>
      </c>
      <c r="G576" s="28">
        <f t="shared" si="245"/>
        <v>6.5370489838427543</v>
      </c>
      <c r="H576" s="28">
        <f t="shared" si="245"/>
        <v>7.0289224496402234</v>
      </c>
      <c r="I576" s="28">
        <f t="shared" si="245"/>
        <v>7.3405324914643248</v>
      </c>
      <c r="J576" s="28">
        <f t="shared" si="245"/>
        <v>7.5367946545940079</v>
      </c>
      <c r="K576" s="28">
        <f t="shared" si="245"/>
        <v>7.6299339930897645</v>
      </c>
      <c r="L576" s="28">
        <f t="shared" si="245"/>
        <v>7.9370459317141115</v>
      </c>
      <c r="M576" s="28">
        <f t="shared" si="245"/>
        <v>8.5349877816526671</v>
      </c>
      <c r="N576" s="28">
        <f t="shared" si="245"/>
        <v>9.153526371629777</v>
      </c>
      <c r="O576" s="28">
        <f t="shared" si="245"/>
        <v>9.1602493818342303</v>
      </c>
      <c r="P576" s="28">
        <f t="shared" si="245"/>
        <v>11.688790274985111</v>
      </c>
      <c r="Q576" s="28">
        <f t="shared" si="245"/>
        <v>13.54104989189973</v>
      </c>
      <c r="R576" s="28">
        <f t="shared" si="245"/>
        <v>15.854130910788889</v>
      </c>
      <c r="S576" s="28">
        <f t="shared" si="245"/>
        <v>17.685307134256568</v>
      </c>
      <c r="T576" s="28">
        <f t="shared" si="245"/>
        <v>15.182691361633207</v>
      </c>
      <c r="U576" s="28">
        <f t="shared" si="245"/>
        <v>16.386020185841083</v>
      </c>
      <c r="V576" s="28">
        <f t="shared" si="245"/>
        <v>17.059459154982036</v>
      </c>
      <c r="W576" s="28">
        <f t="shared" si="245"/>
        <v>17.708367414385172</v>
      </c>
      <c r="X576" s="28">
        <f t="shared" si="245"/>
        <v>19.967445280898836</v>
      </c>
      <c r="Y576" s="28">
        <f t="shared" si="245"/>
        <v>16.250885396800129</v>
      </c>
      <c r="Z576" s="28">
        <f t="shared" si="245"/>
        <v>20.668728128553184</v>
      </c>
      <c r="AA576" s="28">
        <f t="shared" si="245"/>
        <v>23.062480480897793</v>
      </c>
      <c r="AB576" s="28">
        <f t="shared" si="245"/>
        <v>24.384406260360727</v>
      </c>
      <c r="AC576" s="28">
        <f t="shared" si="245"/>
        <v>25.979349900360742</v>
      </c>
      <c r="AD576" s="28">
        <f t="shared" si="245"/>
        <v>31.044130061003617</v>
      </c>
      <c r="AE576" s="28">
        <f t="shared" si="245"/>
        <v>32.19563954726943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2.3846738311374405</v>
      </c>
      <c r="D577" s="35">
        <f t="shared" si="246"/>
        <v>2.4520026259456285</v>
      </c>
      <c r="E577" s="35">
        <f t="shared" si="246"/>
        <v>2.7917420951816556</v>
      </c>
      <c r="F577" s="35">
        <f t="shared" si="246"/>
        <v>3.1565497925457917</v>
      </c>
      <c r="G577" s="35">
        <f t="shared" si="246"/>
        <v>3.4777924919976559</v>
      </c>
      <c r="H577" s="35">
        <f t="shared" si="246"/>
        <v>3.8057032101707136</v>
      </c>
      <c r="I577" s="35">
        <f t="shared" si="246"/>
        <v>4.1886960314371144</v>
      </c>
      <c r="J577" s="35">
        <f t="shared" si="246"/>
        <v>4.5550218676021235</v>
      </c>
      <c r="K577" s="35">
        <f t="shared" si="246"/>
        <v>4.9369649449312387</v>
      </c>
      <c r="L577" s="35">
        <f t="shared" si="246"/>
        <v>5.2969000084869258</v>
      </c>
      <c r="M577" s="35">
        <f t="shared" si="246"/>
        <v>5.8096792203035488</v>
      </c>
      <c r="N577" s="35">
        <f t="shared" si="246"/>
        <v>6.4852340442410572</v>
      </c>
      <c r="O577" s="35">
        <f t="shared" si="246"/>
        <v>7.0023807050309728</v>
      </c>
      <c r="P577" s="35">
        <f t="shared" si="246"/>
        <v>7.569632441002156</v>
      </c>
      <c r="Q577" s="35">
        <f t="shared" si="246"/>
        <v>8.2142033041205149</v>
      </c>
      <c r="R577" s="35">
        <f t="shared" si="246"/>
        <v>9.786568918549392</v>
      </c>
      <c r="S577" s="35">
        <f t="shared" si="246"/>
        <v>10.388976576246716</v>
      </c>
      <c r="T577" s="35">
        <f t="shared" si="246"/>
        <v>8.5433899748358932</v>
      </c>
      <c r="U577" s="35">
        <f t="shared" si="246"/>
        <v>9.9478793467519431</v>
      </c>
      <c r="V577" s="35">
        <f t="shared" si="246"/>
        <v>12.107031037283631</v>
      </c>
      <c r="W577" s="35">
        <f t="shared" si="246"/>
        <v>13.516954842832428</v>
      </c>
      <c r="X577" s="35">
        <f t="shared" si="246"/>
        <v>14.405850328378634</v>
      </c>
      <c r="Y577" s="35">
        <f t="shared" si="246"/>
        <v>11.372181978671415</v>
      </c>
      <c r="Z577" s="35">
        <f t="shared" si="246"/>
        <v>15.564886864019591</v>
      </c>
      <c r="AA577" s="35">
        <f t="shared" si="246"/>
        <v>16.823866507821709</v>
      </c>
      <c r="AB577" s="35">
        <f t="shared" si="246"/>
        <v>17.612724348303345</v>
      </c>
      <c r="AC577" s="35">
        <f t="shared" si="246"/>
        <v>19.274110998777914</v>
      </c>
      <c r="AD577" s="35">
        <f t="shared" si="246"/>
        <v>24.437995138061037</v>
      </c>
      <c r="AE577" s="35">
        <f t="shared" si="246"/>
        <v>25.376890852254419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0</v>
      </c>
      <c r="O578" s="35">
        <f t="shared" si="247"/>
        <v>0</v>
      </c>
      <c r="P578" s="35">
        <f t="shared" si="247"/>
        <v>0</v>
      </c>
      <c r="Q578" s="35">
        <f t="shared" si="247"/>
        <v>0</v>
      </c>
      <c r="R578" s="35">
        <f t="shared" si="247"/>
        <v>0</v>
      </c>
      <c r="S578" s="35">
        <f t="shared" si="247"/>
        <v>0</v>
      </c>
      <c r="T578" s="35">
        <f t="shared" si="247"/>
        <v>0</v>
      </c>
      <c r="U578" s="35">
        <f t="shared" si="247"/>
        <v>0</v>
      </c>
      <c r="V578" s="35">
        <f t="shared" si="247"/>
        <v>0</v>
      </c>
      <c r="W578" s="35">
        <f t="shared" si="247"/>
        <v>0</v>
      </c>
      <c r="X578" s="35">
        <f t="shared" si="247"/>
        <v>0</v>
      </c>
      <c r="Y578" s="35">
        <f t="shared" si="247"/>
        <v>0</v>
      </c>
      <c r="Z578" s="35">
        <f t="shared" si="247"/>
        <v>0</v>
      </c>
      <c r="AA578" s="35">
        <f t="shared" si="247"/>
        <v>0</v>
      </c>
      <c r="AB578" s="35">
        <f t="shared" si="247"/>
        <v>0</v>
      </c>
      <c r="AC578" s="35">
        <f t="shared" si="247"/>
        <v>0</v>
      </c>
      <c r="AD578" s="35">
        <f t="shared" si="247"/>
        <v>0</v>
      </c>
      <c r="AE578" s="35">
        <f t="shared" si="247"/>
        <v>0</v>
      </c>
    </row>
    <row r="579" spans="1:31" x14ac:dyDescent="0.2">
      <c r="A579" s="9" t="s">
        <v>730</v>
      </c>
      <c r="B579" s="4" t="s">
        <v>731</v>
      </c>
      <c r="C579" s="35">
        <f t="shared" si="247"/>
        <v>6.5326216521053207E-2</v>
      </c>
      <c r="D579" s="35">
        <f t="shared" si="247"/>
        <v>6.636033716336634E-2</v>
      </c>
      <c r="E579" s="35">
        <f t="shared" si="247"/>
        <v>6.5455927558534993E-2</v>
      </c>
      <c r="F579" s="35">
        <f t="shared" si="247"/>
        <v>6.6278503588798485E-2</v>
      </c>
      <c r="G579" s="35">
        <f t="shared" si="247"/>
        <v>6.6674681269965716E-2</v>
      </c>
      <c r="H579" s="35">
        <f t="shared" si="247"/>
        <v>6.8114267906867726E-2</v>
      </c>
      <c r="I579" s="35">
        <f t="shared" si="247"/>
        <v>6.9542506255221972E-2</v>
      </c>
      <c r="J579" s="35">
        <f t="shared" si="247"/>
        <v>7.1149907793594161E-2</v>
      </c>
      <c r="K579" s="35">
        <f t="shared" si="247"/>
        <v>7.1836147322565685E-2</v>
      </c>
      <c r="L579" s="35">
        <f t="shared" si="247"/>
        <v>7.1038430979250652E-2</v>
      </c>
      <c r="M579" s="35">
        <f t="shared" si="247"/>
        <v>7.1953213183410872E-2</v>
      </c>
      <c r="N579" s="35">
        <f t="shared" si="247"/>
        <v>7.2189691010108206E-2</v>
      </c>
      <c r="O579" s="35">
        <f t="shared" si="247"/>
        <v>7.5999588109748745E-2</v>
      </c>
      <c r="P579" s="35">
        <f t="shared" si="247"/>
        <v>8.2306574842079774E-2</v>
      </c>
      <c r="Q579" s="35">
        <f t="shared" si="247"/>
        <v>8.6318306407192347E-2</v>
      </c>
      <c r="R579" s="35">
        <f t="shared" si="247"/>
        <v>8.8993202488548681E-2</v>
      </c>
      <c r="S579" s="35">
        <f t="shared" si="247"/>
        <v>9.8382342524269695E-2</v>
      </c>
      <c r="T579" s="35">
        <f t="shared" si="247"/>
        <v>0.10793905035222408</v>
      </c>
      <c r="U579" s="35">
        <f t="shared" si="247"/>
        <v>0.11516822843292293</v>
      </c>
      <c r="V579" s="35">
        <f t="shared" si="247"/>
        <v>0.11641308003091062</v>
      </c>
      <c r="W579" s="35">
        <f t="shared" si="247"/>
        <v>0.11702645038143414</v>
      </c>
      <c r="X579" s="35">
        <f t="shared" si="247"/>
        <v>0.11713028780956626</v>
      </c>
      <c r="Y579" s="35">
        <f t="shared" si="247"/>
        <v>0.11689388461764377</v>
      </c>
      <c r="Z579" s="35">
        <f t="shared" si="247"/>
        <v>0.11800546109336733</v>
      </c>
      <c r="AA579" s="35">
        <f t="shared" si="247"/>
        <v>0.12171914630800319</v>
      </c>
      <c r="AB579" s="35">
        <f t="shared" si="247"/>
        <v>0.12566704463549566</v>
      </c>
      <c r="AC579" s="35">
        <f t="shared" si="247"/>
        <v>0.12955072301312143</v>
      </c>
      <c r="AD579" s="35">
        <f t="shared" si="247"/>
        <v>0.12888036652063675</v>
      </c>
      <c r="AE579" s="35">
        <f t="shared" si="247"/>
        <v>0.13590048213976283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3.2277970902053101</v>
      </c>
      <c r="D580" s="35">
        <f t="shared" si="248"/>
        <v>3.1342277931828617</v>
      </c>
      <c r="E580" s="35">
        <f t="shared" si="248"/>
        <v>3.1108171239562079</v>
      </c>
      <c r="F580" s="35">
        <f t="shared" si="248"/>
        <v>3.0345566992775268</v>
      </c>
      <c r="G580" s="35">
        <f t="shared" si="248"/>
        <v>2.9925818105751327</v>
      </c>
      <c r="H580" s="35">
        <f t="shared" si="248"/>
        <v>3.1551049715626416</v>
      </c>
      <c r="I580" s="35">
        <f t="shared" si="248"/>
        <v>3.0822939537719884</v>
      </c>
      <c r="J580" s="35">
        <f t="shared" si="248"/>
        <v>2.9106228791982902</v>
      </c>
      <c r="K580" s="35">
        <f t="shared" si="248"/>
        <v>2.6211329008359598</v>
      </c>
      <c r="L580" s="35">
        <f t="shared" si="248"/>
        <v>2.5691074922479356</v>
      </c>
      <c r="M580" s="35">
        <f t="shared" si="248"/>
        <v>2.6533553481657068</v>
      </c>
      <c r="N580" s="35">
        <f t="shared" si="248"/>
        <v>2.5961026363786104</v>
      </c>
      <c r="O580" s="35">
        <f t="shared" si="248"/>
        <v>2.0818690886935092</v>
      </c>
      <c r="P580" s="35">
        <f t="shared" si="248"/>
        <v>4.0368512591408754</v>
      </c>
      <c r="Q580" s="35">
        <f t="shared" si="248"/>
        <v>5.2405282813720238</v>
      </c>
      <c r="R580" s="35">
        <f t="shared" si="248"/>
        <v>5.9785687897509483</v>
      </c>
      <c r="S580" s="35">
        <f t="shared" si="248"/>
        <v>7.1979482154855816</v>
      </c>
      <c r="T580" s="35">
        <f t="shared" si="248"/>
        <v>6.5313623364450901</v>
      </c>
      <c r="U580" s="35">
        <f t="shared" si="248"/>
        <v>6.322972610656219</v>
      </c>
      <c r="V580" s="35">
        <f t="shared" si="248"/>
        <v>4.8360150376674937</v>
      </c>
      <c r="W580" s="35">
        <f t="shared" si="248"/>
        <v>4.0743861211713117</v>
      </c>
      <c r="X580" s="35">
        <f t="shared" si="248"/>
        <v>5.4444646647106385</v>
      </c>
      <c r="Y580" s="35">
        <f t="shared" si="248"/>
        <v>4.7618095335110677</v>
      </c>
      <c r="Z580" s="35">
        <f t="shared" si="248"/>
        <v>4.9858358034402261</v>
      </c>
      <c r="AA580" s="35">
        <f t="shared" si="248"/>
        <v>6.1168948267680818</v>
      </c>
      <c r="AB580" s="35">
        <f t="shared" si="248"/>
        <v>6.6460148674218846</v>
      </c>
      <c r="AC580" s="35">
        <f t="shared" si="248"/>
        <v>6.5756881785697052</v>
      </c>
      <c r="AD580" s="35">
        <f t="shared" si="248"/>
        <v>6.4772545564219435</v>
      </c>
      <c r="AE580" s="35">
        <f t="shared" si="248"/>
        <v>6.6828482128752436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78.205932430626589</v>
      </c>
      <c r="D599" s="28">
        <f t="shared" si="252"/>
        <v>75.896288330133444</v>
      </c>
      <c r="E599" s="28">
        <f t="shared" si="252"/>
        <v>65.501039687112907</v>
      </c>
      <c r="F599" s="28">
        <f t="shared" si="252"/>
        <v>62.765710728467624</v>
      </c>
      <c r="G599" s="28">
        <f t="shared" si="252"/>
        <v>56.675593785912497</v>
      </c>
      <c r="H599" s="28">
        <f t="shared" si="252"/>
        <v>51.048311829445154</v>
      </c>
      <c r="I599" s="28">
        <f t="shared" si="252"/>
        <v>48.284203622976001</v>
      </c>
      <c r="J599" s="28">
        <f t="shared" si="252"/>
        <v>46.815715896406658</v>
      </c>
      <c r="K599" s="28">
        <f t="shared" si="252"/>
        <v>43.372626209197051</v>
      </c>
      <c r="L599" s="28">
        <f t="shared" si="252"/>
        <v>51.759780773572636</v>
      </c>
      <c r="M599" s="28">
        <f t="shared" si="252"/>
        <v>43.57985355813738</v>
      </c>
      <c r="N599" s="28">
        <f t="shared" si="252"/>
        <v>43.282626816206729</v>
      </c>
      <c r="O599" s="28">
        <f t="shared" si="252"/>
        <v>48.453997584108848</v>
      </c>
      <c r="P599" s="28">
        <f t="shared" si="252"/>
        <v>43.446997003043698</v>
      </c>
      <c r="Q599" s="28">
        <f t="shared" si="252"/>
        <v>46.300761269856288</v>
      </c>
      <c r="R599" s="28">
        <f t="shared" si="252"/>
        <v>47.349148794430086</v>
      </c>
      <c r="S599" s="28">
        <f t="shared" si="252"/>
        <v>47.184642271151503</v>
      </c>
      <c r="T599" s="28">
        <f t="shared" si="252"/>
        <v>50.451606847552938</v>
      </c>
      <c r="U599" s="28">
        <f t="shared" si="252"/>
        <v>47.749852336662492</v>
      </c>
      <c r="V599" s="28">
        <f t="shared" si="252"/>
        <v>48.507282513688338</v>
      </c>
      <c r="W599" s="28">
        <f t="shared" si="252"/>
        <v>45.982517902096419</v>
      </c>
      <c r="X599" s="28">
        <f t="shared" si="252"/>
        <v>48.353325956635445</v>
      </c>
      <c r="Y599" s="28">
        <f t="shared" si="252"/>
        <v>50.197105883349529</v>
      </c>
      <c r="Z599" s="28">
        <f t="shared" si="252"/>
        <v>46.444158772977303</v>
      </c>
      <c r="AA599" s="28">
        <f t="shared" si="252"/>
        <v>55.235581518732161</v>
      </c>
      <c r="AB599" s="28">
        <f t="shared" si="252"/>
        <v>57.88509358252297</v>
      </c>
      <c r="AC599" s="28">
        <f t="shared" si="252"/>
        <v>53.710429114178019</v>
      </c>
      <c r="AD599" s="28">
        <f t="shared" si="252"/>
        <v>70.840378407342754</v>
      </c>
      <c r="AE599" s="28">
        <f t="shared" si="252"/>
        <v>57.032203785512124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47.307091725745913</v>
      </c>
      <c r="D600" s="28">
        <f t="shared" si="253"/>
        <v>43.787740876115755</v>
      </c>
      <c r="E600" s="28">
        <f t="shared" si="253"/>
        <v>34.014454304802719</v>
      </c>
      <c r="F600" s="28">
        <f t="shared" si="253"/>
        <v>29.328781368168062</v>
      </c>
      <c r="G600" s="28">
        <f t="shared" si="253"/>
        <v>23.103762012257761</v>
      </c>
      <c r="H600" s="28">
        <f t="shared" si="253"/>
        <v>17.709147271085111</v>
      </c>
      <c r="I600" s="28">
        <f t="shared" si="253"/>
        <v>14.339245058280611</v>
      </c>
      <c r="J600" s="28">
        <f t="shared" si="253"/>
        <v>10.373967709217279</v>
      </c>
      <c r="K600" s="28">
        <f t="shared" si="253"/>
        <v>9.5081755637952714</v>
      </c>
      <c r="L600" s="28">
        <f t="shared" si="253"/>
        <v>8.8886196079637578</v>
      </c>
      <c r="M600" s="28">
        <f t="shared" si="253"/>
        <v>10.133826643907469</v>
      </c>
      <c r="N600" s="28">
        <f t="shared" si="253"/>
        <v>10.024754258876058</v>
      </c>
      <c r="O600" s="28">
        <f t="shared" si="253"/>
        <v>9.4709783691789298</v>
      </c>
      <c r="P600" s="28">
        <f t="shared" si="253"/>
        <v>8.8503431698255692</v>
      </c>
      <c r="Q600" s="28">
        <f t="shared" si="253"/>
        <v>9.2411399298666534</v>
      </c>
      <c r="R600" s="28">
        <f t="shared" si="253"/>
        <v>8.8402976370896269</v>
      </c>
      <c r="S600" s="28">
        <f t="shared" si="253"/>
        <v>7.7966844098748949</v>
      </c>
      <c r="T600" s="28">
        <f t="shared" si="253"/>
        <v>10.033378212549193</v>
      </c>
      <c r="U600" s="28">
        <f t="shared" si="253"/>
        <v>10.529063155235422</v>
      </c>
      <c r="V600" s="28">
        <f t="shared" si="253"/>
        <v>9.8001533048846312</v>
      </c>
      <c r="W600" s="28">
        <f t="shared" si="253"/>
        <v>9.0664002207950354</v>
      </c>
      <c r="X600" s="28">
        <f t="shared" si="253"/>
        <v>10.889341581244397</v>
      </c>
      <c r="Y600" s="28">
        <f t="shared" si="253"/>
        <v>12.518314606137631</v>
      </c>
      <c r="Z600" s="28">
        <f t="shared" si="253"/>
        <v>12.899476967450326</v>
      </c>
      <c r="AA600" s="28">
        <f t="shared" si="253"/>
        <v>14.848329696773522</v>
      </c>
      <c r="AB600" s="28">
        <f t="shared" si="253"/>
        <v>12.363736060640475</v>
      </c>
      <c r="AC600" s="28">
        <f t="shared" si="253"/>
        <v>10.897176897693896</v>
      </c>
      <c r="AD600" s="28">
        <f t="shared" si="253"/>
        <v>8.9754264219730189</v>
      </c>
      <c r="AE600" s="28">
        <f t="shared" si="253"/>
        <v>8.2720144970386293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2.7887169515081398</v>
      </c>
      <c r="D601" s="37">
        <f t="shared" si="254"/>
        <v>3.0793206222763598</v>
      </c>
      <c r="E601" s="37">
        <f t="shared" si="254"/>
        <v>3.1580331476673829</v>
      </c>
      <c r="F601" s="37">
        <f t="shared" si="254"/>
        <v>2.8619241662707444</v>
      </c>
      <c r="G601" s="37">
        <f t="shared" si="254"/>
        <v>2.9086879003211994</v>
      </c>
      <c r="H601" s="37">
        <f t="shared" si="254"/>
        <v>2.9800688284678301</v>
      </c>
      <c r="I601" s="37">
        <f t="shared" si="254"/>
        <v>3.1538297993615276</v>
      </c>
      <c r="J601" s="37">
        <f t="shared" si="254"/>
        <v>2.8015192514814524</v>
      </c>
      <c r="K601" s="37">
        <f t="shared" si="254"/>
        <v>2.811809082470111</v>
      </c>
      <c r="L601" s="37">
        <f t="shared" si="254"/>
        <v>2.9016523217992685</v>
      </c>
      <c r="M601" s="37">
        <f t="shared" si="254"/>
        <v>3.0605341745680299</v>
      </c>
      <c r="N601" s="37">
        <f t="shared" si="254"/>
        <v>2.9223686188648648</v>
      </c>
      <c r="O601" s="37">
        <f t="shared" si="254"/>
        <v>2.9786484383913105</v>
      </c>
      <c r="P601" s="37">
        <f t="shared" si="254"/>
        <v>2.887205413992421</v>
      </c>
      <c r="Q601" s="37">
        <f t="shared" si="254"/>
        <v>3.0313330861284467</v>
      </c>
      <c r="R601" s="37">
        <f t="shared" si="254"/>
        <v>3.1541527867459682</v>
      </c>
      <c r="S601" s="37">
        <f t="shared" si="254"/>
        <v>3.3556606295471179</v>
      </c>
      <c r="T601" s="37">
        <f t="shared" si="254"/>
        <v>3.6895471148525831</v>
      </c>
      <c r="U601" s="37">
        <f t="shared" si="254"/>
        <v>3.7498387988745137</v>
      </c>
      <c r="V601" s="37">
        <f t="shared" si="254"/>
        <v>3.76904767096224</v>
      </c>
      <c r="W601" s="37">
        <f t="shared" si="254"/>
        <v>3.4278942085768249</v>
      </c>
      <c r="X601" s="37">
        <f t="shared" si="254"/>
        <v>3.6881419901903372</v>
      </c>
      <c r="Y601" s="37">
        <f t="shared" si="254"/>
        <v>3.7356256749952368</v>
      </c>
      <c r="Z601" s="37">
        <f t="shared" si="254"/>
        <v>3.8771806512783011</v>
      </c>
      <c r="AA601" s="37">
        <f t="shared" si="254"/>
        <v>4.1954761850650568</v>
      </c>
      <c r="AB601" s="37">
        <f t="shared" si="254"/>
        <v>4.47467839334311</v>
      </c>
      <c r="AC601" s="37">
        <f t="shared" si="254"/>
        <v>4.4874858972905844</v>
      </c>
      <c r="AD601" s="37">
        <f t="shared" si="254"/>
        <v>4.2816428683690457</v>
      </c>
      <c r="AE601" s="37">
        <f t="shared" si="254"/>
        <v>4.3762595471443468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44.51837477423777</v>
      </c>
      <c r="D602" s="37">
        <f t="shared" si="255"/>
        <v>40.708420253839392</v>
      </c>
      <c r="E602" s="37">
        <f t="shared" si="255"/>
        <v>30.856421157135337</v>
      </c>
      <c r="F602" s="37">
        <f t="shared" si="255"/>
        <v>26.466857201897319</v>
      </c>
      <c r="G602" s="37">
        <f t="shared" si="255"/>
        <v>20.195074111936563</v>
      </c>
      <c r="H602" s="37">
        <f t="shared" si="255"/>
        <v>14.729078442617283</v>
      </c>
      <c r="I602" s="37">
        <f t="shared" si="255"/>
        <v>11.185415258919083</v>
      </c>
      <c r="J602" s="37">
        <f t="shared" si="255"/>
        <v>7.5724484577358275</v>
      </c>
      <c r="K602" s="37">
        <f t="shared" si="255"/>
        <v>6.6963664813251604</v>
      </c>
      <c r="L602" s="37">
        <f t="shared" si="255"/>
        <v>5.9869672861644903</v>
      </c>
      <c r="M602" s="37">
        <f t="shared" si="255"/>
        <v>7.0732924693394388</v>
      </c>
      <c r="N602" s="37">
        <f t="shared" si="255"/>
        <v>7.1023856400111942</v>
      </c>
      <c r="O602" s="37">
        <f t="shared" si="255"/>
        <v>6.4923299307876201</v>
      </c>
      <c r="P602" s="37">
        <f t="shared" si="255"/>
        <v>5.9631377558331486</v>
      </c>
      <c r="Q602" s="37">
        <f t="shared" si="255"/>
        <v>6.2098068437382068</v>
      </c>
      <c r="R602" s="37">
        <f t="shared" si="255"/>
        <v>5.6861448503436591</v>
      </c>
      <c r="S602" s="37">
        <f t="shared" si="255"/>
        <v>4.441023780327777</v>
      </c>
      <c r="T602" s="37">
        <f t="shared" si="255"/>
        <v>6.3438310976966097</v>
      </c>
      <c r="U602" s="37">
        <f t="shared" si="255"/>
        <v>6.779224356360908</v>
      </c>
      <c r="V602" s="37">
        <f t="shared" si="255"/>
        <v>6.0311056339223921</v>
      </c>
      <c r="W602" s="37">
        <f t="shared" si="255"/>
        <v>5.63850601221821</v>
      </c>
      <c r="X602" s="37">
        <f t="shared" si="255"/>
        <v>7.2011995910540598</v>
      </c>
      <c r="Y602" s="37">
        <f t="shared" si="255"/>
        <v>8.7826889311423937</v>
      </c>
      <c r="Z602" s="37">
        <f t="shared" si="255"/>
        <v>9.0222963161720244</v>
      </c>
      <c r="AA602" s="37">
        <f t="shared" si="255"/>
        <v>10.652853511708466</v>
      </c>
      <c r="AB602" s="37">
        <f t="shared" si="255"/>
        <v>7.8890576672973651</v>
      </c>
      <c r="AC602" s="37">
        <f t="shared" si="255"/>
        <v>6.4096910004033116</v>
      </c>
      <c r="AD602" s="37">
        <f t="shared" si="255"/>
        <v>4.6937835536039731</v>
      </c>
      <c r="AE602" s="37">
        <f t="shared" si="255"/>
        <v>3.8957549498942829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0.24541090597316334</v>
      </c>
      <c r="D604" s="28">
        <f t="shared" si="256"/>
        <v>0.23511044736342857</v>
      </c>
      <c r="E604" s="28">
        <f t="shared" si="256"/>
        <v>0.2221048025079381</v>
      </c>
      <c r="F604" s="28">
        <f t="shared" si="256"/>
        <v>0.21545817671670295</v>
      </c>
      <c r="G604" s="28">
        <f t="shared" si="256"/>
        <v>0.21766144677699956</v>
      </c>
      <c r="H604" s="28">
        <f t="shared" si="256"/>
        <v>0.23704490003695763</v>
      </c>
      <c r="I604" s="28">
        <f t="shared" si="256"/>
        <v>0.25506535957889831</v>
      </c>
      <c r="J604" s="28">
        <f t="shared" si="256"/>
        <v>0.22880652185070047</v>
      </c>
      <c r="K604" s="28">
        <f t="shared" si="256"/>
        <v>0.25426526489066864</v>
      </c>
      <c r="L604" s="28">
        <f t="shared" si="256"/>
        <v>0.28263078202995012</v>
      </c>
      <c r="M604" s="28">
        <f t="shared" si="256"/>
        <v>0.27174708818635601</v>
      </c>
      <c r="N604" s="28">
        <f t="shared" si="256"/>
        <v>0.30449251247920128</v>
      </c>
      <c r="O604" s="28">
        <f t="shared" si="256"/>
        <v>0.3135773710482529</v>
      </c>
      <c r="P604" s="28">
        <f t="shared" si="256"/>
        <v>0.27868552412645581</v>
      </c>
      <c r="Q604" s="28">
        <f t="shared" si="256"/>
        <v>0.29360914143094841</v>
      </c>
      <c r="R604" s="28">
        <f t="shared" si="256"/>
        <v>0.28623594009983355</v>
      </c>
      <c r="S604" s="28">
        <f t="shared" si="256"/>
        <v>0.26534971048252914</v>
      </c>
      <c r="T604" s="28">
        <f t="shared" si="256"/>
        <v>0.26071601331114802</v>
      </c>
      <c r="U604" s="28">
        <f t="shared" si="256"/>
        <v>0.25653247787021632</v>
      </c>
      <c r="V604" s="28">
        <f t="shared" si="256"/>
        <v>0.26553121547420966</v>
      </c>
      <c r="W604" s="28">
        <f t="shared" si="256"/>
        <v>0.17417770382695502</v>
      </c>
      <c r="X604" s="28">
        <f t="shared" si="256"/>
        <v>0.2549917138103161</v>
      </c>
      <c r="Y604" s="28">
        <f t="shared" si="256"/>
        <v>0.47523623480865224</v>
      </c>
      <c r="Z604" s="28">
        <f t="shared" si="256"/>
        <v>0.38197608796272881</v>
      </c>
      <c r="AA604" s="28">
        <f t="shared" si="256"/>
        <v>6.9771876848585712E-2</v>
      </c>
      <c r="AB604" s="28">
        <f t="shared" si="256"/>
        <v>0</v>
      </c>
      <c r="AC604" s="28">
        <f t="shared" si="256"/>
        <v>0</v>
      </c>
      <c r="AD604" s="28">
        <f t="shared" si="256"/>
        <v>0</v>
      </c>
      <c r="AE604" s="28">
        <f t="shared" si="256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0.24114808652246544</v>
      </c>
      <c r="D606" s="37">
        <f t="shared" si="258"/>
        <v>0.2299667221297837</v>
      </c>
      <c r="E606" s="37">
        <f t="shared" si="258"/>
        <v>0.21848585690515809</v>
      </c>
      <c r="F606" s="37">
        <f t="shared" si="258"/>
        <v>0.2074542429284526</v>
      </c>
      <c r="G606" s="37">
        <f t="shared" si="258"/>
        <v>0.21214642262895173</v>
      </c>
      <c r="H606" s="37">
        <f t="shared" si="258"/>
        <v>0.23311148086522465</v>
      </c>
      <c r="I606" s="37">
        <f t="shared" si="258"/>
        <v>0.25058236272878537</v>
      </c>
      <c r="J606" s="37">
        <f t="shared" si="258"/>
        <v>0.22762063227953411</v>
      </c>
      <c r="K606" s="37">
        <f t="shared" si="258"/>
        <v>0.2532279534109817</v>
      </c>
      <c r="L606" s="37">
        <f t="shared" si="258"/>
        <v>0.28153078202995013</v>
      </c>
      <c r="M606" s="37">
        <f t="shared" si="258"/>
        <v>0.27174708818635601</v>
      </c>
      <c r="N606" s="37">
        <f t="shared" si="258"/>
        <v>0.30449251247920128</v>
      </c>
      <c r="O606" s="37">
        <f t="shared" si="258"/>
        <v>0.3135773710482529</v>
      </c>
      <c r="P606" s="37">
        <f t="shared" si="258"/>
        <v>0.27868552412645581</v>
      </c>
      <c r="Q606" s="37">
        <f t="shared" si="258"/>
        <v>0.29360914143094841</v>
      </c>
      <c r="R606" s="37">
        <f t="shared" si="258"/>
        <v>0.28623594009983355</v>
      </c>
      <c r="S606" s="37">
        <f t="shared" si="258"/>
        <v>0.26534971048252914</v>
      </c>
      <c r="T606" s="37">
        <f t="shared" si="258"/>
        <v>0.26071601331114802</v>
      </c>
      <c r="U606" s="37">
        <f t="shared" si="258"/>
        <v>0.25653247787021632</v>
      </c>
      <c r="V606" s="37">
        <f t="shared" si="258"/>
        <v>0.26553121547420966</v>
      </c>
      <c r="W606" s="37">
        <f t="shared" si="258"/>
        <v>0.17417770382695502</v>
      </c>
      <c r="X606" s="37">
        <f t="shared" si="258"/>
        <v>0.2549917138103161</v>
      </c>
      <c r="Y606" s="37">
        <f t="shared" si="258"/>
        <v>0.47523623480865224</v>
      </c>
      <c r="Z606" s="37">
        <f t="shared" si="258"/>
        <v>0.38197608796272881</v>
      </c>
      <c r="AA606" s="37">
        <f t="shared" si="258"/>
        <v>6.9771876848585712E-2</v>
      </c>
      <c r="AB606" s="37">
        <f t="shared" si="258"/>
        <v>0</v>
      </c>
      <c r="AC606" s="37">
        <f t="shared" si="258"/>
        <v>0</v>
      </c>
      <c r="AD606" s="37">
        <f t="shared" si="258"/>
        <v>0</v>
      </c>
      <c r="AE606" s="37">
        <f t="shared" si="25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4.2628194506978846E-3</v>
      </c>
      <c r="D607" s="37">
        <f t="shared" si="259"/>
        <v>5.1437252336448596E-3</v>
      </c>
      <c r="E607" s="37">
        <f t="shared" si="259"/>
        <v>3.6189456027800053E-3</v>
      </c>
      <c r="F607" s="37">
        <f t="shared" si="259"/>
        <v>8.0039337882503465E-3</v>
      </c>
      <c r="G607" s="37">
        <f t="shared" si="259"/>
        <v>5.5150241480478451E-3</v>
      </c>
      <c r="H607" s="37">
        <f t="shared" si="259"/>
        <v>3.9334191717329808E-3</v>
      </c>
      <c r="I607" s="37">
        <f t="shared" si="259"/>
        <v>4.4829968501129205E-3</v>
      </c>
      <c r="J607" s="37">
        <f t="shared" si="259"/>
        <v>1.1858895711663608E-3</v>
      </c>
      <c r="K607" s="37">
        <f t="shared" si="259"/>
        <v>1.0373114796869178E-3</v>
      </c>
      <c r="L607" s="37">
        <f t="shared" si="259"/>
        <v>1.1000000000000001E-3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24.039016167166476</v>
      </c>
      <c r="D613" s="28">
        <f t="shared" si="264"/>
        <v>24.296471532272935</v>
      </c>
      <c r="E613" s="28">
        <f t="shared" si="264"/>
        <v>24.50247526386525</v>
      </c>
      <c r="F613" s="28">
        <f t="shared" si="264"/>
        <v>24.670329501194431</v>
      </c>
      <c r="G613" s="28">
        <f t="shared" si="264"/>
        <v>24.950051689187546</v>
      </c>
      <c r="H613" s="28">
        <f t="shared" si="264"/>
        <v>25.191431001310207</v>
      </c>
      <c r="I613" s="28">
        <f t="shared" si="264"/>
        <v>25.3992478683437</v>
      </c>
      <c r="J613" s="28">
        <f t="shared" si="264"/>
        <v>25.62737328979156</v>
      </c>
      <c r="K613" s="28">
        <f t="shared" si="264"/>
        <v>25.207677981874056</v>
      </c>
      <c r="L613" s="28">
        <f t="shared" si="264"/>
        <v>24.726869240907558</v>
      </c>
      <c r="M613" s="28">
        <f t="shared" si="264"/>
        <v>24.075535103631434</v>
      </c>
      <c r="N613" s="28">
        <f t="shared" si="264"/>
        <v>23.372502587277278</v>
      </c>
      <c r="O613" s="28">
        <f t="shared" si="264"/>
        <v>22.811298413416427</v>
      </c>
      <c r="P613" s="28">
        <f t="shared" si="264"/>
        <v>22.227726850120273</v>
      </c>
      <c r="Q613" s="28">
        <f t="shared" si="264"/>
        <v>21.873789315519637</v>
      </c>
      <c r="R613" s="28">
        <f t="shared" si="264"/>
        <v>21.446678216330255</v>
      </c>
      <c r="S613" s="28">
        <f t="shared" si="264"/>
        <v>20.99076298598516</v>
      </c>
      <c r="T613" s="28">
        <f t="shared" si="264"/>
        <v>20.470167477944884</v>
      </c>
      <c r="U613" s="28">
        <f t="shared" si="264"/>
        <v>19.643061068259204</v>
      </c>
      <c r="V613" s="28">
        <f t="shared" si="264"/>
        <v>18.652599223979408</v>
      </c>
      <c r="W613" s="28">
        <f t="shared" si="264"/>
        <v>17.828015204405094</v>
      </c>
      <c r="X613" s="28">
        <f t="shared" si="264"/>
        <v>17.030508233206664</v>
      </c>
      <c r="Y613" s="28">
        <f t="shared" si="264"/>
        <v>14.758897483556481</v>
      </c>
      <c r="Z613" s="28">
        <f t="shared" si="264"/>
        <v>12.248569338734859</v>
      </c>
      <c r="AA613" s="28">
        <f t="shared" si="264"/>
        <v>13.926141767268419</v>
      </c>
      <c r="AB613" s="28">
        <f t="shared" si="264"/>
        <v>15.701666724246703</v>
      </c>
      <c r="AC613" s="28">
        <f t="shared" si="264"/>
        <v>15.793992910216609</v>
      </c>
      <c r="AD613" s="28">
        <f t="shared" si="264"/>
        <v>15.751034560999418</v>
      </c>
      <c r="AE613" s="28">
        <f t="shared" si="264"/>
        <v>15.799525856191384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21.765005104897288</v>
      </c>
      <c r="D614" s="37">
        <f t="shared" si="265"/>
        <v>21.982095728093526</v>
      </c>
      <c r="E614" s="37">
        <f t="shared" si="265"/>
        <v>22.161732514271161</v>
      </c>
      <c r="F614" s="37">
        <f t="shared" si="265"/>
        <v>22.369472545765298</v>
      </c>
      <c r="G614" s="37">
        <f t="shared" si="265"/>
        <v>22.587360771773099</v>
      </c>
      <c r="H614" s="37">
        <f t="shared" si="265"/>
        <v>22.822727535930625</v>
      </c>
      <c r="I614" s="37">
        <f t="shared" si="265"/>
        <v>23.004948858106765</v>
      </c>
      <c r="J614" s="37">
        <f t="shared" si="265"/>
        <v>23.143508665967392</v>
      </c>
      <c r="K614" s="37">
        <f t="shared" si="265"/>
        <v>22.722422289247099</v>
      </c>
      <c r="L614" s="37">
        <f t="shared" si="265"/>
        <v>22.249832632100819</v>
      </c>
      <c r="M614" s="37">
        <f t="shared" si="265"/>
        <v>21.785272458200069</v>
      </c>
      <c r="N614" s="37">
        <f t="shared" si="265"/>
        <v>21.456426298582585</v>
      </c>
      <c r="O614" s="37">
        <f t="shared" si="265"/>
        <v>20.992575074625982</v>
      </c>
      <c r="P614" s="37">
        <f t="shared" si="265"/>
        <v>20.511265563029774</v>
      </c>
      <c r="Q614" s="37">
        <f t="shared" si="265"/>
        <v>20.10625222782193</v>
      </c>
      <c r="R614" s="37">
        <f t="shared" si="265"/>
        <v>19.677151796118174</v>
      </c>
      <c r="S614" s="37">
        <f t="shared" si="265"/>
        <v>19.263411486777706</v>
      </c>
      <c r="T614" s="37">
        <f t="shared" si="265"/>
        <v>18.815889858170561</v>
      </c>
      <c r="U614" s="37">
        <f t="shared" si="265"/>
        <v>18.015746597134353</v>
      </c>
      <c r="V614" s="37">
        <f t="shared" si="265"/>
        <v>17.093670132476088</v>
      </c>
      <c r="W614" s="37">
        <f t="shared" si="265"/>
        <v>16.31813638230679</v>
      </c>
      <c r="X614" s="37">
        <f t="shared" si="265"/>
        <v>15.481238033662676</v>
      </c>
      <c r="Y614" s="37">
        <f t="shared" si="265"/>
        <v>13.212831316180473</v>
      </c>
      <c r="Z614" s="37">
        <f t="shared" si="265"/>
        <v>10.964213398418698</v>
      </c>
      <c r="AA614" s="37">
        <f t="shared" si="265"/>
        <v>12.624436061114045</v>
      </c>
      <c r="AB614" s="37">
        <f t="shared" si="265"/>
        <v>14.28523614560126</v>
      </c>
      <c r="AC614" s="37">
        <f t="shared" si="265"/>
        <v>14.330885264118871</v>
      </c>
      <c r="AD614" s="37">
        <f t="shared" si="265"/>
        <v>14.367036806238819</v>
      </c>
      <c r="AE614" s="37">
        <f t="shared" si="265"/>
        <v>14.406933169029825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2.1672710613645414</v>
      </c>
      <c r="D615" s="37">
        <f t="shared" si="266"/>
        <v>2.2120470180477985</v>
      </c>
      <c r="E615" s="37">
        <f t="shared" si="266"/>
        <v>2.2348654727481385</v>
      </c>
      <c r="F615" s="37">
        <f t="shared" si="266"/>
        <v>2.2578527991373858</v>
      </c>
      <c r="G615" s="37">
        <f t="shared" si="266"/>
        <v>2.3125538391198388</v>
      </c>
      <c r="H615" s="37">
        <f t="shared" si="266"/>
        <v>2.3201931998072753</v>
      </c>
      <c r="I615" s="37">
        <f t="shared" si="266"/>
        <v>2.3749905060210499</v>
      </c>
      <c r="J615" s="37">
        <f t="shared" si="266"/>
        <v>2.4255604657679326</v>
      </c>
      <c r="K615" s="37">
        <f t="shared" si="266"/>
        <v>2.3875216154790735</v>
      </c>
      <c r="L615" s="37">
        <f t="shared" si="266"/>
        <v>2.3594709285209183</v>
      </c>
      <c r="M615" s="37">
        <f t="shared" si="266"/>
        <v>2.2233306467537872</v>
      </c>
      <c r="N615" s="37">
        <f t="shared" si="266"/>
        <v>1.8446739210681926</v>
      </c>
      <c r="O615" s="37">
        <f t="shared" si="266"/>
        <v>1.8015001792096532</v>
      </c>
      <c r="P615" s="37">
        <f t="shared" si="266"/>
        <v>1.6779390511140782</v>
      </c>
      <c r="Q615" s="37">
        <f t="shared" si="266"/>
        <v>1.7292387358342793</v>
      </c>
      <c r="R615" s="37">
        <f t="shared" si="266"/>
        <v>1.7003474959209368</v>
      </c>
      <c r="S615" s="37">
        <f t="shared" si="266"/>
        <v>1.6532409045806338</v>
      </c>
      <c r="T615" s="37">
        <f t="shared" si="266"/>
        <v>1.5893391132882615</v>
      </c>
      <c r="U615" s="37">
        <f t="shared" si="266"/>
        <v>1.5501739924979772</v>
      </c>
      <c r="V615" s="37">
        <f t="shared" si="266"/>
        <v>1.4921322918691677</v>
      </c>
      <c r="W615" s="37">
        <f t="shared" si="266"/>
        <v>1.478414074881341</v>
      </c>
      <c r="X615" s="37">
        <f t="shared" si="266"/>
        <v>1.4796381674998094</v>
      </c>
      <c r="Y615" s="37">
        <f t="shared" si="266"/>
        <v>1.4167513074761884</v>
      </c>
      <c r="Z615" s="37">
        <f t="shared" si="266"/>
        <v>1.1636597236426902</v>
      </c>
      <c r="AA615" s="37">
        <f t="shared" si="266"/>
        <v>1.1893933304095148</v>
      </c>
      <c r="AB615" s="37">
        <f t="shared" si="266"/>
        <v>1.287311353696498</v>
      </c>
      <c r="AC615" s="37">
        <f t="shared" si="266"/>
        <v>1.271451074285642</v>
      </c>
      <c r="AD615" s="37">
        <f t="shared" si="266"/>
        <v>1.241392251655201</v>
      </c>
      <c r="AE615" s="37">
        <f t="shared" si="266"/>
        <v>1.2442669773589792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0</v>
      </c>
      <c r="D616" s="37">
        <f t="shared" si="267"/>
        <v>0</v>
      </c>
      <c r="E616" s="37">
        <f t="shared" si="267"/>
        <v>0</v>
      </c>
      <c r="F616" s="37">
        <f t="shared" si="267"/>
        <v>0</v>
      </c>
      <c r="G616" s="37">
        <f t="shared" si="267"/>
        <v>0</v>
      </c>
      <c r="H616" s="37">
        <f t="shared" si="267"/>
        <v>0</v>
      </c>
      <c r="I616" s="37">
        <f t="shared" si="267"/>
        <v>0</v>
      </c>
      <c r="J616" s="37">
        <f t="shared" si="267"/>
        <v>0</v>
      </c>
      <c r="K616" s="37">
        <f t="shared" si="267"/>
        <v>0</v>
      </c>
      <c r="L616" s="37">
        <f t="shared" si="267"/>
        <v>0</v>
      </c>
      <c r="M616" s="37">
        <f t="shared" si="267"/>
        <v>0</v>
      </c>
      <c r="N616" s="37">
        <f t="shared" si="267"/>
        <v>0</v>
      </c>
      <c r="O616" s="37">
        <f t="shared" si="267"/>
        <v>0</v>
      </c>
      <c r="P616" s="37">
        <f t="shared" si="267"/>
        <v>0</v>
      </c>
      <c r="Q616" s="37">
        <f t="shared" si="267"/>
        <v>0</v>
      </c>
      <c r="R616" s="37">
        <f t="shared" si="267"/>
        <v>0</v>
      </c>
      <c r="S616" s="37">
        <f t="shared" si="267"/>
        <v>0</v>
      </c>
      <c r="T616" s="37">
        <f t="shared" si="267"/>
        <v>0</v>
      </c>
      <c r="U616" s="37">
        <f t="shared" si="267"/>
        <v>0</v>
      </c>
      <c r="V616" s="37">
        <f t="shared" si="267"/>
        <v>0</v>
      </c>
      <c r="W616" s="37">
        <f t="shared" si="267"/>
        <v>0</v>
      </c>
      <c r="X616" s="37">
        <f t="shared" si="267"/>
        <v>0</v>
      </c>
      <c r="Y616" s="37">
        <f t="shared" si="267"/>
        <v>0</v>
      </c>
      <c r="Z616" s="37">
        <f t="shared" si="267"/>
        <v>0</v>
      </c>
      <c r="AA616" s="37">
        <f t="shared" si="267"/>
        <v>0</v>
      </c>
      <c r="AB616" s="37">
        <f t="shared" si="267"/>
        <v>0</v>
      </c>
      <c r="AC616" s="37">
        <f t="shared" si="267"/>
        <v>0</v>
      </c>
      <c r="AD616" s="37">
        <f t="shared" si="267"/>
        <v>0</v>
      </c>
      <c r="AE616" s="37">
        <f t="shared" si="267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0.10674000090464621</v>
      </c>
      <c r="D619" s="36">
        <f t="shared" si="268"/>
        <v>0.10232878613161177</v>
      </c>
      <c r="E619" s="36">
        <f t="shared" si="268"/>
        <v>0.10587727684595354</v>
      </c>
      <c r="F619" s="36">
        <f t="shared" si="268"/>
        <v>4.3004156291748669E-2</v>
      </c>
      <c r="G619" s="36">
        <f t="shared" si="268"/>
        <v>5.0137078294606396E-2</v>
      </c>
      <c r="H619" s="36">
        <f t="shared" si="268"/>
        <v>4.8510265572306012E-2</v>
      </c>
      <c r="I619" s="36">
        <f t="shared" si="268"/>
        <v>1.9308504215884509E-2</v>
      </c>
      <c r="J619" s="36">
        <f t="shared" si="268"/>
        <v>5.8304158056236149E-2</v>
      </c>
      <c r="K619" s="36">
        <f t="shared" si="268"/>
        <v>9.773407714788214E-2</v>
      </c>
      <c r="L619" s="36">
        <f t="shared" si="268"/>
        <v>0.11756568028582118</v>
      </c>
      <c r="M619" s="36">
        <f t="shared" si="268"/>
        <v>6.6931998677578486E-2</v>
      </c>
      <c r="N619" s="36">
        <f t="shared" si="268"/>
        <v>7.140236762650122E-2</v>
      </c>
      <c r="O619" s="36">
        <f t="shared" si="268"/>
        <v>1.7223159580792242E-2</v>
      </c>
      <c r="P619" s="36">
        <f t="shared" si="268"/>
        <v>3.8522235976422875E-2</v>
      </c>
      <c r="Q619" s="36">
        <f t="shared" si="268"/>
        <v>3.8298351863426748E-2</v>
      </c>
      <c r="R619" s="36">
        <f t="shared" si="268"/>
        <v>6.9178924291143876E-2</v>
      </c>
      <c r="S619" s="36">
        <f t="shared" si="268"/>
        <v>7.4110594626820861E-2</v>
      </c>
      <c r="T619" s="36">
        <f t="shared" si="268"/>
        <v>6.4938506486063419E-2</v>
      </c>
      <c r="U619" s="36">
        <f t="shared" si="268"/>
        <v>7.7140478626871622E-2</v>
      </c>
      <c r="V619" s="36">
        <f t="shared" si="268"/>
        <v>6.6796799634149223E-2</v>
      </c>
      <c r="W619" s="36">
        <f t="shared" si="268"/>
        <v>3.1464747216962512E-2</v>
      </c>
      <c r="X619" s="36">
        <f t="shared" si="268"/>
        <v>6.9632032044178963E-2</v>
      </c>
      <c r="Y619" s="36">
        <f t="shared" si="268"/>
        <v>0.12931485989982036</v>
      </c>
      <c r="Z619" s="36">
        <f t="shared" si="268"/>
        <v>0.12069621667347048</v>
      </c>
      <c r="AA619" s="36">
        <f t="shared" si="268"/>
        <v>0.11231237574486025</v>
      </c>
      <c r="AB619" s="36">
        <f t="shared" si="268"/>
        <v>0.12911922494894409</v>
      </c>
      <c r="AC619" s="36">
        <f t="shared" si="268"/>
        <v>0.19165657181209628</v>
      </c>
      <c r="AD619" s="36">
        <f t="shared" si="268"/>
        <v>0.14260550310539896</v>
      </c>
      <c r="AE619" s="36">
        <f t="shared" si="268"/>
        <v>0.14832570980257845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0.93661649387722823</v>
      </c>
      <c r="D624" s="28">
        <f t="shared" si="270"/>
        <v>1.9243747180894617</v>
      </c>
      <c r="E624" s="28">
        <f t="shared" si="270"/>
        <v>0.7939901692406105</v>
      </c>
      <c r="F624" s="28">
        <f t="shared" si="270"/>
        <v>2.2937566869763129</v>
      </c>
      <c r="G624" s="28">
        <f t="shared" si="270"/>
        <v>1.8670696538474358</v>
      </c>
      <c r="H624" s="28">
        <f t="shared" si="270"/>
        <v>0.88176620737265765</v>
      </c>
      <c r="I624" s="28">
        <f t="shared" si="270"/>
        <v>0.95011284530846773</v>
      </c>
      <c r="J624" s="28">
        <f t="shared" si="270"/>
        <v>3.0487737209531143</v>
      </c>
      <c r="K624" s="28">
        <f t="shared" si="270"/>
        <v>0.77257340554729381</v>
      </c>
      <c r="L624" s="28">
        <f t="shared" si="270"/>
        <v>9.9246152109572634</v>
      </c>
      <c r="M624" s="28">
        <f t="shared" si="270"/>
        <v>0.56375694075945271</v>
      </c>
      <c r="N624" s="28">
        <f t="shared" si="270"/>
        <v>0.42735108594441545</v>
      </c>
      <c r="O624" s="28">
        <f t="shared" si="270"/>
        <v>6.697894048631003</v>
      </c>
      <c r="P624" s="28">
        <f t="shared" si="270"/>
        <v>0.40145118398628421</v>
      </c>
      <c r="Q624" s="28">
        <f t="shared" si="270"/>
        <v>1.3511729911393118</v>
      </c>
      <c r="R624" s="28">
        <f t="shared" si="270"/>
        <v>0.92180609012147929</v>
      </c>
      <c r="S624" s="28">
        <f t="shared" si="270"/>
        <v>0.44653803055234992</v>
      </c>
      <c r="T624" s="28">
        <f t="shared" si="270"/>
        <v>4.5046537821145041</v>
      </c>
      <c r="U624" s="28">
        <f t="shared" si="270"/>
        <v>0.93517544945656417</v>
      </c>
      <c r="V624" s="28">
        <f t="shared" si="270"/>
        <v>2.7295396143680497</v>
      </c>
      <c r="W624" s="28">
        <f t="shared" si="270"/>
        <v>1.2055573586841613</v>
      </c>
      <c r="X624" s="28">
        <f t="shared" si="270"/>
        <v>0.21103914747523625</v>
      </c>
      <c r="Y624" s="28">
        <f t="shared" si="270"/>
        <v>6.1937721620466322</v>
      </c>
      <c r="Z624" s="28">
        <f t="shared" si="270"/>
        <v>0.24540825027620228</v>
      </c>
      <c r="AA624" s="28">
        <f t="shared" si="270"/>
        <v>3.3288576969438433</v>
      </c>
      <c r="AB624" s="28">
        <f t="shared" si="270"/>
        <v>5.4352845372750664</v>
      </c>
      <c r="AC624" s="28">
        <f t="shared" si="270"/>
        <v>1.0399094059067731</v>
      </c>
      <c r="AD624" s="28">
        <f t="shared" si="270"/>
        <v>15.069787363366702</v>
      </c>
      <c r="AE624" s="28">
        <f t="shared" si="270"/>
        <v>0.7650238850126827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0.93381733907023934</v>
      </c>
      <c r="D625" s="37">
        <f t="shared" si="271"/>
        <v>1.9101450167440921</v>
      </c>
      <c r="E625" s="37">
        <f t="shared" si="271"/>
        <v>0.7909966516194411</v>
      </c>
      <c r="F625" s="37">
        <f t="shared" si="271"/>
        <v>2.2804216724985569</v>
      </c>
      <c r="G625" s="37">
        <f t="shared" si="271"/>
        <v>1.8500567559172307</v>
      </c>
      <c r="H625" s="37">
        <f t="shared" si="271"/>
        <v>0.87461056811231419</v>
      </c>
      <c r="I625" s="37">
        <f t="shared" si="271"/>
        <v>0.9399810187263451</v>
      </c>
      <c r="J625" s="37">
        <f t="shared" si="271"/>
        <v>3.0113204884596803</v>
      </c>
      <c r="K625" s="37">
        <f t="shared" si="271"/>
        <v>0.76189567569409222</v>
      </c>
      <c r="L625" s="37">
        <f t="shared" si="271"/>
        <v>9.8703324627003965</v>
      </c>
      <c r="M625" s="37">
        <f t="shared" si="271"/>
        <v>0.55994084554402801</v>
      </c>
      <c r="N625" s="37">
        <f t="shared" si="271"/>
        <v>0.4247812740643937</v>
      </c>
      <c r="O625" s="37">
        <f t="shared" si="271"/>
        <v>6.6625308641345029</v>
      </c>
      <c r="P625" s="37">
        <f t="shared" si="271"/>
        <v>0.39586379858628423</v>
      </c>
      <c r="Q625" s="37">
        <f t="shared" si="271"/>
        <v>1.3353074693346534</v>
      </c>
      <c r="R625" s="37">
        <f t="shared" si="271"/>
        <v>0.91292340159347929</v>
      </c>
      <c r="S625" s="37">
        <f t="shared" si="271"/>
        <v>0.43940327492354647</v>
      </c>
      <c r="T625" s="37">
        <f t="shared" si="271"/>
        <v>4.2662269238572481</v>
      </c>
      <c r="U625" s="37">
        <f t="shared" si="271"/>
        <v>0.88573874872977076</v>
      </c>
      <c r="V625" s="37">
        <f t="shared" si="271"/>
        <v>2.6945495698700497</v>
      </c>
      <c r="W625" s="37">
        <f t="shared" si="271"/>
        <v>1.1958670279041612</v>
      </c>
      <c r="X625" s="37">
        <f t="shared" si="271"/>
        <v>0.20795492489323625</v>
      </c>
      <c r="Y625" s="37">
        <f t="shared" si="271"/>
        <v>6.1253133756306317</v>
      </c>
      <c r="Z625" s="37">
        <f t="shared" si="271"/>
        <v>0.23751093123020228</v>
      </c>
      <c r="AA625" s="37">
        <f t="shared" si="271"/>
        <v>3.2985093502379232</v>
      </c>
      <c r="AB625" s="37">
        <f t="shared" si="271"/>
        <v>5.3949654630368462</v>
      </c>
      <c r="AC625" s="37">
        <f t="shared" si="271"/>
        <v>1.0240687124243733</v>
      </c>
      <c r="AD625" s="37">
        <f t="shared" si="271"/>
        <v>14.880318574863381</v>
      </c>
      <c r="AE625" s="37">
        <f t="shared" si="271"/>
        <v>0.75408966470356265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7.2301518698892784E-4</v>
      </c>
      <c r="D626" s="37">
        <f t="shared" si="272"/>
        <v>3.7338959273696083E-3</v>
      </c>
      <c r="E626" s="37">
        <f t="shared" si="272"/>
        <v>5.8597017316945241E-4</v>
      </c>
      <c r="F626" s="37">
        <f t="shared" si="272"/>
        <v>3.8217155157558827E-3</v>
      </c>
      <c r="G626" s="37">
        <f t="shared" si="272"/>
        <v>2.6716928422051414E-3</v>
      </c>
      <c r="H626" s="37">
        <f t="shared" si="272"/>
        <v>2.9348835923434578E-3</v>
      </c>
      <c r="I626" s="37">
        <f t="shared" si="272"/>
        <v>3.2935770281225926E-3</v>
      </c>
      <c r="J626" s="37">
        <f t="shared" si="272"/>
        <v>3.7115017834338767E-3</v>
      </c>
      <c r="K626" s="37">
        <f t="shared" si="272"/>
        <v>1.345852315201516E-3</v>
      </c>
      <c r="L626" s="37">
        <f t="shared" si="272"/>
        <v>1.0685907764865603E-2</v>
      </c>
      <c r="M626" s="37">
        <f t="shared" si="272"/>
        <v>9.5669450542470048E-4</v>
      </c>
      <c r="N626" s="37">
        <f t="shared" si="272"/>
        <v>7.9314578402171017E-4</v>
      </c>
      <c r="O626" s="37">
        <f t="shared" si="272"/>
        <v>6.5280418544999327E-3</v>
      </c>
      <c r="P626" s="37">
        <f t="shared" si="272"/>
        <v>0</v>
      </c>
      <c r="Q626" s="37">
        <f t="shared" si="272"/>
        <v>1.8251729999999995E-4</v>
      </c>
      <c r="R626" s="37">
        <f t="shared" si="272"/>
        <v>1.2077100000000001E-4</v>
      </c>
      <c r="S626" s="37">
        <f t="shared" si="272"/>
        <v>5.1030000000000012E-7</v>
      </c>
      <c r="T626" s="37">
        <f t="shared" si="272"/>
        <v>4.0541634E-2</v>
      </c>
      <c r="U626" s="37">
        <f t="shared" si="272"/>
        <v>9.2041110000000003E-4</v>
      </c>
      <c r="V626" s="37">
        <f t="shared" si="272"/>
        <v>3.874878E-3</v>
      </c>
      <c r="W626" s="37">
        <f t="shared" si="272"/>
        <v>2.0071800000000001E-4</v>
      </c>
      <c r="X626" s="37">
        <f t="shared" si="272"/>
        <v>5.8684500000000004E-5</v>
      </c>
      <c r="Y626" s="37">
        <f t="shared" si="272"/>
        <v>5.6455169400000019E-2</v>
      </c>
      <c r="Z626" s="37">
        <f t="shared" si="272"/>
        <v>8.413146E-4</v>
      </c>
      <c r="AA626" s="37">
        <f t="shared" si="272"/>
        <v>6.3754840800000004E-3</v>
      </c>
      <c r="AB626" s="37">
        <f t="shared" si="272"/>
        <v>3.3887322000000007E-3</v>
      </c>
      <c r="AC626" s="37">
        <f t="shared" si="272"/>
        <v>3.324094200000001E-3</v>
      </c>
      <c r="AD626" s="37">
        <f t="shared" si="272"/>
        <v>0.1173062331</v>
      </c>
      <c r="AE626" s="37">
        <f t="shared" si="272"/>
        <v>2.195991E-3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2.0761396199999995E-3</v>
      </c>
      <c r="D627" s="37">
        <f t="shared" si="273"/>
        <v>1.0495805418E-2</v>
      </c>
      <c r="E627" s="37">
        <f t="shared" si="273"/>
        <v>2.4075474479999998E-3</v>
      </c>
      <c r="F627" s="37">
        <f t="shared" si="273"/>
        <v>9.5132989620000004E-3</v>
      </c>
      <c r="G627" s="37">
        <f t="shared" si="273"/>
        <v>1.4341205087999999E-2</v>
      </c>
      <c r="H627" s="37">
        <f t="shared" si="273"/>
        <v>4.2207556679999996E-3</v>
      </c>
      <c r="I627" s="37">
        <f t="shared" si="273"/>
        <v>6.8382495539999989E-3</v>
      </c>
      <c r="J627" s="37">
        <f t="shared" si="273"/>
        <v>3.3741730710000001E-2</v>
      </c>
      <c r="K627" s="37">
        <f t="shared" si="273"/>
        <v>9.331877538000001E-3</v>
      </c>
      <c r="L627" s="37">
        <f t="shared" si="273"/>
        <v>4.3596840492000001E-2</v>
      </c>
      <c r="M627" s="37">
        <f t="shared" si="273"/>
        <v>2.85940071E-3</v>
      </c>
      <c r="N627" s="37">
        <f t="shared" si="273"/>
        <v>1.7766660959999995E-3</v>
      </c>
      <c r="O627" s="37">
        <f t="shared" si="273"/>
        <v>2.8835142641999996E-2</v>
      </c>
      <c r="P627" s="37">
        <f t="shared" si="273"/>
        <v>5.5873854000000004E-3</v>
      </c>
      <c r="Q627" s="37">
        <f t="shared" si="273"/>
        <v>1.5683004504658347E-2</v>
      </c>
      <c r="R627" s="37">
        <f t="shared" si="273"/>
        <v>8.7619175279999989E-3</v>
      </c>
      <c r="S627" s="37">
        <f t="shared" si="273"/>
        <v>7.1342453288034801E-3</v>
      </c>
      <c r="T627" s="37">
        <f t="shared" si="273"/>
        <v>0.19788522425725558</v>
      </c>
      <c r="U627" s="37">
        <f t="shared" si="273"/>
        <v>4.8516289626793489E-2</v>
      </c>
      <c r="V627" s="37">
        <f t="shared" si="273"/>
        <v>3.1115166497999995E-2</v>
      </c>
      <c r="W627" s="37">
        <f t="shared" si="273"/>
        <v>9.4896127800000001E-3</v>
      </c>
      <c r="X627" s="37">
        <f t="shared" si="273"/>
        <v>3.0255380819999992E-3</v>
      </c>
      <c r="Y627" s="37">
        <f t="shared" si="273"/>
        <v>1.2003617015999999E-2</v>
      </c>
      <c r="Z627" s="37">
        <f t="shared" si="273"/>
        <v>7.0560044459999994E-3</v>
      </c>
      <c r="AA627" s="37">
        <f t="shared" si="273"/>
        <v>2.3972862625920001E-2</v>
      </c>
      <c r="AB627" s="37">
        <f t="shared" si="273"/>
        <v>3.6930342038219988E-2</v>
      </c>
      <c r="AC627" s="37">
        <f t="shared" si="273"/>
        <v>1.2516599282399999E-2</v>
      </c>
      <c r="AD627" s="37">
        <f t="shared" si="273"/>
        <v>7.2162555403320006E-2</v>
      </c>
      <c r="AE627" s="37">
        <f t="shared" si="273"/>
        <v>8.7382293091200006E-3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5.6777971378638039</v>
      </c>
      <c r="D633" s="28">
        <f t="shared" si="277"/>
        <v>5.6525907562918567</v>
      </c>
      <c r="E633" s="28">
        <f t="shared" si="277"/>
        <v>5.9680151466963984</v>
      </c>
      <c r="F633" s="28">
        <f t="shared" si="277"/>
        <v>6.2573849954121172</v>
      </c>
      <c r="G633" s="28">
        <f t="shared" si="277"/>
        <v>6.5370489838427543</v>
      </c>
      <c r="H633" s="28">
        <f t="shared" si="277"/>
        <v>7.0289224496402234</v>
      </c>
      <c r="I633" s="28">
        <f t="shared" si="277"/>
        <v>7.3405324914643248</v>
      </c>
      <c r="J633" s="28">
        <f t="shared" si="277"/>
        <v>7.5367946545940079</v>
      </c>
      <c r="K633" s="28">
        <f t="shared" si="277"/>
        <v>7.6299339930897645</v>
      </c>
      <c r="L633" s="28">
        <f t="shared" si="277"/>
        <v>7.9370459317141115</v>
      </c>
      <c r="M633" s="28">
        <f t="shared" si="277"/>
        <v>8.5349877816526671</v>
      </c>
      <c r="N633" s="28">
        <f t="shared" si="277"/>
        <v>9.153526371629777</v>
      </c>
      <c r="O633" s="28">
        <f t="shared" si="277"/>
        <v>9.1602493818342303</v>
      </c>
      <c r="P633" s="28">
        <f t="shared" si="277"/>
        <v>11.688790274985111</v>
      </c>
      <c r="Q633" s="28">
        <f t="shared" si="277"/>
        <v>13.54104989189973</v>
      </c>
      <c r="R633" s="28">
        <f t="shared" si="277"/>
        <v>15.854130910788889</v>
      </c>
      <c r="S633" s="28">
        <f t="shared" si="277"/>
        <v>17.685307134256568</v>
      </c>
      <c r="T633" s="28">
        <f t="shared" si="277"/>
        <v>15.182691361633207</v>
      </c>
      <c r="U633" s="28">
        <f t="shared" si="277"/>
        <v>16.386020185841083</v>
      </c>
      <c r="V633" s="28">
        <f t="shared" si="277"/>
        <v>17.059459154982036</v>
      </c>
      <c r="W633" s="28">
        <f t="shared" si="277"/>
        <v>17.708367414385172</v>
      </c>
      <c r="X633" s="28">
        <f t="shared" si="277"/>
        <v>19.967445280898836</v>
      </c>
      <c r="Y633" s="28">
        <f t="shared" si="277"/>
        <v>16.250885396800129</v>
      </c>
      <c r="Z633" s="28">
        <f t="shared" si="277"/>
        <v>20.668728128553184</v>
      </c>
      <c r="AA633" s="28">
        <f t="shared" si="277"/>
        <v>23.062480480897793</v>
      </c>
      <c r="AB633" s="28">
        <f t="shared" si="277"/>
        <v>24.384406260360727</v>
      </c>
      <c r="AC633" s="28">
        <f t="shared" si="277"/>
        <v>25.979349900360742</v>
      </c>
      <c r="AD633" s="28">
        <f t="shared" si="277"/>
        <v>31.044130061003617</v>
      </c>
      <c r="AE633" s="28">
        <f t="shared" si="277"/>
        <v>32.19563954726943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2.3846738311374405</v>
      </c>
      <c r="D634" s="37">
        <f t="shared" si="278"/>
        <v>2.4520026259456285</v>
      </c>
      <c r="E634" s="37">
        <f t="shared" si="278"/>
        <v>2.7917420951816556</v>
      </c>
      <c r="F634" s="37">
        <f t="shared" si="278"/>
        <v>3.1565497925457917</v>
      </c>
      <c r="G634" s="37">
        <f t="shared" si="278"/>
        <v>3.4777924919976559</v>
      </c>
      <c r="H634" s="37">
        <f t="shared" si="278"/>
        <v>3.8057032101707136</v>
      </c>
      <c r="I634" s="37">
        <f t="shared" si="278"/>
        <v>4.1886960314371144</v>
      </c>
      <c r="J634" s="37">
        <f t="shared" si="278"/>
        <v>4.5550218676021235</v>
      </c>
      <c r="K634" s="37">
        <f t="shared" si="278"/>
        <v>4.9369649449312387</v>
      </c>
      <c r="L634" s="37">
        <f t="shared" si="278"/>
        <v>5.2969000084869258</v>
      </c>
      <c r="M634" s="37">
        <f t="shared" si="278"/>
        <v>5.8096792203035488</v>
      </c>
      <c r="N634" s="37">
        <f t="shared" si="278"/>
        <v>6.4852340442410572</v>
      </c>
      <c r="O634" s="37">
        <f t="shared" si="278"/>
        <v>7.0023807050309728</v>
      </c>
      <c r="P634" s="37">
        <f t="shared" si="278"/>
        <v>7.569632441002156</v>
      </c>
      <c r="Q634" s="37">
        <f t="shared" si="278"/>
        <v>8.2142033041205149</v>
      </c>
      <c r="R634" s="37">
        <f t="shared" si="278"/>
        <v>9.786568918549392</v>
      </c>
      <c r="S634" s="37">
        <f t="shared" si="278"/>
        <v>10.388976576246716</v>
      </c>
      <c r="T634" s="37">
        <f t="shared" si="278"/>
        <v>8.5433899748358932</v>
      </c>
      <c r="U634" s="37">
        <f t="shared" si="278"/>
        <v>9.9478793467519431</v>
      </c>
      <c r="V634" s="37">
        <f t="shared" si="278"/>
        <v>12.107031037283631</v>
      </c>
      <c r="W634" s="37">
        <f t="shared" si="278"/>
        <v>13.516954842832428</v>
      </c>
      <c r="X634" s="37">
        <f t="shared" si="278"/>
        <v>14.405850328378634</v>
      </c>
      <c r="Y634" s="37">
        <f t="shared" si="278"/>
        <v>11.372181978671415</v>
      </c>
      <c r="Z634" s="37">
        <f t="shared" si="278"/>
        <v>15.564886864019591</v>
      </c>
      <c r="AA634" s="37">
        <f t="shared" si="278"/>
        <v>16.823866507821709</v>
      </c>
      <c r="AB634" s="37">
        <f t="shared" si="278"/>
        <v>17.612724348303345</v>
      </c>
      <c r="AC634" s="37">
        <f t="shared" si="278"/>
        <v>19.274110998777914</v>
      </c>
      <c r="AD634" s="37">
        <f t="shared" si="278"/>
        <v>24.437995138061037</v>
      </c>
      <c r="AE634" s="37">
        <f t="shared" si="278"/>
        <v>25.376890852254419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0</v>
      </c>
      <c r="O635" s="37">
        <f t="shared" si="279"/>
        <v>0</v>
      </c>
      <c r="P635" s="37">
        <f t="shared" si="279"/>
        <v>0</v>
      </c>
      <c r="Q635" s="37">
        <f t="shared" si="279"/>
        <v>0</v>
      </c>
      <c r="R635" s="37">
        <f t="shared" si="279"/>
        <v>0</v>
      </c>
      <c r="S635" s="37">
        <f t="shared" si="279"/>
        <v>0</v>
      </c>
      <c r="T635" s="37">
        <f t="shared" si="279"/>
        <v>0</v>
      </c>
      <c r="U635" s="37">
        <f t="shared" si="279"/>
        <v>0</v>
      </c>
      <c r="V635" s="37">
        <f t="shared" si="279"/>
        <v>0</v>
      </c>
      <c r="W635" s="37">
        <f t="shared" si="279"/>
        <v>0</v>
      </c>
      <c r="X635" s="37">
        <f t="shared" si="279"/>
        <v>0</v>
      </c>
      <c r="Y635" s="37">
        <f t="shared" si="279"/>
        <v>0</v>
      </c>
      <c r="Z635" s="37">
        <f t="shared" si="279"/>
        <v>0</v>
      </c>
      <c r="AA635" s="37">
        <f t="shared" si="279"/>
        <v>0</v>
      </c>
      <c r="AB635" s="37">
        <f t="shared" si="279"/>
        <v>0</v>
      </c>
      <c r="AC635" s="37">
        <f t="shared" si="279"/>
        <v>0</v>
      </c>
      <c r="AD635" s="37">
        <f t="shared" si="279"/>
        <v>0</v>
      </c>
      <c r="AE635" s="37">
        <f t="shared" si="279"/>
        <v>0</v>
      </c>
    </row>
    <row r="636" spans="1:31" x14ac:dyDescent="0.2">
      <c r="A636" s="9" t="s">
        <v>730</v>
      </c>
      <c r="B636" s="4" t="s">
        <v>731</v>
      </c>
      <c r="C636" s="37">
        <f t="shared" si="279"/>
        <v>6.5326216521053207E-2</v>
      </c>
      <c r="D636" s="37">
        <f t="shared" si="279"/>
        <v>6.636033716336634E-2</v>
      </c>
      <c r="E636" s="37">
        <f t="shared" si="279"/>
        <v>6.5455927558534993E-2</v>
      </c>
      <c r="F636" s="37">
        <f t="shared" si="279"/>
        <v>6.6278503588798485E-2</v>
      </c>
      <c r="G636" s="37">
        <f t="shared" si="279"/>
        <v>6.6674681269965716E-2</v>
      </c>
      <c r="H636" s="37">
        <f t="shared" si="279"/>
        <v>6.8114267906867726E-2</v>
      </c>
      <c r="I636" s="37">
        <f t="shared" si="279"/>
        <v>6.9542506255221972E-2</v>
      </c>
      <c r="J636" s="37">
        <f t="shared" si="279"/>
        <v>7.1149907793594161E-2</v>
      </c>
      <c r="K636" s="37">
        <f t="shared" si="279"/>
        <v>7.1836147322565685E-2</v>
      </c>
      <c r="L636" s="37">
        <f t="shared" si="279"/>
        <v>7.1038430979250652E-2</v>
      </c>
      <c r="M636" s="37">
        <f t="shared" si="279"/>
        <v>7.1953213183410872E-2</v>
      </c>
      <c r="N636" s="37">
        <f t="shared" si="279"/>
        <v>7.2189691010108206E-2</v>
      </c>
      <c r="O636" s="37">
        <f t="shared" si="279"/>
        <v>7.5999588109748745E-2</v>
      </c>
      <c r="P636" s="37">
        <f t="shared" si="279"/>
        <v>8.2306574842079774E-2</v>
      </c>
      <c r="Q636" s="37">
        <f t="shared" si="279"/>
        <v>8.6318306407192347E-2</v>
      </c>
      <c r="R636" s="37">
        <f t="shared" si="279"/>
        <v>8.8993202488548681E-2</v>
      </c>
      <c r="S636" s="37">
        <f t="shared" si="279"/>
        <v>9.8382342524269695E-2</v>
      </c>
      <c r="T636" s="37">
        <f t="shared" si="279"/>
        <v>0.10793905035222408</v>
      </c>
      <c r="U636" s="37">
        <f t="shared" si="279"/>
        <v>0.11516822843292293</v>
      </c>
      <c r="V636" s="37">
        <f t="shared" si="279"/>
        <v>0.11641308003091062</v>
      </c>
      <c r="W636" s="37">
        <f t="shared" si="279"/>
        <v>0.11702645038143414</v>
      </c>
      <c r="X636" s="37">
        <f t="shared" si="279"/>
        <v>0.11713028780956626</v>
      </c>
      <c r="Y636" s="37">
        <f t="shared" si="279"/>
        <v>0.11689388461764377</v>
      </c>
      <c r="Z636" s="37">
        <f t="shared" si="279"/>
        <v>0.11800546109336733</v>
      </c>
      <c r="AA636" s="37">
        <f t="shared" si="279"/>
        <v>0.12171914630800319</v>
      </c>
      <c r="AB636" s="37">
        <f t="shared" si="279"/>
        <v>0.12566704463549566</v>
      </c>
      <c r="AC636" s="37">
        <f t="shared" si="279"/>
        <v>0.12955072301312143</v>
      </c>
      <c r="AD636" s="37">
        <f t="shared" si="279"/>
        <v>0.12888036652063675</v>
      </c>
      <c r="AE636" s="37">
        <f t="shared" si="279"/>
        <v>0.13590048213976283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3.2277970902053101</v>
      </c>
      <c r="D637" s="37">
        <f t="shared" si="280"/>
        <v>3.1342277931828617</v>
      </c>
      <c r="E637" s="37">
        <f t="shared" si="280"/>
        <v>3.1108171239562079</v>
      </c>
      <c r="F637" s="37">
        <f t="shared" si="280"/>
        <v>3.0345566992775268</v>
      </c>
      <c r="G637" s="37">
        <f t="shared" si="280"/>
        <v>2.9925818105751327</v>
      </c>
      <c r="H637" s="37">
        <f t="shared" si="280"/>
        <v>3.1551049715626416</v>
      </c>
      <c r="I637" s="37">
        <f t="shared" si="280"/>
        <v>3.0822939537719884</v>
      </c>
      <c r="J637" s="37">
        <f t="shared" si="280"/>
        <v>2.9106228791982902</v>
      </c>
      <c r="K637" s="37">
        <f t="shared" si="280"/>
        <v>2.6211329008359598</v>
      </c>
      <c r="L637" s="37">
        <f t="shared" si="280"/>
        <v>2.5691074922479356</v>
      </c>
      <c r="M637" s="37">
        <f t="shared" si="280"/>
        <v>2.6533553481657068</v>
      </c>
      <c r="N637" s="37">
        <f t="shared" si="280"/>
        <v>2.5961026363786104</v>
      </c>
      <c r="O637" s="37">
        <f t="shared" si="280"/>
        <v>2.0818690886935092</v>
      </c>
      <c r="P637" s="37">
        <f t="shared" si="280"/>
        <v>4.0368512591408754</v>
      </c>
      <c r="Q637" s="37">
        <f t="shared" si="280"/>
        <v>5.2405282813720238</v>
      </c>
      <c r="R637" s="37">
        <f t="shared" si="280"/>
        <v>5.9785687897509483</v>
      </c>
      <c r="S637" s="37">
        <f t="shared" si="280"/>
        <v>7.1979482154855816</v>
      </c>
      <c r="T637" s="37">
        <f t="shared" si="280"/>
        <v>6.5313623364450901</v>
      </c>
      <c r="U637" s="37">
        <f t="shared" si="280"/>
        <v>6.322972610656219</v>
      </c>
      <c r="V637" s="37">
        <f t="shared" si="280"/>
        <v>4.8360150376674937</v>
      </c>
      <c r="W637" s="37">
        <f t="shared" si="280"/>
        <v>4.0743861211713117</v>
      </c>
      <c r="X637" s="37">
        <f t="shared" si="280"/>
        <v>5.4444646647106385</v>
      </c>
      <c r="Y637" s="37">
        <f t="shared" si="280"/>
        <v>4.7618095335110677</v>
      </c>
      <c r="Z637" s="37">
        <f t="shared" si="280"/>
        <v>4.9858358034402261</v>
      </c>
      <c r="AA637" s="37">
        <f t="shared" si="280"/>
        <v>6.1168948267680818</v>
      </c>
      <c r="AB637" s="37">
        <f t="shared" si="280"/>
        <v>6.6460148674218846</v>
      </c>
      <c r="AC637" s="37">
        <f t="shared" si="280"/>
        <v>6.5756881785697052</v>
      </c>
      <c r="AD637" s="37">
        <f t="shared" si="280"/>
        <v>6.4772545564219435</v>
      </c>
      <c r="AE637" s="37">
        <f t="shared" si="280"/>
        <v>6.6828482128752436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78.205932430626589</v>
      </c>
      <c r="D656" s="28">
        <f t="shared" si="284"/>
        <v>75.896288330133444</v>
      </c>
      <c r="E656" s="28">
        <f t="shared" si="284"/>
        <v>65.501039687112907</v>
      </c>
      <c r="F656" s="28">
        <f t="shared" si="284"/>
        <v>62.765710728467624</v>
      </c>
      <c r="G656" s="28">
        <f t="shared" si="284"/>
        <v>56.675593785912497</v>
      </c>
      <c r="H656" s="28">
        <f t="shared" si="284"/>
        <v>51.048311829445154</v>
      </c>
      <c r="I656" s="28">
        <f t="shared" si="284"/>
        <v>48.284203622976001</v>
      </c>
      <c r="J656" s="28">
        <f t="shared" si="284"/>
        <v>46.815715896406658</v>
      </c>
      <c r="K656" s="28">
        <f t="shared" si="284"/>
        <v>43.372626209197051</v>
      </c>
      <c r="L656" s="28">
        <f t="shared" si="284"/>
        <v>51.759780773572636</v>
      </c>
      <c r="M656" s="28">
        <f t="shared" si="284"/>
        <v>43.57985355813738</v>
      </c>
      <c r="N656" s="28">
        <f t="shared" si="284"/>
        <v>43.282626816206729</v>
      </c>
      <c r="O656" s="28">
        <f t="shared" si="284"/>
        <v>48.453997584108848</v>
      </c>
      <c r="P656" s="28">
        <f t="shared" si="284"/>
        <v>43.446997003043698</v>
      </c>
      <c r="Q656" s="28">
        <f t="shared" si="284"/>
        <v>46.300761269856288</v>
      </c>
      <c r="R656" s="28">
        <f t="shared" si="284"/>
        <v>47.349148794430086</v>
      </c>
      <c r="S656" s="28">
        <f t="shared" si="284"/>
        <v>47.184642271151503</v>
      </c>
      <c r="T656" s="28">
        <f t="shared" si="284"/>
        <v>50.451606847552938</v>
      </c>
      <c r="U656" s="28">
        <f t="shared" si="284"/>
        <v>47.749852336662492</v>
      </c>
      <c r="V656" s="28">
        <f t="shared" si="284"/>
        <v>48.507282513688338</v>
      </c>
      <c r="W656" s="28">
        <f t="shared" si="284"/>
        <v>45.982517902096419</v>
      </c>
      <c r="X656" s="28">
        <f t="shared" si="284"/>
        <v>48.353325956635445</v>
      </c>
      <c r="Y656" s="28">
        <f t="shared" si="284"/>
        <v>50.197105883349529</v>
      </c>
      <c r="Z656" s="28">
        <f t="shared" si="284"/>
        <v>46.444158772977303</v>
      </c>
      <c r="AA656" s="28">
        <f t="shared" si="284"/>
        <v>55.235581518732161</v>
      </c>
      <c r="AB656" s="28">
        <f t="shared" si="284"/>
        <v>57.88509358252297</v>
      </c>
      <c r="AC656" s="28">
        <f t="shared" si="284"/>
        <v>53.710429114178019</v>
      </c>
      <c r="AD656" s="28">
        <f t="shared" si="284"/>
        <v>70.840378407342754</v>
      </c>
      <c r="AE656" s="28">
        <f t="shared" si="284"/>
        <v>57.032203785512124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47.307091725745913</v>
      </c>
      <c r="D657" s="28">
        <f t="shared" si="285"/>
        <v>43.787740876115755</v>
      </c>
      <c r="E657" s="28">
        <f t="shared" si="285"/>
        <v>34.014454304802719</v>
      </c>
      <c r="F657" s="28">
        <f t="shared" si="285"/>
        <v>29.328781368168062</v>
      </c>
      <c r="G657" s="28">
        <f t="shared" si="285"/>
        <v>23.103762012257761</v>
      </c>
      <c r="H657" s="28">
        <f t="shared" si="285"/>
        <v>17.709147271085111</v>
      </c>
      <c r="I657" s="28">
        <f t="shared" si="285"/>
        <v>14.339245058280611</v>
      </c>
      <c r="J657" s="28">
        <f t="shared" si="285"/>
        <v>10.373967709217279</v>
      </c>
      <c r="K657" s="28">
        <f t="shared" si="285"/>
        <v>9.5081755637952714</v>
      </c>
      <c r="L657" s="28">
        <f t="shared" si="285"/>
        <v>8.8886196079637578</v>
      </c>
      <c r="M657" s="28">
        <f t="shared" si="285"/>
        <v>10.133826643907469</v>
      </c>
      <c r="N657" s="28">
        <f t="shared" si="285"/>
        <v>10.024754258876058</v>
      </c>
      <c r="O657" s="28">
        <f t="shared" si="285"/>
        <v>9.4709783691789298</v>
      </c>
      <c r="P657" s="28">
        <f t="shared" si="285"/>
        <v>8.8503431698255692</v>
      </c>
      <c r="Q657" s="28">
        <f t="shared" si="285"/>
        <v>9.2411399298666534</v>
      </c>
      <c r="R657" s="28">
        <f t="shared" si="285"/>
        <v>8.8402976370896269</v>
      </c>
      <c r="S657" s="28">
        <f t="shared" si="285"/>
        <v>7.7966844098748949</v>
      </c>
      <c r="T657" s="28">
        <f t="shared" si="285"/>
        <v>10.033378212549193</v>
      </c>
      <c r="U657" s="28">
        <f t="shared" si="285"/>
        <v>10.529063155235422</v>
      </c>
      <c r="V657" s="28">
        <f t="shared" si="285"/>
        <v>9.8001533048846312</v>
      </c>
      <c r="W657" s="28">
        <f t="shared" si="285"/>
        <v>9.0664002207950354</v>
      </c>
      <c r="X657" s="28">
        <f t="shared" si="285"/>
        <v>10.889341581244397</v>
      </c>
      <c r="Y657" s="28">
        <f t="shared" si="285"/>
        <v>12.518314606137631</v>
      </c>
      <c r="Z657" s="28">
        <f t="shared" si="285"/>
        <v>12.899476967450326</v>
      </c>
      <c r="AA657" s="28">
        <f t="shared" si="285"/>
        <v>14.848329696773522</v>
      </c>
      <c r="AB657" s="28">
        <f t="shared" si="285"/>
        <v>12.363736060640475</v>
      </c>
      <c r="AC657" s="28">
        <f t="shared" si="285"/>
        <v>10.897176897693896</v>
      </c>
      <c r="AD657" s="28">
        <f t="shared" si="285"/>
        <v>8.9754264219730189</v>
      </c>
      <c r="AE657" s="28">
        <f t="shared" si="285"/>
        <v>8.2720144970386293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0.24541090597316334</v>
      </c>
      <c r="D658" s="28">
        <f t="shared" si="286"/>
        <v>0.23511044736342857</v>
      </c>
      <c r="E658" s="28">
        <f t="shared" si="286"/>
        <v>0.2221048025079381</v>
      </c>
      <c r="F658" s="28">
        <f t="shared" si="286"/>
        <v>0.21545817671670295</v>
      </c>
      <c r="G658" s="28">
        <f t="shared" si="286"/>
        <v>0.21766144677699956</v>
      </c>
      <c r="H658" s="28">
        <f t="shared" si="286"/>
        <v>0.23704490003695763</v>
      </c>
      <c r="I658" s="28">
        <f t="shared" si="286"/>
        <v>0.25506535957889831</v>
      </c>
      <c r="J658" s="28">
        <f t="shared" si="286"/>
        <v>0.22880652185070047</v>
      </c>
      <c r="K658" s="28">
        <f t="shared" si="286"/>
        <v>0.25426526489066864</v>
      </c>
      <c r="L658" s="28">
        <f t="shared" si="286"/>
        <v>0.28263078202995012</v>
      </c>
      <c r="M658" s="28">
        <f t="shared" si="286"/>
        <v>0.27174708818635601</v>
      </c>
      <c r="N658" s="28">
        <f t="shared" si="286"/>
        <v>0.30449251247920128</v>
      </c>
      <c r="O658" s="28">
        <f t="shared" si="286"/>
        <v>0.3135773710482529</v>
      </c>
      <c r="P658" s="28">
        <f t="shared" si="286"/>
        <v>0.27868552412645581</v>
      </c>
      <c r="Q658" s="28">
        <f t="shared" si="286"/>
        <v>0.29360914143094841</v>
      </c>
      <c r="R658" s="28">
        <f t="shared" si="286"/>
        <v>0.28623594009983355</v>
      </c>
      <c r="S658" s="28">
        <f t="shared" si="286"/>
        <v>0.26534971048252914</v>
      </c>
      <c r="T658" s="28">
        <f t="shared" si="286"/>
        <v>0.26071601331114802</v>
      </c>
      <c r="U658" s="28">
        <f t="shared" si="286"/>
        <v>0.25653247787021632</v>
      </c>
      <c r="V658" s="28">
        <f t="shared" si="286"/>
        <v>0.26553121547420966</v>
      </c>
      <c r="W658" s="28">
        <f t="shared" si="286"/>
        <v>0.17417770382695502</v>
      </c>
      <c r="X658" s="28">
        <f t="shared" si="286"/>
        <v>0.2549917138103161</v>
      </c>
      <c r="Y658" s="28">
        <f t="shared" si="286"/>
        <v>0.47523623480865224</v>
      </c>
      <c r="Z658" s="28">
        <f t="shared" si="286"/>
        <v>0.38197608796272881</v>
      </c>
      <c r="AA658" s="28">
        <f t="shared" si="286"/>
        <v>6.9771876848585712E-2</v>
      </c>
      <c r="AB658" s="28">
        <f t="shared" si="286"/>
        <v>0</v>
      </c>
      <c r="AC658" s="28">
        <f t="shared" si="286"/>
        <v>0</v>
      </c>
      <c r="AD658" s="28">
        <f t="shared" si="286"/>
        <v>0</v>
      </c>
      <c r="AE658" s="28">
        <f t="shared" si="286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24.039016167166476</v>
      </c>
      <c r="D659" s="28">
        <f t="shared" si="287"/>
        <v>24.296471532272935</v>
      </c>
      <c r="E659" s="28">
        <f t="shared" si="287"/>
        <v>24.50247526386525</v>
      </c>
      <c r="F659" s="28">
        <f t="shared" si="287"/>
        <v>24.670329501194431</v>
      </c>
      <c r="G659" s="28">
        <f t="shared" si="287"/>
        <v>24.950051689187546</v>
      </c>
      <c r="H659" s="28">
        <f t="shared" si="287"/>
        <v>25.191431001310207</v>
      </c>
      <c r="I659" s="28">
        <f t="shared" si="287"/>
        <v>25.3992478683437</v>
      </c>
      <c r="J659" s="28">
        <f t="shared" si="287"/>
        <v>25.62737328979156</v>
      </c>
      <c r="K659" s="28">
        <f t="shared" si="287"/>
        <v>25.207677981874056</v>
      </c>
      <c r="L659" s="28">
        <f t="shared" si="287"/>
        <v>24.726869240907558</v>
      </c>
      <c r="M659" s="28">
        <f t="shared" si="287"/>
        <v>24.075535103631434</v>
      </c>
      <c r="N659" s="28">
        <f t="shared" si="287"/>
        <v>23.372502587277278</v>
      </c>
      <c r="O659" s="28">
        <f t="shared" si="287"/>
        <v>22.811298413416427</v>
      </c>
      <c r="P659" s="28">
        <f t="shared" si="287"/>
        <v>22.227726850120273</v>
      </c>
      <c r="Q659" s="28">
        <f t="shared" si="287"/>
        <v>21.873789315519637</v>
      </c>
      <c r="R659" s="28">
        <f t="shared" si="287"/>
        <v>21.446678216330255</v>
      </c>
      <c r="S659" s="28">
        <f t="shared" si="287"/>
        <v>20.99076298598516</v>
      </c>
      <c r="T659" s="28">
        <f t="shared" si="287"/>
        <v>20.470167477944884</v>
      </c>
      <c r="U659" s="28">
        <f t="shared" si="287"/>
        <v>19.643061068259204</v>
      </c>
      <c r="V659" s="28">
        <f t="shared" si="287"/>
        <v>18.652599223979408</v>
      </c>
      <c r="W659" s="28">
        <f t="shared" si="287"/>
        <v>17.828015204405094</v>
      </c>
      <c r="X659" s="28">
        <f t="shared" si="287"/>
        <v>17.030508233206664</v>
      </c>
      <c r="Y659" s="28">
        <f t="shared" si="287"/>
        <v>14.758897483556481</v>
      </c>
      <c r="Z659" s="28">
        <f t="shared" si="287"/>
        <v>12.248569338734859</v>
      </c>
      <c r="AA659" s="28">
        <f t="shared" si="287"/>
        <v>13.926141767268419</v>
      </c>
      <c r="AB659" s="28">
        <f t="shared" si="287"/>
        <v>15.701666724246703</v>
      </c>
      <c r="AC659" s="28">
        <f t="shared" si="287"/>
        <v>15.793992910216609</v>
      </c>
      <c r="AD659" s="28">
        <f t="shared" si="287"/>
        <v>15.751034560999418</v>
      </c>
      <c r="AE659" s="28">
        <f t="shared" si="287"/>
        <v>15.799525856191384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0.93661649387722823</v>
      </c>
      <c r="D660" s="28">
        <f t="shared" si="288"/>
        <v>1.9243747180894617</v>
      </c>
      <c r="E660" s="28">
        <f t="shared" si="288"/>
        <v>0.7939901692406105</v>
      </c>
      <c r="F660" s="28">
        <f t="shared" si="288"/>
        <v>2.2937566869763129</v>
      </c>
      <c r="G660" s="28">
        <f t="shared" si="288"/>
        <v>1.8670696538474358</v>
      </c>
      <c r="H660" s="28">
        <f t="shared" si="288"/>
        <v>0.88176620737265765</v>
      </c>
      <c r="I660" s="28">
        <f t="shared" si="288"/>
        <v>0.95011284530846773</v>
      </c>
      <c r="J660" s="28">
        <f t="shared" si="288"/>
        <v>3.0487737209531143</v>
      </c>
      <c r="K660" s="28">
        <f t="shared" si="288"/>
        <v>0.77257340554729381</v>
      </c>
      <c r="L660" s="28">
        <f t="shared" si="288"/>
        <v>9.9246152109572634</v>
      </c>
      <c r="M660" s="28">
        <f t="shared" si="288"/>
        <v>0.56375694075945271</v>
      </c>
      <c r="N660" s="28">
        <f t="shared" si="288"/>
        <v>0.42735108594441545</v>
      </c>
      <c r="O660" s="28">
        <f t="shared" si="288"/>
        <v>6.697894048631003</v>
      </c>
      <c r="P660" s="28">
        <f t="shared" si="288"/>
        <v>0.40145118398628421</v>
      </c>
      <c r="Q660" s="28">
        <f t="shared" si="288"/>
        <v>1.3511729911393118</v>
      </c>
      <c r="R660" s="28">
        <f t="shared" si="288"/>
        <v>0.92180609012147929</v>
      </c>
      <c r="S660" s="28">
        <f t="shared" si="288"/>
        <v>0.44653803055234992</v>
      </c>
      <c r="T660" s="28">
        <f t="shared" si="288"/>
        <v>4.5046537821145041</v>
      </c>
      <c r="U660" s="28">
        <f t="shared" si="288"/>
        <v>0.93517544945656417</v>
      </c>
      <c r="V660" s="28">
        <f t="shared" si="288"/>
        <v>2.7295396143680497</v>
      </c>
      <c r="W660" s="28">
        <f t="shared" si="288"/>
        <v>1.2055573586841613</v>
      </c>
      <c r="X660" s="28">
        <f t="shared" si="288"/>
        <v>0.21103914747523625</v>
      </c>
      <c r="Y660" s="28">
        <f t="shared" si="288"/>
        <v>6.1937721620466322</v>
      </c>
      <c r="Z660" s="28">
        <f t="shared" si="288"/>
        <v>0.24540825027620228</v>
      </c>
      <c r="AA660" s="28">
        <f t="shared" si="288"/>
        <v>3.3288576969438433</v>
      </c>
      <c r="AB660" s="28">
        <f t="shared" si="288"/>
        <v>5.4352845372750664</v>
      </c>
      <c r="AC660" s="28">
        <f t="shared" si="288"/>
        <v>1.0399094059067731</v>
      </c>
      <c r="AD660" s="28">
        <f t="shared" si="288"/>
        <v>15.069787363366702</v>
      </c>
      <c r="AE660" s="28">
        <f t="shared" si="288"/>
        <v>0.7650238850126827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5.6777971378638039</v>
      </c>
      <c r="D661" s="28">
        <f t="shared" si="289"/>
        <v>5.6525907562918567</v>
      </c>
      <c r="E661" s="28">
        <f t="shared" si="289"/>
        <v>5.9680151466963984</v>
      </c>
      <c r="F661" s="28">
        <f t="shared" si="289"/>
        <v>6.2573849954121172</v>
      </c>
      <c r="G661" s="28">
        <f t="shared" si="289"/>
        <v>6.5370489838427543</v>
      </c>
      <c r="H661" s="28">
        <f t="shared" si="289"/>
        <v>7.0289224496402234</v>
      </c>
      <c r="I661" s="28">
        <f t="shared" si="289"/>
        <v>7.3405324914643248</v>
      </c>
      <c r="J661" s="28">
        <f t="shared" si="289"/>
        <v>7.5367946545940079</v>
      </c>
      <c r="K661" s="28">
        <f t="shared" si="289"/>
        <v>7.6299339930897645</v>
      </c>
      <c r="L661" s="28">
        <f t="shared" si="289"/>
        <v>7.9370459317141115</v>
      </c>
      <c r="M661" s="28">
        <f t="shared" si="289"/>
        <v>8.5349877816526671</v>
      </c>
      <c r="N661" s="28">
        <f t="shared" si="289"/>
        <v>9.153526371629777</v>
      </c>
      <c r="O661" s="28">
        <f t="shared" si="289"/>
        <v>9.1602493818342303</v>
      </c>
      <c r="P661" s="28">
        <f t="shared" si="289"/>
        <v>11.688790274985111</v>
      </c>
      <c r="Q661" s="28">
        <f t="shared" si="289"/>
        <v>13.54104989189973</v>
      </c>
      <c r="R661" s="28">
        <f t="shared" si="289"/>
        <v>15.854130910788889</v>
      </c>
      <c r="S661" s="28">
        <f t="shared" si="289"/>
        <v>17.685307134256568</v>
      </c>
      <c r="T661" s="28">
        <f t="shared" si="289"/>
        <v>15.182691361633207</v>
      </c>
      <c r="U661" s="28">
        <f t="shared" si="289"/>
        <v>16.386020185841083</v>
      </c>
      <c r="V661" s="28">
        <f t="shared" si="289"/>
        <v>17.059459154982036</v>
      </c>
      <c r="W661" s="28">
        <f t="shared" si="289"/>
        <v>17.708367414385172</v>
      </c>
      <c r="X661" s="28">
        <f t="shared" si="289"/>
        <v>19.967445280898836</v>
      </c>
      <c r="Y661" s="28">
        <f t="shared" si="289"/>
        <v>16.250885396800129</v>
      </c>
      <c r="Z661" s="28">
        <f t="shared" si="289"/>
        <v>20.668728128553184</v>
      </c>
      <c r="AA661" s="28">
        <f t="shared" si="289"/>
        <v>23.062480480897793</v>
      </c>
      <c r="AB661" s="28">
        <f t="shared" si="289"/>
        <v>24.384406260360727</v>
      </c>
      <c r="AC661" s="28">
        <f t="shared" si="289"/>
        <v>25.979349900360742</v>
      </c>
      <c r="AD661" s="28">
        <f t="shared" si="289"/>
        <v>31.044130061003617</v>
      </c>
      <c r="AE661" s="28">
        <f t="shared" si="289"/>
        <v>32.19563954726943</v>
      </c>
    </row>
  </sheetData>
  <conditionalFormatting sqref="C2:AC2">
    <cfRule type="cellIs" dxfId="586" priority="301" operator="equal">
      <formula>0</formula>
    </cfRule>
  </conditionalFormatting>
  <conditionalFormatting sqref="AD2:AE2">
    <cfRule type="cellIs" dxfId="585" priority="123" operator="equal">
      <formula>0</formula>
    </cfRule>
  </conditionalFormatting>
  <conditionalFormatting sqref="C434 C425:C426 C431 C437">
    <cfRule type="cellIs" dxfId="584" priority="77" operator="lessThan">
      <formula>0</formula>
    </cfRule>
  </conditionalFormatting>
  <conditionalFormatting sqref="C577:AE577 C580:AE580">
    <cfRule type="cellIs" dxfId="583" priority="66" operator="lessThan">
      <formula>0</formula>
    </cfRule>
  </conditionalFormatting>
  <conditionalFormatting sqref="C613:AE613">
    <cfRule type="cellIs" dxfId="582" priority="76" operator="lessThan">
      <formula>0</formula>
    </cfRule>
  </conditionalFormatting>
  <conditionalFormatting sqref="C555:AE556 C558:AE559 C561:AE562 C581:AE581 C574:AE576 C565:AE571">
    <cfRule type="cellIs" dxfId="581" priority="75" operator="lessThan">
      <formula>0</formula>
    </cfRule>
  </conditionalFormatting>
  <conditionalFormatting sqref="C631:AE633 C638:AE638 C624:AE624">
    <cfRule type="cellIs" dxfId="580" priority="74" operator="lessThan">
      <formula>0</formula>
    </cfRule>
  </conditionalFormatting>
  <conditionalFormatting sqref="C659:AE659">
    <cfRule type="cellIs" dxfId="579" priority="73" operator="lessThan">
      <formula>0</formula>
    </cfRule>
  </conditionalFormatting>
  <conditionalFormatting sqref="C660:AE660">
    <cfRule type="cellIs" dxfId="578" priority="72" operator="lessThan">
      <formula>0</formula>
    </cfRule>
  </conditionalFormatting>
  <conditionalFormatting sqref="C661:AE661">
    <cfRule type="cellIs" dxfId="577" priority="71" operator="lessThan">
      <formula>0</formula>
    </cfRule>
  </conditionalFormatting>
  <conditionalFormatting sqref="C557:AE557">
    <cfRule type="cellIs" dxfId="576" priority="70" operator="lessThan">
      <formula>0</formula>
    </cfRule>
  </conditionalFormatting>
  <conditionalFormatting sqref="C560:AE560">
    <cfRule type="cellIs" dxfId="575" priority="69" operator="lessThan">
      <formula>0</formula>
    </cfRule>
  </conditionalFormatting>
  <conditionalFormatting sqref="C563:AE564">
    <cfRule type="cellIs" dxfId="574" priority="68" operator="lessThan">
      <formula>0</formula>
    </cfRule>
  </conditionalFormatting>
  <conditionalFormatting sqref="C572:AE573">
    <cfRule type="cellIs" dxfId="573" priority="67" operator="lessThan">
      <formula>0</formula>
    </cfRule>
  </conditionalFormatting>
  <conditionalFormatting sqref="C578:AE579">
    <cfRule type="cellIs" dxfId="572" priority="65" operator="lessThan">
      <formula>0</formula>
    </cfRule>
  </conditionalFormatting>
  <conditionalFormatting sqref="C585:AE586">
    <cfRule type="cellIs" dxfId="571" priority="64" operator="lessThan">
      <formula>0</formula>
    </cfRule>
  </conditionalFormatting>
  <conditionalFormatting sqref="C601:AE602">
    <cfRule type="cellIs" dxfId="570" priority="63" operator="lessThan">
      <formula>0</formula>
    </cfRule>
  </conditionalFormatting>
  <conditionalFormatting sqref="C605:AE609">
    <cfRule type="cellIs" dxfId="569" priority="62" operator="lessThan">
      <formula>0</formula>
    </cfRule>
  </conditionalFormatting>
  <conditionalFormatting sqref="C611:AE612">
    <cfRule type="cellIs" dxfId="568" priority="61" operator="lessThan">
      <formula>0</formula>
    </cfRule>
  </conditionalFormatting>
  <conditionalFormatting sqref="C626:AE626">
    <cfRule type="cellIs" dxfId="567" priority="60" operator="lessThan">
      <formula>0</formula>
    </cfRule>
  </conditionalFormatting>
  <conditionalFormatting sqref="C634:AE634 C637:AE637">
    <cfRule type="cellIs" dxfId="566" priority="59" operator="lessThan">
      <formula>0</formula>
    </cfRule>
  </conditionalFormatting>
  <conditionalFormatting sqref="C635:AE636">
    <cfRule type="cellIs" dxfId="565" priority="58" operator="lessThan">
      <formula>0</formula>
    </cfRule>
  </conditionalFormatting>
  <conditionalFormatting sqref="C642:AE644">
    <cfRule type="cellIs" dxfId="564" priority="57" operator="lessThan">
      <formula>0</formula>
    </cfRule>
  </conditionalFormatting>
  <conditionalFormatting sqref="C625:AE625">
    <cfRule type="cellIs" dxfId="563" priority="56" operator="lessThan">
      <formula>0</formula>
    </cfRule>
  </conditionalFormatting>
  <conditionalFormatting sqref="C627:AE627">
    <cfRule type="cellIs" dxfId="562" priority="55" operator="lessThan">
      <formula>0</formula>
    </cfRule>
  </conditionalFormatting>
  <conditionalFormatting sqref="C630:AE630">
    <cfRule type="cellIs" dxfId="561" priority="54" operator="lessThan">
      <formula>0</formula>
    </cfRule>
  </conditionalFormatting>
  <conditionalFormatting sqref="C237 C213 C191:C193 C216:C217 C230 C240:C252 C273:C278 C280:C286 C292:C295 C195 C202 C206 C219 C257:C270">
    <cfRule type="cellIs" dxfId="560" priority="53" operator="lessThan">
      <formula>0</formula>
    </cfRule>
  </conditionalFormatting>
  <conditionalFormatting sqref="C271">
    <cfRule type="cellIs" dxfId="559" priority="52" operator="lessThan">
      <formula>0</formula>
    </cfRule>
  </conditionalFormatting>
  <conditionalFormatting sqref="C287">
    <cfRule type="cellIs" dxfId="558" priority="51" operator="lessThan">
      <formula>0</formula>
    </cfRule>
  </conditionalFormatting>
  <conditionalFormatting sqref="C291">
    <cfRule type="cellIs" dxfId="557" priority="50" operator="lessThan">
      <formula>0</formula>
    </cfRule>
  </conditionalFormatting>
  <conditionalFormatting sqref="C226">
    <cfRule type="cellIs" dxfId="556" priority="49" operator="lessThan">
      <formula>0</formula>
    </cfRule>
  </conditionalFormatting>
  <conditionalFormatting sqref="C272">
    <cfRule type="cellIs" dxfId="555" priority="48" operator="lessThan">
      <formula>0</formula>
    </cfRule>
  </conditionalFormatting>
  <conditionalFormatting sqref="C279">
    <cfRule type="cellIs" dxfId="554" priority="47" operator="lessThan">
      <formula>0</formula>
    </cfRule>
  </conditionalFormatting>
  <conditionalFormatting sqref="C297:C354 C356:C359 C364:C383 C385:C391 C393 C395:C417 C419:C424">
    <cfRule type="cellIs" dxfId="553" priority="46" operator="lessThan">
      <formula>0</formula>
    </cfRule>
  </conditionalFormatting>
  <conditionalFormatting sqref="C526:AE554">
    <cfRule type="cellIs" dxfId="552" priority="45" operator="lessThan">
      <formula>0</formula>
    </cfRule>
  </conditionalFormatting>
  <conditionalFormatting sqref="C524:AE525">
    <cfRule type="cellIs" dxfId="551" priority="44" operator="lessThan">
      <formula>0</formula>
    </cfRule>
  </conditionalFormatting>
  <conditionalFormatting sqref="C628:AE628">
    <cfRule type="cellIs" dxfId="550" priority="42" operator="lessThan">
      <formula>0</formula>
    </cfRule>
  </conditionalFormatting>
  <conditionalFormatting sqref="C614:AE623">
    <cfRule type="cellIs" dxfId="549" priority="43" operator="lessThan">
      <formula>0</formula>
    </cfRule>
  </conditionalFormatting>
  <conditionalFormatting sqref="C629:AE629">
    <cfRule type="cellIs" dxfId="548" priority="41" operator="lessThan">
      <formula>0</formula>
    </cfRule>
  </conditionalFormatting>
  <conditionalFormatting sqref="C355">
    <cfRule type="cellIs" dxfId="547" priority="40" operator="lessThan">
      <formula>0</formula>
    </cfRule>
  </conditionalFormatting>
  <conditionalFormatting sqref="C453:AE453">
    <cfRule type="cellIs" dxfId="546" priority="34" operator="lessThan">
      <formula>0</formula>
    </cfRule>
  </conditionalFormatting>
  <conditionalFormatting sqref="C453:AE453">
    <cfRule type="cellIs" dxfId="545" priority="32" operator="equal">
      <formula>0</formula>
    </cfRule>
    <cfRule type="cellIs" dxfId="544" priority="33" operator="equal">
      <formula>0</formula>
    </cfRule>
  </conditionalFormatting>
  <conditionalFormatting sqref="C597:AE597">
    <cfRule type="cellIs" dxfId="543" priority="31" operator="lessThan">
      <formula>0</formula>
    </cfRule>
  </conditionalFormatting>
  <conditionalFormatting sqref="C597:AE597">
    <cfRule type="cellIs" dxfId="542" priority="29" operator="equal">
      <formula>0</formula>
    </cfRule>
    <cfRule type="cellIs" dxfId="541" priority="30" operator="equal">
      <formula>0</formula>
    </cfRule>
  </conditionalFormatting>
  <conditionalFormatting sqref="C654:AE654">
    <cfRule type="cellIs" dxfId="540" priority="28" operator="lessThan">
      <formula>0</formula>
    </cfRule>
  </conditionalFormatting>
  <conditionalFormatting sqref="C654:AE654">
    <cfRule type="cellIs" dxfId="539" priority="26" operator="equal">
      <formula>0</formula>
    </cfRule>
    <cfRule type="cellIs" dxfId="538" priority="27" operator="equal">
      <formula>0</formula>
    </cfRule>
  </conditionalFormatting>
  <conditionalFormatting sqref="A425:B426 A430:B431 A434:B437 A427:A429">
    <cfRule type="cellIs" dxfId="537" priority="17" operator="lessThan">
      <formula>0</formula>
    </cfRule>
  </conditionalFormatting>
  <conditionalFormatting sqref="A432:B433">
    <cfRule type="cellIs" dxfId="536" priority="16" operator="lessThan">
      <formula>0</formula>
    </cfRule>
  </conditionalFormatting>
  <conditionalFormatting sqref="B555 A576:B581">
    <cfRule type="cellIs" dxfId="535" priority="15" operator="lessThan">
      <formula>0</formula>
    </cfRule>
  </conditionalFormatting>
  <conditionalFormatting sqref="A633:B638 B624">
    <cfRule type="cellIs" dxfId="534" priority="14" operator="lessThan">
      <formula>0</formula>
    </cfRule>
  </conditionalFormatting>
  <conditionalFormatting sqref="A661:B661">
    <cfRule type="cellIs" dxfId="533" priority="13" operator="lessThan">
      <formula>0</formula>
    </cfRule>
  </conditionalFormatting>
  <conditionalFormatting sqref="B659:B660">
    <cfRule type="cellIs" dxfId="532" priority="12" operator="lessThan">
      <formula>0</formula>
    </cfRule>
  </conditionalFormatting>
  <conditionalFormatting sqref="B613">
    <cfRule type="cellIs" dxfId="531" priority="11" operator="lessThan">
      <formula>0</formula>
    </cfRule>
  </conditionalFormatting>
  <conditionalFormatting sqref="D434:AE434 D425:AE426 D431:AE431 D437:AE437">
    <cfRule type="cellIs" dxfId="530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9" priority="9" operator="lessThan">
      <formula>0</formula>
    </cfRule>
  </conditionalFormatting>
  <conditionalFormatting sqref="D271:AE271">
    <cfRule type="cellIs" dxfId="528" priority="8" operator="lessThan">
      <formula>0</formula>
    </cfRule>
  </conditionalFormatting>
  <conditionalFormatting sqref="D287:AE287">
    <cfRule type="cellIs" dxfId="527" priority="7" operator="lessThan">
      <formula>0</formula>
    </cfRule>
  </conditionalFormatting>
  <conditionalFormatting sqref="D291:AE291">
    <cfRule type="cellIs" dxfId="526" priority="6" operator="lessThan">
      <formula>0</formula>
    </cfRule>
  </conditionalFormatting>
  <conditionalFormatting sqref="D226:AE226">
    <cfRule type="cellIs" dxfId="525" priority="5" operator="lessThan">
      <formula>0</formula>
    </cfRule>
  </conditionalFormatting>
  <conditionalFormatting sqref="D272:AE272">
    <cfRule type="cellIs" dxfId="524" priority="4" operator="lessThan">
      <formula>0</formula>
    </cfRule>
  </conditionalFormatting>
  <conditionalFormatting sqref="D279:AE279">
    <cfRule type="cellIs" dxfId="523" priority="3" operator="lessThan">
      <formula>0</formula>
    </cfRule>
  </conditionalFormatting>
  <conditionalFormatting sqref="D297:AE354 D356:AE359 D364:AE383 D385:AE391 D393:AE393 D395:AE417 D419:AE424">
    <cfRule type="cellIs" dxfId="522" priority="2" operator="lessThan">
      <formula>0</formula>
    </cfRule>
  </conditionalFormatting>
  <conditionalFormatting sqref="D355:AE355">
    <cfRule type="cellIs" dxfId="521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20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1.333038035256255</v>
      </c>
      <c r="D4" s="28">
        <f t="shared" si="2"/>
        <v>1.4066500547535337</v>
      </c>
      <c r="E4" s="28">
        <f t="shared" si="2"/>
        <v>1.3853542200707383</v>
      </c>
      <c r="F4" s="28">
        <f t="shared" si="2"/>
        <v>1.4385445298937984</v>
      </c>
      <c r="G4" s="28">
        <f t="shared" si="2"/>
        <v>1.4347407160923495</v>
      </c>
      <c r="H4" s="28">
        <f t="shared" si="2"/>
        <v>1.4258125975363056</v>
      </c>
      <c r="I4" s="28">
        <f t="shared" si="2"/>
        <v>1.4584866934969003</v>
      </c>
      <c r="J4" s="28">
        <f t="shared" si="2"/>
        <v>1.5665499375348397</v>
      </c>
      <c r="K4" s="28">
        <f t="shared" si="2"/>
        <v>1.4455043761390332</v>
      </c>
      <c r="L4" s="28">
        <f t="shared" si="2"/>
        <v>1.9881535129449319</v>
      </c>
      <c r="M4" s="28">
        <f t="shared" si="2"/>
        <v>1.4161882275078175</v>
      </c>
      <c r="N4" s="28">
        <f t="shared" si="2"/>
        <v>1.366768637288442</v>
      </c>
      <c r="O4" s="28">
        <f t="shared" si="2"/>
        <v>1.7080477408895143</v>
      </c>
      <c r="P4" s="28">
        <f t="shared" si="2"/>
        <v>1.3349160492309562</v>
      </c>
      <c r="Q4" s="28">
        <f t="shared" si="2"/>
        <v>1.4889171005483781</v>
      </c>
      <c r="R4" s="28">
        <f t="shared" si="2"/>
        <v>1.4644259248268772</v>
      </c>
      <c r="S4" s="28">
        <f t="shared" si="2"/>
        <v>1.4802476828781219</v>
      </c>
      <c r="T4" s="28">
        <f t="shared" si="2"/>
        <v>1.7871721368598001</v>
      </c>
      <c r="U4" s="28">
        <f t="shared" si="2"/>
        <v>1.6135976056187906</v>
      </c>
      <c r="V4" s="28">
        <f t="shared" si="2"/>
        <v>1.6954439281765596</v>
      </c>
      <c r="W4" s="28">
        <f t="shared" si="2"/>
        <v>1.4853186192702827</v>
      </c>
      <c r="X4" s="28">
        <f t="shared" si="2"/>
        <v>1.4195672902441672</v>
      </c>
      <c r="Y4" s="28">
        <f t="shared" si="2"/>
        <v>1.774071961450056</v>
      </c>
      <c r="Z4" s="28">
        <f t="shared" si="2"/>
        <v>1.5563326821911698</v>
      </c>
      <c r="AA4" s="28">
        <f t="shared" si="2"/>
        <v>1.7423478931047152</v>
      </c>
      <c r="AB4" s="28">
        <f t="shared" si="2"/>
        <v>1.8819343409697253</v>
      </c>
      <c r="AC4" s="28">
        <f t="shared" si="2"/>
        <v>1.6782796742493036</v>
      </c>
      <c r="AD4" s="28">
        <f t="shared" si="2"/>
        <v>2.4335333026970054</v>
      </c>
      <c r="AE4" s="28">
        <f t="shared" si="2"/>
        <v>1.6652311024854576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0.17853234137173332</v>
      </c>
      <c r="D5" s="21">
        <f t="shared" si="3"/>
        <v>0.20648096564015864</v>
      </c>
      <c r="E5" s="21">
        <f t="shared" si="3"/>
        <v>0.21616070882695843</v>
      </c>
      <c r="F5" s="21">
        <f t="shared" si="3"/>
        <v>0.18267788509464464</v>
      </c>
      <c r="G5" s="21">
        <f t="shared" si="3"/>
        <v>0.19175700739190241</v>
      </c>
      <c r="H5" s="21">
        <f t="shared" si="3"/>
        <v>0.20576101246664402</v>
      </c>
      <c r="I5" s="21">
        <f t="shared" si="3"/>
        <v>0.21563958898664323</v>
      </c>
      <c r="J5" s="21">
        <f t="shared" si="3"/>
        <v>0.21204283988887404</v>
      </c>
      <c r="K5" s="21">
        <f t="shared" si="3"/>
        <v>0.22568814938495313</v>
      </c>
      <c r="L5" s="21">
        <f t="shared" si="3"/>
        <v>0.24125855316781386</v>
      </c>
      <c r="M5" s="21">
        <f t="shared" si="3"/>
        <v>0.25940677198442003</v>
      </c>
      <c r="N5" s="21">
        <f t="shared" si="3"/>
        <v>0.23561804996947505</v>
      </c>
      <c r="O5" s="21">
        <f t="shared" si="3"/>
        <v>0.24711946855873121</v>
      </c>
      <c r="P5" s="21">
        <f t="shared" si="3"/>
        <v>0.23467495372302011</v>
      </c>
      <c r="Q5" s="21">
        <f t="shared" si="3"/>
        <v>0.25244568891768177</v>
      </c>
      <c r="R5" s="21">
        <f t="shared" si="3"/>
        <v>0.28456785334488127</v>
      </c>
      <c r="S5" s="21">
        <f t="shared" si="3"/>
        <v>0.31708792324566581</v>
      </c>
      <c r="T5" s="21">
        <f t="shared" si="3"/>
        <v>0.3761039069862992</v>
      </c>
      <c r="U5" s="21">
        <f t="shared" si="3"/>
        <v>0.38591702772312569</v>
      </c>
      <c r="V5" s="21">
        <f t="shared" si="3"/>
        <v>0.38561521247420771</v>
      </c>
      <c r="W5" s="21">
        <f t="shared" si="3"/>
        <v>0.33262756288160017</v>
      </c>
      <c r="X5" s="21">
        <f t="shared" si="3"/>
        <v>0.38757979272315768</v>
      </c>
      <c r="Y5" s="21">
        <f t="shared" si="3"/>
        <v>0.41337511041481828</v>
      </c>
      <c r="Z5" s="21">
        <f t="shared" si="3"/>
        <v>0.45130509523231682</v>
      </c>
      <c r="AA5" s="21">
        <f t="shared" si="3"/>
        <v>0.45468905421254685</v>
      </c>
      <c r="AB5" s="21">
        <f t="shared" si="3"/>
        <v>0.4835559333864799</v>
      </c>
      <c r="AC5" s="21">
        <f t="shared" si="3"/>
        <v>0.49656909910454172</v>
      </c>
      <c r="AD5" s="21">
        <f t="shared" si="3"/>
        <v>0.49888675573787306</v>
      </c>
      <c r="AE5" s="21">
        <f t="shared" si="3"/>
        <v>0.5065481928542257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0.17853197843577046</v>
      </c>
      <c r="D7" s="21">
        <f t="shared" si="4"/>
        <v>0.20648063368602945</v>
      </c>
      <c r="E7" s="21">
        <f t="shared" si="4"/>
        <v>0.21616043745899272</v>
      </c>
      <c r="F7" s="21">
        <f t="shared" si="4"/>
        <v>0.18267762896391765</v>
      </c>
      <c r="G7" s="21">
        <f t="shared" si="4"/>
        <v>0.19175674835884424</v>
      </c>
      <c r="H7" s="21">
        <f t="shared" si="4"/>
        <v>0.20576082998257084</v>
      </c>
      <c r="I7" s="21">
        <f t="shared" si="4"/>
        <v>0.2156394300840109</v>
      </c>
      <c r="J7" s="21">
        <f t="shared" si="4"/>
        <v>0.21204272115450529</v>
      </c>
      <c r="K7" s="21">
        <f t="shared" si="4"/>
        <v>0.22568804272428211</v>
      </c>
      <c r="L7" s="21">
        <f t="shared" si="4"/>
        <v>0.24125844795830845</v>
      </c>
      <c r="M7" s="21">
        <f t="shared" si="4"/>
        <v>0.25940665371442428</v>
      </c>
      <c r="N7" s="21">
        <f t="shared" si="4"/>
        <v>0.23561793786693308</v>
      </c>
      <c r="O7" s="21">
        <f t="shared" si="4"/>
        <v>0.24711937532134193</v>
      </c>
      <c r="P7" s="21">
        <f t="shared" si="4"/>
        <v>0.23467487753682653</v>
      </c>
      <c r="Q7" s="21">
        <f t="shared" si="4"/>
        <v>0.25244560869834443</v>
      </c>
      <c r="R7" s="21">
        <f t="shared" si="4"/>
        <v>0.28456778494780244</v>
      </c>
      <c r="S7" s="21">
        <f t="shared" si="4"/>
        <v>0.31708786588364352</v>
      </c>
      <c r="T7" s="21">
        <f t="shared" si="4"/>
        <v>0.37610385128456619</v>
      </c>
      <c r="U7" s="21">
        <f t="shared" si="4"/>
        <v>0.38591697387713203</v>
      </c>
      <c r="V7" s="21">
        <f t="shared" si="4"/>
        <v>0.38561512910131668</v>
      </c>
      <c r="W7" s="21">
        <f t="shared" si="4"/>
        <v>0.33262748507685136</v>
      </c>
      <c r="X7" s="21">
        <f t="shared" si="4"/>
        <v>0.3875796899950551</v>
      </c>
      <c r="Y7" s="21">
        <f t="shared" si="4"/>
        <v>0.41337497063384254</v>
      </c>
      <c r="Z7" s="21">
        <f t="shared" si="4"/>
        <v>0.45130495062422538</v>
      </c>
      <c r="AA7" s="21">
        <f t="shared" si="4"/>
        <v>0.45468889381829514</v>
      </c>
      <c r="AB7" s="21">
        <f t="shared" si="4"/>
        <v>0.48355582272978864</v>
      </c>
      <c r="AC7" s="21">
        <f t="shared" si="4"/>
        <v>0.49656900438829077</v>
      </c>
      <c r="AD7" s="21">
        <f t="shared" si="4"/>
        <v>0.49888668157250632</v>
      </c>
      <c r="AE7" s="21">
        <f t="shared" si="4"/>
        <v>0.50654812254227666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1.105839998831157E-2</v>
      </c>
      <c r="D8" s="21">
        <f t="shared" si="5"/>
        <v>7.77445447772495E-3</v>
      </c>
      <c r="E8" s="21">
        <f t="shared" si="5"/>
        <v>5.8415957516108445E-3</v>
      </c>
      <c r="F8" s="21">
        <f t="shared" si="5"/>
        <v>6.0312471827181783E-3</v>
      </c>
      <c r="G8" s="21">
        <f t="shared" si="5"/>
        <v>7.7455403834944345E-3</v>
      </c>
      <c r="H8" s="21">
        <f t="shared" si="5"/>
        <v>7.6367389703177885E-3</v>
      </c>
      <c r="I8" s="21">
        <f t="shared" si="5"/>
        <v>1.9031717570625533E-2</v>
      </c>
      <c r="J8" s="21">
        <f t="shared" si="5"/>
        <v>1.7569493008452848E-2</v>
      </c>
      <c r="K8" s="21">
        <f t="shared" si="5"/>
        <v>1.994702932924124E-2</v>
      </c>
      <c r="L8" s="21">
        <f t="shared" si="5"/>
        <v>2.1160595714166099E-2</v>
      </c>
      <c r="M8" s="21">
        <f t="shared" si="5"/>
        <v>1.5298754152651641E-2</v>
      </c>
      <c r="N8" s="21">
        <f t="shared" si="5"/>
        <v>1.1646045676357016E-2</v>
      </c>
      <c r="O8" s="21">
        <f t="shared" si="5"/>
        <v>1.3645112794814999E-2</v>
      </c>
      <c r="P8" s="21">
        <f t="shared" si="5"/>
        <v>1.1717917623538398E-2</v>
      </c>
      <c r="Q8" s="21">
        <f t="shared" si="5"/>
        <v>1.3954056211365652E-2</v>
      </c>
      <c r="R8" s="21">
        <f t="shared" si="5"/>
        <v>1.1461341762887482E-2</v>
      </c>
      <c r="S8" s="21">
        <f t="shared" si="5"/>
        <v>1.6487660546885073E-2</v>
      </c>
      <c r="T8" s="21">
        <f t="shared" si="5"/>
        <v>2.6391047523338838E-2</v>
      </c>
      <c r="U8" s="21">
        <f t="shared" si="5"/>
        <v>2.5295114919800979E-2</v>
      </c>
      <c r="V8" s="21">
        <f t="shared" si="5"/>
        <v>2.2858022340247273E-2</v>
      </c>
      <c r="W8" s="21">
        <f t="shared" si="5"/>
        <v>8.6092351021527149E-3</v>
      </c>
      <c r="X8" s="21">
        <f t="shared" si="5"/>
        <v>2.4313957724505654E-2</v>
      </c>
      <c r="Y8" s="21">
        <f t="shared" si="5"/>
        <v>5.2458431642627333E-2</v>
      </c>
      <c r="Z8" s="21">
        <f t="shared" si="5"/>
        <v>7.610544131734491E-2</v>
      </c>
      <c r="AA8" s="21">
        <f t="shared" si="5"/>
        <v>4.9322053801971258E-2</v>
      </c>
      <c r="AB8" s="21">
        <f t="shared" si="5"/>
        <v>0.10666103124614518</v>
      </c>
      <c r="AC8" s="21">
        <f t="shared" si="5"/>
        <v>0.1087765317447041</v>
      </c>
      <c r="AD8" s="21">
        <f t="shared" si="5"/>
        <v>0.11113378161216515</v>
      </c>
      <c r="AE8" s="21">
        <f t="shared" si="5"/>
        <v>0.10188251155082487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7.8700407550290497E-3</v>
      </c>
      <c r="D9" s="21">
        <f t="shared" si="6"/>
        <v>4.4097207878174829E-3</v>
      </c>
      <c r="E9" s="21">
        <f t="shared" si="6"/>
        <v>2.3198909420482795E-3</v>
      </c>
      <c r="F9" s="21">
        <f t="shared" si="6"/>
        <v>2.7022681111317751E-3</v>
      </c>
      <c r="G9" s="21">
        <f t="shared" si="6"/>
        <v>4.703183960947376E-3</v>
      </c>
      <c r="H9" s="21">
        <f t="shared" si="6"/>
        <v>4.8965251129898385E-3</v>
      </c>
      <c r="I9" s="21">
        <f t="shared" si="6"/>
        <v>1.5869122384108716E-2</v>
      </c>
      <c r="J9" s="21">
        <f t="shared" si="6"/>
        <v>1.5337341541796915E-2</v>
      </c>
      <c r="K9" s="21">
        <f t="shared" si="6"/>
        <v>1.66088812853806E-2</v>
      </c>
      <c r="L9" s="21">
        <f t="shared" si="6"/>
        <v>1.8745023081158933E-2</v>
      </c>
      <c r="M9" s="21">
        <f t="shared" si="6"/>
        <v>1.3020147159983746E-2</v>
      </c>
      <c r="N9" s="21">
        <f t="shared" si="6"/>
        <v>8.6795003211506128E-3</v>
      </c>
      <c r="O9" s="21">
        <f t="shared" si="6"/>
        <v>9.1501156181401696E-3</v>
      </c>
      <c r="P9" s="21">
        <f t="shared" si="6"/>
        <v>8.2696665536427082E-3</v>
      </c>
      <c r="Q9" s="21">
        <f t="shared" si="6"/>
        <v>9.1477971126147813E-3</v>
      </c>
      <c r="R9" s="21">
        <f t="shared" si="6"/>
        <v>7.8120915327117048E-3</v>
      </c>
      <c r="S9" s="21">
        <f t="shared" si="6"/>
        <v>1.2609766855785307E-2</v>
      </c>
      <c r="T9" s="21">
        <f t="shared" si="6"/>
        <v>2.1939696715257459E-2</v>
      </c>
      <c r="U9" s="21">
        <f t="shared" si="6"/>
        <v>2.1848734022678919E-2</v>
      </c>
      <c r="V9" s="21">
        <f t="shared" si="6"/>
        <v>1.9563544969439624E-2</v>
      </c>
      <c r="W9" s="21">
        <f t="shared" si="6"/>
        <v>7.1993866435904833E-3</v>
      </c>
      <c r="X9" s="21">
        <f t="shared" si="6"/>
        <v>2.2813684516804961E-2</v>
      </c>
      <c r="Y9" s="21">
        <f t="shared" si="6"/>
        <v>5.0094574020057771E-2</v>
      </c>
      <c r="Z9" s="21">
        <f t="shared" si="6"/>
        <v>7.3399735750126205E-2</v>
      </c>
      <c r="AA9" s="21">
        <f t="shared" si="6"/>
        <v>4.8018064801537412E-2</v>
      </c>
      <c r="AB9" s="21">
        <f t="shared" si="6"/>
        <v>0.10446820399206148</v>
      </c>
      <c r="AC9" s="21">
        <f t="shared" si="6"/>
        <v>0.10840582506295565</v>
      </c>
      <c r="AD9" s="21">
        <f t="shared" si="6"/>
        <v>0.11075963465073807</v>
      </c>
      <c r="AE9" s="21">
        <f t="shared" si="6"/>
        <v>0.10138527623651299</v>
      </c>
    </row>
    <row r="10" spans="1:31" x14ac:dyDescent="0.2">
      <c r="A10" s="13" t="s">
        <v>29</v>
      </c>
      <c r="B10" s="4" t="s">
        <v>30</v>
      </c>
      <c r="C10" s="27">
        <v>7.8700407550290497E-3</v>
      </c>
      <c r="D10" s="27">
        <v>4.4097207878174829E-3</v>
      </c>
      <c r="E10" s="27">
        <v>2.3198909420482795E-3</v>
      </c>
      <c r="F10" s="27">
        <v>2.7022681111317751E-3</v>
      </c>
      <c r="G10" s="27">
        <v>4.703183960947376E-3</v>
      </c>
      <c r="H10" s="27">
        <v>4.8965251129898385E-3</v>
      </c>
      <c r="I10" s="27">
        <v>1.5869122384108716E-2</v>
      </c>
      <c r="J10" s="27">
        <v>1.5337341541796915E-2</v>
      </c>
      <c r="K10" s="27">
        <v>1.66088812853806E-2</v>
      </c>
      <c r="L10" s="27">
        <v>1.8745023081158933E-2</v>
      </c>
      <c r="M10" s="27">
        <v>1.3020147159983746E-2</v>
      </c>
      <c r="N10" s="27">
        <v>8.6795003211506128E-3</v>
      </c>
      <c r="O10" s="27">
        <v>9.1501156181401696E-3</v>
      </c>
      <c r="P10" s="27">
        <v>8.2696665536427082E-3</v>
      </c>
      <c r="Q10" s="27">
        <v>9.1477971126147813E-3</v>
      </c>
      <c r="R10" s="27">
        <v>7.8120915327117048E-3</v>
      </c>
      <c r="S10" s="27">
        <v>1.2609766855785307E-2</v>
      </c>
      <c r="T10" s="27">
        <v>2.1939696715257459E-2</v>
      </c>
      <c r="U10" s="27">
        <v>2.1848734022678919E-2</v>
      </c>
      <c r="V10" s="27">
        <v>1.9563544969439624E-2</v>
      </c>
      <c r="W10" s="27">
        <v>7.1993866435904833E-3</v>
      </c>
      <c r="X10" s="27">
        <v>2.2813684516804961E-2</v>
      </c>
      <c r="Y10" s="27">
        <v>5.0094574020057771E-2</v>
      </c>
      <c r="Z10" s="27">
        <v>7.3399735750126205E-2</v>
      </c>
      <c r="AA10" s="27">
        <v>4.8018064801537412E-2</v>
      </c>
      <c r="AB10" s="27">
        <v>0.10446820399206148</v>
      </c>
      <c r="AC10" s="27">
        <v>0.10840582506295565</v>
      </c>
      <c r="AD10" s="27">
        <v>0.11075963465073807</v>
      </c>
      <c r="AE10" s="27">
        <v>0.10138527623651299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3.1351218703949235E-3</v>
      </c>
      <c r="D13" s="27">
        <v>3.1405804124130157E-3</v>
      </c>
      <c r="E13" s="27">
        <v>3.2940283001408107E-3</v>
      </c>
      <c r="F13" s="27">
        <v>3.0647529067329973E-3</v>
      </c>
      <c r="G13" s="27">
        <v>2.8794620355348903E-3</v>
      </c>
      <c r="H13" s="27">
        <v>2.606053654646424E-3</v>
      </c>
      <c r="I13" s="27">
        <v>3.0612944076267678E-3</v>
      </c>
      <c r="J13" s="27">
        <v>2.178615581100822E-3</v>
      </c>
      <c r="K13" s="27">
        <v>3.0377549183859586E-3</v>
      </c>
      <c r="L13" s="27">
        <v>2.3231259221410572E-3</v>
      </c>
      <c r="M13" s="27">
        <v>2.1546420570358643E-3</v>
      </c>
      <c r="N13" s="27">
        <v>2.8441022786793069E-3</v>
      </c>
      <c r="O13" s="27">
        <v>4.3288637273774244E-3</v>
      </c>
      <c r="P13" s="27">
        <v>3.2168302910758288E-3</v>
      </c>
      <c r="Q13" s="27">
        <v>4.3608447965718753E-3</v>
      </c>
      <c r="R13" s="27">
        <v>3.4930618465875822E-3</v>
      </c>
      <c r="S13" s="27">
        <v>3.7313941169610609E-3</v>
      </c>
      <c r="T13" s="27">
        <v>3.6314243502763052E-3</v>
      </c>
      <c r="U13" s="27">
        <v>2.9318321813008273E-3</v>
      </c>
      <c r="V13" s="27">
        <v>2.995503414655484E-3</v>
      </c>
      <c r="W13" s="27">
        <v>1.2510494999312528E-3</v>
      </c>
      <c r="X13" s="27">
        <v>1.2183270707764784E-3</v>
      </c>
      <c r="Y13" s="27">
        <v>2.0655325868217137E-3</v>
      </c>
      <c r="Z13" s="27">
        <v>2.633899902358764E-3</v>
      </c>
      <c r="AA13" s="27">
        <v>1.2692280237465523E-3</v>
      </c>
      <c r="AB13" s="27">
        <v>2.1578259207747801E-3</v>
      </c>
      <c r="AC13" s="27">
        <v>3.3833900976364313E-4</v>
      </c>
      <c r="AD13" s="27">
        <v>3.5863468005185888E-4</v>
      </c>
      <c r="AE13" s="27">
        <v>4.8800706377566508E-4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5.3237362887595345E-5</v>
      </c>
      <c r="D14" s="21">
        <f t="shared" si="7"/>
        <v>2.2415327749445099E-4</v>
      </c>
      <c r="E14" s="21">
        <f t="shared" si="7"/>
        <v>2.2767650942175424E-4</v>
      </c>
      <c r="F14" s="21">
        <f t="shared" si="7"/>
        <v>2.6422616485340534E-4</v>
      </c>
      <c r="G14" s="21">
        <f t="shared" si="7"/>
        <v>1.6289438701216812E-4</v>
      </c>
      <c r="H14" s="21">
        <f t="shared" si="7"/>
        <v>1.341602026815254E-4</v>
      </c>
      <c r="I14" s="21">
        <f t="shared" si="7"/>
        <v>1.0130077889004772E-4</v>
      </c>
      <c r="J14" s="21">
        <f t="shared" si="7"/>
        <v>5.3535885555108276E-5</v>
      </c>
      <c r="K14" s="21">
        <f t="shared" si="7"/>
        <v>3.0039312547468087E-4</v>
      </c>
      <c r="L14" s="21">
        <f t="shared" si="7"/>
        <v>9.24467108661081E-5</v>
      </c>
      <c r="M14" s="21">
        <f t="shared" si="7"/>
        <v>1.2396493563203112E-4</v>
      </c>
      <c r="N14" s="21">
        <f t="shared" si="7"/>
        <v>1.2244307652709626E-4</v>
      </c>
      <c r="O14" s="21">
        <f t="shared" si="7"/>
        <v>1.661334492974053E-4</v>
      </c>
      <c r="P14" s="21">
        <f t="shared" si="7"/>
        <v>2.3142077881986077E-4</v>
      </c>
      <c r="Q14" s="21">
        <f t="shared" si="7"/>
        <v>4.4541430217899449E-4</v>
      </c>
      <c r="R14" s="21">
        <f t="shared" si="7"/>
        <v>1.5618838358819504E-4</v>
      </c>
      <c r="S14" s="21">
        <f t="shared" si="7"/>
        <v>1.4649957413870811E-4</v>
      </c>
      <c r="T14" s="21">
        <f t="shared" si="7"/>
        <v>8.1992645780507424E-4</v>
      </c>
      <c r="U14" s="21">
        <f t="shared" si="7"/>
        <v>5.1454871582123387E-4</v>
      </c>
      <c r="V14" s="21">
        <f t="shared" si="7"/>
        <v>2.9897395615216603E-4</v>
      </c>
      <c r="W14" s="21">
        <f t="shared" si="7"/>
        <v>1.5879895863097783E-4</v>
      </c>
      <c r="X14" s="21">
        <f t="shared" si="7"/>
        <v>2.8194613692421284E-4</v>
      </c>
      <c r="Y14" s="21">
        <f t="shared" si="7"/>
        <v>2.9832503574784826E-4</v>
      </c>
      <c r="Z14" s="21">
        <f t="shared" si="7"/>
        <v>7.1805664859943611E-5</v>
      </c>
      <c r="AA14" s="21">
        <f t="shared" si="7"/>
        <v>3.4760976687295221E-5</v>
      </c>
      <c r="AB14" s="21">
        <f t="shared" si="7"/>
        <v>3.5001333308915738E-5</v>
      </c>
      <c r="AC14" s="21">
        <f t="shared" si="7"/>
        <v>3.2367671984812491E-5</v>
      </c>
      <c r="AD14" s="21">
        <f t="shared" si="7"/>
        <v>1.5512281375228659E-5</v>
      </c>
      <c r="AE14" s="21">
        <f t="shared" si="7"/>
        <v>9.2282505362202764E-6</v>
      </c>
    </row>
    <row r="15" spans="1:31" x14ac:dyDescent="0.2">
      <c r="A15" s="13" t="s">
        <v>39</v>
      </c>
      <c r="B15" s="4" t="s">
        <v>40</v>
      </c>
      <c r="C15" s="27">
        <v>5.1836613449150963E-5</v>
      </c>
      <c r="D15" s="27">
        <v>2.236841509044214E-4</v>
      </c>
      <c r="E15" s="27">
        <v>2.2732637281396503E-4</v>
      </c>
      <c r="F15" s="27">
        <v>2.6394888338029504E-4</v>
      </c>
      <c r="G15" s="27">
        <v>1.6266588712418907E-4</v>
      </c>
      <c r="H15" s="27">
        <v>1.3395844100464022E-4</v>
      </c>
      <c r="I15" s="27">
        <v>1.0118581925629493E-4</v>
      </c>
      <c r="J15" s="27">
        <v>5.3435532630569145E-5</v>
      </c>
      <c r="K15" s="27">
        <v>2.998493304810602E-4</v>
      </c>
      <c r="L15" s="27">
        <v>9.2133146993103907E-5</v>
      </c>
      <c r="M15" s="27">
        <v>1.2396493563203112E-4</v>
      </c>
      <c r="N15" s="27">
        <v>1.2244307652709626E-4</v>
      </c>
      <c r="O15" s="27">
        <v>1.6405883734910219E-4</v>
      </c>
      <c r="P15" s="27">
        <v>2.3142077881986077E-4</v>
      </c>
      <c r="Q15" s="27">
        <v>4.1895803568566919E-4</v>
      </c>
      <c r="R15" s="27">
        <v>1.5338427776161924E-4</v>
      </c>
      <c r="S15" s="27">
        <v>1.4470971073207419E-4</v>
      </c>
      <c r="T15" s="27">
        <v>8.0272498752302472E-4</v>
      </c>
      <c r="U15" s="27">
        <v>5.1454871582123387E-4</v>
      </c>
      <c r="V15" s="27">
        <v>2.9853385279055532E-4</v>
      </c>
      <c r="W15" s="27">
        <v>1.5879895863097783E-4</v>
      </c>
      <c r="X15" s="27">
        <v>2.8194613692421284E-4</v>
      </c>
      <c r="Y15" s="27">
        <v>2.9110810817787502E-4</v>
      </c>
      <c r="Z15" s="27">
        <v>7.0565660961797121E-5</v>
      </c>
      <c r="AA15" s="27">
        <v>3.413098117628345E-5</v>
      </c>
      <c r="AB15" s="27">
        <v>3.4824545422016176E-5</v>
      </c>
      <c r="AC15" s="27">
        <v>3.2367671984812491E-5</v>
      </c>
      <c r="AD15" s="27">
        <v>1.5512281375228659E-5</v>
      </c>
      <c r="AE15" s="27">
        <v>9.2282505362202764E-6</v>
      </c>
    </row>
    <row r="16" spans="1:31" x14ac:dyDescent="0.2">
      <c r="A16" s="13" t="s">
        <v>41</v>
      </c>
      <c r="B16" s="4" t="s">
        <v>42</v>
      </c>
      <c r="C16" s="27">
        <v>1.4007494384443829E-6</v>
      </c>
      <c r="D16" s="27">
        <v>4.6912659002960426E-7</v>
      </c>
      <c r="E16" s="27">
        <v>3.5013660778922619E-7</v>
      </c>
      <c r="F16" s="27">
        <v>2.7728147311029867E-7</v>
      </c>
      <c r="G16" s="27">
        <v>2.2849988797906387E-7</v>
      </c>
      <c r="H16" s="27">
        <v>2.0176167688518905E-7</v>
      </c>
      <c r="I16" s="27">
        <v>1.1495963375280004E-7</v>
      </c>
      <c r="J16" s="27">
        <v>1.0035292453912771E-7</v>
      </c>
      <c r="K16" s="27">
        <v>5.4379499362067963E-7</v>
      </c>
      <c r="L16" s="27">
        <v>3.135638730041939E-7</v>
      </c>
      <c r="M16" s="27">
        <v>0</v>
      </c>
      <c r="N16" s="27">
        <v>0</v>
      </c>
      <c r="O16" s="27">
        <v>2.074611948303105E-6</v>
      </c>
      <c r="P16" s="27">
        <v>0</v>
      </c>
      <c r="Q16" s="27">
        <v>2.645626649332531E-5</v>
      </c>
      <c r="R16" s="27">
        <v>2.8041058265757958E-6</v>
      </c>
      <c r="S16" s="27">
        <v>1.7898634066339278E-6</v>
      </c>
      <c r="T16" s="27">
        <v>1.7201470282049546E-5</v>
      </c>
      <c r="U16" s="27">
        <v>0</v>
      </c>
      <c r="V16" s="27">
        <v>4.4010336161070032E-7</v>
      </c>
      <c r="W16" s="27">
        <v>0</v>
      </c>
      <c r="X16" s="27">
        <v>0</v>
      </c>
      <c r="Y16" s="27">
        <v>7.2169275699732424E-6</v>
      </c>
      <c r="Z16" s="27">
        <v>1.2400038981464894E-6</v>
      </c>
      <c r="AA16" s="27">
        <v>6.2999551101176785E-7</v>
      </c>
      <c r="AB16" s="27">
        <v>1.7678788689956245E-7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9.5253056700728922E-2</v>
      </c>
      <c r="D17" s="79">
        <f t="shared" si="8"/>
        <v>0.12126844409989941</v>
      </c>
      <c r="E17" s="79">
        <f t="shared" si="8"/>
        <v>0.13003189582527247</v>
      </c>
      <c r="F17" s="79">
        <f t="shared" si="8"/>
        <v>9.0844384021926905E-2</v>
      </c>
      <c r="G17" s="79">
        <f t="shared" si="8"/>
        <v>9.287879283532996E-2</v>
      </c>
      <c r="H17" s="79">
        <f t="shared" si="8"/>
        <v>0.10068087897380226</v>
      </c>
      <c r="I17" s="79">
        <f t="shared" si="8"/>
        <v>8.7668158449308725E-2</v>
      </c>
      <c r="J17" s="79">
        <f t="shared" si="8"/>
        <v>8.0904791948931021E-2</v>
      </c>
      <c r="K17" s="79">
        <f t="shared" si="8"/>
        <v>8.832926775500638E-2</v>
      </c>
      <c r="L17" s="79">
        <f t="shared" si="8"/>
        <v>0.10018352233975614</v>
      </c>
      <c r="M17" s="79">
        <f t="shared" si="8"/>
        <v>0.12127819788768013</v>
      </c>
      <c r="N17" s="79">
        <f t="shared" si="8"/>
        <v>0.10601914308891676</v>
      </c>
      <c r="O17" s="79">
        <f t="shared" si="8"/>
        <v>0.1095141170368284</v>
      </c>
      <c r="P17" s="79">
        <f t="shared" si="8"/>
        <v>9.7776588376420143E-2</v>
      </c>
      <c r="Q17" s="79">
        <f t="shared" si="8"/>
        <v>0.10810684437575299</v>
      </c>
      <c r="R17" s="79">
        <f t="shared" si="8"/>
        <v>0.1299832664566008</v>
      </c>
      <c r="S17" s="79">
        <f t="shared" si="8"/>
        <v>0.15893246131340527</v>
      </c>
      <c r="T17" s="79">
        <f t="shared" si="8"/>
        <v>0.18985714765779194</v>
      </c>
      <c r="U17" s="79">
        <f t="shared" si="8"/>
        <v>0.20038488804137566</v>
      </c>
      <c r="V17" s="79">
        <f t="shared" si="8"/>
        <v>0.20115574424974214</v>
      </c>
      <c r="W17" s="79">
        <f t="shared" si="8"/>
        <v>0.15894095176589021</v>
      </c>
      <c r="X17" s="79">
        <f t="shared" si="8"/>
        <v>0.18842221543406928</v>
      </c>
      <c r="Y17" s="79">
        <f t="shared" si="8"/>
        <v>0.18513384212151401</v>
      </c>
      <c r="Z17" s="79">
        <f t="shared" si="8"/>
        <v>0.18558387381877103</v>
      </c>
      <c r="AA17" s="79">
        <f t="shared" si="8"/>
        <v>0.2213393214692331</v>
      </c>
      <c r="AB17" s="79">
        <f t="shared" si="8"/>
        <v>0.1787375662275707</v>
      </c>
      <c r="AC17" s="79">
        <f t="shared" si="8"/>
        <v>0.17418128408405867</v>
      </c>
      <c r="AD17" s="79">
        <f t="shared" si="8"/>
        <v>0.16563674981636195</v>
      </c>
      <c r="AE17" s="79">
        <f t="shared" si="8"/>
        <v>0.17436578035570452</v>
      </c>
    </row>
    <row r="18" spans="1:31" x14ac:dyDescent="0.2">
      <c r="A18" s="13" t="s">
        <v>45</v>
      </c>
      <c r="B18" s="4" t="s">
        <v>46</v>
      </c>
      <c r="C18" s="27">
        <v>1.0998584486896104E-2</v>
      </c>
      <c r="D18" s="27">
        <v>9.6627802119734763E-3</v>
      </c>
      <c r="E18" s="27">
        <v>1.243454499504334E-2</v>
      </c>
      <c r="F18" s="27">
        <v>1.2771992128983049E-2</v>
      </c>
      <c r="G18" s="27">
        <v>1.1120936605185731E-2</v>
      </c>
      <c r="H18" s="27">
        <v>1.1206242275693846E-2</v>
      </c>
      <c r="I18" s="27">
        <v>1.1022422823018563E-2</v>
      </c>
      <c r="J18" s="27">
        <v>1.2934259611869871E-2</v>
      </c>
      <c r="K18" s="27">
        <v>1.3158213604594494E-2</v>
      </c>
      <c r="L18" s="27">
        <v>1.3708634632172307E-2</v>
      </c>
      <c r="M18" s="27">
        <v>1.3594418659075347E-2</v>
      </c>
      <c r="N18" s="27">
        <v>1.2507047968358222E-2</v>
      </c>
      <c r="O18" s="27">
        <v>1.2080136883071394E-2</v>
      </c>
      <c r="P18" s="27">
        <v>1.2375055371617E-2</v>
      </c>
      <c r="Q18" s="27">
        <v>9.3307213994333494E-3</v>
      </c>
      <c r="R18" s="27">
        <v>1.2796007628997831E-2</v>
      </c>
      <c r="S18" s="27">
        <v>1.4378922813567559E-2</v>
      </c>
      <c r="T18" s="27">
        <v>1.4518116293021181E-2</v>
      </c>
      <c r="U18" s="27">
        <v>1.4767926178712048E-2</v>
      </c>
      <c r="V18" s="27">
        <v>1.300101499910951E-2</v>
      </c>
      <c r="W18" s="27">
        <v>4.6255200633274517E-4</v>
      </c>
      <c r="X18" s="27">
        <v>1.5254110520149899E-3</v>
      </c>
      <c r="Y18" s="27">
        <v>5.7162151541917785E-3</v>
      </c>
      <c r="Z18" s="27">
        <v>3.2022802602000005E-4</v>
      </c>
      <c r="AA18" s="27">
        <v>2.5792793288129194E-4</v>
      </c>
      <c r="AB18" s="27">
        <v>2.7684475106063935E-4</v>
      </c>
      <c r="AC18" s="27">
        <v>4.2633061155108787E-4</v>
      </c>
      <c r="AD18" s="27">
        <v>3.9861556383677193E-4</v>
      </c>
      <c r="AE18" s="27">
        <v>3.6969104601375808E-4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2.5331633467228247E-4</v>
      </c>
      <c r="D20" s="27">
        <v>2.0949511057799619E-4</v>
      </c>
      <c r="E20" s="27">
        <v>5.1393618619933979E-4</v>
      </c>
      <c r="F20" s="27">
        <v>4.6862516756318215E-4</v>
      </c>
      <c r="G20" s="27">
        <v>4.8947505007389648E-4</v>
      </c>
      <c r="H20" s="27">
        <v>3.7336956644547101E-4</v>
      </c>
      <c r="I20" s="27">
        <v>3.0027694578197729E-4</v>
      </c>
      <c r="J20" s="27">
        <v>4.8769134752685533E-4</v>
      </c>
      <c r="K20" s="27">
        <v>6.8280091302262778E-4</v>
      </c>
      <c r="L20" s="27">
        <v>6.4390943280734131E-4</v>
      </c>
      <c r="M20" s="27">
        <v>8.3662258819932396E-4</v>
      </c>
      <c r="N20" s="27">
        <v>8.2382702372854459E-4</v>
      </c>
      <c r="O20" s="27">
        <v>7.2078309619758572E-4</v>
      </c>
      <c r="P20" s="27">
        <v>9.0648722726297643E-4</v>
      </c>
      <c r="Q20" s="27">
        <v>6.9480201677561085E-4</v>
      </c>
      <c r="R20" s="27">
        <v>2.0898754049360397E-3</v>
      </c>
      <c r="S20" s="27">
        <v>1.0654459701845967E-3</v>
      </c>
      <c r="T20" s="27">
        <v>4.8469701866077927E-4</v>
      </c>
      <c r="U20" s="27">
        <v>3.5995141283941848E-4</v>
      </c>
      <c r="V20" s="27">
        <v>2.9709048974751719E-4</v>
      </c>
      <c r="W20" s="27">
        <v>9.5038073955499051E-4</v>
      </c>
      <c r="X20" s="27">
        <v>7.6354672213731082E-4</v>
      </c>
      <c r="Y20" s="27">
        <v>9.3741661805918169E-4</v>
      </c>
      <c r="Z20" s="27">
        <v>7.9954293677317854E-4</v>
      </c>
      <c r="AA20" s="27">
        <v>7.9701041203115086E-4</v>
      </c>
      <c r="AB20" s="27">
        <v>3.0537538644845812E-4</v>
      </c>
      <c r="AC20" s="27">
        <v>6.7887378390650804E-4</v>
      </c>
      <c r="AD20" s="27">
        <v>4.6083244552410274E-4</v>
      </c>
      <c r="AE20" s="27">
        <v>5.1933729640178195E-4</v>
      </c>
    </row>
    <row r="21" spans="1:31" x14ac:dyDescent="0.2">
      <c r="A21" s="13" t="s">
        <v>51</v>
      </c>
      <c r="B21" s="4" t="s">
        <v>52</v>
      </c>
      <c r="C21" s="27">
        <v>7.5491694826064423E-2</v>
      </c>
      <c r="D21" s="27">
        <v>0.10291140079673242</v>
      </c>
      <c r="E21" s="27">
        <v>0.10633020961330762</v>
      </c>
      <c r="F21" s="27">
        <v>6.7033800928475815E-2</v>
      </c>
      <c r="G21" s="27">
        <v>7.1108677540076187E-2</v>
      </c>
      <c r="H21" s="27">
        <v>7.7344400017415646E-2</v>
      </c>
      <c r="I21" s="27">
        <v>6.5013808131990689E-2</v>
      </c>
      <c r="J21" s="27">
        <v>5.2840167880923709E-2</v>
      </c>
      <c r="K21" s="27">
        <v>6.2138721388375992E-2</v>
      </c>
      <c r="L21" s="27">
        <v>7.3303183554533566E-2</v>
      </c>
      <c r="M21" s="27">
        <v>9.5832876965269334E-2</v>
      </c>
      <c r="N21" s="27">
        <v>7.9913260388548776E-2</v>
      </c>
      <c r="O21" s="27">
        <v>8.4225547812355292E-2</v>
      </c>
      <c r="P21" s="27">
        <v>6.9124864170412914E-2</v>
      </c>
      <c r="Q21" s="27">
        <v>8.2582591934358601E-2</v>
      </c>
      <c r="R21" s="27">
        <v>0.10006949056759869</v>
      </c>
      <c r="S21" s="27">
        <v>0.12814906248274563</v>
      </c>
      <c r="T21" s="27">
        <v>0.15788755350429104</v>
      </c>
      <c r="U21" s="27">
        <v>0.17124759880597426</v>
      </c>
      <c r="V21" s="27">
        <v>0.17738878033629146</v>
      </c>
      <c r="W21" s="27">
        <v>0.14779459825755317</v>
      </c>
      <c r="X21" s="27">
        <v>0.1740551673034221</v>
      </c>
      <c r="Y21" s="27">
        <v>0.16783963564759738</v>
      </c>
      <c r="Z21" s="27">
        <v>0.17392463075549497</v>
      </c>
      <c r="AA21" s="27">
        <v>0.20875117992826597</v>
      </c>
      <c r="AB21" s="27">
        <v>0.16606159562311129</v>
      </c>
      <c r="AC21" s="27">
        <v>0.16086275336047973</v>
      </c>
      <c r="AD21" s="27">
        <v>0.15276583346048217</v>
      </c>
      <c r="AE21" s="27">
        <v>0.16206382458402388</v>
      </c>
    </row>
    <row r="22" spans="1:31" x14ac:dyDescent="0.2">
      <c r="A22" s="13" t="s">
        <v>53</v>
      </c>
      <c r="B22" s="4" t="s">
        <v>54</v>
      </c>
      <c r="C22" s="27">
        <v>7.1338456698602005E-4</v>
      </c>
      <c r="D22" s="27">
        <v>6.9892073710862534E-4</v>
      </c>
      <c r="E22" s="27">
        <v>1.0352806074674658E-3</v>
      </c>
      <c r="F22" s="27">
        <v>7.789224795973444E-4</v>
      </c>
      <c r="G22" s="27">
        <v>6.628125696375261E-4</v>
      </c>
      <c r="H22" s="27">
        <v>8.7407926990435141E-4</v>
      </c>
      <c r="I22" s="27">
        <v>1.0148542951562334E-3</v>
      </c>
      <c r="J22" s="27">
        <v>8.3974746953067796E-4</v>
      </c>
      <c r="K22" s="27">
        <v>1.0644038861174032E-3</v>
      </c>
      <c r="L22" s="27">
        <v>9.6248596085592392E-4</v>
      </c>
      <c r="M22" s="27">
        <v>8.8751264358222074E-4</v>
      </c>
      <c r="N22" s="27">
        <v>8.0927971864633145E-4</v>
      </c>
      <c r="O22" s="27">
        <v>1.099822458849179E-3</v>
      </c>
      <c r="P22" s="27">
        <v>6.8398841340446004E-4</v>
      </c>
      <c r="Q22" s="27">
        <v>9.5378243116100157E-4</v>
      </c>
      <c r="R22" s="27">
        <v>1.1394665394384839E-3</v>
      </c>
      <c r="S22" s="27">
        <v>1.0406732659074634E-3</v>
      </c>
      <c r="T22" s="27">
        <v>9.9886331945473611E-4</v>
      </c>
      <c r="U22" s="27">
        <v>8.1047831649620652E-4</v>
      </c>
      <c r="V22" s="27">
        <v>6.5454525817699885E-4</v>
      </c>
      <c r="W22" s="27">
        <v>8.8128959109672728E-4</v>
      </c>
      <c r="X22" s="27">
        <v>1.3904415897977758E-3</v>
      </c>
      <c r="Y22" s="27">
        <v>1.1083124299604101E-3</v>
      </c>
      <c r="Z22" s="27">
        <v>1.0131173093532236E-3</v>
      </c>
      <c r="AA22" s="27">
        <v>1.3662623657825022E-3</v>
      </c>
      <c r="AB22" s="27">
        <v>1.2775080052119336E-3</v>
      </c>
      <c r="AC22" s="27">
        <v>1.3102666403507616E-3</v>
      </c>
      <c r="AD22" s="27">
        <v>1.4169196581564985E-3</v>
      </c>
      <c r="AE22" s="27">
        <v>1.1991407132246272E-3</v>
      </c>
    </row>
    <row r="23" spans="1:31" x14ac:dyDescent="0.2">
      <c r="A23" s="13" t="s">
        <v>55</v>
      </c>
      <c r="B23" s="4" t="s">
        <v>56</v>
      </c>
      <c r="C23" s="27">
        <v>1.2235035315829807E-3</v>
      </c>
      <c r="D23" s="27">
        <v>1.110852381577993E-3</v>
      </c>
      <c r="E23" s="27">
        <v>1.5373920128549014E-3</v>
      </c>
      <c r="F23" s="27">
        <v>1.4372135256805771E-3</v>
      </c>
      <c r="G23" s="27">
        <v>1.3090925592061672E-3</v>
      </c>
      <c r="H23" s="27">
        <v>1.4939671458331681E-3</v>
      </c>
      <c r="I23" s="27">
        <v>1.4352567223281333E-3</v>
      </c>
      <c r="J23" s="27">
        <v>1.6134473772889733E-3</v>
      </c>
      <c r="K23" s="27">
        <v>1.2501929658198104E-3</v>
      </c>
      <c r="L23" s="27">
        <v>1.4522682675642453E-3</v>
      </c>
      <c r="M23" s="27">
        <v>1.5579889873261292E-3</v>
      </c>
      <c r="N23" s="27">
        <v>1.3431029152665653E-3</v>
      </c>
      <c r="O23" s="27">
        <v>1.187850692953165E-3</v>
      </c>
      <c r="P23" s="27">
        <v>1.5462773619512355E-3</v>
      </c>
      <c r="Q23" s="27">
        <v>1.8219244322277772E-3</v>
      </c>
      <c r="R23" s="27">
        <v>1.4660259021807348E-3</v>
      </c>
      <c r="S23" s="27">
        <v>1.6765561498856209E-3</v>
      </c>
      <c r="T23" s="27">
        <v>1.9031798987691523E-3</v>
      </c>
      <c r="U23" s="27">
        <v>2.2049416174158391E-3</v>
      </c>
      <c r="V23" s="27">
        <v>1.1497312725026253E-3</v>
      </c>
      <c r="W23" s="27">
        <v>1.0203099223321066E-3</v>
      </c>
      <c r="X23" s="27">
        <v>7.3820405168217309E-4</v>
      </c>
      <c r="Y23" s="27">
        <v>8.1762928225895433E-4</v>
      </c>
      <c r="Z23" s="27">
        <v>8.215429403931932E-4</v>
      </c>
      <c r="AA23" s="27">
        <v>6.0777127629737084E-4</v>
      </c>
      <c r="AB23" s="27">
        <v>1.2918554496828567E-3</v>
      </c>
      <c r="AC23" s="27">
        <v>8.9756069875009136E-4</v>
      </c>
      <c r="AD23" s="27">
        <v>3.3738094804606052E-4</v>
      </c>
      <c r="AE23" s="27">
        <v>5.2392243025752819E-4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6.1038724589445518E-6</v>
      </c>
      <c r="D26" s="27">
        <v>7.1761003458495671E-7</v>
      </c>
      <c r="E26" s="27">
        <v>3.688293634405746E-6</v>
      </c>
      <c r="F26" s="27">
        <v>8.8235101893385166E-6</v>
      </c>
      <c r="G26" s="27">
        <v>7.8440683093827218E-6</v>
      </c>
      <c r="H26" s="27">
        <v>1.0344060053317316E-5</v>
      </c>
      <c r="I26" s="27">
        <v>8.2083935726316198E-6</v>
      </c>
      <c r="J26" s="27">
        <v>1.1121981483778661E-5</v>
      </c>
      <c r="K26" s="27">
        <v>1.1005165915745661E-5</v>
      </c>
      <c r="L26" s="27">
        <v>7.5815210028623404E-6</v>
      </c>
      <c r="M26" s="27">
        <v>1.1008569908488906E-5</v>
      </c>
      <c r="N26" s="27">
        <v>1.0922678997969568E-5</v>
      </c>
      <c r="O26" s="27">
        <v>1.4161748130484792E-5</v>
      </c>
      <c r="P26" s="27">
        <v>2.4593842905997848E-5</v>
      </c>
      <c r="Q26" s="27">
        <v>2.5552051485683493E-5</v>
      </c>
      <c r="R26" s="27">
        <v>1.7420754145153494E-5</v>
      </c>
      <c r="S26" s="27">
        <v>2.4416014737029083E-5</v>
      </c>
      <c r="T26" s="27">
        <v>2.9077229197174165E-5</v>
      </c>
      <c r="U26" s="27">
        <v>3.2937765505827902E-5</v>
      </c>
      <c r="V26" s="27">
        <v>2.647279359645665E-5</v>
      </c>
      <c r="W26" s="27">
        <v>6.3192722445393977E-6</v>
      </c>
      <c r="X26" s="27">
        <v>1.6825709970620331E-5</v>
      </c>
      <c r="Y26" s="27">
        <v>0</v>
      </c>
      <c r="Z26" s="27">
        <v>0</v>
      </c>
      <c r="AA26" s="27">
        <v>3.1234210312683772E-5</v>
      </c>
      <c r="AB26" s="27">
        <v>1.3860650704780023E-5</v>
      </c>
      <c r="AC26" s="27">
        <v>1.2437701974156046E-5</v>
      </c>
      <c r="AD26" s="27">
        <v>3.037365674551851E-6</v>
      </c>
      <c r="AE26" s="27">
        <v>3.4009265207767796E-6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6.5664690820681562E-3</v>
      </c>
      <c r="D30" s="27">
        <v>6.6742772518943172E-3</v>
      </c>
      <c r="E30" s="27">
        <v>8.1768441167653794E-3</v>
      </c>
      <c r="F30" s="27">
        <v>8.345006281437601E-3</v>
      </c>
      <c r="G30" s="27">
        <v>8.1799544428410743E-3</v>
      </c>
      <c r="H30" s="27">
        <v>9.3784766384564632E-3</v>
      </c>
      <c r="I30" s="27">
        <v>8.8733311374605064E-3</v>
      </c>
      <c r="J30" s="27">
        <v>1.2178356280307168E-2</v>
      </c>
      <c r="K30" s="27">
        <v>1.0023929831160312E-2</v>
      </c>
      <c r="L30" s="27">
        <v>1.0105458970819915E-2</v>
      </c>
      <c r="M30" s="27">
        <v>8.5577694743192816E-3</v>
      </c>
      <c r="N30" s="27">
        <v>1.0611702395370353E-2</v>
      </c>
      <c r="O30" s="27">
        <v>1.018581434527128E-2</v>
      </c>
      <c r="P30" s="27">
        <v>1.3115321988865565E-2</v>
      </c>
      <c r="Q30" s="27">
        <v>1.2697470110310952E-2</v>
      </c>
      <c r="R30" s="27">
        <v>1.2404979659303886E-2</v>
      </c>
      <c r="S30" s="27">
        <v>1.2597384616377393E-2</v>
      </c>
      <c r="T30" s="27">
        <v>1.4035660394397869E-2</v>
      </c>
      <c r="U30" s="27">
        <v>1.096105394443208E-2</v>
      </c>
      <c r="V30" s="27">
        <v>8.6381091003176064E-3</v>
      </c>
      <c r="W30" s="27">
        <v>7.8255019767759122E-3</v>
      </c>
      <c r="X30" s="27">
        <v>9.9326190050442915E-3</v>
      </c>
      <c r="Y30" s="27">
        <v>8.7146329894463338E-3</v>
      </c>
      <c r="Z30" s="27">
        <v>8.7048118507364811E-3</v>
      </c>
      <c r="AA30" s="27">
        <v>9.5279353436621521E-3</v>
      </c>
      <c r="AB30" s="27">
        <v>9.510526361350741E-3</v>
      </c>
      <c r="AC30" s="27">
        <v>9.9930612870463391E-3</v>
      </c>
      <c r="AD30" s="27">
        <v>1.02541303746418E-2</v>
      </c>
      <c r="AE30" s="27">
        <v>9.686463359262187E-3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4.8056919209318455E-2</v>
      </c>
      <c r="D31" s="21">
        <f t="shared" si="9"/>
        <v>5.2735285001852261E-2</v>
      </c>
      <c r="E31" s="21">
        <f t="shared" si="9"/>
        <v>5.5363886364968709E-2</v>
      </c>
      <c r="F31" s="21">
        <f t="shared" si="9"/>
        <v>6.0843440008842363E-2</v>
      </c>
      <c r="G31" s="21">
        <f t="shared" si="9"/>
        <v>6.58436298546725E-2</v>
      </c>
      <c r="H31" s="21">
        <f t="shared" si="9"/>
        <v>7.1922713228195947E-2</v>
      </c>
      <c r="I31" s="21">
        <f t="shared" si="9"/>
        <v>8.1282577957965202E-2</v>
      </c>
      <c r="J31" s="21">
        <f t="shared" si="9"/>
        <v>8.9218924973596736E-2</v>
      </c>
      <c r="K31" s="21">
        <f t="shared" si="9"/>
        <v>9.4363819374297025E-2</v>
      </c>
      <c r="L31" s="21">
        <f t="shared" si="9"/>
        <v>9.6340445691541501E-2</v>
      </c>
      <c r="M31" s="21">
        <f t="shared" si="9"/>
        <v>9.9055885419475062E-2</v>
      </c>
      <c r="N31" s="21">
        <f t="shared" si="9"/>
        <v>9.4297215425008615E-2</v>
      </c>
      <c r="O31" s="21">
        <f t="shared" si="9"/>
        <v>0.10004338999669646</v>
      </c>
      <c r="P31" s="21">
        <f t="shared" si="9"/>
        <v>0.1013411631074316</v>
      </c>
      <c r="Q31" s="21">
        <f t="shared" si="9"/>
        <v>0.10600787553096119</v>
      </c>
      <c r="R31" s="21">
        <f t="shared" si="9"/>
        <v>0.11913256194905106</v>
      </c>
      <c r="S31" s="21">
        <f t="shared" si="9"/>
        <v>0.11768142228884693</v>
      </c>
      <c r="T31" s="21">
        <f t="shared" si="9"/>
        <v>0.13567239696541175</v>
      </c>
      <c r="U31" s="21">
        <f t="shared" si="9"/>
        <v>0.13543338844896979</v>
      </c>
      <c r="V31" s="21">
        <f t="shared" si="9"/>
        <v>0.13651740789169825</v>
      </c>
      <c r="W31" s="21">
        <f t="shared" si="9"/>
        <v>0.13990339082983336</v>
      </c>
      <c r="X31" s="21">
        <f t="shared" si="9"/>
        <v>0.14899331904433505</v>
      </c>
      <c r="Y31" s="21">
        <f t="shared" si="9"/>
        <v>0.14998643351744426</v>
      </c>
      <c r="Z31" s="21">
        <f t="shared" si="9"/>
        <v>0.16412257987972934</v>
      </c>
      <c r="AA31" s="21">
        <f t="shared" si="9"/>
        <v>0.15714817505656914</v>
      </c>
      <c r="AB31" s="21">
        <f t="shared" si="9"/>
        <v>0.16555147340784124</v>
      </c>
      <c r="AC31" s="21">
        <f t="shared" si="9"/>
        <v>0.18086145136914322</v>
      </c>
      <c r="AD31" s="21">
        <f t="shared" si="9"/>
        <v>0.19016093817859331</v>
      </c>
      <c r="AE31" s="21">
        <f t="shared" si="9"/>
        <v>0.19788636066665408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7.493123272150113E-4</v>
      </c>
      <c r="D32" s="21">
        <f t="shared" si="10"/>
        <v>3.9923483915542564E-4</v>
      </c>
      <c r="E32" s="21">
        <f t="shared" si="10"/>
        <v>5.5550150803716878E-4</v>
      </c>
      <c r="F32" s="21">
        <f t="shared" si="10"/>
        <v>7.181336074783488E-4</v>
      </c>
      <c r="G32" s="21">
        <f t="shared" si="10"/>
        <v>6.0177639732405847E-4</v>
      </c>
      <c r="H32" s="21">
        <f t="shared" si="10"/>
        <v>8.8504505572787175E-4</v>
      </c>
      <c r="I32" s="21">
        <f t="shared" si="10"/>
        <v>9.6181798538041074E-4</v>
      </c>
      <c r="J32" s="21">
        <f t="shared" si="10"/>
        <v>1.1772304314112943E-3</v>
      </c>
      <c r="K32" s="21">
        <f t="shared" si="10"/>
        <v>1.1416440171277168E-3</v>
      </c>
      <c r="L32" s="21">
        <f t="shared" si="10"/>
        <v>8.8605182548908952E-4</v>
      </c>
      <c r="M32" s="21">
        <f t="shared" si="10"/>
        <v>7.116912851517944E-4</v>
      </c>
      <c r="N32" s="21">
        <f t="shared" si="10"/>
        <v>8.06086256641346E-4</v>
      </c>
      <c r="O32" s="21">
        <f t="shared" si="10"/>
        <v>6.3073589250312999E-4</v>
      </c>
      <c r="P32" s="21">
        <f t="shared" si="10"/>
        <v>4.6254005725006504E-4</v>
      </c>
      <c r="Q32" s="21">
        <f t="shared" si="10"/>
        <v>5.3880029435442569E-4</v>
      </c>
      <c r="R32" s="21">
        <f t="shared" si="10"/>
        <v>7.1193707543403797E-4</v>
      </c>
      <c r="S32" s="21">
        <f t="shared" si="10"/>
        <v>6.5004644043272148E-4</v>
      </c>
      <c r="T32" s="21">
        <f t="shared" si="10"/>
        <v>7.0105792384163789E-4</v>
      </c>
      <c r="U32" s="21">
        <f t="shared" si="10"/>
        <v>9.6939321187961274E-4</v>
      </c>
      <c r="V32" s="21">
        <f t="shared" si="10"/>
        <v>5.7924473904052444E-4</v>
      </c>
      <c r="W32" s="21">
        <f t="shared" si="10"/>
        <v>4.6457485764174819E-4</v>
      </c>
      <c r="X32" s="21">
        <f t="shared" si="10"/>
        <v>4.6225761370282179E-4</v>
      </c>
      <c r="Y32" s="21">
        <f t="shared" si="10"/>
        <v>6.5610804551397158E-4</v>
      </c>
      <c r="Z32" s="21">
        <f t="shared" si="10"/>
        <v>6.142750302413414E-4</v>
      </c>
      <c r="AA32" s="21">
        <f t="shared" si="10"/>
        <v>5.8039724553268367E-4</v>
      </c>
      <c r="AB32" s="21">
        <f t="shared" si="10"/>
        <v>7.7897827560871992E-4</v>
      </c>
      <c r="AC32" s="21">
        <f t="shared" si="10"/>
        <v>6.1934538245880344E-4</v>
      </c>
      <c r="AD32" s="21">
        <f t="shared" si="10"/>
        <v>1.9022997328167737E-3</v>
      </c>
      <c r="AE32" s="21">
        <f t="shared" si="10"/>
        <v>2.8638617313313892E-3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7.493123272150113E-4</v>
      </c>
      <c r="D34" s="27">
        <v>3.9923483915542564E-4</v>
      </c>
      <c r="E34" s="27">
        <v>5.5550150803716878E-4</v>
      </c>
      <c r="F34" s="27">
        <v>7.181336074783488E-4</v>
      </c>
      <c r="G34" s="27">
        <v>6.0177639732405847E-4</v>
      </c>
      <c r="H34" s="27">
        <v>8.8504505572787175E-4</v>
      </c>
      <c r="I34" s="27">
        <v>9.6181798538041074E-4</v>
      </c>
      <c r="J34" s="27">
        <v>1.1772304314112943E-3</v>
      </c>
      <c r="K34" s="27">
        <v>1.1416440171277168E-3</v>
      </c>
      <c r="L34" s="27">
        <v>8.8605182548908952E-4</v>
      </c>
      <c r="M34" s="27">
        <v>7.116912851517944E-4</v>
      </c>
      <c r="N34" s="27">
        <v>8.06086256641346E-4</v>
      </c>
      <c r="O34" s="27">
        <v>6.3073589250312999E-4</v>
      </c>
      <c r="P34" s="27">
        <v>4.6254005725006504E-4</v>
      </c>
      <c r="Q34" s="27">
        <v>5.3880029435442569E-4</v>
      </c>
      <c r="R34" s="27">
        <v>7.1193707543403797E-4</v>
      </c>
      <c r="S34" s="27">
        <v>6.5004644043272148E-4</v>
      </c>
      <c r="T34" s="27">
        <v>7.0105792384163789E-4</v>
      </c>
      <c r="U34" s="27">
        <v>9.6939321187961274E-4</v>
      </c>
      <c r="V34" s="27">
        <v>5.7924473904052444E-4</v>
      </c>
      <c r="W34" s="27">
        <v>4.6457485764174819E-4</v>
      </c>
      <c r="X34" s="27">
        <v>4.6225761370282179E-4</v>
      </c>
      <c r="Y34" s="27">
        <v>6.5610804551397158E-4</v>
      </c>
      <c r="Z34" s="27">
        <v>6.142750302413414E-4</v>
      </c>
      <c r="AA34" s="27">
        <v>5.8039724553268367E-4</v>
      </c>
      <c r="AB34" s="27">
        <v>7.7897827560871992E-4</v>
      </c>
      <c r="AC34" s="27">
        <v>6.1934538245880344E-4</v>
      </c>
      <c r="AD34" s="27">
        <v>1.9022997328167737E-3</v>
      </c>
      <c r="AE34" s="27">
        <v>2.8638617313313892E-3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3.3979354758046247E-2</v>
      </c>
      <c r="D35" s="21">
        <f t="shared" si="11"/>
        <v>3.5485726954643311E-2</v>
      </c>
      <c r="E35" s="21">
        <f t="shared" si="11"/>
        <v>3.8324439479383458E-2</v>
      </c>
      <c r="F35" s="21">
        <f t="shared" si="11"/>
        <v>4.2760797710224653E-2</v>
      </c>
      <c r="G35" s="21">
        <f t="shared" si="11"/>
        <v>4.8128957435468973E-2</v>
      </c>
      <c r="H35" s="21">
        <f t="shared" si="11"/>
        <v>5.4815869876261018E-2</v>
      </c>
      <c r="I35" s="21">
        <f t="shared" si="11"/>
        <v>6.1422041575411125E-2</v>
      </c>
      <c r="J35" s="21">
        <f t="shared" si="11"/>
        <v>6.6425279856835565E-2</v>
      </c>
      <c r="K35" s="21">
        <f t="shared" si="11"/>
        <v>7.1998662724378437E-2</v>
      </c>
      <c r="L35" s="21">
        <f t="shared" si="11"/>
        <v>7.6932131322699396E-2</v>
      </c>
      <c r="M35" s="21">
        <f t="shared" si="11"/>
        <v>8.1164785053720892E-2</v>
      </c>
      <c r="N35" s="21">
        <f t="shared" si="11"/>
        <v>7.7936015116852539E-2</v>
      </c>
      <c r="O35" s="21">
        <f t="shared" si="11"/>
        <v>8.216354288655342E-2</v>
      </c>
      <c r="P35" s="21">
        <f t="shared" si="11"/>
        <v>8.5248701163905483E-2</v>
      </c>
      <c r="Q35" s="21">
        <f t="shared" si="11"/>
        <v>8.7717263117191149E-2</v>
      </c>
      <c r="R35" s="21">
        <f t="shared" si="11"/>
        <v>9.8431648298269683E-2</v>
      </c>
      <c r="S35" s="21">
        <f t="shared" si="11"/>
        <v>0.10316903045012617</v>
      </c>
      <c r="T35" s="21">
        <f t="shared" si="11"/>
        <v>0.11138987750130241</v>
      </c>
      <c r="U35" s="21">
        <f t="shared" si="11"/>
        <v>0.11440161659778292</v>
      </c>
      <c r="V35" s="21">
        <f t="shared" si="11"/>
        <v>0.11935401897783901</v>
      </c>
      <c r="W35" s="21">
        <f t="shared" si="11"/>
        <v>0.12778929320440832</v>
      </c>
      <c r="X35" s="21">
        <f t="shared" si="11"/>
        <v>0.13516499425416861</v>
      </c>
      <c r="Y35" s="21">
        <f t="shared" si="11"/>
        <v>0.13619001053825128</v>
      </c>
      <c r="Z35" s="21">
        <f t="shared" si="11"/>
        <v>0.14793388908469293</v>
      </c>
      <c r="AA35" s="21">
        <f t="shared" si="11"/>
        <v>0.14182017057260637</v>
      </c>
      <c r="AB35" s="21">
        <f t="shared" si="11"/>
        <v>0.15244859920571302</v>
      </c>
      <c r="AC35" s="21">
        <f t="shared" si="11"/>
        <v>0.16356015670394333</v>
      </c>
      <c r="AD35" s="21">
        <f t="shared" si="11"/>
        <v>0.16863607420219379</v>
      </c>
      <c r="AE35" s="21">
        <f t="shared" si="11"/>
        <v>0.17420097248025135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7.1671740667195597E-3</v>
      </c>
      <c r="D36" s="21">
        <f t="shared" si="12"/>
        <v>7.5269150111534188E-3</v>
      </c>
      <c r="E36" s="21">
        <f t="shared" si="12"/>
        <v>8.2403399140369097E-3</v>
      </c>
      <c r="F36" s="21">
        <f t="shared" si="12"/>
        <v>9.0639959882677836E-3</v>
      </c>
      <c r="G36" s="21">
        <f t="shared" si="12"/>
        <v>1.0271289175336882E-2</v>
      </c>
      <c r="H36" s="21">
        <f t="shared" si="12"/>
        <v>1.2413541379316943E-2</v>
      </c>
      <c r="I36" s="21">
        <f t="shared" si="12"/>
        <v>1.4556786119576767E-2</v>
      </c>
      <c r="J36" s="21">
        <f t="shared" si="12"/>
        <v>1.6315920731469907E-2</v>
      </c>
      <c r="K36" s="21">
        <f t="shared" si="12"/>
        <v>1.8135666881409072E-2</v>
      </c>
      <c r="L36" s="21">
        <f t="shared" si="12"/>
        <v>2.0103859280697224E-2</v>
      </c>
      <c r="M36" s="21">
        <f t="shared" si="12"/>
        <v>2.1289390416051657E-2</v>
      </c>
      <c r="N36" s="21">
        <f t="shared" si="12"/>
        <v>2.0328855734586263E-2</v>
      </c>
      <c r="O36" s="21">
        <f t="shared" si="12"/>
        <v>2.1235300842386992E-2</v>
      </c>
      <c r="P36" s="21">
        <f t="shared" si="12"/>
        <v>2.1985657673051103E-2</v>
      </c>
      <c r="Q36" s="21">
        <f t="shared" si="12"/>
        <v>2.298173539887792E-2</v>
      </c>
      <c r="R36" s="21">
        <f t="shared" si="12"/>
        <v>2.4303352034834452E-2</v>
      </c>
      <c r="S36" s="21">
        <f t="shared" si="12"/>
        <v>2.5882092672095285E-2</v>
      </c>
      <c r="T36" s="21">
        <f t="shared" si="12"/>
        <v>2.8392510255768548E-2</v>
      </c>
      <c r="U36" s="21">
        <f t="shared" si="12"/>
        <v>2.9878899203948851E-2</v>
      </c>
      <c r="V36" s="21">
        <f t="shared" si="12"/>
        <v>3.3763974864479754E-2</v>
      </c>
      <c r="W36" s="21">
        <f t="shared" si="12"/>
        <v>3.9907989988555756E-2</v>
      </c>
      <c r="X36" s="21">
        <f t="shared" si="12"/>
        <v>4.0451657267054672E-2</v>
      </c>
      <c r="Y36" s="21">
        <f t="shared" si="12"/>
        <v>4.423519561739872E-2</v>
      </c>
      <c r="Z36" s="21">
        <f t="shared" si="12"/>
        <v>5.0269581245050626E-2</v>
      </c>
      <c r="AA36" s="21">
        <f t="shared" si="12"/>
        <v>5.4580146253034957E-2</v>
      </c>
      <c r="AB36" s="21">
        <f t="shared" si="12"/>
        <v>5.7673385543864218E-2</v>
      </c>
      <c r="AC36" s="21">
        <f t="shared" si="12"/>
        <v>6.3555556688714113E-2</v>
      </c>
      <c r="AD36" s="21">
        <f t="shared" si="12"/>
        <v>6.809760874714807E-2</v>
      </c>
      <c r="AE36" s="21">
        <f t="shared" si="12"/>
        <v>6.9485558184710763E-2</v>
      </c>
    </row>
    <row r="37" spans="1:31" x14ac:dyDescent="0.2">
      <c r="A37" s="13" t="s">
        <v>83</v>
      </c>
      <c r="B37" s="4" t="s">
        <v>84</v>
      </c>
      <c r="C37" s="27">
        <v>4.5680905381150317E-5</v>
      </c>
      <c r="D37" s="27">
        <v>5.5995948531732646E-5</v>
      </c>
      <c r="E37" s="27">
        <v>3.3155495841157491E-5</v>
      </c>
      <c r="F37" s="27">
        <v>4.3470538991739819E-5</v>
      </c>
      <c r="G37" s="27">
        <v>5.0838426956441485E-5</v>
      </c>
      <c r="H37" s="27">
        <v>2.0697319931216652E-3</v>
      </c>
      <c r="I37" s="27">
        <v>4.2370422695646821E-3</v>
      </c>
      <c r="J37" s="27">
        <v>6.3716319790481047E-3</v>
      </c>
      <c r="K37" s="27">
        <v>8.5600435570101652E-3</v>
      </c>
      <c r="L37" s="27">
        <v>1.0725845413418755E-2</v>
      </c>
      <c r="M37" s="27">
        <v>1.2527542262720332E-2</v>
      </c>
      <c r="N37" s="27">
        <v>1.2972964408775024E-2</v>
      </c>
      <c r="O37" s="27">
        <v>1.4481000993380049E-2</v>
      </c>
      <c r="P37" s="27">
        <v>1.5878630042780121E-2</v>
      </c>
      <c r="Q37" s="27">
        <v>1.762018669162629E-2</v>
      </c>
      <c r="R37" s="27">
        <v>1.9430157992508117E-2</v>
      </c>
      <c r="S37" s="27">
        <v>2.1734623592129354E-2</v>
      </c>
      <c r="T37" s="27">
        <v>2.4999103031893968E-2</v>
      </c>
      <c r="U37" s="27">
        <v>2.7546645440757613E-2</v>
      </c>
      <c r="V37" s="27">
        <v>3.1583397715525416E-2</v>
      </c>
      <c r="W37" s="27">
        <v>3.7763747994385193E-2</v>
      </c>
      <c r="X37" s="27">
        <v>3.8637564516387696E-2</v>
      </c>
      <c r="Y37" s="27">
        <v>4.2607012888985323E-2</v>
      </c>
      <c r="Z37" s="27">
        <v>4.874066405468705E-2</v>
      </c>
      <c r="AA37" s="27">
        <v>5.3225852055709538E-2</v>
      </c>
      <c r="AB37" s="27">
        <v>5.648602000010753E-2</v>
      </c>
      <c r="AC37" s="27">
        <v>6.2470682727459426E-2</v>
      </c>
      <c r="AD37" s="27">
        <v>6.715029795188325E-2</v>
      </c>
      <c r="AE37" s="27">
        <v>6.8705218116845851E-2</v>
      </c>
    </row>
    <row r="38" spans="1:31" x14ac:dyDescent="0.2">
      <c r="A38" s="13" t="s">
        <v>85</v>
      </c>
      <c r="B38" s="4" t="s">
        <v>86</v>
      </c>
      <c r="C38" s="27">
        <v>7.1214931613384092E-3</v>
      </c>
      <c r="D38" s="27">
        <v>7.470919062621686E-3</v>
      </c>
      <c r="E38" s="27">
        <v>8.2071844181957516E-3</v>
      </c>
      <c r="F38" s="27">
        <v>9.0205254492760432E-3</v>
      </c>
      <c r="G38" s="27">
        <v>1.022045074838044E-2</v>
      </c>
      <c r="H38" s="27">
        <v>1.0343809386195278E-2</v>
      </c>
      <c r="I38" s="27">
        <v>1.0319743850012086E-2</v>
      </c>
      <c r="J38" s="27">
        <v>9.944288752421801E-3</v>
      </c>
      <c r="K38" s="27">
        <v>9.5756233243989089E-3</v>
      </c>
      <c r="L38" s="27">
        <v>9.3780138672784671E-3</v>
      </c>
      <c r="M38" s="27">
        <v>8.761848153331326E-3</v>
      </c>
      <c r="N38" s="27">
        <v>7.3558913258112381E-3</v>
      </c>
      <c r="O38" s="27">
        <v>6.7542998490069412E-3</v>
      </c>
      <c r="P38" s="27">
        <v>6.1070276302709831E-3</v>
      </c>
      <c r="Q38" s="27">
        <v>5.3615487072516278E-3</v>
      </c>
      <c r="R38" s="27">
        <v>4.8731940423263351E-3</v>
      </c>
      <c r="S38" s="27">
        <v>4.1474690799659323E-3</v>
      </c>
      <c r="T38" s="27">
        <v>3.3934072238745814E-3</v>
      </c>
      <c r="U38" s="27">
        <v>2.3322537631912405E-3</v>
      </c>
      <c r="V38" s="27">
        <v>2.1805771489543384E-3</v>
      </c>
      <c r="W38" s="27">
        <v>2.144241994170563E-3</v>
      </c>
      <c r="X38" s="27">
        <v>1.8140927506669761E-3</v>
      </c>
      <c r="Y38" s="27">
        <v>1.6281827284134009E-3</v>
      </c>
      <c r="Z38" s="27">
        <v>1.5289171903635787E-3</v>
      </c>
      <c r="AA38" s="27">
        <v>1.3542941973254173E-3</v>
      </c>
      <c r="AB38" s="27">
        <v>1.1873655437566893E-3</v>
      </c>
      <c r="AC38" s="27">
        <v>1.0848739612546829E-3</v>
      </c>
      <c r="AD38" s="27">
        <v>9.4731079526481671E-4</v>
      </c>
      <c r="AE38" s="27">
        <v>7.8034006786491933E-4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7.2312877389991244E-3</v>
      </c>
      <c r="D39" s="21">
        <f t="shared" si="13"/>
        <v>7.5851460061217455E-3</v>
      </c>
      <c r="E39" s="21">
        <f t="shared" si="13"/>
        <v>8.3339626599193851E-3</v>
      </c>
      <c r="F39" s="21">
        <f t="shared" si="13"/>
        <v>9.1593822128809167E-3</v>
      </c>
      <c r="G39" s="21">
        <f t="shared" si="13"/>
        <v>1.0381843444166551E-2</v>
      </c>
      <c r="H39" s="21">
        <f t="shared" si="13"/>
        <v>1.204726833115932E-2</v>
      </c>
      <c r="I39" s="21">
        <f t="shared" si="13"/>
        <v>1.3697945167598214E-2</v>
      </c>
      <c r="J39" s="21">
        <f t="shared" si="13"/>
        <v>1.4992615583717488E-2</v>
      </c>
      <c r="K39" s="21">
        <f t="shared" si="13"/>
        <v>1.6357015646712828E-2</v>
      </c>
      <c r="L39" s="21">
        <f t="shared" si="13"/>
        <v>1.7954351645774486E-2</v>
      </c>
      <c r="M39" s="21">
        <f t="shared" si="13"/>
        <v>1.8980240812864785E-2</v>
      </c>
      <c r="N39" s="21">
        <f t="shared" si="13"/>
        <v>1.8025866373290803E-2</v>
      </c>
      <c r="O39" s="21">
        <f t="shared" si="13"/>
        <v>1.8776735515671952E-2</v>
      </c>
      <c r="P39" s="21">
        <f t="shared" si="13"/>
        <v>1.9377226138138887E-2</v>
      </c>
      <c r="Q39" s="21">
        <f t="shared" si="13"/>
        <v>1.9430120922758622E-2</v>
      </c>
      <c r="R39" s="21">
        <f t="shared" si="13"/>
        <v>2.0480263150392475E-2</v>
      </c>
      <c r="S39" s="21">
        <f t="shared" si="13"/>
        <v>2.1534657384347972E-2</v>
      </c>
      <c r="T39" s="21">
        <f t="shared" si="13"/>
        <v>2.3224410246745961E-2</v>
      </c>
      <c r="U39" s="21">
        <f t="shared" si="13"/>
        <v>2.4293765227336971E-2</v>
      </c>
      <c r="V39" s="21">
        <f t="shared" si="13"/>
        <v>2.6107744275874426E-2</v>
      </c>
      <c r="W39" s="21">
        <f t="shared" si="13"/>
        <v>2.8730418521205066E-2</v>
      </c>
      <c r="X39" s="21">
        <f t="shared" si="13"/>
        <v>2.9233404018124957E-2</v>
      </c>
      <c r="Y39" s="21">
        <f t="shared" si="13"/>
        <v>2.9309947740961757E-2</v>
      </c>
      <c r="Z39" s="21">
        <f t="shared" si="13"/>
        <v>3.1548294439573792E-2</v>
      </c>
      <c r="AA39" s="21">
        <f t="shared" si="13"/>
        <v>3.0670965089705127E-2</v>
      </c>
      <c r="AB39" s="21">
        <f t="shared" si="13"/>
        <v>3.2832099713648415E-2</v>
      </c>
      <c r="AC39" s="21">
        <f t="shared" si="13"/>
        <v>3.5221340889034357E-2</v>
      </c>
      <c r="AD39" s="21">
        <f t="shared" si="13"/>
        <v>3.6055395424028198E-2</v>
      </c>
      <c r="AE39" s="21">
        <f t="shared" si="13"/>
        <v>3.6244042333025667E-2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6.2845645645074241E-19</v>
      </c>
      <c r="H40" s="27">
        <v>1.5206342689135942E-3</v>
      </c>
      <c r="I40" s="27">
        <v>3.1741336736479486E-3</v>
      </c>
      <c r="J40" s="27">
        <v>4.8280050593523492E-3</v>
      </c>
      <c r="K40" s="27">
        <v>6.5442172762791668E-3</v>
      </c>
      <c r="L40" s="27">
        <v>8.3369513814303756E-3</v>
      </c>
      <c r="M40" s="27">
        <v>9.928034802567022E-3</v>
      </c>
      <c r="N40" s="27">
        <v>1.0409605613287331E-2</v>
      </c>
      <c r="O40" s="27">
        <v>1.1765356030053175E-2</v>
      </c>
      <c r="P40" s="27">
        <v>1.3060131761804329E-2</v>
      </c>
      <c r="Q40" s="27">
        <v>1.4047320039338554E-2</v>
      </c>
      <c r="R40" s="27">
        <v>1.5674073537589452E-2</v>
      </c>
      <c r="S40" s="27">
        <v>1.7473791099600771E-2</v>
      </c>
      <c r="T40" s="27">
        <v>1.9916228408331797E-2</v>
      </c>
      <c r="U40" s="27">
        <v>2.1965539193787468E-2</v>
      </c>
      <c r="V40" s="27">
        <v>2.3899531336029109E-2</v>
      </c>
      <c r="W40" s="27">
        <v>2.6557116401578085E-2</v>
      </c>
      <c r="X40" s="27">
        <v>2.7374460979247634E-2</v>
      </c>
      <c r="Y40" s="27">
        <v>2.7600019499663342E-2</v>
      </c>
      <c r="Z40" s="27">
        <v>2.9901385141300623E-2</v>
      </c>
      <c r="AA40" s="27">
        <v>2.9167634221471454E-2</v>
      </c>
      <c r="AB40" s="27">
        <v>3.145249818457823E-2</v>
      </c>
      <c r="AC40" s="27">
        <v>3.3909769391816939E-2</v>
      </c>
      <c r="AD40" s="27">
        <v>3.4828353309082238E-2</v>
      </c>
      <c r="AE40" s="27">
        <v>3.522558907462247E-2</v>
      </c>
    </row>
    <row r="41" spans="1:31" x14ac:dyDescent="0.2">
      <c r="A41" s="13" t="s">
        <v>91</v>
      </c>
      <c r="B41" s="4" t="s">
        <v>92</v>
      </c>
      <c r="C41" s="27">
        <v>7.2312877389991244E-3</v>
      </c>
      <c r="D41" s="27">
        <v>7.5851460061217455E-3</v>
      </c>
      <c r="E41" s="27">
        <v>8.3339626599193851E-3</v>
      </c>
      <c r="F41" s="27">
        <v>9.1593822128809167E-3</v>
      </c>
      <c r="G41" s="27">
        <v>1.0381843444166551E-2</v>
      </c>
      <c r="H41" s="27">
        <v>1.0526634062245726E-2</v>
      </c>
      <c r="I41" s="27">
        <v>1.0523811493950265E-2</v>
      </c>
      <c r="J41" s="27">
        <v>1.0164610524365139E-2</v>
      </c>
      <c r="K41" s="27">
        <v>9.8127983704336605E-3</v>
      </c>
      <c r="L41" s="27">
        <v>9.6174002643441107E-3</v>
      </c>
      <c r="M41" s="27">
        <v>9.0522060102977628E-3</v>
      </c>
      <c r="N41" s="27">
        <v>7.616260760003473E-3</v>
      </c>
      <c r="O41" s="27">
        <v>7.0113794856187794E-3</v>
      </c>
      <c r="P41" s="27">
        <v>6.3170943763345561E-3</v>
      </c>
      <c r="Q41" s="27">
        <v>5.3828008834200664E-3</v>
      </c>
      <c r="R41" s="27">
        <v>4.8061896128030225E-3</v>
      </c>
      <c r="S41" s="27">
        <v>4.0608662847472013E-3</v>
      </c>
      <c r="T41" s="27">
        <v>3.3081818384141648E-3</v>
      </c>
      <c r="U41" s="27">
        <v>2.3282260335495009E-3</v>
      </c>
      <c r="V41" s="27">
        <v>2.2082129398453181E-3</v>
      </c>
      <c r="W41" s="27">
        <v>2.1733021196269822E-3</v>
      </c>
      <c r="X41" s="27">
        <v>1.8589430388773235E-3</v>
      </c>
      <c r="Y41" s="27">
        <v>1.7099282412984145E-3</v>
      </c>
      <c r="Z41" s="27">
        <v>1.6469092982731698E-3</v>
      </c>
      <c r="AA41" s="27">
        <v>1.5033308682336729E-3</v>
      </c>
      <c r="AB41" s="27">
        <v>1.3796015290701844E-3</v>
      </c>
      <c r="AC41" s="27">
        <v>1.3115714972174162E-3</v>
      </c>
      <c r="AD41" s="27">
        <v>1.2270421149459592E-3</v>
      </c>
      <c r="AE41" s="27">
        <v>1.0184532584031996E-3</v>
      </c>
    </row>
    <row r="42" spans="1:31" x14ac:dyDescent="0.2">
      <c r="A42" s="13" t="s">
        <v>93</v>
      </c>
      <c r="B42" s="4" t="s">
        <v>94</v>
      </c>
      <c r="C42" s="27">
        <v>1.9439016404841539E-2</v>
      </c>
      <c r="D42" s="27">
        <v>2.0231071892810169E-2</v>
      </c>
      <c r="E42" s="27">
        <v>2.1597197226970236E-2</v>
      </c>
      <c r="F42" s="27">
        <v>2.4380147659718972E-2</v>
      </c>
      <c r="G42" s="27">
        <v>2.7303324692187401E-2</v>
      </c>
      <c r="H42" s="27">
        <v>3.0186705182504013E-2</v>
      </c>
      <c r="I42" s="27">
        <v>3.3004523738632344E-2</v>
      </c>
      <c r="J42" s="27">
        <v>3.4963772308799254E-2</v>
      </c>
      <c r="K42" s="27">
        <v>3.7362062067709902E-2</v>
      </c>
      <c r="L42" s="27">
        <v>3.8736680259718513E-2</v>
      </c>
      <c r="M42" s="27">
        <v>4.0778918705872386E-2</v>
      </c>
      <c r="N42" s="27">
        <v>3.9484154223449461E-2</v>
      </c>
      <c r="O42" s="27">
        <v>4.2069038784914407E-2</v>
      </c>
      <c r="P42" s="27">
        <v>4.3810148049253574E-2</v>
      </c>
      <c r="Q42" s="27">
        <v>4.5243811478459239E-2</v>
      </c>
      <c r="R42" s="27">
        <v>5.3579078207532042E-2</v>
      </c>
      <c r="S42" s="27">
        <v>5.5667751402543306E-2</v>
      </c>
      <c r="T42" s="27">
        <v>5.9666868452610933E-2</v>
      </c>
      <c r="U42" s="27">
        <v>6.006862960616325E-2</v>
      </c>
      <c r="V42" s="27">
        <v>5.9280789858843781E-2</v>
      </c>
      <c r="W42" s="27">
        <v>5.8862269167505921E-2</v>
      </c>
      <c r="X42" s="27">
        <v>6.5176205752572366E-2</v>
      </c>
      <c r="Y42" s="27">
        <v>6.22674885895938E-2</v>
      </c>
      <c r="Z42" s="27">
        <v>6.5665353062708195E-2</v>
      </c>
      <c r="AA42" s="27">
        <v>5.6060887227896775E-2</v>
      </c>
      <c r="AB42" s="27">
        <v>6.1428389773221355E-2</v>
      </c>
      <c r="AC42" s="27">
        <v>6.4254726616728736E-2</v>
      </c>
      <c r="AD42" s="27">
        <v>6.3952101645089673E-2</v>
      </c>
      <c r="AE42" s="27">
        <v>6.7968951232407829E-2</v>
      </c>
    </row>
    <row r="43" spans="1:31" x14ac:dyDescent="0.2">
      <c r="A43" s="13" t="s">
        <v>95</v>
      </c>
      <c r="B43" s="4" t="s">
        <v>96</v>
      </c>
      <c r="C43" s="27">
        <v>1.4187654748601926E-4</v>
      </c>
      <c r="D43" s="27">
        <v>1.425940445579751E-4</v>
      </c>
      <c r="E43" s="27">
        <v>1.5293967845692841E-4</v>
      </c>
      <c r="F43" s="27">
        <v>1.5727184935698078E-4</v>
      </c>
      <c r="G43" s="27">
        <v>1.7250012377813774E-4</v>
      </c>
      <c r="H43" s="27">
        <v>1.6835498328074736E-4</v>
      </c>
      <c r="I43" s="27">
        <v>1.6278654960379582E-4</v>
      </c>
      <c r="J43" s="27">
        <v>1.5297123284892879E-4</v>
      </c>
      <c r="K43" s="27">
        <v>1.4391812854664033E-4</v>
      </c>
      <c r="L43" s="27">
        <v>1.3724013650916842E-4</v>
      </c>
      <c r="M43" s="27">
        <v>1.1623511893206946E-4</v>
      </c>
      <c r="N43" s="27">
        <v>9.7138785526022637E-5</v>
      </c>
      <c r="O43" s="27">
        <v>8.2467743580068282E-5</v>
      </c>
      <c r="P43" s="27">
        <v>7.5669303461924409E-5</v>
      </c>
      <c r="Q43" s="27">
        <v>6.1595317095359636E-5</v>
      </c>
      <c r="R43" s="27">
        <v>6.8954905510714483E-5</v>
      </c>
      <c r="S43" s="27">
        <v>8.4528991139606167E-5</v>
      </c>
      <c r="T43" s="27">
        <v>1.0608854617696469E-4</v>
      </c>
      <c r="U43" s="27">
        <v>1.6032256033385347E-4</v>
      </c>
      <c r="V43" s="27">
        <v>2.0150997864104548E-4</v>
      </c>
      <c r="W43" s="27">
        <v>2.8861552714157213E-4</v>
      </c>
      <c r="X43" s="27">
        <v>3.0372721641663071E-4</v>
      </c>
      <c r="Y43" s="27">
        <v>3.7737859029699183E-4</v>
      </c>
      <c r="Z43" s="27">
        <v>4.5066033736031961E-4</v>
      </c>
      <c r="AA43" s="27">
        <v>5.0817200196949562E-4</v>
      </c>
      <c r="AB43" s="27">
        <v>5.1472417497903239E-4</v>
      </c>
      <c r="AC43" s="27">
        <v>5.2853250946612636E-4</v>
      </c>
      <c r="AD43" s="27">
        <v>5.3096838592787325E-4</v>
      </c>
      <c r="AE43" s="27">
        <v>5.0242073010709832E-4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8.747598278573723E-4</v>
      </c>
      <c r="D46" s="27">
        <v>8.5649199167137449E-4</v>
      </c>
      <c r="E46" s="27">
        <v>9.241097804875356E-4</v>
      </c>
      <c r="F46" s="27">
        <v>7.8436635026746932E-4</v>
      </c>
      <c r="G46" s="27">
        <v>6.6716218298612333E-4</v>
      </c>
      <c r="H46" s="27">
        <v>5.6798942605575358E-4</v>
      </c>
      <c r="I46" s="27">
        <v>7.0322500368807592E-4</v>
      </c>
      <c r="J46" s="27">
        <v>6.3109936228417064E-4</v>
      </c>
      <c r="K46" s="27">
        <v>7.1674856145130799E-4</v>
      </c>
      <c r="L46" s="27">
        <v>8.9255481237332708E-4</v>
      </c>
      <c r="M46" s="27">
        <v>8.7452340202235073E-4</v>
      </c>
      <c r="N46" s="27">
        <v>8.3846058132039814E-4</v>
      </c>
      <c r="O46" s="27">
        <v>9.0607837013655925E-4</v>
      </c>
      <c r="P46" s="27">
        <v>9.1058622272430353E-4</v>
      </c>
      <c r="Q46" s="27">
        <v>8.5793863630439235E-4</v>
      </c>
      <c r="R46" s="27">
        <v>8.1908227286170106E-4</v>
      </c>
      <c r="S46" s="27">
        <v>8.882254276983807E-4</v>
      </c>
      <c r="T46" s="27">
        <v>9.3781931088194757E-4</v>
      </c>
      <c r="U46" s="27">
        <v>2.1877544154073085E-3</v>
      </c>
      <c r="V46" s="27">
        <v>2.1050053816365107E-3</v>
      </c>
      <c r="W46" s="27">
        <v>2.0903243798352489E-3</v>
      </c>
      <c r="X46" s="27">
        <v>2.1669408384084551E-3</v>
      </c>
      <c r="Y46" s="27">
        <v>2.1814092468913451E-3</v>
      </c>
      <c r="Z46" s="27">
        <v>2.0691937692747706E-3</v>
      </c>
      <c r="AA46" s="27">
        <v>3.2502416064946389E-3</v>
      </c>
      <c r="AB46" s="27">
        <v>0</v>
      </c>
      <c r="AC46" s="27">
        <v>3.6486564041961441E-3</v>
      </c>
      <c r="AD46" s="27">
        <v>3.652859484020225E-3</v>
      </c>
      <c r="AE46" s="27">
        <v>3.1949906965289513E-3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9.758235507046421E-3</v>
      </c>
      <c r="D47" s="21">
        <f t="shared" si="14"/>
        <v>1.2978808772181438E-2</v>
      </c>
      <c r="E47" s="21">
        <f t="shared" si="14"/>
        <v>1.2118045578651E-2</v>
      </c>
      <c r="F47" s="21">
        <f t="shared" si="14"/>
        <v>1.2405214232274061E-2</v>
      </c>
      <c r="G47" s="21">
        <f t="shared" si="14"/>
        <v>1.1456146492004129E-2</v>
      </c>
      <c r="H47" s="21">
        <f t="shared" si="14"/>
        <v>1.0126889434894239E-2</v>
      </c>
      <c r="I47" s="21">
        <f t="shared" si="14"/>
        <v>1.216507853533663E-2</v>
      </c>
      <c r="J47" s="21">
        <f t="shared" si="14"/>
        <v>1.4633700235222192E-2</v>
      </c>
      <c r="K47" s="21">
        <f t="shared" si="14"/>
        <v>1.3784036794150682E-2</v>
      </c>
      <c r="L47" s="21">
        <f t="shared" si="14"/>
        <v>1.0011177572919491E-2</v>
      </c>
      <c r="M47" s="21">
        <f t="shared" si="14"/>
        <v>8.1509690866791804E-3</v>
      </c>
      <c r="N47" s="21">
        <f t="shared" si="14"/>
        <v>6.8869938726793638E-3</v>
      </c>
      <c r="O47" s="21">
        <f t="shared" si="14"/>
        <v>8.3833520329645913E-3</v>
      </c>
      <c r="P47" s="21">
        <f t="shared" si="14"/>
        <v>6.9404875552455062E-3</v>
      </c>
      <c r="Q47" s="21">
        <f t="shared" si="14"/>
        <v>9.8575571221923546E-3</v>
      </c>
      <c r="R47" s="21">
        <f t="shared" si="14"/>
        <v>1.1718980584560765E-2</v>
      </c>
      <c r="S47" s="21">
        <f t="shared" si="14"/>
        <v>5.7130239522553842E-3</v>
      </c>
      <c r="T47" s="21">
        <f t="shared" si="14"/>
        <v>1.5422600380212313E-2</v>
      </c>
      <c r="U47" s="21">
        <f t="shared" si="14"/>
        <v>1.0840418204386106E-2</v>
      </c>
      <c r="V47" s="21">
        <f t="shared" si="14"/>
        <v>7.8420603875574511E-3</v>
      </c>
      <c r="W47" s="21">
        <f t="shared" si="14"/>
        <v>1.9458481957440174E-3</v>
      </c>
      <c r="X47" s="21">
        <f t="shared" si="14"/>
        <v>2.1879609456870522E-3</v>
      </c>
      <c r="Y47" s="21">
        <f t="shared" si="14"/>
        <v>1.6329164608380208E-3</v>
      </c>
      <c r="Z47" s="21">
        <f t="shared" si="14"/>
        <v>3.2746294521994119E-3</v>
      </c>
      <c r="AA47" s="21">
        <f t="shared" si="14"/>
        <v>2.0971742237495304E-3</v>
      </c>
      <c r="AB47" s="21">
        <f t="shared" si="14"/>
        <v>1.3261378373300885E-3</v>
      </c>
      <c r="AC47" s="21">
        <f t="shared" si="14"/>
        <v>1.0650751570201568E-3</v>
      </c>
      <c r="AD47" s="21">
        <f t="shared" si="14"/>
        <v>3.4515114911616239E-3</v>
      </c>
      <c r="AE47" s="21">
        <f t="shared" si="14"/>
        <v>4.7111487441917812E-3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9.758235507046421E-3</v>
      </c>
      <c r="D49" s="27">
        <v>1.2978808772181438E-2</v>
      </c>
      <c r="E49" s="27">
        <v>1.2118045578651E-2</v>
      </c>
      <c r="F49" s="27">
        <v>1.2405214232274061E-2</v>
      </c>
      <c r="G49" s="27">
        <v>1.1456146492004129E-2</v>
      </c>
      <c r="H49" s="27">
        <v>1.0126889434894239E-2</v>
      </c>
      <c r="I49" s="27">
        <v>1.216507853533663E-2</v>
      </c>
      <c r="J49" s="27">
        <v>1.4633700235222192E-2</v>
      </c>
      <c r="K49" s="27">
        <v>1.3784036794150682E-2</v>
      </c>
      <c r="L49" s="27">
        <v>1.0011177572919491E-2</v>
      </c>
      <c r="M49" s="27">
        <v>8.1509690866791804E-3</v>
      </c>
      <c r="N49" s="27">
        <v>6.8869938726793638E-3</v>
      </c>
      <c r="O49" s="27">
        <v>8.3833520329645913E-3</v>
      </c>
      <c r="P49" s="27">
        <v>6.9404875552455062E-3</v>
      </c>
      <c r="Q49" s="27">
        <v>9.8575571221923546E-3</v>
      </c>
      <c r="R49" s="27">
        <v>1.1718980584560765E-2</v>
      </c>
      <c r="S49" s="27">
        <v>5.7130239522553842E-3</v>
      </c>
      <c r="T49" s="27">
        <v>1.5422600380212313E-2</v>
      </c>
      <c r="U49" s="27">
        <v>1.0840418204386106E-2</v>
      </c>
      <c r="V49" s="27">
        <v>7.8420603875574511E-3</v>
      </c>
      <c r="W49" s="27">
        <v>1.9458481957440174E-3</v>
      </c>
      <c r="X49" s="27">
        <v>2.1879609456870522E-3</v>
      </c>
      <c r="Y49" s="27">
        <v>1.6329164608380208E-3</v>
      </c>
      <c r="Z49" s="27">
        <v>3.2746294521994119E-3</v>
      </c>
      <c r="AA49" s="27">
        <v>2.0971742237495304E-3</v>
      </c>
      <c r="AB49" s="27">
        <v>1.3261378373300885E-3</v>
      </c>
      <c r="AC49" s="27">
        <v>1.0650751570201568E-3</v>
      </c>
      <c r="AD49" s="27">
        <v>3.4515114911616239E-3</v>
      </c>
      <c r="AE49" s="27">
        <v>4.7111487441917812E-3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2.6952567891533937E-3</v>
      </c>
      <c r="D50" s="21">
        <f t="shared" si="15"/>
        <v>3.0150224442007096E-3</v>
      </c>
      <c r="E50" s="21">
        <f t="shared" si="15"/>
        <v>3.441790018409554E-3</v>
      </c>
      <c r="F50" s="21">
        <f t="shared" si="15"/>
        <v>4.1749281085978335E-3</v>
      </c>
      <c r="G50" s="21">
        <f t="shared" si="15"/>
        <v>4.9895873468892111E-3</v>
      </c>
      <c r="H50" s="21">
        <f t="shared" si="15"/>
        <v>5.5269194352570543E-3</v>
      </c>
      <c r="I50" s="21">
        <f t="shared" si="15"/>
        <v>6.0304148581489464E-3</v>
      </c>
      <c r="J50" s="21">
        <f t="shared" si="15"/>
        <v>6.3516150878435082E-3</v>
      </c>
      <c r="K50" s="21">
        <f t="shared" si="15"/>
        <v>6.7227272771888894E-3</v>
      </c>
      <c r="L50" s="21">
        <f t="shared" si="15"/>
        <v>7.6185301580602013E-3</v>
      </c>
      <c r="M50" s="21">
        <f t="shared" si="15"/>
        <v>8.1539165919008432E-3</v>
      </c>
      <c r="N50" s="21">
        <f t="shared" si="15"/>
        <v>7.829659597514976E-3</v>
      </c>
      <c r="O50" s="21">
        <f t="shared" si="15"/>
        <v>7.9596808145387492E-3</v>
      </c>
      <c r="P50" s="21">
        <f t="shared" si="15"/>
        <v>7.7788481083062473E-3</v>
      </c>
      <c r="Q50" s="21">
        <f t="shared" si="15"/>
        <v>7.0363163609188815E-3</v>
      </c>
      <c r="R50" s="21">
        <f t="shared" si="15"/>
        <v>7.4509137179248645E-3</v>
      </c>
      <c r="S50" s="21">
        <f t="shared" si="15"/>
        <v>7.2610960183342732E-3</v>
      </c>
      <c r="T50" s="21">
        <f t="shared" si="15"/>
        <v>7.2210418491734339E-3</v>
      </c>
      <c r="U50" s="21">
        <f t="shared" si="15"/>
        <v>7.0342060195138492E-3</v>
      </c>
      <c r="V50" s="21">
        <f t="shared" si="15"/>
        <v>6.6370784056247328E-3</v>
      </c>
      <c r="W50" s="21">
        <f t="shared" si="15"/>
        <v>7.6133501922040327E-3</v>
      </c>
      <c r="X50" s="21">
        <f t="shared" si="15"/>
        <v>9.0111653923681118E-3</v>
      </c>
      <c r="Y50" s="21">
        <f t="shared" si="15"/>
        <v>9.325989225949665E-3</v>
      </c>
      <c r="Z50" s="21">
        <f t="shared" si="15"/>
        <v>1.0230592543320873E-2</v>
      </c>
      <c r="AA50" s="21">
        <f t="shared" si="15"/>
        <v>9.4001914081858918E-3</v>
      </c>
      <c r="AB50" s="21">
        <f t="shared" si="15"/>
        <v>1.0997758089189395E-2</v>
      </c>
      <c r="AC50" s="21">
        <f t="shared" si="15"/>
        <v>1.1968217721524796E-2</v>
      </c>
      <c r="AD50" s="21">
        <f t="shared" si="15"/>
        <v>1.2518193268400906E-2</v>
      </c>
      <c r="AE50" s="21">
        <f t="shared" si="15"/>
        <v>1.2915387014350599E-2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2.6952567891533937E-3</v>
      </c>
      <c r="D52" s="27">
        <v>3.0150224442007096E-3</v>
      </c>
      <c r="E52" s="27">
        <v>3.441790018409554E-3</v>
      </c>
      <c r="F52" s="27">
        <v>4.1749281085978335E-3</v>
      </c>
      <c r="G52" s="27">
        <v>4.9895873468892111E-3</v>
      </c>
      <c r="H52" s="27">
        <v>5.5269194352570543E-3</v>
      </c>
      <c r="I52" s="27">
        <v>6.0304148581489464E-3</v>
      </c>
      <c r="J52" s="27">
        <v>6.3516150878435082E-3</v>
      </c>
      <c r="K52" s="27">
        <v>6.7227272771888894E-3</v>
      </c>
      <c r="L52" s="27">
        <v>7.6185301580602013E-3</v>
      </c>
      <c r="M52" s="27">
        <v>8.1539165919008432E-3</v>
      </c>
      <c r="N52" s="27">
        <v>7.829659597514976E-3</v>
      </c>
      <c r="O52" s="27">
        <v>7.9596808145387492E-3</v>
      </c>
      <c r="P52" s="27">
        <v>7.7788481083062473E-3</v>
      </c>
      <c r="Q52" s="27">
        <v>7.0363163609188815E-3</v>
      </c>
      <c r="R52" s="27">
        <v>7.4509137179248645E-3</v>
      </c>
      <c r="S52" s="27">
        <v>7.2610960183342732E-3</v>
      </c>
      <c r="T52" s="27">
        <v>7.2210418491734339E-3</v>
      </c>
      <c r="U52" s="27">
        <v>7.0342060195138492E-3</v>
      </c>
      <c r="V52" s="27">
        <v>6.6370784056247328E-3</v>
      </c>
      <c r="W52" s="27">
        <v>7.6133501922040327E-3</v>
      </c>
      <c r="X52" s="27">
        <v>9.0111653923681118E-3</v>
      </c>
      <c r="Y52" s="27">
        <v>9.325989225949665E-3</v>
      </c>
      <c r="Z52" s="27">
        <v>1.0230592543320873E-2</v>
      </c>
      <c r="AA52" s="27">
        <v>9.4001914081858918E-3</v>
      </c>
      <c r="AB52" s="27">
        <v>1.0997758089189395E-2</v>
      </c>
      <c r="AC52" s="27">
        <v>1.1968217721524796E-2</v>
      </c>
      <c r="AD52" s="27">
        <v>1.2518193268400906E-2</v>
      </c>
      <c r="AE52" s="27">
        <v>1.2915387014350599E-2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2.4163602537411514E-2</v>
      </c>
      <c r="D53" s="21">
        <f t="shared" si="16"/>
        <v>2.4702450106552837E-2</v>
      </c>
      <c r="E53" s="21">
        <f t="shared" si="16"/>
        <v>2.4923059517140692E-2</v>
      </c>
      <c r="F53" s="21">
        <f t="shared" si="16"/>
        <v>2.4958557750430224E-2</v>
      </c>
      <c r="G53" s="21">
        <f t="shared" si="16"/>
        <v>2.528878528534733E-2</v>
      </c>
      <c r="H53" s="21">
        <f t="shared" si="16"/>
        <v>2.5520498810254852E-2</v>
      </c>
      <c r="I53" s="21">
        <f t="shared" si="16"/>
        <v>2.7656976106111432E-2</v>
      </c>
      <c r="J53" s="21">
        <f t="shared" si="16"/>
        <v>2.4349511223524689E-2</v>
      </c>
      <c r="K53" s="21">
        <f t="shared" si="16"/>
        <v>2.3047926265737498E-2</v>
      </c>
      <c r="L53" s="21">
        <f t="shared" si="16"/>
        <v>2.357388421284471E-2</v>
      </c>
      <c r="M53" s="21">
        <f t="shared" si="16"/>
        <v>2.3773816254617466E-2</v>
      </c>
      <c r="N53" s="21">
        <f t="shared" si="16"/>
        <v>2.3655533676650676E-2</v>
      </c>
      <c r="O53" s="21">
        <f t="shared" si="16"/>
        <v>2.3916755493002081E-2</v>
      </c>
      <c r="P53" s="21">
        <f t="shared" si="16"/>
        <v>2.3839208429436372E-2</v>
      </c>
      <c r="Q53" s="21">
        <f t="shared" si="16"/>
        <v>2.4376832580264563E-2</v>
      </c>
      <c r="R53" s="21">
        <f t="shared" si="16"/>
        <v>2.3990614779263127E-2</v>
      </c>
      <c r="S53" s="21">
        <f t="shared" si="16"/>
        <v>2.3986321734506273E-2</v>
      </c>
      <c r="T53" s="21">
        <f t="shared" si="16"/>
        <v>2.4183259138023681E-2</v>
      </c>
      <c r="U53" s="21">
        <f t="shared" si="16"/>
        <v>2.4803582466985604E-2</v>
      </c>
      <c r="V53" s="21">
        <f t="shared" si="16"/>
        <v>2.5083954619628986E-2</v>
      </c>
      <c r="W53" s="21">
        <f t="shared" si="16"/>
        <v>2.5162223879557286E-2</v>
      </c>
      <c r="X53" s="21">
        <f t="shared" si="16"/>
        <v>2.5838056770536699E-2</v>
      </c>
      <c r="Y53" s="21">
        <f t="shared" si="16"/>
        <v>2.5730293297647842E-2</v>
      </c>
      <c r="Z53" s="21">
        <f t="shared" si="16"/>
        <v>2.5406549904523876E-2</v>
      </c>
      <c r="AA53" s="21">
        <f t="shared" si="16"/>
        <v>2.6797096208077908E-2</v>
      </c>
      <c r="AB53" s="21">
        <f t="shared" si="16"/>
        <v>3.2546614491961688E-2</v>
      </c>
      <c r="AC53" s="21">
        <f t="shared" si="16"/>
        <v>3.2745564224407872E-2</v>
      </c>
      <c r="AD53" s="21">
        <f t="shared" si="16"/>
        <v>3.1940626108242269E-2</v>
      </c>
      <c r="AE53" s="21">
        <f t="shared" si="16"/>
        <v>3.2407193421265169E-2</v>
      </c>
    </row>
    <row r="54" spans="1:31" x14ac:dyDescent="0.2">
      <c r="A54" s="13" t="s">
        <v>117</v>
      </c>
      <c r="B54" s="4" t="s">
        <v>118</v>
      </c>
      <c r="C54" s="27">
        <v>1.9819122351325659E-3</v>
      </c>
      <c r="D54" s="27">
        <v>1.9976068566036034E-3</v>
      </c>
      <c r="E54" s="27">
        <v>1.965796989146066E-3</v>
      </c>
      <c r="F54" s="27">
        <v>1.9789684584821951E-3</v>
      </c>
      <c r="G54" s="27">
        <v>2.1284690753163946E-3</v>
      </c>
      <c r="H54" s="27">
        <v>2.1702647208991601E-3</v>
      </c>
      <c r="I54" s="27">
        <v>3.0574451989902403E-3</v>
      </c>
      <c r="J54" s="27">
        <v>2.7178306687007458E-4</v>
      </c>
      <c r="K54" s="27">
        <v>1.0227123821379066E-4</v>
      </c>
      <c r="L54" s="27">
        <v>1.0950207592578809E-4</v>
      </c>
      <c r="M54" s="27">
        <v>1.2618600521569268E-4</v>
      </c>
      <c r="N54" s="27">
        <v>9.6997215435175335E-5</v>
      </c>
      <c r="O54" s="27">
        <v>1.0949963121889321E-4</v>
      </c>
      <c r="P54" s="27">
        <v>9.41956232695566E-5</v>
      </c>
      <c r="Q54" s="27">
        <v>2.7954571662887351E-4</v>
      </c>
      <c r="R54" s="27">
        <v>1.6872665226956059E-4</v>
      </c>
      <c r="S54" s="27">
        <v>1.6924983894980256E-4</v>
      </c>
      <c r="T54" s="27">
        <v>2.0184798010523865E-4</v>
      </c>
      <c r="U54" s="27">
        <v>3.6893562968732873E-4</v>
      </c>
      <c r="V54" s="27">
        <v>3.2327553397240366E-4</v>
      </c>
      <c r="W54" s="27">
        <v>5.1296889352874431E-4</v>
      </c>
      <c r="X54" s="27">
        <v>5.0446186407925324E-4</v>
      </c>
      <c r="Y54" s="27">
        <v>4.6881808281519114E-4</v>
      </c>
      <c r="Z54" s="27">
        <v>4.1026673492832946E-4</v>
      </c>
      <c r="AA54" s="27">
        <v>1.0081944035788828E-3</v>
      </c>
      <c r="AB54" s="27">
        <v>4.7511443107949345E-4</v>
      </c>
      <c r="AC54" s="27">
        <v>7.4705825295806789E-4</v>
      </c>
      <c r="AD54" s="27">
        <v>7.789283800717896E-4</v>
      </c>
      <c r="AE54" s="27">
        <v>8.3137646708769588E-4</v>
      </c>
    </row>
    <row r="55" spans="1:31" x14ac:dyDescent="0.2">
      <c r="A55" s="13" t="s">
        <v>119</v>
      </c>
      <c r="B55" s="4" t="s">
        <v>120</v>
      </c>
      <c r="C55" s="27">
        <v>2.1511390315625191E-2</v>
      </c>
      <c r="D55" s="27">
        <v>2.1587761593478548E-2</v>
      </c>
      <c r="E55" s="27">
        <v>2.1924512610820696E-2</v>
      </c>
      <c r="F55" s="27">
        <v>2.2163817096530446E-2</v>
      </c>
      <c r="G55" s="27">
        <v>2.2387050641548216E-2</v>
      </c>
      <c r="H55" s="27">
        <v>2.2903816505262985E-2</v>
      </c>
      <c r="I55" s="27">
        <v>2.3203172268148681E-2</v>
      </c>
      <c r="J55" s="27">
        <v>2.2838358617919503E-2</v>
      </c>
      <c r="K55" s="27">
        <v>2.2302400515154742E-2</v>
      </c>
      <c r="L55" s="27">
        <v>2.2771151403738921E-2</v>
      </c>
      <c r="M55" s="27">
        <v>2.3084670318194628E-2</v>
      </c>
      <c r="N55" s="27">
        <v>2.3199872981741695E-2</v>
      </c>
      <c r="O55" s="27">
        <v>2.3354686997383977E-2</v>
      </c>
      <c r="P55" s="27">
        <v>2.3295251720413981E-2</v>
      </c>
      <c r="Q55" s="27">
        <v>2.3361461855930046E-2</v>
      </c>
      <c r="R55" s="27">
        <v>2.3384063028218893E-2</v>
      </c>
      <c r="S55" s="27">
        <v>2.3437870221197792E-2</v>
      </c>
      <c r="T55" s="27">
        <v>2.365599835706517E-2</v>
      </c>
      <c r="U55" s="27">
        <v>2.3737844886157562E-2</v>
      </c>
      <c r="V55" s="27">
        <v>2.3966007926620646E-2</v>
      </c>
      <c r="W55" s="27">
        <v>2.3667831534013802E-2</v>
      </c>
      <c r="X55" s="27">
        <v>2.3876220018982E-2</v>
      </c>
      <c r="Y55" s="27">
        <v>2.4197099641177507E-2</v>
      </c>
      <c r="Z55" s="27">
        <v>2.443954370218792E-2</v>
      </c>
      <c r="AA55" s="27">
        <v>2.5095020214604594E-2</v>
      </c>
      <c r="AB55" s="27">
        <v>3.1676686616602737E-2</v>
      </c>
      <c r="AC55" s="27">
        <v>3.1408917663034344E-2</v>
      </c>
      <c r="AD55" s="27">
        <v>3.0342721055414735E-2</v>
      </c>
      <c r="AE55" s="27">
        <v>3.0947658160572957E-2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6.7029998665375811E-4</v>
      </c>
      <c r="D56" s="21">
        <f t="shared" si="17"/>
        <v>1.1170816564706864E-3</v>
      </c>
      <c r="E56" s="21">
        <f t="shared" si="17"/>
        <v>1.0327499171739285E-3</v>
      </c>
      <c r="F56" s="21">
        <f t="shared" si="17"/>
        <v>8.1577219541758336E-4</v>
      </c>
      <c r="G56" s="21">
        <f t="shared" si="17"/>
        <v>7.7326556848272084E-4</v>
      </c>
      <c r="H56" s="21">
        <f t="shared" si="17"/>
        <v>4.4641758409270699E-4</v>
      </c>
      <c r="I56" s="21">
        <f t="shared" si="17"/>
        <v>1.3963586389725102E-3</v>
      </c>
      <c r="J56" s="21">
        <f t="shared" si="17"/>
        <v>1.2393695387351131E-3</v>
      </c>
      <c r="K56" s="21">
        <f t="shared" si="17"/>
        <v>6.4325451236896594E-4</v>
      </c>
      <c r="L56" s="21">
        <f t="shared" si="17"/>
        <v>6.9323073318000366E-4</v>
      </c>
      <c r="M56" s="21">
        <f t="shared" si="17"/>
        <v>5.6295993120714311E-4</v>
      </c>
      <c r="N56" s="21">
        <f t="shared" si="17"/>
        <v>3.5866347947380577E-4</v>
      </c>
      <c r="O56" s="21">
        <f t="shared" si="17"/>
        <v>4.5256886439921072E-4</v>
      </c>
      <c r="P56" s="21">
        <f t="shared" si="17"/>
        <v>4.4976108575283622E-4</v>
      </c>
      <c r="Q56" s="21">
        <f t="shared" si="17"/>
        <v>7.3582500770564565E-4</v>
      </c>
      <c r="R56" s="21">
        <f t="shared" si="17"/>
        <v>4.3782509877467131E-4</v>
      </c>
      <c r="S56" s="21">
        <f t="shared" si="17"/>
        <v>3.7920167435868041E-4</v>
      </c>
      <c r="T56" s="21">
        <f t="shared" si="17"/>
        <v>3.2541280085327472E-4</v>
      </c>
      <c r="U56" s="21">
        <f t="shared" si="17"/>
        <v>6.9680195114071636E-4</v>
      </c>
      <c r="V56" s="21">
        <f t="shared" si="17"/>
        <v>7.9467115903593638E-4</v>
      </c>
      <c r="W56" s="21">
        <f t="shared" si="17"/>
        <v>9.8142345201473894E-4</v>
      </c>
      <c r="X56" s="21">
        <f t="shared" si="17"/>
        <v>1.4573748874754432E-3</v>
      </c>
      <c r="Y56" s="21">
        <f t="shared" si="17"/>
        <v>1.0643755736551436E-3</v>
      </c>
      <c r="Z56" s="21">
        <f t="shared" si="17"/>
        <v>5.5673946740762801E-4</v>
      </c>
      <c r="AA56" s="21">
        <f t="shared" si="17"/>
        <v>6.9388158989443357E-4</v>
      </c>
      <c r="AB56" s="21">
        <f t="shared" si="17"/>
        <v>3.9481344427946081E-4</v>
      </c>
      <c r="AC56" s="21">
        <f t="shared" si="17"/>
        <v>5.8958830841545967E-4</v>
      </c>
      <c r="AD56" s="21">
        <f t="shared" si="17"/>
        <v>8.1897667275574577E-4</v>
      </c>
      <c r="AE56" s="21">
        <f t="shared" si="17"/>
        <v>6.2815879360452246E-4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1.8545813936092658E-5</v>
      </c>
      <c r="D58" s="27">
        <v>2.258314338476343E-5</v>
      </c>
      <c r="E58" s="27">
        <v>2.3830828963538479E-5</v>
      </c>
      <c r="F58" s="27">
        <v>2.3606174335956672E-5</v>
      </c>
      <c r="G58" s="27">
        <v>2.381135790729272E-5</v>
      </c>
      <c r="H58" s="27">
        <v>2.3085963604244002E-5</v>
      </c>
      <c r="I58" s="27">
        <v>3.4483204547137286E-5</v>
      </c>
      <c r="J58" s="27">
        <v>3.2613242774066469E-5</v>
      </c>
      <c r="K58" s="27">
        <v>2.857212682559218E-5</v>
      </c>
      <c r="L58" s="27">
        <v>3.025838654557754E-5</v>
      </c>
      <c r="M58" s="27">
        <v>2.5652628626020502E-5</v>
      </c>
      <c r="N58" s="27">
        <v>2.1697071334018149E-5</v>
      </c>
      <c r="O58" s="27">
        <v>2.1846312137634323E-5</v>
      </c>
      <c r="P58" s="27">
        <v>2.4133075345542394E-5</v>
      </c>
      <c r="Q58" s="27">
        <v>2.1849076214083639E-5</v>
      </c>
      <c r="R58" s="27">
        <v>2.444209201594387E-5</v>
      </c>
      <c r="S58" s="27">
        <v>2.6845514761163723E-5</v>
      </c>
      <c r="T58" s="27">
        <v>2.2472431900017782E-5</v>
      </c>
      <c r="U58" s="27">
        <v>3.113138744593962E-5</v>
      </c>
      <c r="V58" s="27">
        <v>2.8654290227269135E-5</v>
      </c>
      <c r="W58" s="27">
        <v>2.4387308860740252E-5</v>
      </c>
      <c r="X58" s="27">
        <v>2.8528470596052976E-5</v>
      </c>
      <c r="Y58" s="27">
        <v>3.0540042969877299E-5</v>
      </c>
      <c r="Z58" s="27">
        <v>2.6885830260005577E-5</v>
      </c>
      <c r="AA58" s="27">
        <v>2.3152254517512837E-5</v>
      </c>
      <c r="AB58" s="27">
        <v>2.7989494104635515E-5</v>
      </c>
      <c r="AC58" s="27">
        <v>2.3753245080956412E-5</v>
      </c>
      <c r="AD58" s="27">
        <v>2.3859369245644307E-5</v>
      </c>
      <c r="AE58" s="27">
        <v>2.3347275923645547E-5</v>
      </c>
    </row>
    <row r="59" spans="1:31" x14ac:dyDescent="0.2">
      <c r="A59" s="13" t="s">
        <v>127</v>
      </c>
      <c r="B59" s="4" t="s">
        <v>128</v>
      </c>
      <c r="C59" s="27">
        <v>6.5175417271766541E-4</v>
      </c>
      <c r="D59" s="27">
        <v>1.0944985130859231E-3</v>
      </c>
      <c r="E59" s="27">
        <v>1.00891908821039E-3</v>
      </c>
      <c r="F59" s="27">
        <v>7.9216602108162664E-4</v>
      </c>
      <c r="G59" s="27">
        <v>7.4945421057542806E-4</v>
      </c>
      <c r="H59" s="27">
        <v>4.2333162048846301E-4</v>
      </c>
      <c r="I59" s="27">
        <v>1.3618754344253729E-3</v>
      </c>
      <c r="J59" s="27">
        <v>1.2067562959610467E-3</v>
      </c>
      <c r="K59" s="27">
        <v>6.1468238554337378E-4</v>
      </c>
      <c r="L59" s="27">
        <v>6.6297234663442609E-4</v>
      </c>
      <c r="M59" s="27">
        <v>5.3730730258112259E-4</v>
      </c>
      <c r="N59" s="27">
        <v>3.369664081397876E-4</v>
      </c>
      <c r="O59" s="27">
        <v>4.307225522615764E-4</v>
      </c>
      <c r="P59" s="27">
        <v>4.2562801040729384E-4</v>
      </c>
      <c r="Q59" s="27">
        <v>7.1397593149156199E-4</v>
      </c>
      <c r="R59" s="27">
        <v>4.1338300675872744E-4</v>
      </c>
      <c r="S59" s="27">
        <v>3.5235615959751669E-4</v>
      </c>
      <c r="T59" s="27">
        <v>3.0294036895325691E-4</v>
      </c>
      <c r="U59" s="27">
        <v>6.6567056369477677E-4</v>
      </c>
      <c r="V59" s="27">
        <v>7.6601686880866727E-4</v>
      </c>
      <c r="W59" s="27">
        <v>9.5703614315399861E-4</v>
      </c>
      <c r="X59" s="27">
        <v>1.4288464168793903E-3</v>
      </c>
      <c r="Y59" s="27">
        <v>1.0338355306852662E-3</v>
      </c>
      <c r="Z59" s="27">
        <v>5.2985363714762247E-4</v>
      </c>
      <c r="AA59" s="27">
        <v>6.7072933537692069E-4</v>
      </c>
      <c r="AB59" s="27">
        <v>3.6682395017482528E-4</v>
      </c>
      <c r="AC59" s="27">
        <v>5.6583506333450322E-4</v>
      </c>
      <c r="AD59" s="27">
        <v>7.9511730351010141E-4</v>
      </c>
      <c r="AE59" s="27">
        <v>6.0481151768087692E-4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1.1683499417792601E-5</v>
      </c>
      <c r="X60" s="21">
        <f t="shared" si="18"/>
        <v>1.2141021608460001E-5</v>
      </c>
      <c r="Y60" s="21">
        <f t="shared" si="18"/>
        <v>6.597005460906962E-5</v>
      </c>
      <c r="Z60" s="21">
        <f t="shared" si="18"/>
        <v>8.6505703856236844E-5</v>
      </c>
      <c r="AA60" s="21">
        <f t="shared" si="18"/>
        <v>8.2247282443689449E-5</v>
      </c>
      <c r="AB60" s="21">
        <f t="shared" si="18"/>
        <v>5.9137356269836366E-5</v>
      </c>
      <c r="AC60" s="21">
        <f t="shared" si="18"/>
        <v>4.1729659768851256E-6</v>
      </c>
      <c r="AD60" s="21">
        <f t="shared" si="18"/>
        <v>1.4585857143638654E-5</v>
      </c>
      <c r="AE60" s="21">
        <f t="shared" si="18"/>
        <v>6.2765478280179743E-6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1.1683499417792601E-5</v>
      </c>
      <c r="X62" s="21">
        <f t="shared" si="19"/>
        <v>1.2141021608460001E-5</v>
      </c>
      <c r="Y62" s="21">
        <f t="shared" si="19"/>
        <v>6.597005460906962E-5</v>
      </c>
      <c r="Z62" s="21">
        <f t="shared" si="19"/>
        <v>8.6505703856236844E-5</v>
      </c>
      <c r="AA62" s="21">
        <f t="shared" si="19"/>
        <v>8.2247282443689449E-5</v>
      </c>
      <c r="AB62" s="21">
        <f t="shared" si="19"/>
        <v>5.9137356269836366E-5</v>
      </c>
      <c r="AC62" s="21">
        <f t="shared" si="19"/>
        <v>4.1729659768851256E-6</v>
      </c>
      <c r="AD62" s="21">
        <f t="shared" si="19"/>
        <v>1.4585857143638654E-5</v>
      </c>
      <c r="AE62" s="21">
        <f t="shared" si="19"/>
        <v>6.2765478280179743E-6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1.1683499417792601E-5</v>
      </c>
      <c r="X63" s="27">
        <v>1.2141021608460001E-5</v>
      </c>
      <c r="Y63" s="27">
        <v>6.597005460906962E-5</v>
      </c>
      <c r="Z63" s="27">
        <v>8.6505703856236844E-5</v>
      </c>
      <c r="AA63" s="27">
        <v>8.2247282443689449E-5</v>
      </c>
      <c r="AB63" s="27">
        <v>5.9137356269836366E-5</v>
      </c>
      <c r="AC63" s="27">
        <v>4.1729659768851256E-6</v>
      </c>
      <c r="AD63" s="27">
        <v>1.4585857143638654E-5</v>
      </c>
      <c r="AE63" s="27">
        <v>6.2765478280179743E-6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3.6293596287600561E-7</v>
      </c>
      <c r="D67" s="21">
        <f t="shared" si="20"/>
        <v>3.3195412917695191E-7</v>
      </c>
      <c r="E67" s="21">
        <f t="shared" si="20"/>
        <v>2.7136796570968306E-7</v>
      </c>
      <c r="F67" s="21">
        <f t="shared" si="20"/>
        <v>2.5613072699336397E-7</v>
      </c>
      <c r="G67" s="21">
        <f t="shared" si="20"/>
        <v>2.5903305817742475E-7</v>
      </c>
      <c r="H67" s="21">
        <f t="shared" si="20"/>
        <v>1.8248407319782164E-7</v>
      </c>
      <c r="I67" s="21">
        <f t="shared" si="20"/>
        <v>1.5890263232732777E-7</v>
      </c>
      <c r="J67" s="21">
        <f t="shared" si="20"/>
        <v>1.1873436873992655E-7</v>
      </c>
      <c r="K67" s="21">
        <f t="shared" si="20"/>
        <v>1.0666067101423372E-7</v>
      </c>
      <c r="L67" s="21">
        <f t="shared" si="20"/>
        <v>1.0520950542220331E-7</v>
      </c>
      <c r="M67" s="21">
        <f t="shared" si="20"/>
        <v>1.1826999575047686E-7</v>
      </c>
      <c r="N67" s="21">
        <f t="shared" si="20"/>
        <v>1.1210254198434768E-7</v>
      </c>
      <c r="O67" s="21">
        <f t="shared" si="20"/>
        <v>9.3237389287952607E-8</v>
      </c>
      <c r="P67" s="21">
        <f t="shared" si="20"/>
        <v>7.618619358159551E-8</v>
      </c>
      <c r="Q67" s="21">
        <f t="shared" si="20"/>
        <v>8.0219337364108882E-8</v>
      </c>
      <c r="R67" s="21">
        <f t="shared" si="20"/>
        <v>6.8397078810213992E-8</v>
      </c>
      <c r="S67" s="21">
        <f t="shared" si="20"/>
        <v>5.736202230344706E-8</v>
      </c>
      <c r="T67" s="21">
        <f t="shared" si="20"/>
        <v>5.5701732996799852E-8</v>
      </c>
      <c r="U67" s="21">
        <f t="shared" si="20"/>
        <v>5.3845993641682659E-8</v>
      </c>
      <c r="V67" s="21">
        <f t="shared" si="20"/>
        <v>8.3372891062073423E-8</v>
      </c>
      <c r="W67" s="21">
        <f t="shared" si="20"/>
        <v>7.7804748797270437E-8</v>
      </c>
      <c r="X67" s="21">
        <f t="shared" si="20"/>
        <v>1.0272810258609015E-7</v>
      </c>
      <c r="Y67" s="21">
        <f t="shared" si="20"/>
        <v>1.3978097576295271E-7</v>
      </c>
      <c r="Z67" s="21">
        <f t="shared" si="20"/>
        <v>1.4460809146555462E-7</v>
      </c>
      <c r="AA67" s="21">
        <f t="shared" si="20"/>
        <v>1.6039425172481235E-7</v>
      </c>
      <c r="AB67" s="21">
        <f t="shared" si="20"/>
        <v>1.1065669124664509E-7</v>
      </c>
      <c r="AC67" s="21">
        <f t="shared" si="20"/>
        <v>9.4716250968223304E-8</v>
      </c>
      <c r="AD67" s="21">
        <f t="shared" si="20"/>
        <v>7.4165366758444094E-8</v>
      </c>
      <c r="AE67" s="21">
        <f t="shared" si="20"/>
        <v>7.0311949020514015E-8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3.6293596287600561E-7</v>
      </c>
      <c r="D80" s="21">
        <f t="shared" si="25"/>
        <v>3.3195412917695191E-7</v>
      </c>
      <c r="E80" s="21">
        <f t="shared" si="25"/>
        <v>2.7136796570968306E-7</v>
      </c>
      <c r="F80" s="21">
        <f t="shared" si="25"/>
        <v>2.5613072699336397E-7</v>
      </c>
      <c r="G80" s="21">
        <f t="shared" si="25"/>
        <v>2.5903305817742475E-7</v>
      </c>
      <c r="H80" s="21">
        <f t="shared" si="25"/>
        <v>1.8248407319782164E-7</v>
      </c>
      <c r="I80" s="21">
        <f t="shared" si="25"/>
        <v>1.5890263232732777E-7</v>
      </c>
      <c r="J80" s="21">
        <f t="shared" si="25"/>
        <v>1.1873436873992655E-7</v>
      </c>
      <c r="K80" s="21">
        <f t="shared" si="25"/>
        <v>1.0666067101423372E-7</v>
      </c>
      <c r="L80" s="21">
        <f t="shared" si="25"/>
        <v>1.0520950542220331E-7</v>
      </c>
      <c r="M80" s="21">
        <f t="shared" si="25"/>
        <v>1.1826999575047686E-7</v>
      </c>
      <c r="N80" s="21">
        <f t="shared" si="25"/>
        <v>1.1210254198434768E-7</v>
      </c>
      <c r="O80" s="21">
        <f t="shared" si="25"/>
        <v>9.3237389287952607E-8</v>
      </c>
      <c r="P80" s="21">
        <f t="shared" si="25"/>
        <v>7.618619358159551E-8</v>
      </c>
      <c r="Q80" s="21">
        <f t="shared" si="25"/>
        <v>8.0219337364108882E-8</v>
      </c>
      <c r="R80" s="21">
        <f t="shared" si="25"/>
        <v>6.8397078810213992E-8</v>
      </c>
      <c r="S80" s="21">
        <f t="shared" si="25"/>
        <v>5.736202230344706E-8</v>
      </c>
      <c r="T80" s="21">
        <f t="shared" si="25"/>
        <v>5.5701732996799852E-8</v>
      </c>
      <c r="U80" s="21">
        <f t="shared" si="25"/>
        <v>5.3845993641682659E-8</v>
      </c>
      <c r="V80" s="21">
        <f t="shared" si="25"/>
        <v>8.3372891062073423E-8</v>
      </c>
      <c r="W80" s="21">
        <f t="shared" si="25"/>
        <v>7.7804748797270437E-8</v>
      </c>
      <c r="X80" s="21">
        <f t="shared" si="25"/>
        <v>1.0272810258609015E-7</v>
      </c>
      <c r="Y80" s="21">
        <f t="shared" si="25"/>
        <v>1.3978097576295271E-7</v>
      </c>
      <c r="Z80" s="21">
        <f t="shared" si="25"/>
        <v>1.4460809146555462E-7</v>
      </c>
      <c r="AA80" s="21">
        <f t="shared" si="25"/>
        <v>1.6039425172481235E-7</v>
      </c>
      <c r="AB80" s="21">
        <f t="shared" si="25"/>
        <v>1.1065669124664509E-7</v>
      </c>
      <c r="AC80" s="21">
        <f t="shared" si="25"/>
        <v>9.4716250968223304E-8</v>
      </c>
      <c r="AD80" s="21">
        <f t="shared" si="25"/>
        <v>7.4165366758444094E-8</v>
      </c>
      <c r="AE80" s="21">
        <f t="shared" si="25"/>
        <v>7.0311949020514015E-8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3.6293596287600561E-7</v>
      </c>
      <c r="D81" s="21">
        <f t="shared" si="26"/>
        <v>3.3195412917695191E-7</v>
      </c>
      <c r="E81" s="21">
        <f t="shared" si="26"/>
        <v>2.7136796570968306E-7</v>
      </c>
      <c r="F81" s="21">
        <f t="shared" si="26"/>
        <v>2.5613072699336397E-7</v>
      </c>
      <c r="G81" s="21">
        <f t="shared" si="26"/>
        <v>2.5903305817742475E-7</v>
      </c>
      <c r="H81" s="21">
        <f t="shared" si="26"/>
        <v>1.8248407319782164E-7</v>
      </c>
      <c r="I81" s="21">
        <f t="shared" si="26"/>
        <v>1.5890263232732777E-7</v>
      </c>
      <c r="J81" s="21">
        <f t="shared" si="26"/>
        <v>1.1873436873992655E-7</v>
      </c>
      <c r="K81" s="21">
        <f t="shared" si="26"/>
        <v>1.0666067101423372E-7</v>
      </c>
      <c r="L81" s="21">
        <f t="shared" si="26"/>
        <v>1.0520950542220331E-7</v>
      </c>
      <c r="M81" s="21">
        <f t="shared" si="26"/>
        <v>1.1826999575047686E-7</v>
      </c>
      <c r="N81" s="21">
        <f t="shared" si="26"/>
        <v>1.1210254198434768E-7</v>
      </c>
      <c r="O81" s="21">
        <f t="shared" si="26"/>
        <v>9.3237389287952607E-8</v>
      </c>
      <c r="P81" s="21">
        <f t="shared" si="26"/>
        <v>7.618619358159551E-8</v>
      </c>
      <c r="Q81" s="21">
        <f t="shared" si="26"/>
        <v>8.0219337364108882E-8</v>
      </c>
      <c r="R81" s="21">
        <f t="shared" si="26"/>
        <v>6.8397078810213992E-8</v>
      </c>
      <c r="S81" s="21">
        <f t="shared" si="26"/>
        <v>5.736202230344706E-8</v>
      </c>
      <c r="T81" s="21">
        <f t="shared" si="26"/>
        <v>5.5701732996799852E-8</v>
      </c>
      <c r="U81" s="21">
        <f t="shared" si="26"/>
        <v>5.3845993641682659E-8</v>
      </c>
      <c r="V81" s="21">
        <f t="shared" si="26"/>
        <v>8.3372891062073423E-8</v>
      </c>
      <c r="W81" s="21">
        <f t="shared" si="26"/>
        <v>7.7804748797270437E-8</v>
      </c>
      <c r="X81" s="21">
        <f t="shared" si="26"/>
        <v>1.0272810258609015E-7</v>
      </c>
      <c r="Y81" s="21">
        <f t="shared" si="26"/>
        <v>1.3978097576295271E-7</v>
      </c>
      <c r="Z81" s="21">
        <f t="shared" si="26"/>
        <v>1.4460809146555462E-7</v>
      </c>
      <c r="AA81" s="21">
        <f t="shared" si="26"/>
        <v>1.6039425172481235E-7</v>
      </c>
      <c r="AB81" s="21">
        <f t="shared" si="26"/>
        <v>1.1065669124664509E-7</v>
      </c>
      <c r="AC81" s="21">
        <f t="shared" si="26"/>
        <v>9.4716250968223304E-8</v>
      </c>
      <c r="AD81" s="21">
        <f t="shared" si="26"/>
        <v>7.4165366758444094E-8</v>
      </c>
      <c r="AE81" s="21">
        <f t="shared" si="26"/>
        <v>7.0311949020514015E-8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3.6293596287600561E-7</v>
      </c>
      <c r="D83" s="27">
        <v>3.3195412917695191E-7</v>
      </c>
      <c r="E83" s="27">
        <v>2.7136796570968306E-7</v>
      </c>
      <c r="F83" s="27">
        <v>2.5613072699336397E-7</v>
      </c>
      <c r="G83" s="27">
        <v>2.5903305817742475E-7</v>
      </c>
      <c r="H83" s="27">
        <v>1.8248407319782164E-7</v>
      </c>
      <c r="I83" s="27">
        <v>1.5890263232732777E-7</v>
      </c>
      <c r="J83" s="27">
        <v>1.1873436873992655E-7</v>
      </c>
      <c r="K83" s="27">
        <v>1.0666067101423372E-7</v>
      </c>
      <c r="L83" s="27">
        <v>1.0520950542220331E-7</v>
      </c>
      <c r="M83" s="27">
        <v>1.1826999575047686E-7</v>
      </c>
      <c r="N83" s="27">
        <v>1.1210254198434768E-7</v>
      </c>
      <c r="O83" s="27">
        <v>9.3237389287952607E-8</v>
      </c>
      <c r="P83" s="27">
        <v>7.618619358159551E-8</v>
      </c>
      <c r="Q83" s="27">
        <v>8.0219337364108882E-8</v>
      </c>
      <c r="R83" s="27">
        <v>6.8397078810213992E-8</v>
      </c>
      <c r="S83" s="27">
        <v>5.736202230344706E-8</v>
      </c>
      <c r="T83" s="27">
        <v>5.5701732996799852E-8</v>
      </c>
      <c r="U83" s="27">
        <v>5.3845993641682659E-8</v>
      </c>
      <c r="V83" s="27">
        <v>8.3372891062073423E-8</v>
      </c>
      <c r="W83" s="27">
        <v>7.7804748797270437E-8</v>
      </c>
      <c r="X83" s="27">
        <v>1.0272810258609015E-7</v>
      </c>
      <c r="Y83" s="27">
        <v>1.3978097576295271E-7</v>
      </c>
      <c r="Z83" s="27">
        <v>1.4460809146555462E-7</v>
      </c>
      <c r="AA83" s="27">
        <v>1.6039425172481235E-7</v>
      </c>
      <c r="AB83" s="27">
        <v>1.1065669124664509E-7</v>
      </c>
      <c r="AC83" s="27">
        <v>9.4716250968223304E-8</v>
      </c>
      <c r="AD83" s="27">
        <v>7.4165366758444094E-8</v>
      </c>
      <c r="AE83" s="27">
        <v>7.0311949020514015E-8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0</v>
      </c>
      <c r="D91" s="21">
        <f t="shared" si="28"/>
        <v>0</v>
      </c>
      <c r="E91" s="21">
        <f t="shared" si="28"/>
        <v>0</v>
      </c>
      <c r="F91" s="21">
        <f t="shared" si="28"/>
        <v>0</v>
      </c>
      <c r="G91" s="21">
        <f t="shared" si="28"/>
        <v>0</v>
      </c>
      <c r="H91" s="21">
        <f t="shared" si="28"/>
        <v>0</v>
      </c>
      <c r="I91" s="21">
        <f t="shared" si="28"/>
        <v>0</v>
      </c>
      <c r="J91" s="21">
        <f t="shared" si="28"/>
        <v>0</v>
      </c>
      <c r="K91" s="21">
        <f t="shared" si="28"/>
        <v>0</v>
      </c>
      <c r="L91" s="21">
        <f t="shared" si="28"/>
        <v>0</v>
      </c>
      <c r="M91" s="21">
        <f t="shared" si="28"/>
        <v>0</v>
      </c>
      <c r="N91" s="21">
        <f t="shared" si="28"/>
        <v>0</v>
      </c>
      <c r="O91" s="21">
        <f t="shared" si="28"/>
        <v>0</v>
      </c>
      <c r="P91" s="21">
        <f t="shared" si="28"/>
        <v>0</v>
      </c>
      <c r="Q91" s="21">
        <f t="shared" si="28"/>
        <v>0</v>
      </c>
      <c r="R91" s="21">
        <f t="shared" si="28"/>
        <v>0</v>
      </c>
      <c r="S91" s="21">
        <f t="shared" si="28"/>
        <v>0</v>
      </c>
      <c r="T91" s="21">
        <f t="shared" si="28"/>
        <v>0</v>
      </c>
      <c r="U91" s="21">
        <f t="shared" si="28"/>
        <v>0</v>
      </c>
      <c r="V91" s="21">
        <f t="shared" si="28"/>
        <v>0</v>
      </c>
      <c r="W91" s="21">
        <f t="shared" si="28"/>
        <v>0</v>
      </c>
      <c r="X91" s="21">
        <f t="shared" si="28"/>
        <v>0</v>
      </c>
      <c r="Y91" s="21">
        <f t="shared" si="28"/>
        <v>0</v>
      </c>
      <c r="Z91" s="21">
        <f t="shared" si="28"/>
        <v>0</v>
      </c>
      <c r="AA91" s="21">
        <f t="shared" si="28"/>
        <v>0</v>
      </c>
      <c r="AB91" s="21">
        <f t="shared" si="28"/>
        <v>0</v>
      </c>
      <c r="AC91" s="21">
        <f t="shared" si="28"/>
        <v>0</v>
      </c>
      <c r="AD91" s="21">
        <f t="shared" si="28"/>
        <v>0</v>
      </c>
      <c r="AE91" s="21">
        <f t="shared" si="28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2.0270984452943372E-4</v>
      </c>
      <c r="D111" s="21">
        <f t="shared" si="33"/>
        <v>2.0270984452943377E-4</v>
      </c>
      <c r="E111" s="21">
        <f t="shared" si="33"/>
        <v>2.0270984452943374E-4</v>
      </c>
      <c r="F111" s="21">
        <f t="shared" si="33"/>
        <v>2.0270984452943369E-4</v>
      </c>
      <c r="G111" s="21">
        <f t="shared" si="33"/>
        <v>2.0270984452943372E-4</v>
      </c>
      <c r="H111" s="21">
        <f t="shared" si="33"/>
        <v>2.0270984452943369E-4</v>
      </c>
      <c r="I111" s="21">
        <f t="shared" si="33"/>
        <v>2.0270984452943372E-4</v>
      </c>
      <c r="J111" s="21">
        <f t="shared" si="33"/>
        <v>2.0270984452943369E-4</v>
      </c>
      <c r="K111" s="21">
        <f t="shared" si="33"/>
        <v>2.0270984452943372E-4</v>
      </c>
      <c r="L111" s="21">
        <f t="shared" si="33"/>
        <v>2.0270984452943372E-4</v>
      </c>
      <c r="M111" s="21">
        <f t="shared" si="33"/>
        <v>2.0270984452943374E-4</v>
      </c>
      <c r="N111" s="21">
        <f t="shared" si="33"/>
        <v>2.0270984452943374E-4</v>
      </c>
      <c r="O111" s="21">
        <f t="shared" si="33"/>
        <v>2.0270984452943372E-4</v>
      </c>
      <c r="P111" s="21">
        <f t="shared" si="33"/>
        <v>2.0197424414785645E-4</v>
      </c>
      <c r="Q111" s="21">
        <f t="shared" si="33"/>
        <v>2.0119334679166853E-4</v>
      </c>
      <c r="R111" s="21">
        <f t="shared" si="33"/>
        <v>2.0043820466260885E-4</v>
      </c>
      <c r="S111" s="21">
        <f t="shared" si="33"/>
        <v>1.996679917343008E-4</v>
      </c>
      <c r="T111" s="21">
        <f t="shared" si="33"/>
        <v>1.9894684483119928E-4</v>
      </c>
      <c r="U111" s="21">
        <f t="shared" si="33"/>
        <v>1.9814807041673143E-4</v>
      </c>
      <c r="V111" s="21">
        <f t="shared" si="33"/>
        <v>1.9739295485989995E-4</v>
      </c>
      <c r="W111" s="21">
        <f t="shared" si="33"/>
        <v>1.9669762322706988E-4</v>
      </c>
      <c r="X111" s="21">
        <f t="shared" si="33"/>
        <v>1.9598810440460288E-4</v>
      </c>
      <c r="Y111" s="21">
        <f t="shared" si="33"/>
        <v>1.6284395235146399E-4</v>
      </c>
      <c r="Z111" s="21">
        <f t="shared" si="33"/>
        <v>1.3003851043586731E-4</v>
      </c>
      <c r="AA111" s="21">
        <f t="shared" si="33"/>
        <v>1.3777051294741995E-4</v>
      </c>
      <c r="AB111" s="21">
        <f t="shared" si="33"/>
        <v>1.4540897335118581E-4</v>
      </c>
      <c r="AC111" s="21">
        <f t="shared" si="33"/>
        <v>1.171000792149141E-4</v>
      </c>
      <c r="AD111" s="21">
        <f t="shared" si="33"/>
        <v>9.4770498411644519E-5</v>
      </c>
      <c r="AE111" s="21">
        <f t="shared" si="33"/>
        <v>7.2498342019369107E-5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2.0270984452943372E-4</v>
      </c>
      <c r="D173" s="21">
        <f t="shared" ref="D173:AE173" si="39">+D182</f>
        <v>2.0270984452943377E-4</v>
      </c>
      <c r="E173" s="21">
        <f t="shared" si="39"/>
        <v>2.0270984452943374E-4</v>
      </c>
      <c r="F173" s="21">
        <f t="shared" si="39"/>
        <v>2.0270984452943369E-4</v>
      </c>
      <c r="G173" s="21">
        <f t="shared" si="39"/>
        <v>2.0270984452943372E-4</v>
      </c>
      <c r="H173" s="21">
        <f t="shared" si="39"/>
        <v>2.0270984452943369E-4</v>
      </c>
      <c r="I173" s="21">
        <f t="shared" si="39"/>
        <v>2.0270984452943372E-4</v>
      </c>
      <c r="J173" s="21">
        <f t="shared" si="39"/>
        <v>2.0270984452943369E-4</v>
      </c>
      <c r="K173" s="21">
        <f t="shared" si="39"/>
        <v>2.0270984452943372E-4</v>
      </c>
      <c r="L173" s="21">
        <f t="shared" si="39"/>
        <v>2.0270984452943372E-4</v>
      </c>
      <c r="M173" s="21">
        <f t="shared" si="39"/>
        <v>2.0270984452943374E-4</v>
      </c>
      <c r="N173" s="21">
        <f t="shared" si="39"/>
        <v>2.0270984452943374E-4</v>
      </c>
      <c r="O173" s="21">
        <f t="shared" si="39"/>
        <v>2.0270984452943372E-4</v>
      </c>
      <c r="P173" s="21">
        <f t="shared" si="39"/>
        <v>2.0197424414785645E-4</v>
      </c>
      <c r="Q173" s="21">
        <f t="shared" si="39"/>
        <v>2.0119334679166853E-4</v>
      </c>
      <c r="R173" s="21">
        <f t="shared" si="39"/>
        <v>2.0043820466260885E-4</v>
      </c>
      <c r="S173" s="21">
        <f t="shared" si="39"/>
        <v>1.996679917343008E-4</v>
      </c>
      <c r="T173" s="21">
        <f t="shared" si="39"/>
        <v>1.9894684483119928E-4</v>
      </c>
      <c r="U173" s="21">
        <f t="shared" si="39"/>
        <v>1.9814807041673143E-4</v>
      </c>
      <c r="V173" s="21">
        <f t="shared" si="39"/>
        <v>1.9739295485989995E-4</v>
      </c>
      <c r="W173" s="21">
        <f t="shared" si="39"/>
        <v>1.9669762322706988E-4</v>
      </c>
      <c r="X173" s="21">
        <f t="shared" si="39"/>
        <v>1.9598810440460288E-4</v>
      </c>
      <c r="Y173" s="21">
        <f t="shared" si="39"/>
        <v>1.6284395235146399E-4</v>
      </c>
      <c r="Z173" s="21">
        <f t="shared" si="39"/>
        <v>1.3003851043586731E-4</v>
      </c>
      <c r="AA173" s="21">
        <f t="shared" si="39"/>
        <v>1.3777051294741995E-4</v>
      </c>
      <c r="AB173" s="21">
        <f t="shared" si="39"/>
        <v>1.4540897335118581E-4</v>
      </c>
      <c r="AC173" s="21">
        <f t="shared" si="39"/>
        <v>1.171000792149141E-4</v>
      </c>
      <c r="AD173" s="21">
        <f t="shared" si="39"/>
        <v>9.4770498411644519E-5</v>
      </c>
      <c r="AE173" s="21">
        <f t="shared" si="39"/>
        <v>7.2498342019369107E-5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2.0270984452943372E-4</v>
      </c>
      <c r="D182" s="21">
        <f t="shared" ref="D182:AE182" si="40">+D183+D184+D185</f>
        <v>2.0270984452943377E-4</v>
      </c>
      <c r="E182" s="21">
        <f t="shared" si="40"/>
        <v>2.0270984452943374E-4</v>
      </c>
      <c r="F182" s="21">
        <f t="shared" si="40"/>
        <v>2.0270984452943369E-4</v>
      </c>
      <c r="G182" s="21">
        <f t="shared" si="40"/>
        <v>2.0270984452943372E-4</v>
      </c>
      <c r="H182" s="21">
        <f t="shared" si="40"/>
        <v>2.0270984452943369E-4</v>
      </c>
      <c r="I182" s="21">
        <f t="shared" si="40"/>
        <v>2.0270984452943372E-4</v>
      </c>
      <c r="J182" s="21">
        <f t="shared" si="40"/>
        <v>2.0270984452943369E-4</v>
      </c>
      <c r="K182" s="21">
        <f t="shared" si="40"/>
        <v>2.0270984452943372E-4</v>
      </c>
      <c r="L182" s="21">
        <f t="shared" si="40"/>
        <v>2.0270984452943372E-4</v>
      </c>
      <c r="M182" s="21">
        <f t="shared" si="40"/>
        <v>2.0270984452943374E-4</v>
      </c>
      <c r="N182" s="21">
        <f t="shared" si="40"/>
        <v>2.0270984452943374E-4</v>
      </c>
      <c r="O182" s="21">
        <f t="shared" si="40"/>
        <v>2.0270984452943372E-4</v>
      </c>
      <c r="P182" s="21">
        <f t="shared" si="40"/>
        <v>2.0197424414785645E-4</v>
      </c>
      <c r="Q182" s="21">
        <f t="shared" si="40"/>
        <v>2.0119334679166853E-4</v>
      </c>
      <c r="R182" s="21">
        <f t="shared" si="40"/>
        <v>2.0043820466260885E-4</v>
      </c>
      <c r="S182" s="21">
        <f t="shared" si="40"/>
        <v>1.996679917343008E-4</v>
      </c>
      <c r="T182" s="21">
        <f t="shared" si="40"/>
        <v>1.9894684483119928E-4</v>
      </c>
      <c r="U182" s="21">
        <f t="shared" si="40"/>
        <v>1.9814807041673143E-4</v>
      </c>
      <c r="V182" s="21">
        <f t="shared" si="40"/>
        <v>1.9739295485989995E-4</v>
      </c>
      <c r="W182" s="21">
        <f t="shared" si="40"/>
        <v>1.9669762322706988E-4</v>
      </c>
      <c r="X182" s="21">
        <f t="shared" si="40"/>
        <v>1.9598810440460288E-4</v>
      </c>
      <c r="Y182" s="21">
        <f t="shared" si="40"/>
        <v>1.6284395235146399E-4</v>
      </c>
      <c r="Z182" s="21">
        <f t="shared" si="40"/>
        <v>1.3003851043586731E-4</v>
      </c>
      <c r="AA182" s="21">
        <f t="shared" si="40"/>
        <v>1.3777051294741995E-4</v>
      </c>
      <c r="AB182" s="21">
        <f t="shared" si="40"/>
        <v>1.4540897335118581E-4</v>
      </c>
      <c r="AC182" s="21">
        <f t="shared" si="40"/>
        <v>1.171000792149141E-4</v>
      </c>
      <c r="AD182" s="21">
        <f t="shared" si="40"/>
        <v>9.4770498411644519E-5</v>
      </c>
      <c r="AE182" s="21">
        <f t="shared" si="40"/>
        <v>7.2498342019369107E-5</v>
      </c>
    </row>
    <row r="183" spans="1:31" x14ac:dyDescent="0.2">
      <c r="A183" s="13" t="s">
        <v>377</v>
      </c>
      <c r="B183" s="4" t="s">
        <v>378</v>
      </c>
      <c r="C183" s="27">
        <v>2.0270984452943372E-4</v>
      </c>
      <c r="D183" s="27">
        <v>2.0270984452943377E-4</v>
      </c>
      <c r="E183" s="27">
        <v>2.0270984452943374E-4</v>
      </c>
      <c r="F183" s="27">
        <v>2.0270984452943369E-4</v>
      </c>
      <c r="G183" s="27">
        <v>2.0270984452943372E-4</v>
      </c>
      <c r="H183" s="27">
        <v>2.0270984452943369E-4</v>
      </c>
      <c r="I183" s="27">
        <v>2.0270984452943372E-4</v>
      </c>
      <c r="J183" s="27">
        <v>2.0270984452943369E-4</v>
      </c>
      <c r="K183" s="27">
        <v>2.0270984452943372E-4</v>
      </c>
      <c r="L183" s="27">
        <v>2.0270984452943372E-4</v>
      </c>
      <c r="M183" s="27">
        <v>2.0270984452943374E-4</v>
      </c>
      <c r="N183" s="27">
        <v>2.0270984452943374E-4</v>
      </c>
      <c r="O183" s="27">
        <v>2.0270984452943372E-4</v>
      </c>
      <c r="P183" s="27">
        <v>2.0197424414785645E-4</v>
      </c>
      <c r="Q183" s="27">
        <v>2.0119334679166853E-4</v>
      </c>
      <c r="R183" s="27">
        <v>2.0043820466260885E-4</v>
      </c>
      <c r="S183" s="27">
        <v>1.996679917343008E-4</v>
      </c>
      <c r="T183" s="27">
        <v>1.9894684483119928E-4</v>
      </c>
      <c r="U183" s="27">
        <v>1.9814807041673143E-4</v>
      </c>
      <c r="V183" s="27">
        <v>1.9739295485989995E-4</v>
      </c>
      <c r="W183" s="27">
        <v>1.9669762322706988E-4</v>
      </c>
      <c r="X183" s="27">
        <v>1.9598810440460288E-4</v>
      </c>
      <c r="Y183" s="27">
        <v>1.6284395235146399E-4</v>
      </c>
      <c r="Z183" s="27">
        <v>1.3003851043586731E-4</v>
      </c>
      <c r="AA183" s="27">
        <v>1.3777051294741995E-4</v>
      </c>
      <c r="AB183" s="27">
        <v>1.4540897335118581E-4</v>
      </c>
      <c r="AC183" s="27">
        <v>1.171000792149141E-4</v>
      </c>
      <c r="AD183" s="27">
        <v>9.4770498411644519E-5</v>
      </c>
      <c r="AE183" s="27">
        <v>7.2498342019369107E-5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1.0122241468187707</v>
      </c>
      <c r="D191" s="28">
        <f t="shared" si="41"/>
        <v>1.0057522468259497</v>
      </c>
      <c r="E191" s="28">
        <f t="shared" si="41"/>
        <v>1.0354815286045151</v>
      </c>
      <c r="F191" s="28">
        <f t="shared" si="41"/>
        <v>1.037753601029453</v>
      </c>
      <c r="G191" s="28">
        <f t="shared" si="41"/>
        <v>1.0482828216177951</v>
      </c>
      <c r="H191" s="28">
        <f t="shared" si="41"/>
        <v>1.0772905993695445</v>
      </c>
      <c r="I191" s="28">
        <f t="shared" si="41"/>
        <v>1.1015347403247986</v>
      </c>
      <c r="J191" s="28">
        <f t="shared" si="41"/>
        <v>1.1015306819728445</v>
      </c>
      <c r="K191" s="28">
        <f t="shared" si="41"/>
        <v>1.0985078888723492</v>
      </c>
      <c r="L191" s="28">
        <f t="shared" si="41"/>
        <v>1.1176715134648978</v>
      </c>
      <c r="M191" s="28">
        <f t="shared" si="41"/>
        <v>1.0396216709715658</v>
      </c>
      <c r="N191" s="28">
        <f t="shared" si="41"/>
        <v>1.0511841767450207</v>
      </c>
      <c r="O191" s="28">
        <f t="shared" si="41"/>
        <v>1.0446138118661283</v>
      </c>
      <c r="P191" s="28">
        <f t="shared" si="41"/>
        <v>0.99139509907058798</v>
      </c>
      <c r="Q191" s="28">
        <f t="shared" si="41"/>
        <v>1.061977948978194</v>
      </c>
      <c r="R191" s="28">
        <f t="shared" si="41"/>
        <v>1.011253947801128</v>
      </c>
      <c r="S191" s="28">
        <f t="shared" si="41"/>
        <v>1.0223035908947402</v>
      </c>
      <c r="T191" s="28">
        <f t="shared" si="41"/>
        <v>1.0623666774395419</v>
      </c>
      <c r="U191" s="28">
        <f t="shared" si="41"/>
        <v>1.0721347659270128</v>
      </c>
      <c r="V191" s="28">
        <f t="shared" si="41"/>
        <v>1.0603715143216801</v>
      </c>
      <c r="W191" s="28">
        <f t="shared" si="41"/>
        <v>1.0171992791822579</v>
      </c>
      <c r="X191" s="28">
        <f t="shared" si="41"/>
        <v>0.92804616003253315</v>
      </c>
      <c r="Y191" s="28">
        <f t="shared" si="41"/>
        <v>0.93188619737186595</v>
      </c>
      <c r="Z191" s="28">
        <f t="shared" si="41"/>
        <v>1.0014529129789187</v>
      </c>
      <c r="AA191" s="28">
        <f t="shared" si="41"/>
        <v>1.0062917243609326</v>
      </c>
      <c r="AB191" s="28">
        <f t="shared" si="41"/>
        <v>1.0054417130409201</v>
      </c>
      <c r="AC191" s="28">
        <f t="shared" si="41"/>
        <v>1.0299965293142874</v>
      </c>
      <c r="AD191" s="28">
        <f t="shared" si="41"/>
        <v>1.003625456405093</v>
      </c>
      <c r="AE191" s="28">
        <f t="shared" si="41"/>
        <v>1.0110750441557048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2.9359380244657667E-2</v>
      </c>
      <c r="D216" s="21">
        <f t="shared" si="48"/>
        <v>2.9893100531291378E-2</v>
      </c>
      <c r="E216" s="21">
        <f t="shared" si="48"/>
        <v>3.0222151184949027E-2</v>
      </c>
      <c r="F216" s="21">
        <f t="shared" si="48"/>
        <v>3.0558462314375014E-2</v>
      </c>
      <c r="G216" s="21">
        <f t="shared" si="48"/>
        <v>3.1074249644188239E-2</v>
      </c>
      <c r="H216" s="21">
        <f t="shared" si="48"/>
        <v>3.177644296162295E-2</v>
      </c>
      <c r="I216" s="21">
        <f t="shared" si="48"/>
        <v>3.2381115237516397E-2</v>
      </c>
      <c r="J216" s="21">
        <f t="shared" si="48"/>
        <v>3.3055381432317996E-2</v>
      </c>
      <c r="K216" s="21">
        <f t="shared" si="48"/>
        <v>3.2447299512916403E-2</v>
      </c>
      <c r="L216" s="21">
        <f t="shared" si="48"/>
        <v>3.1915447574234868E-2</v>
      </c>
      <c r="M216" s="21">
        <f t="shared" si="48"/>
        <v>3.0984457415729385E-2</v>
      </c>
      <c r="N216" s="21">
        <f t="shared" si="48"/>
        <v>3.3765254346614475E-2</v>
      </c>
      <c r="O216" s="21">
        <f t="shared" si="48"/>
        <v>3.2994024622664084E-2</v>
      </c>
      <c r="P216" s="21">
        <f t="shared" si="48"/>
        <v>3.1574692505752532E-2</v>
      </c>
      <c r="Q216" s="21">
        <f t="shared" si="48"/>
        <v>3.095773415042094E-2</v>
      </c>
      <c r="R216" s="21">
        <f t="shared" si="48"/>
        <v>3.0627025729365535E-2</v>
      </c>
      <c r="S216" s="21">
        <f t="shared" si="48"/>
        <v>3.0279966349342536E-2</v>
      </c>
      <c r="T216" s="21">
        <f t="shared" si="48"/>
        <v>2.9193575986638902E-2</v>
      </c>
      <c r="U216" s="21">
        <f t="shared" si="48"/>
        <v>2.8745670824475773E-2</v>
      </c>
      <c r="V216" s="21">
        <f t="shared" si="48"/>
        <v>2.8289301637560035E-2</v>
      </c>
      <c r="W216" s="21">
        <f t="shared" si="48"/>
        <v>2.8137154843722666E-2</v>
      </c>
      <c r="X216" s="21">
        <f t="shared" si="48"/>
        <v>2.8043922475031069E-2</v>
      </c>
      <c r="Y216" s="21">
        <f t="shared" si="48"/>
        <v>2.6631692329951124E-2</v>
      </c>
      <c r="Z216" s="21">
        <f t="shared" si="48"/>
        <v>2.3928209906098032E-2</v>
      </c>
      <c r="AA216" s="21">
        <f t="shared" si="48"/>
        <v>2.5182403592966314E-2</v>
      </c>
      <c r="AB216" s="21">
        <f t="shared" si="48"/>
        <v>2.7093401770378181E-2</v>
      </c>
      <c r="AC216" s="21">
        <f t="shared" si="48"/>
        <v>2.6983632818163857E-2</v>
      </c>
      <c r="AD216" s="21">
        <f t="shared" si="48"/>
        <v>2.6626027572988271E-2</v>
      </c>
      <c r="AE216" s="21">
        <f t="shared" si="48"/>
        <v>2.6566587731968655E-2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1.2599429495244849E-2</v>
      </c>
      <c r="D217" s="21">
        <f t="shared" si="49"/>
        <v>1.2743845293363509E-2</v>
      </c>
      <c r="E217" s="21">
        <f t="shared" si="49"/>
        <v>1.2888862746171615E-2</v>
      </c>
      <c r="F217" s="21">
        <f t="shared" si="49"/>
        <v>1.3034481853669172E-2</v>
      </c>
      <c r="G217" s="21">
        <f t="shared" si="49"/>
        <v>1.3180702615856172E-2</v>
      </c>
      <c r="H217" s="21">
        <f t="shared" si="49"/>
        <v>1.3327525032732622E-2</v>
      </c>
      <c r="I217" s="21">
        <f t="shared" si="49"/>
        <v>1.3474949104298514E-2</v>
      </c>
      <c r="J217" s="21">
        <f t="shared" si="49"/>
        <v>1.3622974830553856E-2</v>
      </c>
      <c r="K217" s="21">
        <f t="shared" si="49"/>
        <v>1.3132296175680007E-2</v>
      </c>
      <c r="L217" s="21">
        <f t="shared" si="49"/>
        <v>1.2638782046270778E-2</v>
      </c>
      <c r="M217" s="21">
        <f t="shared" si="49"/>
        <v>1.2142432442326165E-2</v>
      </c>
      <c r="N217" s="21">
        <f t="shared" si="49"/>
        <v>1.1643247363846167E-2</v>
      </c>
      <c r="O217" s="21">
        <f t="shared" si="49"/>
        <v>1.114122681083078E-2</v>
      </c>
      <c r="P217" s="21">
        <f t="shared" si="49"/>
        <v>1.0636370783280013E-2</v>
      </c>
      <c r="Q217" s="21">
        <f t="shared" si="49"/>
        <v>1.0128679281193861E-2</v>
      </c>
      <c r="R217" s="21">
        <f t="shared" si="49"/>
        <v>9.6181523045723218E-3</v>
      </c>
      <c r="S217" s="21">
        <f t="shared" si="49"/>
        <v>9.1047898534153977E-3</v>
      </c>
      <c r="T217" s="21">
        <f t="shared" si="49"/>
        <v>8.5885919277230889E-3</v>
      </c>
      <c r="U217" s="21">
        <f t="shared" si="49"/>
        <v>8.3355496295708653E-3</v>
      </c>
      <c r="V217" s="21">
        <f t="shared" si="49"/>
        <v>8.0810644804543315E-3</v>
      </c>
      <c r="W217" s="21">
        <f t="shared" si="49"/>
        <v>7.8251364803734891E-3</v>
      </c>
      <c r="X217" s="21">
        <f t="shared" si="49"/>
        <v>7.5677656293283374E-3</v>
      </c>
      <c r="Y217" s="21">
        <f t="shared" si="49"/>
        <v>6.2904469836061556E-3</v>
      </c>
      <c r="Z217" s="21">
        <f t="shared" si="49"/>
        <v>5.0064082592320338E-3</v>
      </c>
      <c r="AA217" s="21">
        <f t="shared" si="49"/>
        <v>5.866503298943687E-3</v>
      </c>
      <c r="AB217" s="21">
        <f t="shared" si="49"/>
        <v>6.7309651354814292E-3</v>
      </c>
      <c r="AC217" s="21">
        <f t="shared" si="49"/>
        <v>6.5673200139183862E-3</v>
      </c>
      <c r="AD217" s="21">
        <f t="shared" si="49"/>
        <v>6.3863716400790532E-3</v>
      </c>
      <c r="AE217" s="21">
        <f t="shared" si="49"/>
        <v>6.2054232662397211E-3</v>
      </c>
    </row>
    <row r="218" spans="1:31" x14ac:dyDescent="0.2">
      <c r="A218" s="80" t="s">
        <v>442</v>
      </c>
      <c r="B218" s="4" t="s">
        <v>397</v>
      </c>
      <c r="C218" s="27">
        <v>1.2599429495244849E-2</v>
      </c>
      <c r="D218" s="27">
        <v>1.2743845293363509E-2</v>
      </c>
      <c r="E218" s="27">
        <v>1.2888862746171615E-2</v>
      </c>
      <c r="F218" s="27">
        <v>1.3034481853669172E-2</v>
      </c>
      <c r="G218" s="27">
        <v>1.3180702615856172E-2</v>
      </c>
      <c r="H218" s="27">
        <v>1.3327525032732622E-2</v>
      </c>
      <c r="I218" s="27">
        <v>1.3474949104298514E-2</v>
      </c>
      <c r="J218" s="27">
        <v>1.3622974830553856E-2</v>
      </c>
      <c r="K218" s="27">
        <v>1.3132296175680007E-2</v>
      </c>
      <c r="L218" s="27">
        <v>1.2638782046270778E-2</v>
      </c>
      <c r="M218" s="27">
        <v>1.2142432442326165E-2</v>
      </c>
      <c r="N218" s="27">
        <v>1.1643247363846167E-2</v>
      </c>
      <c r="O218" s="27">
        <v>1.114122681083078E-2</v>
      </c>
      <c r="P218" s="27">
        <v>1.0636370783280013E-2</v>
      </c>
      <c r="Q218" s="27">
        <v>1.0128679281193861E-2</v>
      </c>
      <c r="R218" s="27">
        <v>9.6181523045723218E-3</v>
      </c>
      <c r="S218" s="27">
        <v>9.1047898534153977E-3</v>
      </c>
      <c r="T218" s="27">
        <v>8.5885919277230889E-3</v>
      </c>
      <c r="U218" s="27">
        <v>8.3355496295708653E-3</v>
      </c>
      <c r="V218" s="27">
        <v>8.0810644804543315E-3</v>
      </c>
      <c r="W218" s="27">
        <v>7.8251364803734891E-3</v>
      </c>
      <c r="X218" s="27">
        <v>7.5677656293283374E-3</v>
      </c>
      <c r="Y218" s="27">
        <v>6.2904469836061556E-3</v>
      </c>
      <c r="Z218" s="27">
        <v>5.0064082592320338E-3</v>
      </c>
      <c r="AA218" s="27">
        <v>5.866503298943687E-3</v>
      </c>
      <c r="AB218" s="27">
        <v>6.7309651354814292E-3</v>
      </c>
      <c r="AC218" s="27">
        <v>6.5673200139183862E-3</v>
      </c>
      <c r="AD218" s="27">
        <v>6.3863716400790532E-3</v>
      </c>
      <c r="AE218" s="27">
        <v>6.2054232662397211E-3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1.4934453877898761E-3</v>
      </c>
      <c r="D226" s="21">
        <f t="shared" si="51"/>
        <v>1.5064219957656077E-3</v>
      </c>
      <c r="E226" s="21">
        <f t="shared" si="51"/>
        <v>1.2920230886505149E-3</v>
      </c>
      <c r="F226" s="21">
        <f t="shared" si="51"/>
        <v>1.211145310367549E-3</v>
      </c>
      <c r="G226" s="21">
        <f t="shared" si="51"/>
        <v>1.2322811908700307E-3</v>
      </c>
      <c r="H226" s="21">
        <f t="shared" si="51"/>
        <v>9.493240913546364E-4</v>
      </c>
      <c r="I226" s="21">
        <f t="shared" si="51"/>
        <v>9.1806117654582675E-4</v>
      </c>
      <c r="J226" s="21">
        <f t="shared" si="51"/>
        <v>8.9253958672763948E-4</v>
      </c>
      <c r="K226" s="21">
        <f t="shared" si="51"/>
        <v>8.3244816717316828E-4</v>
      </c>
      <c r="L226" s="21">
        <f t="shared" si="51"/>
        <v>7.6210501158078593E-4</v>
      </c>
      <c r="M226" s="21">
        <f t="shared" si="51"/>
        <v>6.981247850524092E-4</v>
      </c>
      <c r="N226" s="21">
        <f t="shared" si="51"/>
        <v>1.5884547863592167E-3</v>
      </c>
      <c r="O226" s="21">
        <f t="shared" si="51"/>
        <v>1.5713089548254526E-3</v>
      </c>
      <c r="P226" s="21">
        <f t="shared" si="51"/>
        <v>1.3850443281027466E-3</v>
      </c>
      <c r="Q226" s="21">
        <f t="shared" si="51"/>
        <v>1.7855760550366158E-3</v>
      </c>
      <c r="R226" s="21">
        <f t="shared" si="51"/>
        <v>2.267615407984501E-3</v>
      </c>
      <c r="S226" s="21">
        <f t="shared" si="51"/>
        <v>2.6532554823729239E-3</v>
      </c>
      <c r="T226" s="21">
        <f t="shared" si="51"/>
        <v>2.61744091801599E-3</v>
      </c>
      <c r="U226" s="21">
        <f t="shared" si="51"/>
        <v>2.5426344745483722E-3</v>
      </c>
      <c r="V226" s="21">
        <f t="shared" si="51"/>
        <v>2.465105312540598E-3</v>
      </c>
      <c r="W226" s="21">
        <f t="shared" si="51"/>
        <v>2.5960126610625892E-3</v>
      </c>
      <c r="X226" s="21">
        <f t="shared" si="51"/>
        <v>2.6876397155388655E-3</v>
      </c>
      <c r="Y226" s="21">
        <f t="shared" si="51"/>
        <v>2.9723707459653362E-3</v>
      </c>
      <c r="Z226" s="21">
        <f t="shared" si="51"/>
        <v>2.6614597486039173E-3</v>
      </c>
      <c r="AA226" s="21">
        <f t="shared" si="51"/>
        <v>2.5174207211242838E-3</v>
      </c>
      <c r="AB226" s="21">
        <f t="shared" si="51"/>
        <v>2.6774543116582974E-3</v>
      </c>
      <c r="AC226" s="21">
        <f t="shared" si="51"/>
        <v>2.7090327106627501E-3</v>
      </c>
      <c r="AD226" s="21">
        <f t="shared" si="51"/>
        <v>2.6148459378362524E-3</v>
      </c>
      <c r="AE226" s="21">
        <f t="shared" si="51"/>
        <v>2.6629130401701387E-3</v>
      </c>
    </row>
    <row r="227" spans="1:31" x14ac:dyDescent="0.2">
      <c r="A227" s="80" t="s">
        <v>451</v>
      </c>
      <c r="B227" s="4" t="s">
        <v>415</v>
      </c>
      <c r="C227" s="27">
        <v>1.9919410995067961E-4</v>
      </c>
      <c r="D227" s="27">
        <v>2.0092491570831771E-4</v>
      </c>
      <c r="E227" s="27">
        <v>1.7232862432307281E-4</v>
      </c>
      <c r="F227" s="27">
        <v>1.6154123484664524E-4</v>
      </c>
      <c r="G227" s="27">
        <v>1.6436031543649277E-4</v>
      </c>
      <c r="H227" s="27">
        <v>1.2661980744536628E-4</v>
      </c>
      <c r="I227" s="27">
        <v>1.2244999411257306E-4</v>
      </c>
      <c r="J227" s="27">
        <v>1.1904595241816366E-4</v>
      </c>
      <c r="K227" s="27">
        <v>1.1103102470022432E-4</v>
      </c>
      <c r="L227" s="27">
        <v>1.0164873165897504E-4</v>
      </c>
      <c r="M227" s="27">
        <v>9.3115119126532063E-5</v>
      </c>
      <c r="N227" s="27">
        <v>2.1186635946157496E-4</v>
      </c>
      <c r="O227" s="27">
        <v>2.0957946723260183E-4</v>
      </c>
      <c r="P227" s="27">
        <v>1.8473569534869464E-4</v>
      </c>
      <c r="Q227" s="27">
        <v>2.3815817835737767E-4</v>
      </c>
      <c r="R227" s="27">
        <v>3.0245205924294056E-4</v>
      </c>
      <c r="S227" s="27">
        <v>3.5388830994695602E-4</v>
      </c>
      <c r="T227" s="27">
        <v>3.4911140258316671E-4</v>
      </c>
      <c r="U227" s="27">
        <v>3.3913380109406254E-4</v>
      </c>
      <c r="V227" s="27">
        <v>3.2879304638845191E-4</v>
      </c>
      <c r="W227" s="27">
        <v>3.4625332514255544E-4</v>
      </c>
      <c r="X227" s="27">
        <v>3.5847444130323035E-4</v>
      </c>
      <c r="Y227" s="27">
        <v>3.9645155425616861E-4</v>
      </c>
      <c r="Z227" s="27">
        <v>3.5498258599015277E-4</v>
      </c>
      <c r="AA227" s="27">
        <v>3.3577081828070388E-4</v>
      </c>
      <c r="AB227" s="27">
        <v>3.5711592329040873E-4</v>
      </c>
      <c r="AC227" s="27">
        <v>3.6132781555964542E-4</v>
      </c>
      <c r="AD227" s="27">
        <v>3.487652869692523E-4</v>
      </c>
      <c r="AE227" s="27">
        <v>3.5517642442736594E-4</v>
      </c>
    </row>
    <row r="228" spans="1:31" x14ac:dyDescent="0.2">
      <c r="A228" s="80" t="s">
        <v>452</v>
      </c>
      <c r="B228" s="4" t="s">
        <v>417</v>
      </c>
      <c r="C228" s="27">
        <v>4.4547215146603314E-6</v>
      </c>
      <c r="D228" s="27">
        <v>4.4934287718586359E-6</v>
      </c>
      <c r="E228" s="27">
        <v>3.853909287548143E-6</v>
      </c>
      <c r="F228" s="27">
        <v>3.6126631181731513E-6</v>
      </c>
      <c r="G228" s="27">
        <v>3.6757082501716045E-6</v>
      </c>
      <c r="H228" s="27">
        <v>2.8316900562405259E-6</v>
      </c>
      <c r="I228" s="27">
        <v>2.7384375139323689E-6</v>
      </c>
      <c r="J228" s="27">
        <v>2.6623104749519447E-6</v>
      </c>
      <c r="K228" s="27">
        <v>2.483066867034059E-6</v>
      </c>
      <c r="L228" s="27">
        <v>2.2732438824184511E-6</v>
      </c>
      <c r="M228" s="27">
        <v>2.0824005519833232E-6</v>
      </c>
      <c r="N228" s="27">
        <v>4.7381201681110112E-6</v>
      </c>
      <c r="O228" s="27">
        <v>4.6869767481743542E-6</v>
      </c>
      <c r="P228" s="27">
        <v>4.1313775633191544E-6</v>
      </c>
      <c r="Q228" s="27">
        <v>5.3261030724432971E-6</v>
      </c>
      <c r="R228" s="27">
        <v>6.7639534913780781E-6</v>
      </c>
      <c r="S228" s="27">
        <v>7.9142594552510756E-6</v>
      </c>
      <c r="T228" s="27">
        <v>7.8074300313676066E-6</v>
      </c>
      <c r="U228" s="27">
        <v>7.5842937346707593E-6</v>
      </c>
      <c r="V228" s="27">
        <v>7.3530359807325795E-6</v>
      </c>
      <c r="W228" s="27">
        <v>7.74351278467588E-6</v>
      </c>
      <c r="X228" s="27">
        <v>8.0168224177147344E-6</v>
      </c>
      <c r="Y228" s="27">
        <v>8.8661319790166617E-6</v>
      </c>
      <c r="Z228" s="27">
        <v>7.9387315394598551E-6</v>
      </c>
      <c r="AA228" s="27">
        <v>7.5090849250537918E-6</v>
      </c>
      <c r="AB228" s="27">
        <v>7.9864408998010362E-6</v>
      </c>
      <c r="AC228" s="27">
        <v>8.0806344837069346E-6</v>
      </c>
      <c r="AD228" s="27">
        <v>7.7996895983184266E-6</v>
      </c>
      <c r="AE228" s="27">
        <v>7.943066488203247E-6</v>
      </c>
    </row>
    <row r="229" spans="1:31" x14ac:dyDescent="0.2">
      <c r="A229" s="80" t="s">
        <v>453</v>
      </c>
      <c r="B229" s="4" t="s">
        <v>419</v>
      </c>
      <c r="C229" s="27">
        <v>1.2897965563245361E-3</v>
      </c>
      <c r="D229" s="27">
        <v>1.3010036512854314E-3</v>
      </c>
      <c r="E229" s="27">
        <v>1.1158405550398939E-3</v>
      </c>
      <c r="F229" s="27">
        <v>1.0459914124027307E-3</v>
      </c>
      <c r="G229" s="27">
        <v>1.0642451671833662E-3</v>
      </c>
      <c r="H229" s="27">
        <v>8.198725938530296E-4</v>
      </c>
      <c r="I229" s="27">
        <v>7.9287274491932134E-4</v>
      </c>
      <c r="J229" s="27">
        <v>7.708313238345239E-4</v>
      </c>
      <c r="K229" s="27">
        <v>7.1893407560590995E-4</v>
      </c>
      <c r="L229" s="27">
        <v>6.581830360393924E-4</v>
      </c>
      <c r="M229" s="27">
        <v>6.0292726537389382E-4</v>
      </c>
      <c r="N229" s="27">
        <v>1.3718503067295306E-3</v>
      </c>
      <c r="O229" s="27">
        <v>1.3570425108446764E-3</v>
      </c>
      <c r="P229" s="27">
        <v>1.1961772551907328E-3</v>
      </c>
      <c r="Q229" s="27">
        <v>1.5420917736067947E-3</v>
      </c>
      <c r="R229" s="27">
        <v>1.9583993952501824E-3</v>
      </c>
      <c r="S229" s="27">
        <v>2.2914529129707166E-3</v>
      </c>
      <c r="T229" s="27">
        <v>2.2605220854014559E-3</v>
      </c>
      <c r="U229" s="27">
        <v>2.195916379719639E-3</v>
      </c>
      <c r="V229" s="27">
        <v>2.1289592301714133E-3</v>
      </c>
      <c r="W229" s="27">
        <v>2.242015823135358E-3</v>
      </c>
      <c r="X229" s="27">
        <v>2.3211484518179202E-3</v>
      </c>
      <c r="Y229" s="27">
        <v>2.5670530597301511E-3</v>
      </c>
      <c r="Z229" s="27">
        <v>2.2985384310743044E-3</v>
      </c>
      <c r="AA229" s="27">
        <v>2.1741408179185261E-3</v>
      </c>
      <c r="AB229" s="27">
        <v>2.3123519474680877E-3</v>
      </c>
      <c r="AC229" s="27">
        <v>2.3396242606193978E-3</v>
      </c>
      <c r="AD229" s="27">
        <v>2.2582809612686819E-3</v>
      </c>
      <c r="AE229" s="27">
        <v>2.2997935492545694E-3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1.1632488125243982E-3</v>
      </c>
      <c r="D230" s="21">
        <f t="shared" si="52"/>
        <v>1.2067843775770352E-3</v>
      </c>
      <c r="E230" s="21">
        <f t="shared" si="52"/>
        <v>1.250319942629672E-3</v>
      </c>
      <c r="F230" s="21">
        <f t="shared" si="52"/>
        <v>1.2938555076823087E-3</v>
      </c>
      <c r="G230" s="21">
        <f t="shared" si="52"/>
        <v>1.3373910727349459E-3</v>
      </c>
      <c r="H230" s="21">
        <f t="shared" si="52"/>
        <v>1.3809266377875827E-3</v>
      </c>
      <c r="I230" s="21">
        <f t="shared" si="52"/>
        <v>1.4244622028402197E-3</v>
      </c>
      <c r="J230" s="21">
        <f t="shared" si="52"/>
        <v>1.4679977678928567E-3</v>
      </c>
      <c r="K230" s="21">
        <f t="shared" si="52"/>
        <v>1.4974824308714282E-3</v>
      </c>
      <c r="L230" s="21">
        <f t="shared" si="52"/>
        <v>1.5269670938499998E-3</v>
      </c>
      <c r="M230" s="21">
        <f t="shared" si="52"/>
        <v>1.5564517568285713E-3</v>
      </c>
      <c r="N230" s="21">
        <f t="shared" si="52"/>
        <v>1.5859364198071429E-3</v>
      </c>
      <c r="O230" s="21">
        <f t="shared" si="52"/>
        <v>1.6154210827857146E-3</v>
      </c>
      <c r="P230" s="21">
        <f t="shared" si="52"/>
        <v>1.6449057457642859E-3</v>
      </c>
      <c r="Q230" s="21">
        <f t="shared" si="52"/>
        <v>1.6743904087428568E-3</v>
      </c>
      <c r="R230" s="21">
        <f t="shared" si="52"/>
        <v>1.7038750717214284E-3</v>
      </c>
      <c r="S230" s="21">
        <f t="shared" si="52"/>
        <v>1.7333597346999997E-3</v>
      </c>
      <c r="T230" s="21">
        <f t="shared" si="52"/>
        <v>1.7628443976785708E-3</v>
      </c>
      <c r="U230" s="21">
        <f t="shared" si="52"/>
        <v>1.7923290606571423E-3</v>
      </c>
      <c r="V230" s="21">
        <f t="shared" si="52"/>
        <v>1.8218137236357135E-3</v>
      </c>
      <c r="W230" s="21">
        <f t="shared" si="52"/>
        <v>1.8512983866142846E-3</v>
      </c>
      <c r="X230" s="21">
        <f t="shared" si="52"/>
        <v>1.8807830495928561E-3</v>
      </c>
      <c r="Y230" s="21">
        <f t="shared" si="52"/>
        <v>1.9102677125714272E-3</v>
      </c>
      <c r="Z230" s="21">
        <f t="shared" si="52"/>
        <v>1.9397523755499983E-3</v>
      </c>
      <c r="AA230" s="21">
        <f t="shared" si="52"/>
        <v>1.9692370385285696E-3</v>
      </c>
      <c r="AB230" s="21">
        <f t="shared" si="52"/>
        <v>1.9987217015071407E-3</v>
      </c>
      <c r="AC230" s="21">
        <f t="shared" si="52"/>
        <v>2.0282063644857119E-3</v>
      </c>
      <c r="AD230" s="21">
        <f t="shared" si="52"/>
        <v>2.0576910274642834E-3</v>
      </c>
      <c r="AE230" s="21">
        <f t="shared" si="52"/>
        <v>2.0871756904428545E-3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1.1632488125243982E-3</v>
      </c>
      <c r="D235" s="27">
        <v>1.2067843775770352E-3</v>
      </c>
      <c r="E235" s="27">
        <v>1.250319942629672E-3</v>
      </c>
      <c r="F235" s="27">
        <v>1.2938555076823087E-3</v>
      </c>
      <c r="G235" s="27">
        <v>1.3373910727349459E-3</v>
      </c>
      <c r="H235" s="27">
        <v>1.3809266377875827E-3</v>
      </c>
      <c r="I235" s="27">
        <v>1.4244622028402197E-3</v>
      </c>
      <c r="J235" s="27">
        <v>1.4679977678928567E-3</v>
      </c>
      <c r="K235" s="27">
        <v>1.4974824308714282E-3</v>
      </c>
      <c r="L235" s="27">
        <v>1.5269670938499998E-3</v>
      </c>
      <c r="M235" s="27">
        <v>1.5564517568285713E-3</v>
      </c>
      <c r="N235" s="27">
        <v>1.5859364198071429E-3</v>
      </c>
      <c r="O235" s="27">
        <v>1.6154210827857146E-3</v>
      </c>
      <c r="P235" s="27">
        <v>1.6449057457642859E-3</v>
      </c>
      <c r="Q235" s="27">
        <v>1.6743904087428568E-3</v>
      </c>
      <c r="R235" s="27">
        <v>1.7038750717214284E-3</v>
      </c>
      <c r="S235" s="27">
        <v>1.7333597346999997E-3</v>
      </c>
      <c r="T235" s="27">
        <v>1.7628443976785708E-3</v>
      </c>
      <c r="U235" s="27">
        <v>1.7923290606571423E-3</v>
      </c>
      <c r="V235" s="27">
        <v>1.8218137236357135E-3</v>
      </c>
      <c r="W235" s="27">
        <v>1.8512983866142846E-3</v>
      </c>
      <c r="X235" s="27">
        <v>1.8807830495928561E-3</v>
      </c>
      <c r="Y235" s="27">
        <v>1.9102677125714272E-3</v>
      </c>
      <c r="Z235" s="27">
        <v>1.9397523755499983E-3</v>
      </c>
      <c r="AA235" s="27">
        <v>1.9692370385285696E-3</v>
      </c>
      <c r="AB235" s="27">
        <v>1.9987217015071407E-3</v>
      </c>
      <c r="AC235" s="27">
        <v>2.0282063644857119E-3</v>
      </c>
      <c r="AD235" s="27">
        <v>2.0576910274642834E-3</v>
      </c>
      <c r="AE235" s="27">
        <v>2.0871756904428545E-3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1.4103256549098542E-2</v>
      </c>
      <c r="D240" s="21">
        <f t="shared" ref="D240:AE240" si="54">+D241+D242+D243+D244</f>
        <v>1.4436048864585226E-2</v>
      </c>
      <c r="E240" s="21">
        <f t="shared" si="54"/>
        <v>1.4790945407497225E-2</v>
      </c>
      <c r="F240" s="21">
        <f t="shared" si="54"/>
        <v>1.5018979642655981E-2</v>
      </c>
      <c r="G240" s="21">
        <f t="shared" si="54"/>
        <v>1.5323874764727088E-2</v>
      </c>
      <c r="H240" s="21">
        <f t="shared" si="54"/>
        <v>1.6118667199748103E-2</v>
      </c>
      <c r="I240" s="21">
        <f t="shared" si="54"/>
        <v>1.6563642753831841E-2</v>
      </c>
      <c r="J240" s="21">
        <f t="shared" si="54"/>
        <v>1.7071869247143642E-2</v>
      </c>
      <c r="K240" s="21">
        <f t="shared" si="54"/>
        <v>1.6985072739191802E-2</v>
      </c>
      <c r="L240" s="21">
        <f t="shared" si="54"/>
        <v>1.6987593422533302E-2</v>
      </c>
      <c r="M240" s="21">
        <f t="shared" si="54"/>
        <v>1.6587448431522239E-2</v>
      </c>
      <c r="N240" s="21">
        <f t="shared" si="54"/>
        <v>1.8947615776601947E-2</v>
      </c>
      <c r="O240" s="21">
        <f t="shared" si="54"/>
        <v>1.8666067774222132E-2</v>
      </c>
      <c r="P240" s="21">
        <f t="shared" si="54"/>
        <v>1.7908371648605488E-2</v>
      </c>
      <c r="Q240" s="21">
        <f t="shared" si="54"/>
        <v>1.7369088405447607E-2</v>
      </c>
      <c r="R240" s="21">
        <f t="shared" si="54"/>
        <v>1.7037382945087283E-2</v>
      </c>
      <c r="S240" s="21">
        <f t="shared" si="54"/>
        <v>1.6788561278854214E-2</v>
      </c>
      <c r="T240" s="21">
        <f t="shared" si="54"/>
        <v>1.6224698743221251E-2</v>
      </c>
      <c r="U240" s="21">
        <f t="shared" si="54"/>
        <v>1.6075157659699392E-2</v>
      </c>
      <c r="V240" s="21">
        <f t="shared" si="54"/>
        <v>1.5921318120929392E-2</v>
      </c>
      <c r="W240" s="21">
        <f t="shared" si="54"/>
        <v>1.58647073156723E-2</v>
      </c>
      <c r="X240" s="21">
        <f t="shared" si="54"/>
        <v>1.5907734080571011E-2</v>
      </c>
      <c r="Y240" s="21">
        <f t="shared" si="54"/>
        <v>1.5458606887808205E-2</v>
      </c>
      <c r="Z240" s="21">
        <f t="shared" si="54"/>
        <v>1.4320589522712084E-2</v>
      </c>
      <c r="AA240" s="21">
        <f t="shared" si="54"/>
        <v>1.4829242534369774E-2</v>
      </c>
      <c r="AB240" s="21">
        <f t="shared" si="54"/>
        <v>1.5686260621731313E-2</v>
      </c>
      <c r="AC240" s="21">
        <f t="shared" si="54"/>
        <v>1.5679073729097007E-2</v>
      </c>
      <c r="AD240" s="21">
        <f t="shared" si="54"/>
        <v>1.5567118967608682E-2</v>
      </c>
      <c r="AE240" s="21">
        <f t="shared" si="54"/>
        <v>1.5611075735115941E-2</v>
      </c>
    </row>
    <row r="241" spans="1:31" x14ac:dyDescent="0.2">
      <c r="A241" s="80" t="s">
        <v>466</v>
      </c>
      <c r="B241" s="4" t="s">
        <v>395</v>
      </c>
      <c r="C241" s="27">
        <v>8.8196006466713956E-3</v>
      </c>
      <c r="D241" s="27">
        <v>8.9206917053544551E-3</v>
      </c>
      <c r="E241" s="27">
        <v>9.0222039223201295E-3</v>
      </c>
      <c r="F241" s="27">
        <v>9.1241372975684205E-3</v>
      </c>
      <c r="G241" s="27">
        <v>9.2264918310993212E-3</v>
      </c>
      <c r="H241" s="27">
        <v>9.329267522912835E-3</v>
      </c>
      <c r="I241" s="27">
        <v>9.4324643730089568E-3</v>
      </c>
      <c r="J241" s="27">
        <v>9.536082381387697E-3</v>
      </c>
      <c r="K241" s="27">
        <v>9.1926073229760055E-3</v>
      </c>
      <c r="L241" s="27">
        <v>8.847147432389544E-3</v>
      </c>
      <c r="M241" s="27">
        <v>8.4997027096283158E-3</v>
      </c>
      <c r="N241" s="27">
        <v>8.1502731546923158E-3</v>
      </c>
      <c r="O241" s="27">
        <v>7.7988587675815449E-3</v>
      </c>
      <c r="P241" s="27">
        <v>7.4454595482960082E-3</v>
      </c>
      <c r="Q241" s="27">
        <v>7.0900754968357032E-3</v>
      </c>
      <c r="R241" s="27">
        <v>6.7327066132006237E-3</v>
      </c>
      <c r="S241" s="27">
        <v>6.3733528973907777E-3</v>
      </c>
      <c r="T241" s="27">
        <v>6.0120143494061624E-3</v>
      </c>
      <c r="U241" s="27">
        <v>5.8348847406996043E-3</v>
      </c>
      <c r="V241" s="27">
        <v>5.6567451363180319E-3</v>
      </c>
      <c r="W241" s="27">
        <v>5.4775955362614415E-3</v>
      </c>
      <c r="X241" s="27">
        <v>5.2974359405298368E-3</v>
      </c>
      <c r="Y241" s="27">
        <v>4.4033128885243083E-3</v>
      </c>
      <c r="Z241" s="27">
        <v>3.5044857814624237E-3</v>
      </c>
      <c r="AA241" s="27">
        <v>4.1065523092605801E-3</v>
      </c>
      <c r="AB241" s="27">
        <v>4.7116755948370002E-3</v>
      </c>
      <c r="AC241" s="27">
        <v>4.5971240097428699E-3</v>
      </c>
      <c r="AD241" s="27">
        <v>4.4704601480553361E-3</v>
      </c>
      <c r="AE241" s="27">
        <v>4.3437962863678041E-3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6.3066065232955334E-4</v>
      </c>
      <c r="D243" s="27">
        <v>6.882196489226307E-4</v>
      </c>
      <c r="E243" s="27">
        <v>7.6746171465840579E-4</v>
      </c>
      <c r="F243" s="27">
        <v>7.1942031435832422E-4</v>
      </c>
      <c r="G243" s="27">
        <v>7.4781864268798413E-4</v>
      </c>
      <c r="H243" s="27">
        <v>1.265693125684936E-3</v>
      </c>
      <c r="I243" s="27">
        <v>1.4333295694620048E-3</v>
      </c>
      <c r="J243" s="27">
        <v>1.6637957941845172E-3</v>
      </c>
      <c r="K243" s="27">
        <v>1.802535692730083E-3</v>
      </c>
      <c r="L243" s="27">
        <v>2.0325776147437601E-3</v>
      </c>
      <c r="M243" s="27">
        <v>1.8619386945796354E-3</v>
      </c>
      <c r="N243" s="27">
        <v>4.4535969426810589E-3</v>
      </c>
      <c r="O243" s="27">
        <v>4.4055246754977299E-3</v>
      </c>
      <c r="P243" s="27">
        <v>3.8832891172523375E-3</v>
      </c>
      <c r="Q243" s="27">
        <v>3.5814512736404773E-3</v>
      </c>
      <c r="R243" s="27">
        <v>3.489176045000944E-3</v>
      </c>
      <c r="S243" s="27">
        <v>3.4817694426634363E-3</v>
      </c>
      <c r="T243" s="27">
        <v>3.1613068031008029E-3</v>
      </c>
      <c r="U243" s="27">
        <v>3.0709566763712157E-3</v>
      </c>
      <c r="V243" s="27">
        <v>2.9773180900685057E-3</v>
      </c>
      <c r="W243" s="27">
        <v>2.9819182329537171E-3</v>
      </c>
      <c r="X243" s="27">
        <v>3.0871659416697511E-3</v>
      </c>
      <c r="Y243" s="27">
        <v>3.4142231489981867E-3</v>
      </c>
      <c r="Z243" s="27">
        <v>3.0570942390496666E-3</v>
      </c>
      <c r="AA243" s="27">
        <v>2.8457420709949144E-3</v>
      </c>
      <c r="AB243" s="27">
        <v>2.9796982208657495E-3</v>
      </c>
      <c r="AC243" s="27">
        <v>2.9691242614112872E-3</v>
      </c>
      <c r="AD243" s="27">
        <v>2.8658947096962127E-3</v>
      </c>
      <c r="AE243" s="27">
        <v>2.9185766869767185E-3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4.6529952500975929E-3</v>
      </c>
      <c r="D244" s="21">
        <f t="shared" ref="D244:AE244" si="55">+D245+D246+D247+D248+D249+D250+D251</f>
        <v>4.8271375103081408E-3</v>
      </c>
      <c r="E244" s="21">
        <f t="shared" si="55"/>
        <v>5.0012797705186896E-3</v>
      </c>
      <c r="F244" s="21">
        <f t="shared" si="55"/>
        <v>5.1754220307292358E-3</v>
      </c>
      <c r="G244" s="21">
        <f t="shared" si="55"/>
        <v>5.3495642909397838E-3</v>
      </c>
      <c r="H244" s="21">
        <f t="shared" si="55"/>
        <v>5.5237065511503309E-3</v>
      </c>
      <c r="I244" s="21">
        <f t="shared" si="55"/>
        <v>5.6978488113608788E-3</v>
      </c>
      <c r="J244" s="21">
        <f t="shared" si="55"/>
        <v>5.8719910715714276E-3</v>
      </c>
      <c r="K244" s="21">
        <f t="shared" si="55"/>
        <v>5.9899297234857138E-3</v>
      </c>
      <c r="L244" s="21">
        <f t="shared" si="55"/>
        <v>6.1078683753999991E-3</v>
      </c>
      <c r="M244" s="21">
        <f t="shared" si="55"/>
        <v>6.2258070273142861E-3</v>
      </c>
      <c r="N244" s="21">
        <f t="shared" si="55"/>
        <v>6.3437456792285714E-3</v>
      </c>
      <c r="O244" s="21">
        <f t="shared" si="55"/>
        <v>6.4616843311428585E-3</v>
      </c>
      <c r="P244" s="21">
        <f t="shared" si="55"/>
        <v>6.5796229830571437E-3</v>
      </c>
      <c r="Q244" s="21">
        <f t="shared" si="55"/>
        <v>6.6975616349714282E-3</v>
      </c>
      <c r="R244" s="21">
        <f t="shared" si="55"/>
        <v>6.8155002868857143E-3</v>
      </c>
      <c r="S244" s="21">
        <f t="shared" si="55"/>
        <v>6.9334389388000005E-3</v>
      </c>
      <c r="T244" s="21">
        <f t="shared" si="55"/>
        <v>7.0513775907142849E-3</v>
      </c>
      <c r="U244" s="21">
        <f t="shared" si="55"/>
        <v>7.1693162426285702E-3</v>
      </c>
      <c r="V244" s="21">
        <f t="shared" si="55"/>
        <v>7.2872548945428547E-3</v>
      </c>
      <c r="W244" s="21">
        <f t="shared" si="55"/>
        <v>7.4051935464571391E-3</v>
      </c>
      <c r="X244" s="21">
        <f t="shared" si="55"/>
        <v>7.5231321983714244E-3</v>
      </c>
      <c r="Y244" s="21">
        <f t="shared" si="55"/>
        <v>7.6410708502857088E-3</v>
      </c>
      <c r="Z244" s="21">
        <f t="shared" si="55"/>
        <v>7.7590095021999933E-3</v>
      </c>
      <c r="AA244" s="21">
        <f t="shared" si="55"/>
        <v>7.8769481541142786E-3</v>
      </c>
      <c r="AB244" s="21">
        <f t="shared" si="55"/>
        <v>7.994886806028563E-3</v>
      </c>
      <c r="AC244" s="21">
        <f t="shared" si="55"/>
        <v>8.1128254579428474E-3</v>
      </c>
      <c r="AD244" s="21">
        <f t="shared" si="55"/>
        <v>8.2307641098571336E-3</v>
      </c>
      <c r="AE244" s="21">
        <f t="shared" si="55"/>
        <v>8.348702761771418E-3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4.6529952500975929E-3</v>
      </c>
      <c r="D249" s="27">
        <v>4.8271375103081408E-3</v>
      </c>
      <c r="E249" s="27">
        <v>5.0012797705186896E-3</v>
      </c>
      <c r="F249" s="27">
        <v>5.1754220307292358E-3</v>
      </c>
      <c r="G249" s="27">
        <v>5.3495642909397838E-3</v>
      </c>
      <c r="H249" s="27">
        <v>5.5237065511503309E-3</v>
      </c>
      <c r="I249" s="27">
        <v>5.6978488113608788E-3</v>
      </c>
      <c r="J249" s="27">
        <v>5.8719910715714276E-3</v>
      </c>
      <c r="K249" s="27">
        <v>5.9899297234857138E-3</v>
      </c>
      <c r="L249" s="27">
        <v>6.1078683753999991E-3</v>
      </c>
      <c r="M249" s="27">
        <v>6.2258070273142861E-3</v>
      </c>
      <c r="N249" s="27">
        <v>6.3437456792285714E-3</v>
      </c>
      <c r="O249" s="27">
        <v>6.4616843311428585E-3</v>
      </c>
      <c r="P249" s="27">
        <v>6.5796229830571437E-3</v>
      </c>
      <c r="Q249" s="27">
        <v>6.6975616349714282E-3</v>
      </c>
      <c r="R249" s="27">
        <v>6.8155002868857143E-3</v>
      </c>
      <c r="S249" s="27">
        <v>6.9334389388000005E-3</v>
      </c>
      <c r="T249" s="27">
        <v>7.0513775907142849E-3</v>
      </c>
      <c r="U249" s="27">
        <v>7.1693162426285702E-3</v>
      </c>
      <c r="V249" s="27">
        <v>7.2872548945428547E-3</v>
      </c>
      <c r="W249" s="27">
        <v>7.4051935464571391E-3</v>
      </c>
      <c r="X249" s="27">
        <v>7.5231321983714244E-3</v>
      </c>
      <c r="Y249" s="27">
        <v>7.6410708502857088E-3</v>
      </c>
      <c r="Z249" s="27">
        <v>7.7590095021999933E-3</v>
      </c>
      <c r="AA249" s="27">
        <v>7.8769481541142786E-3</v>
      </c>
      <c r="AB249" s="27">
        <v>7.994886806028563E-3</v>
      </c>
      <c r="AC249" s="27">
        <v>8.1128254579428474E-3</v>
      </c>
      <c r="AD249" s="27">
        <v>8.2307641098571336E-3</v>
      </c>
      <c r="AE249" s="27">
        <v>8.348702761771418E-3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0.98009743321732601</v>
      </c>
      <c r="D257" s="21">
        <f t="shared" si="57"/>
        <v>0.97320617776532004</v>
      </c>
      <c r="E257" s="21">
        <f t="shared" si="57"/>
        <v>1.0025144109828192</v>
      </c>
      <c r="F257" s="21">
        <f t="shared" si="57"/>
        <v>1.006080216144551</v>
      </c>
      <c r="G257" s="21">
        <f t="shared" si="57"/>
        <v>1.0159087217955984</v>
      </c>
      <c r="H257" s="21">
        <f t="shared" si="57"/>
        <v>1.044256482856047</v>
      </c>
      <c r="I257" s="21">
        <f t="shared" si="57"/>
        <v>1.0686530342372407</v>
      </c>
      <c r="J257" s="21">
        <f t="shared" si="57"/>
        <v>1.0669637112575872</v>
      </c>
      <c r="K257" s="21">
        <f t="shared" si="57"/>
        <v>1.063526742914858</v>
      </c>
      <c r="L257" s="21">
        <f t="shared" si="57"/>
        <v>1.0827080667721416</v>
      </c>
      <c r="M257" s="21">
        <f t="shared" si="57"/>
        <v>1.0069019395160472</v>
      </c>
      <c r="N257" s="21">
        <f t="shared" si="57"/>
        <v>1.0155677499043858</v>
      </c>
      <c r="O257" s="21">
        <f t="shared" si="57"/>
        <v>1.0111732608839623</v>
      </c>
      <c r="P257" s="21">
        <f t="shared" si="57"/>
        <v>0.95882168192840966</v>
      </c>
      <c r="Q257" s="21">
        <f t="shared" si="57"/>
        <v>1.0300272945942768</v>
      </c>
      <c r="R257" s="21">
        <f t="shared" si="57"/>
        <v>0.97883339440495487</v>
      </c>
      <c r="S257" s="21">
        <f t="shared" si="57"/>
        <v>0.99010223875877634</v>
      </c>
      <c r="T257" s="21">
        <f t="shared" si="57"/>
        <v>1.0314895105440052</v>
      </c>
      <c r="U257" s="21">
        <f t="shared" si="57"/>
        <v>1.0413891567677662</v>
      </c>
      <c r="V257" s="21">
        <f t="shared" si="57"/>
        <v>1.0303504438047162</v>
      </c>
      <c r="W257" s="21">
        <f t="shared" si="57"/>
        <v>0.9882463716329104</v>
      </c>
      <c r="X257" s="21">
        <f t="shared" si="57"/>
        <v>0.89819696265265303</v>
      </c>
      <c r="Y257" s="21">
        <f t="shared" si="57"/>
        <v>0.90190189756303063</v>
      </c>
      <c r="Z257" s="21">
        <f t="shared" si="57"/>
        <v>0.97439554189980471</v>
      </c>
      <c r="AA257" s="21">
        <f t="shared" si="57"/>
        <v>0.97819751843384029</v>
      </c>
      <c r="AB257" s="21">
        <f t="shared" si="57"/>
        <v>0.97500077580890276</v>
      </c>
      <c r="AC257" s="21">
        <f t="shared" si="57"/>
        <v>0.99804402241210632</v>
      </c>
      <c r="AD257" s="21">
        <f t="shared" si="57"/>
        <v>0.97330224912196484</v>
      </c>
      <c r="AE257" s="21">
        <f t="shared" si="57"/>
        <v>0.98066297505848421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0.76829654405481929</v>
      </c>
      <c r="D258" s="21">
        <f t="shared" si="58"/>
        <v>0.76341155550605455</v>
      </c>
      <c r="E258" s="21">
        <f t="shared" si="58"/>
        <v>0.78603895490732911</v>
      </c>
      <c r="F258" s="21">
        <f t="shared" si="58"/>
        <v>0.78738964206295747</v>
      </c>
      <c r="G258" s="21">
        <f t="shared" si="58"/>
        <v>0.79556005777064409</v>
      </c>
      <c r="H258" s="21">
        <f t="shared" si="58"/>
        <v>0.81662024082318552</v>
      </c>
      <c r="I258" s="21">
        <f t="shared" si="58"/>
        <v>0.83580859536677232</v>
      </c>
      <c r="J258" s="21">
        <f t="shared" si="58"/>
        <v>0.83465330530343984</v>
      </c>
      <c r="K258" s="21">
        <f t="shared" si="58"/>
        <v>0.83246440794134813</v>
      </c>
      <c r="L258" s="21">
        <f t="shared" si="58"/>
        <v>0.846377243737789</v>
      </c>
      <c r="M258" s="21">
        <f t="shared" si="58"/>
        <v>0.78763936654264777</v>
      </c>
      <c r="N258" s="21">
        <f t="shared" si="58"/>
        <v>0.79119966247546292</v>
      </c>
      <c r="O258" s="21">
        <f t="shared" si="58"/>
        <v>0.78611806275920648</v>
      </c>
      <c r="P258" s="21">
        <f t="shared" si="58"/>
        <v>0.74697474075833803</v>
      </c>
      <c r="Q258" s="21">
        <f t="shared" si="58"/>
        <v>0.80046771157182561</v>
      </c>
      <c r="R258" s="21">
        <f t="shared" si="58"/>
        <v>0.76222650311884643</v>
      </c>
      <c r="S258" s="21">
        <f t="shared" si="58"/>
        <v>0.77000700206094375</v>
      </c>
      <c r="T258" s="21">
        <f t="shared" si="58"/>
        <v>0.80103706575804823</v>
      </c>
      <c r="U258" s="21">
        <f t="shared" si="58"/>
        <v>0.80652355240614126</v>
      </c>
      <c r="V258" s="21">
        <f t="shared" si="58"/>
        <v>0.79612308506610585</v>
      </c>
      <c r="W258" s="21">
        <f t="shared" si="58"/>
        <v>0.76183497367450359</v>
      </c>
      <c r="X258" s="21">
        <f t="shared" si="58"/>
        <v>0.69405408621852605</v>
      </c>
      <c r="Y258" s="21">
        <f t="shared" si="58"/>
        <v>0.70215833907157843</v>
      </c>
      <c r="Z258" s="21">
        <f t="shared" si="58"/>
        <v>0.76168822395338831</v>
      </c>
      <c r="AA258" s="21">
        <f t="shared" si="58"/>
        <v>0.7640121957480599</v>
      </c>
      <c r="AB258" s="21">
        <f t="shared" si="58"/>
        <v>0.76159612656366715</v>
      </c>
      <c r="AC258" s="21">
        <f t="shared" si="58"/>
        <v>0.7799508851676622</v>
      </c>
      <c r="AD258" s="21">
        <f t="shared" si="58"/>
        <v>0.75940220661463753</v>
      </c>
      <c r="AE258" s="21">
        <f t="shared" si="58"/>
        <v>0.76490044258432344</v>
      </c>
    </row>
    <row r="259" spans="1:31" x14ac:dyDescent="0.2">
      <c r="A259" s="80" t="s">
        <v>490</v>
      </c>
      <c r="B259" s="4" t="s">
        <v>491</v>
      </c>
      <c r="C259" s="27">
        <v>0.17137863676614432</v>
      </c>
      <c r="D259" s="27">
        <v>0.16388792701456462</v>
      </c>
      <c r="E259" s="27">
        <v>0.18097923523157894</v>
      </c>
      <c r="F259" s="27">
        <v>0.20300484315546966</v>
      </c>
      <c r="G259" s="27">
        <v>0.20323047419824619</v>
      </c>
      <c r="H259" s="27">
        <v>0.22374311618345813</v>
      </c>
      <c r="I259" s="27">
        <v>0.23276081431609866</v>
      </c>
      <c r="J259" s="27">
        <v>0.22932326699596581</v>
      </c>
      <c r="K259" s="27">
        <v>0.22259988380893975</v>
      </c>
      <c r="L259" s="27">
        <v>0.24362256386519424</v>
      </c>
      <c r="M259" s="27">
        <v>0.2097040657611163</v>
      </c>
      <c r="N259" s="27">
        <v>0.22528351780854455</v>
      </c>
      <c r="O259" s="27">
        <v>0.24672262245514309</v>
      </c>
      <c r="P259" s="27">
        <v>0.21119332738627222</v>
      </c>
      <c r="Q259" s="27">
        <v>0.27273712131970174</v>
      </c>
      <c r="R259" s="27">
        <v>0.23249273225557834</v>
      </c>
      <c r="S259" s="27">
        <v>0.25194621005964013</v>
      </c>
      <c r="T259" s="27">
        <v>0.29274964057718328</v>
      </c>
      <c r="U259" s="27">
        <v>0.32629821071476262</v>
      </c>
      <c r="V259" s="27">
        <v>0.34425010516498372</v>
      </c>
      <c r="W259" s="27">
        <v>0.34296626795715557</v>
      </c>
      <c r="X259" s="27">
        <v>0.27532250428216853</v>
      </c>
      <c r="Y259" s="27">
        <v>0.2187800222677426</v>
      </c>
      <c r="Z259" s="27">
        <v>0.22862465636937906</v>
      </c>
      <c r="AA259" s="27">
        <v>0.25193438384157818</v>
      </c>
      <c r="AB259" s="27">
        <v>0.25904222770079166</v>
      </c>
      <c r="AC259" s="27">
        <v>0.27399732411817884</v>
      </c>
      <c r="AD259" s="27">
        <v>0.28895242053556608</v>
      </c>
      <c r="AE259" s="27">
        <v>0.30390751695295326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1.8691322368500397E-2</v>
      </c>
      <c r="D260" s="21">
        <f t="shared" si="59"/>
        <v>1.9329334107465852E-2</v>
      </c>
      <c r="E260" s="21">
        <f t="shared" si="59"/>
        <v>2.010157298199958E-2</v>
      </c>
      <c r="F260" s="21">
        <f t="shared" si="59"/>
        <v>2.0100845931827694E-2</v>
      </c>
      <c r="G260" s="21">
        <f t="shared" si="59"/>
        <v>2.0562978807619502E-2</v>
      </c>
      <c r="H260" s="21">
        <f t="shared" si="59"/>
        <v>2.4023873682119019E-2</v>
      </c>
      <c r="I260" s="21">
        <f t="shared" si="59"/>
        <v>2.5357404381055999E-2</v>
      </c>
      <c r="J260" s="21">
        <f t="shared" si="59"/>
        <v>2.7045614919622662E-2</v>
      </c>
      <c r="K260" s="21">
        <f t="shared" si="59"/>
        <v>2.7562815055848185E-2</v>
      </c>
      <c r="L260" s="21">
        <f t="shared" si="59"/>
        <v>2.8653032815215914E-2</v>
      </c>
      <c r="M260" s="21">
        <f t="shared" si="59"/>
        <v>2.7277054490408188E-2</v>
      </c>
      <c r="N260" s="21">
        <f t="shared" si="59"/>
        <v>4.0794314626631821E-2</v>
      </c>
      <c r="O260" s="21">
        <f t="shared" si="59"/>
        <v>4.0283477176033339E-2</v>
      </c>
      <c r="P260" s="21">
        <f t="shared" si="59"/>
        <v>3.7073053740672358E-2</v>
      </c>
      <c r="Q260" s="21">
        <f t="shared" si="59"/>
        <v>3.5734521441772991E-2</v>
      </c>
      <c r="R260" s="21">
        <f t="shared" si="59"/>
        <v>3.516166285980829E-2</v>
      </c>
      <c r="S260" s="21">
        <f t="shared" si="59"/>
        <v>3.5104126811430332E-2</v>
      </c>
      <c r="T260" s="21">
        <f t="shared" si="59"/>
        <v>3.2583110030674593E-2</v>
      </c>
      <c r="U260" s="21">
        <f t="shared" si="59"/>
        <v>3.1290098278332838E-2</v>
      </c>
      <c r="V260" s="21">
        <f t="shared" si="59"/>
        <v>3.0418116197172239E-2</v>
      </c>
      <c r="W260" s="21">
        <f t="shared" si="59"/>
        <v>3.0156561386937147E-2</v>
      </c>
      <c r="X260" s="21">
        <f t="shared" si="59"/>
        <v>3.0520458519600023E-2</v>
      </c>
      <c r="Y260" s="21">
        <f t="shared" si="59"/>
        <v>3.3677144110869264E-2</v>
      </c>
      <c r="Z260" s="21">
        <f t="shared" si="59"/>
        <v>3.2571341100165851E-2</v>
      </c>
      <c r="AA260" s="21">
        <f t="shared" si="59"/>
        <v>3.1041717353865201E-2</v>
      </c>
      <c r="AB260" s="21">
        <f t="shared" si="59"/>
        <v>3.1666313530644613E-2</v>
      </c>
      <c r="AC260" s="21">
        <f t="shared" si="59"/>
        <v>3.1512899374353857E-2</v>
      </c>
      <c r="AD260" s="21">
        <f t="shared" si="59"/>
        <v>3.0743464425880156E-2</v>
      </c>
      <c r="AE260" s="21">
        <f t="shared" si="59"/>
        <v>3.0951143610537368E-2</v>
      </c>
    </row>
    <row r="261" spans="1:31" x14ac:dyDescent="0.2">
      <c r="A261" s="80" t="s">
        <v>494</v>
      </c>
      <c r="B261" s="4" t="s">
        <v>495</v>
      </c>
      <c r="C261" s="27">
        <v>1.8691322368500397E-2</v>
      </c>
      <c r="D261" s="27">
        <v>1.9329334107465852E-2</v>
      </c>
      <c r="E261" s="27">
        <v>2.010157298199958E-2</v>
      </c>
      <c r="F261" s="27">
        <v>2.0100845931827694E-2</v>
      </c>
      <c r="G261" s="27">
        <v>2.0562978807619502E-2</v>
      </c>
      <c r="H261" s="27">
        <v>2.4023873682119019E-2</v>
      </c>
      <c r="I261" s="27">
        <v>2.5357404381055999E-2</v>
      </c>
      <c r="J261" s="27">
        <v>2.7045614919622662E-2</v>
      </c>
      <c r="K261" s="27">
        <v>2.7562815055848185E-2</v>
      </c>
      <c r="L261" s="27">
        <v>2.8653032815215914E-2</v>
      </c>
      <c r="M261" s="27">
        <v>2.7277054490408188E-2</v>
      </c>
      <c r="N261" s="27">
        <v>4.0794314626631821E-2</v>
      </c>
      <c r="O261" s="27">
        <v>4.0283477176033339E-2</v>
      </c>
      <c r="P261" s="27">
        <v>3.7073053740672358E-2</v>
      </c>
      <c r="Q261" s="27">
        <v>3.5734521441772991E-2</v>
      </c>
      <c r="R261" s="27">
        <v>3.516166285980829E-2</v>
      </c>
      <c r="S261" s="27">
        <v>3.5104126811430332E-2</v>
      </c>
      <c r="T261" s="27">
        <v>3.2583110030674593E-2</v>
      </c>
      <c r="U261" s="27">
        <v>3.1290098278332838E-2</v>
      </c>
      <c r="V261" s="27">
        <v>3.0418116197172239E-2</v>
      </c>
      <c r="W261" s="27">
        <v>3.0156561386937147E-2</v>
      </c>
      <c r="X261" s="27">
        <v>3.0520458519600023E-2</v>
      </c>
      <c r="Y261" s="27">
        <v>3.3677144110869264E-2</v>
      </c>
      <c r="Z261" s="27">
        <v>3.2571341100165851E-2</v>
      </c>
      <c r="AA261" s="27">
        <v>3.1041717353865201E-2</v>
      </c>
      <c r="AB261" s="27">
        <v>3.1666313530644613E-2</v>
      </c>
      <c r="AC261" s="27">
        <v>3.1512899374353857E-2</v>
      </c>
      <c r="AD261" s="27">
        <v>3.0743464425880156E-2</v>
      </c>
      <c r="AE261" s="27">
        <v>3.0951143610537368E-2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0.44525268809533713</v>
      </c>
      <c r="D264" s="27">
        <v>0.44683310147114935</v>
      </c>
      <c r="E264" s="27">
        <v>0.44747221830823652</v>
      </c>
      <c r="F264" s="27">
        <v>0.44949472239310378</v>
      </c>
      <c r="G264" s="27">
        <v>0.45184052920094553</v>
      </c>
      <c r="H264" s="27">
        <v>0.44611938257128192</v>
      </c>
      <c r="I264" s="27">
        <v>0.44705843877486817</v>
      </c>
      <c r="J264" s="27">
        <v>0.44722318618003382</v>
      </c>
      <c r="K264" s="27">
        <v>0.43744485056105231</v>
      </c>
      <c r="L264" s="27">
        <v>0.42730977639375495</v>
      </c>
      <c r="M264" s="27">
        <v>0.41741235549219752</v>
      </c>
      <c r="N264" s="27">
        <v>0.38925630616426404</v>
      </c>
      <c r="O264" s="27">
        <v>0.38144609533250617</v>
      </c>
      <c r="P264" s="27">
        <v>0.37321372193913238</v>
      </c>
      <c r="Q264" s="27">
        <v>0.36529768484086766</v>
      </c>
      <c r="R264" s="27">
        <v>0.35733842353450579</v>
      </c>
      <c r="S264" s="27">
        <v>0.34831501897703843</v>
      </c>
      <c r="T264" s="27">
        <v>0.3396586958874952</v>
      </c>
      <c r="U264" s="27">
        <v>0.31019252558824156</v>
      </c>
      <c r="V264" s="27">
        <v>0.28083666863729745</v>
      </c>
      <c r="W264" s="27">
        <v>0.25160141440369072</v>
      </c>
      <c r="X264" s="27">
        <v>0.2204662484577688</v>
      </c>
      <c r="Y264" s="27">
        <v>0.25922219016816817</v>
      </c>
      <c r="Z264" s="27">
        <v>0.29749042788202551</v>
      </c>
      <c r="AA264" s="27">
        <v>0.27470454074404571</v>
      </c>
      <c r="AB264" s="27">
        <v>0.25214462024097728</v>
      </c>
      <c r="AC264" s="27">
        <v>0.23036097285547288</v>
      </c>
      <c r="AD264" s="27">
        <v>0.20898574287470326</v>
      </c>
      <c r="AE264" s="27">
        <v>0.18764202411679407</v>
      </c>
    </row>
    <row r="265" spans="1:31" x14ac:dyDescent="0.2">
      <c r="A265" s="80" t="s">
        <v>502</v>
      </c>
      <c r="B265" s="4" t="s">
        <v>503</v>
      </c>
      <c r="C265" s="27">
        <v>0.1329738968248374</v>
      </c>
      <c r="D265" s="27">
        <v>0.13336119291287471</v>
      </c>
      <c r="E265" s="27">
        <v>0.13748592838551413</v>
      </c>
      <c r="F265" s="27">
        <v>0.11478923058255627</v>
      </c>
      <c r="G265" s="27">
        <v>0.11992607556383282</v>
      </c>
      <c r="H265" s="27">
        <v>0.12273386838632643</v>
      </c>
      <c r="I265" s="27">
        <v>0.13063193789474944</v>
      </c>
      <c r="J265" s="27">
        <v>0.13106123720781757</v>
      </c>
      <c r="K265" s="27">
        <v>0.14485685851550786</v>
      </c>
      <c r="L265" s="27">
        <v>0.14679187066362392</v>
      </c>
      <c r="M265" s="27">
        <v>0.13324589079892579</v>
      </c>
      <c r="N265" s="27">
        <v>0.13586552387602252</v>
      </c>
      <c r="O265" s="27">
        <v>0.11766586779552388</v>
      </c>
      <c r="P265" s="27">
        <v>0.12549463769226105</v>
      </c>
      <c r="Q265" s="27">
        <v>0.12669838396948316</v>
      </c>
      <c r="R265" s="27">
        <v>0.13723368446895406</v>
      </c>
      <c r="S265" s="27">
        <v>0.13464164621283486</v>
      </c>
      <c r="T265" s="27">
        <v>0.13604561926269521</v>
      </c>
      <c r="U265" s="27">
        <v>0.13874271782480427</v>
      </c>
      <c r="V265" s="27">
        <v>0.14061819506665255</v>
      </c>
      <c r="W265" s="27">
        <v>0.1371107299267203</v>
      </c>
      <c r="X265" s="27">
        <v>0.16774487495898874</v>
      </c>
      <c r="Y265" s="27">
        <v>0.19047898252479836</v>
      </c>
      <c r="Z265" s="27">
        <v>0.20300179860181786</v>
      </c>
      <c r="AA265" s="27">
        <v>0.20633155380857082</v>
      </c>
      <c r="AB265" s="27">
        <v>0.21874296509125354</v>
      </c>
      <c r="AC265" s="27">
        <v>0.24407968881965653</v>
      </c>
      <c r="AD265" s="27">
        <v>0.23072057877848809</v>
      </c>
      <c r="AE265" s="27">
        <v>0.24239975790403875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0.21180088916250672</v>
      </c>
      <c r="D269" s="21">
        <f t="shared" si="60"/>
        <v>0.20979462225926543</v>
      </c>
      <c r="E269" s="21">
        <f t="shared" si="60"/>
        <v>0.21647545607549007</v>
      </c>
      <c r="F269" s="21">
        <f t="shared" si="60"/>
        <v>0.21869057408159359</v>
      </c>
      <c r="G269" s="21">
        <f t="shared" si="60"/>
        <v>0.2203486640249544</v>
      </c>
      <c r="H269" s="21">
        <f t="shared" si="60"/>
        <v>0.2276362420328614</v>
      </c>
      <c r="I269" s="21">
        <f t="shared" si="60"/>
        <v>0.23284443887046835</v>
      </c>
      <c r="J269" s="21">
        <f t="shared" si="60"/>
        <v>0.23231040595414731</v>
      </c>
      <c r="K269" s="21">
        <f t="shared" si="60"/>
        <v>0.23106233497350986</v>
      </c>
      <c r="L269" s="21">
        <f t="shared" si="60"/>
        <v>0.23633082303435263</v>
      </c>
      <c r="M269" s="21">
        <f t="shared" si="60"/>
        <v>0.21926257297339946</v>
      </c>
      <c r="N269" s="21">
        <f t="shared" si="60"/>
        <v>0.22436808742892292</v>
      </c>
      <c r="O269" s="21">
        <f t="shared" si="60"/>
        <v>0.22505519812475575</v>
      </c>
      <c r="P269" s="21">
        <f t="shared" si="60"/>
        <v>0.21184694117007163</v>
      </c>
      <c r="Q269" s="21">
        <f t="shared" si="60"/>
        <v>0.22955958302245108</v>
      </c>
      <c r="R269" s="21">
        <f t="shared" si="60"/>
        <v>0.21660689128610841</v>
      </c>
      <c r="S269" s="21">
        <f t="shared" si="60"/>
        <v>0.22009523669783265</v>
      </c>
      <c r="T269" s="21">
        <f t="shared" si="60"/>
        <v>0.230452444785957</v>
      </c>
      <c r="U269" s="21">
        <f t="shared" si="60"/>
        <v>0.2348656043616249</v>
      </c>
      <c r="V269" s="21">
        <f t="shared" si="60"/>
        <v>0.23422735873861042</v>
      </c>
      <c r="W269" s="21">
        <f t="shared" si="60"/>
        <v>0.22641139795840684</v>
      </c>
      <c r="X269" s="21">
        <f t="shared" si="60"/>
        <v>0.20414287643412699</v>
      </c>
      <c r="Y269" s="21">
        <f t="shared" si="60"/>
        <v>0.19974355849145226</v>
      </c>
      <c r="Z269" s="21">
        <f t="shared" si="60"/>
        <v>0.21270731794641645</v>
      </c>
      <c r="AA269" s="21">
        <f t="shared" si="60"/>
        <v>0.21418532268578033</v>
      </c>
      <c r="AB269" s="21">
        <f t="shared" si="60"/>
        <v>0.21340464924523567</v>
      </c>
      <c r="AC269" s="21">
        <f t="shared" si="60"/>
        <v>0.21809313724444407</v>
      </c>
      <c r="AD269" s="21">
        <f t="shared" si="60"/>
        <v>0.2139000425073273</v>
      </c>
      <c r="AE269" s="21">
        <f t="shared" si="60"/>
        <v>0.21576253247416077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7.6518430936812751E-2</v>
      </c>
      <c r="D270" s="21">
        <f t="shared" si="61"/>
        <v>7.5929864501049452E-2</v>
      </c>
      <c r="E270" s="21">
        <f t="shared" si="61"/>
        <v>7.7732215635386723E-2</v>
      </c>
      <c r="F270" s="21">
        <f t="shared" si="61"/>
        <v>8.001174228024853E-2</v>
      </c>
      <c r="G270" s="21">
        <f t="shared" si="61"/>
        <v>8.0236173494489096E-2</v>
      </c>
      <c r="H270" s="21">
        <f t="shared" si="61"/>
        <v>8.2282362858964203E-2</v>
      </c>
      <c r="I270" s="21">
        <f t="shared" si="61"/>
        <v>8.3419605286394652E-2</v>
      </c>
      <c r="J270" s="21">
        <f t="shared" si="61"/>
        <v>8.3304828256631644E-2</v>
      </c>
      <c r="K270" s="21">
        <f t="shared" si="61"/>
        <v>8.1612731707771724E-2</v>
      </c>
      <c r="L270" s="21">
        <f t="shared" si="61"/>
        <v>8.2774171153036674E-2</v>
      </c>
      <c r="M270" s="21">
        <f t="shared" si="61"/>
        <v>7.7972018892007319E-2</v>
      </c>
      <c r="N270" s="21">
        <f t="shared" si="61"/>
        <v>7.927244649569723E-2</v>
      </c>
      <c r="O270" s="21">
        <f t="shared" si="61"/>
        <v>8.0387803691557319E-2</v>
      </c>
      <c r="P270" s="21">
        <f t="shared" si="61"/>
        <v>7.5224187462756373E-2</v>
      </c>
      <c r="Q270" s="21">
        <f t="shared" si="61"/>
        <v>8.0173891990988677E-2</v>
      </c>
      <c r="R270" s="21">
        <f t="shared" si="61"/>
        <v>7.5093590542042926E-2</v>
      </c>
      <c r="S270" s="21">
        <f t="shared" si="61"/>
        <v>7.5979725961522498E-2</v>
      </c>
      <c r="T270" s="21">
        <f t="shared" si="61"/>
        <v>7.8544868652667063E-2</v>
      </c>
      <c r="U270" s="21">
        <f t="shared" si="61"/>
        <v>7.8559973715592063E-2</v>
      </c>
      <c r="V270" s="21">
        <f t="shared" si="61"/>
        <v>7.7110648478848437E-2</v>
      </c>
      <c r="W270" s="21">
        <f t="shared" si="61"/>
        <v>7.3871895802218729E-2</v>
      </c>
      <c r="X270" s="21">
        <f t="shared" si="61"/>
        <v>6.3730116628993222E-2</v>
      </c>
      <c r="Y270" s="21">
        <f t="shared" si="61"/>
        <v>6.2246134079177215E-2</v>
      </c>
      <c r="Z270" s="21">
        <f t="shared" si="61"/>
        <v>6.6499595020918748E-2</v>
      </c>
      <c r="AA270" s="21">
        <f t="shared" si="61"/>
        <v>6.5608519951376162E-2</v>
      </c>
      <c r="AB270" s="21">
        <f t="shared" si="61"/>
        <v>6.3550697168642159E-2</v>
      </c>
      <c r="AC270" s="21">
        <f t="shared" si="61"/>
        <v>6.2282592139635884E-2</v>
      </c>
      <c r="AD270" s="21">
        <f t="shared" si="61"/>
        <v>6.0932124692666498E-2</v>
      </c>
      <c r="AE270" s="21">
        <f t="shared" si="61"/>
        <v>5.9780231194609332E-2</v>
      </c>
    </row>
    <row r="271" spans="1:31" x14ac:dyDescent="0.2">
      <c r="A271" s="80" t="s">
        <v>513</v>
      </c>
      <c r="B271" s="4" t="s">
        <v>491</v>
      </c>
      <c r="C271" s="27">
        <v>1.7137863676614431E-2</v>
      </c>
      <c r="D271" s="27">
        <v>1.6388792701456462E-2</v>
      </c>
      <c r="E271" s="27">
        <v>1.8097923523157894E-2</v>
      </c>
      <c r="F271" s="27">
        <v>2.0300484315546968E-2</v>
      </c>
      <c r="G271" s="27">
        <v>2.0323047419824623E-2</v>
      </c>
      <c r="H271" s="27">
        <v>2.2374311618345816E-2</v>
      </c>
      <c r="I271" s="27">
        <v>2.3276081431609866E-2</v>
      </c>
      <c r="J271" s="27">
        <v>2.2932326699596581E-2</v>
      </c>
      <c r="K271" s="27">
        <v>2.2259988380893977E-2</v>
      </c>
      <c r="L271" s="27">
        <v>2.436225638651943E-2</v>
      </c>
      <c r="M271" s="27">
        <v>2.0970406576111631E-2</v>
      </c>
      <c r="N271" s="27">
        <v>2.2528351780854456E-2</v>
      </c>
      <c r="O271" s="27">
        <v>2.4672262245514311E-2</v>
      </c>
      <c r="P271" s="27">
        <v>2.1119332738627226E-2</v>
      </c>
      <c r="Q271" s="27">
        <v>2.7273712131970173E-2</v>
      </c>
      <c r="R271" s="27">
        <v>2.3249273225557834E-2</v>
      </c>
      <c r="S271" s="27">
        <v>2.5194621005964011E-2</v>
      </c>
      <c r="T271" s="27">
        <v>2.9274964057718331E-2</v>
      </c>
      <c r="U271" s="27">
        <v>3.2629821071476266E-2</v>
      </c>
      <c r="V271" s="27">
        <v>3.4425010516498371E-2</v>
      </c>
      <c r="W271" s="27">
        <v>3.429662679571556E-2</v>
      </c>
      <c r="X271" s="27">
        <v>2.7532250428216849E-2</v>
      </c>
      <c r="Y271" s="27">
        <v>2.187800222677426E-2</v>
      </c>
      <c r="Z271" s="27">
        <v>2.2862465636937907E-2</v>
      </c>
      <c r="AA271" s="27">
        <v>2.5193438384157819E-2</v>
      </c>
      <c r="AB271" s="27">
        <v>2.5904222770079161E-2</v>
      </c>
      <c r="AC271" s="27">
        <v>2.7399732411817888E-2</v>
      </c>
      <c r="AD271" s="27">
        <v>2.8895242053556609E-2</v>
      </c>
      <c r="AE271" s="27">
        <v>3.0390751695295325E-2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3.7382644737000803E-3</v>
      </c>
      <c r="D272" s="21">
        <f t="shared" si="62"/>
        <v>3.8658668214931712E-3</v>
      </c>
      <c r="E272" s="21">
        <f t="shared" si="62"/>
        <v>4.020314596399917E-3</v>
      </c>
      <c r="F272" s="21">
        <f t="shared" si="62"/>
        <v>4.0201691863655398E-3</v>
      </c>
      <c r="G272" s="21">
        <f t="shared" si="62"/>
        <v>4.1125957615238996E-3</v>
      </c>
      <c r="H272" s="21">
        <f t="shared" si="62"/>
        <v>4.8047747364238043E-3</v>
      </c>
      <c r="I272" s="21">
        <f t="shared" si="62"/>
        <v>5.0714808762111997E-3</v>
      </c>
      <c r="J272" s="21">
        <f t="shared" si="62"/>
        <v>5.4091229839245336E-3</v>
      </c>
      <c r="K272" s="21">
        <f t="shared" si="62"/>
        <v>5.512563011169638E-3</v>
      </c>
      <c r="L272" s="21">
        <f t="shared" si="62"/>
        <v>5.7306065630431842E-3</v>
      </c>
      <c r="M272" s="21">
        <f t="shared" si="62"/>
        <v>5.4554108980816376E-3</v>
      </c>
      <c r="N272" s="21">
        <f t="shared" si="62"/>
        <v>8.158862925326367E-3</v>
      </c>
      <c r="O272" s="21">
        <f t="shared" si="62"/>
        <v>8.0566954352066684E-3</v>
      </c>
      <c r="P272" s="21">
        <f t="shared" si="62"/>
        <v>7.4146107481344722E-3</v>
      </c>
      <c r="Q272" s="21">
        <f t="shared" si="62"/>
        <v>7.1469042883545988E-3</v>
      </c>
      <c r="R272" s="21">
        <f t="shared" si="62"/>
        <v>7.0323325719616574E-3</v>
      </c>
      <c r="S272" s="21">
        <f t="shared" si="62"/>
        <v>7.0208253622860662E-3</v>
      </c>
      <c r="T272" s="21">
        <f t="shared" si="62"/>
        <v>6.5166220061349195E-3</v>
      </c>
      <c r="U272" s="21">
        <f t="shared" si="62"/>
        <v>6.2580196556665689E-3</v>
      </c>
      <c r="V272" s="21">
        <f t="shared" si="62"/>
        <v>6.0836232394344495E-3</v>
      </c>
      <c r="W272" s="21">
        <f t="shared" si="62"/>
        <v>6.0313122773874303E-3</v>
      </c>
      <c r="X272" s="21">
        <f t="shared" si="62"/>
        <v>6.1040917039200046E-3</v>
      </c>
      <c r="Y272" s="21">
        <f t="shared" si="62"/>
        <v>6.7354288221738541E-3</v>
      </c>
      <c r="Z272" s="21">
        <f t="shared" si="62"/>
        <v>6.5142682200331706E-3</v>
      </c>
      <c r="AA272" s="21">
        <f t="shared" si="62"/>
        <v>6.2083434707730411E-3</v>
      </c>
      <c r="AB272" s="21">
        <f t="shared" si="62"/>
        <v>6.3332627061289228E-3</v>
      </c>
      <c r="AC272" s="21">
        <f t="shared" si="62"/>
        <v>6.3025798748707704E-3</v>
      </c>
      <c r="AD272" s="21">
        <f t="shared" si="62"/>
        <v>6.1486928851760313E-3</v>
      </c>
      <c r="AE272" s="21">
        <f t="shared" si="62"/>
        <v>6.1902287221074753E-3</v>
      </c>
    </row>
    <row r="273" spans="1:31" x14ac:dyDescent="0.2">
      <c r="A273" s="80" t="s">
        <v>515</v>
      </c>
      <c r="B273" s="4" t="s">
        <v>495</v>
      </c>
      <c r="C273" s="27">
        <v>3.7382644737000803E-3</v>
      </c>
      <c r="D273" s="27">
        <v>3.8658668214931712E-3</v>
      </c>
      <c r="E273" s="27">
        <v>4.020314596399917E-3</v>
      </c>
      <c r="F273" s="27">
        <v>4.0201691863655398E-3</v>
      </c>
      <c r="G273" s="27">
        <v>4.1125957615238996E-3</v>
      </c>
      <c r="H273" s="27">
        <v>4.8047747364238043E-3</v>
      </c>
      <c r="I273" s="27">
        <v>5.0714808762111997E-3</v>
      </c>
      <c r="J273" s="27">
        <v>5.4091229839245336E-3</v>
      </c>
      <c r="K273" s="27">
        <v>5.512563011169638E-3</v>
      </c>
      <c r="L273" s="27">
        <v>5.7306065630431842E-3</v>
      </c>
      <c r="M273" s="27">
        <v>5.4554108980816376E-3</v>
      </c>
      <c r="N273" s="27">
        <v>8.158862925326367E-3</v>
      </c>
      <c r="O273" s="27">
        <v>8.0566954352066684E-3</v>
      </c>
      <c r="P273" s="27">
        <v>7.4146107481344722E-3</v>
      </c>
      <c r="Q273" s="27">
        <v>7.1469042883545988E-3</v>
      </c>
      <c r="R273" s="27">
        <v>7.0323325719616574E-3</v>
      </c>
      <c r="S273" s="27">
        <v>7.0208253622860662E-3</v>
      </c>
      <c r="T273" s="27">
        <v>6.5166220061349195E-3</v>
      </c>
      <c r="U273" s="27">
        <v>6.2580196556665689E-3</v>
      </c>
      <c r="V273" s="27">
        <v>6.0836232394344495E-3</v>
      </c>
      <c r="W273" s="27">
        <v>6.0313122773874303E-3</v>
      </c>
      <c r="X273" s="27">
        <v>6.1040917039200046E-3</v>
      </c>
      <c r="Y273" s="27">
        <v>6.7354288221738541E-3</v>
      </c>
      <c r="Z273" s="27">
        <v>6.5142682200331706E-3</v>
      </c>
      <c r="AA273" s="27">
        <v>6.2083434707730411E-3</v>
      </c>
      <c r="AB273" s="27">
        <v>6.3332627061289228E-3</v>
      </c>
      <c r="AC273" s="27">
        <v>6.3025798748707704E-3</v>
      </c>
      <c r="AD273" s="27">
        <v>6.1486928851760313E-3</v>
      </c>
      <c r="AE273" s="27">
        <v>6.1902287221074753E-3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5.5642302786498239E-2</v>
      </c>
      <c r="D276" s="27">
        <v>5.5675204978099822E-2</v>
      </c>
      <c r="E276" s="27">
        <v>5.5613977515828916E-2</v>
      </c>
      <c r="F276" s="27">
        <v>5.569108877833602E-2</v>
      </c>
      <c r="G276" s="27">
        <v>5.5800530313140577E-2</v>
      </c>
      <c r="H276" s="27">
        <v>5.5103276504194582E-2</v>
      </c>
      <c r="I276" s="27">
        <v>5.5072042978573585E-2</v>
      </c>
      <c r="J276" s="27">
        <v>5.4963378573110531E-2</v>
      </c>
      <c r="K276" s="27">
        <v>5.38401803157081E-2</v>
      </c>
      <c r="L276" s="27">
        <v>5.268130820347406E-2</v>
      </c>
      <c r="M276" s="27">
        <v>5.1546201417814047E-2</v>
      </c>
      <c r="N276" s="27">
        <v>4.8585231789516403E-2</v>
      </c>
      <c r="O276" s="27">
        <v>4.7658846010836337E-2</v>
      </c>
      <c r="P276" s="27">
        <v>4.6690243975994673E-2</v>
      </c>
      <c r="Q276" s="27">
        <v>4.5753275570663915E-2</v>
      </c>
      <c r="R276" s="27">
        <v>4.4811984744523435E-2</v>
      </c>
      <c r="S276" s="27">
        <v>4.3764279593272427E-2</v>
      </c>
      <c r="T276" s="27">
        <v>4.2753282588813814E-2</v>
      </c>
      <c r="U276" s="27">
        <v>3.9672132988449238E-2</v>
      </c>
      <c r="V276" s="27">
        <v>3.6602014722915618E-2</v>
      </c>
      <c r="W276" s="27">
        <v>3.354395672911574E-2</v>
      </c>
      <c r="X276" s="27">
        <v>3.0093774496856362E-2</v>
      </c>
      <c r="Y276" s="27">
        <v>3.3632703030229104E-2</v>
      </c>
      <c r="Z276" s="27">
        <v>3.7122861163947668E-2</v>
      </c>
      <c r="AA276" s="27">
        <v>3.4206738096445304E-2</v>
      </c>
      <c r="AB276" s="27">
        <v>3.1313211692434076E-2</v>
      </c>
      <c r="AC276" s="27">
        <v>2.8580279852947223E-2</v>
      </c>
      <c r="AD276" s="27">
        <v>2.5888189753933862E-2</v>
      </c>
      <c r="AE276" s="27">
        <v>2.3199250777206529E-2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0.13528245822569396</v>
      </c>
      <c r="D277" s="21">
        <f t="shared" si="63"/>
        <v>0.13386475775821596</v>
      </c>
      <c r="E277" s="21">
        <f t="shared" si="63"/>
        <v>0.13874324044010336</v>
      </c>
      <c r="F277" s="21">
        <f t="shared" si="63"/>
        <v>0.13867883180134508</v>
      </c>
      <c r="G277" s="21">
        <f t="shared" si="63"/>
        <v>0.14011249053046529</v>
      </c>
      <c r="H277" s="21">
        <f t="shared" si="63"/>
        <v>0.14535387917389719</v>
      </c>
      <c r="I277" s="21">
        <f t="shared" si="63"/>
        <v>0.14942483358407371</v>
      </c>
      <c r="J277" s="21">
        <f t="shared" si="63"/>
        <v>0.14900557769751568</v>
      </c>
      <c r="K277" s="21">
        <f t="shared" si="63"/>
        <v>0.14944960326573814</v>
      </c>
      <c r="L277" s="21">
        <f t="shared" si="63"/>
        <v>0.15355665188131595</v>
      </c>
      <c r="M277" s="21">
        <f t="shared" si="63"/>
        <v>0.14129055408139213</v>
      </c>
      <c r="N277" s="21">
        <f t="shared" si="63"/>
        <v>0.14509564093322569</v>
      </c>
      <c r="O277" s="21">
        <f t="shared" si="63"/>
        <v>0.14466739443319843</v>
      </c>
      <c r="P277" s="21">
        <f t="shared" si="63"/>
        <v>0.13662275370731525</v>
      </c>
      <c r="Q277" s="21">
        <f t="shared" si="63"/>
        <v>0.1493856910314624</v>
      </c>
      <c r="R277" s="21">
        <f t="shared" si="63"/>
        <v>0.14151330074406548</v>
      </c>
      <c r="S277" s="21">
        <f t="shared" si="63"/>
        <v>0.14411551073631015</v>
      </c>
      <c r="T277" s="21">
        <f t="shared" si="63"/>
        <v>0.15190757613328995</v>
      </c>
      <c r="U277" s="21">
        <f t="shared" si="63"/>
        <v>0.15630563064603284</v>
      </c>
      <c r="V277" s="21">
        <f t="shared" si="63"/>
        <v>0.15711671025976198</v>
      </c>
      <c r="W277" s="21">
        <f t="shared" si="63"/>
        <v>0.15253950215618811</v>
      </c>
      <c r="X277" s="21">
        <f t="shared" si="63"/>
        <v>0.14041275980513376</v>
      </c>
      <c r="Y277" s="21">
        <f t="shared" si="63"/>
        <v>0.13749742441227505</v>
      </c>
      <c r="Z277" s="21">
        <f t="shared" si="63"/>
        <v>0.14620772292549772</v>
      </c>
      <c r="AA277" s="21">
        <f t="shared" si="63"/>
        <v>0.14857680273440416</v>
      </c>
      <c r="AB277" s="21">
        <f t="shared" si="63"/>
        <v>0.14985395207659352</v>
      </c>
      <c r="AC277" s="21">
        <f t="shared" si="63"/>
        <v>0.15581054510480818</v>
      </c>
      <c r="AD277" s="21">
        <f t="shared" si="63"/>
        <v>0.15296791781466079</v>
      </c>
      <c r="AE277" s="21">
        <f t="shared" si="63"/>
        <v>0.15598230127955143</v>
      </c>
    </row>
    <row r="278" spans="1:31" x14ac:dyDescent="0.2">
      <c r="A278" s="80" t="s">
        <v>522</v>
      </c>
      <c r="B278" s="4" t="s">
        <v>491</v>
      </c>
      <c r="C278" s="27">
        <v>3.8560193272382463E-2</v>
      </c>
      <c r="D278" s="27">
        <v>3.6874783578277032E-2</v>
      </c>
      <c r="E278" s="27">
        <v>4.0720327927105254E-2</v>
      </c>
      <c r="F278" s="27">
        <v>4.5676089709980668E-2</v>
      </c>
      <c r="G278" s="27">
        <v>4.572685669460539E-2</v>
      </c>
      <c r="H278" s="27">
        <v>5.0342201141278069E-2</v>
      </c>
      <c r="I278" s="27">
        <v>5.2371183221122192E-2</v>
      </c>
      <c r="J278" s="27">
        <v>5.15977350740923E-2</v>
      </c>
      <c r="K278" s="27">
        <v>5.0084973857011432E-2</v>
      </c>
      <c r="L278" s="27">
        <v>5.4815076869668709E-2</v>
      </c>
      <c r="M278" s="27">
        <v>4.7183414796251169E-2</v>
      </c>
      <c r="N278" s="27">
        <v>5.0688791506922515E-2</v>
      </c>
      <c r="O278" s="27">
        <v>5.551259005240719E-2</v>
      </c>
      <c r="P278" s="27">
        <v>4.7518498661911247E-2</v>
      </c>
      <c r="Q278" s="27">
        <v>6.1365852296932887E-2</v>
      </c>
      <c r="R278" s="27">
        <v>5.231086475750512E-2</v>
      </c>
      <c r="S278" s="27">
        <v>5.6687897263419017E-2</v>
      </c>
      <c r="T278" s="27">
        <v>6.5868669129866234E-2</v>
      </c>
      <c r="U278" s="27">
        <v>7.3417097410821586E-2</v>
      </c>
      <c r="V278" s="27">
        <v>7.7456273662121322E-2</v>
      </c>
      <c r="W278" s="27">
        <v>7.716741029036002E-2</v>
      </c>
      <c r="X278" s="27">
        <v>6.1947563463487905E-2</v>
      </c>
      <c r="Y278" s="27">
        <v>4.9225505010242088E-2</v>
      </c>
      <c r="Z278" s="27">
        <v>5.144054768311028E-2</v>
      </c>
      <c r="AA278" s="27">
        <v>5.6685236364355088E-2</v>
      </c>
      <c r="AB278" s="27">
        <v>5.8284501232678108E-2</v>
      </c>
      <c r="AC278" s="27">
        <v>6.164939792659023E-2</v>
      </c>
      <c r="AD278" s="27">
        <v>6.5014294620502358E-2</v>
      </c>
      <c r="AE278" s="27">
        <v>6.8379191314414473E-2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4.2055475329125895E-3</v>
      </c>
      <c r="D279" s="21">
        <f t="shared" si="64"/>
        <v>4.3491001741798171E-3</v>
      </c>
      <c r="E279" s="21">
        <f t="shared" si="64"/>
        <v>4.522853920949906E-3</v>
      </c>
      <c r="F279" s="21">
        <f t="shared" si="64"/>
        <v>4.5226903346612312E-3</v>
      </c>
      <c r="G279" s="21">
        <f t="shared" si="64"/>
        <v>4.6266702317143867E-3</v>
      </c>
      <c r="H279" s="21">
        <f t="shared" si="64"/>
        <v>5.4053715784767786E-3</v>
      </c>
      <c r="I279" s="21">
        <f t="shared" si="64"/>
        <v>5.7054159857375993E-3</v>
      </c>
      <c r="J279" s="21">
        <f t="shared" si="64"/>
        <v>6.0852633569150986E-3</v>
      </c>
      <c r="K279" s="21">
        <f t="shared" si="64"/>
        <v>6.2016333875658412E-3</v>
      </c>
      <c r="L279" s="21">
        <f t="shared" si="64"/>
        <v>6.4469323834235809E-3</v>
      </c>
      <c r="M279" s="21">
        <f t="shared" si="64"/>
        <v>6.1373372603418415E-3</v>
      </c>
      <c r="N279" s="21">
        <f t="shared" si="64"/>
        <v>9.1787207909921602E-3</v>
      </c>
      <c r="O279" s="21">
        <f t="shared" si="64"/>
        <v>9.0637823646074998E-3</v>
      </c>
      <c r="P279" s="21">
        <f t="shared" si="64"/>
        <v>8.3414370916512805E-3</v>
      </c>
      <c r="Q279" s="21">
        <f t="shared" si="64"/>
        <v>8.0402673243989212E-3</v>
      </c>
      <c r="R279" s="21">
        <f t="shared" si="64"/>
        <v>7.9113741434568632E-3</v>
      </c>
      <c r="S279" s="21">
        <f t="shared" si="64"/>
        <v>7.8984285325718242E-3</v>
      </c>
      <c r="T279" s="21">
        <f t="shared" si="64"/>
        <v>7.3311997569017844E-3</v>
      </c>
      <c r="U279" s="21">
        <f t="shared" si="64"/>
        <v>7.0402721126248888E-3</v>
      </c>
      <c r="V279" s="21">
        <f t="shared" si="64"/>
        <v>6.8440761443637537E-3</v>
      </c>
      <c r="W279" s="21">
        <f t="shared" si="64"/>
        <v>6.7852263120608573E-3</v>
      </c>
      <c r="X279" s="21">
        <f t="shared" si="64"/>
        <v>6.8671031669100052E-3</v>
      </c>
      <c r="Y279" s="21">
        <f t="shared" si="64"/>
        <v>7.5773574249455855E-3</v>
      </c>
      <c r="Z279" s="21">
        <f t="shared" si="64"/>
        <v>7.3285517475373168E-3</v>
      </c>
      <c r="AA279" s="21">
        <f t="shared" si="64"/>
        <v>6.9843864046196698E-3</v>
      </c>
      <c r="AB279" s="21">
        <f t="shared" si="64"/>
        <v>7.1249205443950376E-3</v>
      </c>
      <c r="AC279" s="21">
        <f t="shared" si="64"/>
        <v>7.0904023592296174E-3</v>
      </c>
      <c r="AD279" s="21">
        <f t="shared" si="64"/>
        <v>6.9172794958230355E-3</v>
      </c>
      <c r="AE279" s="21">
        <f t="shared" si="64"/>
        <v>6.9640073123709081E-3</v>
      </c>
    </row>
    <row r="280" spans="1:31" x14ac:dyDescent="0.2">
      <c r="A280" s="80" t="s">
        <v>524</v>
      </c>
      <c r="B280" s="4" t="s">
        <v>495</v>
      </c>
      <c r="C280" s="27">
        <v>4.2055475329125895E-3</v>
      </c>
      <c r="D280" s="27">
        <v>4.3491001741798171E-3</v>
      </c>
      <c r="E280" s="27">
        <v>4.522853920949906E-3</v>
      </c>
      <c r="F280" s="27">
        <v>4.5226903346612312E-3</v>
      </c>
      <c r="G280" s="27">
        <v>4.6266702317143867E-3</v>
      </c>
      <c r="H280" s="27">
        <v>5.4053715784767786E-3</v>
      </c>
      <c r="I280" s="27">
        <v>5.7054159857375993E-3</v>
      </c>
      <c r="J280" s="27">
        <v>6.0852633569150986E-3</v>
      </c>
      <c r="K280" s="27">
        <v>6.2016333875658412E-3</v>
      </c>
      <c r="L280" s="27">
        <v>6.4469323834235809E-3</v>
      </c>
      <c r="M280" s="27">
        <v>6.1373372603418415E-3</v>
      </c>
      <c r="N280" s="27">
        <v>9.1787207909921602E-3</v>
      </c>
      <c r="O280" s="27">
        <v>9.0637823646074998E-3</v>
      </c>
      <c r="P280" s="27">
        <v>8.3414370916512805E-3</v>
      </c>
      <c r="Q280" s="27">
        <v>8.0402673243989212E-3</v>
      </c>
      <c r="R280" s="27">
        <v>7.9113741434568632E-3</v>
      </c>
      <c r="S280" s="27">
        <v>7.8984285325718242E-3</v>
      </c>
      <c r="T280" s="27">
        <v>7.3311997569017844E-3</v>
      </c>
      <c r="U280" s="27">
        <v>7.0402721126248888E-3</v>
      </c>
      <c r="V280" s="27">
        <v>6.8440761443637537E-3</v>
      </c>
      <c r="W280" s="27">
        <v>6.7852263120608573E-3</v>
      </c>
      <c r="X280" s="27">
        <v>6.8671031669100052E-3</v>
      </c>
      <c r="Y280" s="27">
        <v>7.5773574249455855E-3</v>
      </c>
      <c r="Z280" s="27">
        <v>7.3285517475373168E-3</v>
      </c>
      <c r="AA280" s="27">
        <v>6.9843864046196698E-3</v>
      </c>
      <c r="AB280" s="27">
        <v>7.1249205443950376E-3</v>
      </c>
      <c r="AC280" s="27">
        <v>7.0904023592296174E-3</v>
      </c>
      <c r="AD280" s="27">
        <v>6.9172794958230355E-3</v>
      </c>
      <c r="AE280" s="27">
        <v>6.9640073123709081E-3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6.2597590634810504E-2</v>
      </c>
      <c r="D283" s="27">
        <v>6.2634605600362298E-2</v>
      </c>
      <c r="E283" s="27">
        <v>6.2565724705307524E-2</v>
      </c>
      <c r="F283" s="27">
        <v>6.2652474875628014E-2</v>
      </c>
      <c r="G283" s="27">
        <v>6.2775596602283129E-2</v>
      </c>
      <c r="H283" s="27">
        <v>6.1991186067218901E-2</v>
      </c>
      <c r="I283" s="27">
        <v>6.1956048350895278E-2</v>
      </c>
      <c r="J283" s="27">
        <v>6.1833800894749331E-2</v>
      </c>
      <c r="K283" s="27">
        <v>6.0570202855171604E-2</v>
      </c>
      <c r="L283" s="27">
        <v>5.9266471728908303E-2</v>
      </c>
      <c r="M283" s="27">
        <v>5.7989476595040799E-2</v>
      </c>
      <c r="N283" s="27">
        <v>5.4658385763205954E-2</v>
      </c>
      <c r="O283" s="27">
        <v>5.3616201762190861E-2</v>
      </c>
      <c r="P283" s="27">
        <v>5.2526524472993996E-2</v>
      </c>
      <c r="Q283" s="27">
        <v>5.1472435016996894E-2</v>
      </c>
      <c r="R283" s="27">
        <v>5.0413482837588855E-2</v>
      </c>
      <c r="S283" s="27">
        <v>4.923481454243147E-2</v>
      </c>
      <c r="T283" s="27">
        <v>4.8097442912415522E-2</v>
      </c>
      <c r="U283" s="27">
        <v>4.4631149612005386E-2</v>
      </c>
      <c r="V283" s="27">
        <v>4.1177266563280072E-2</v>
      </c>
      <c r="W283" s="27">
        <v>3.7736951320255195E-2</v>
      </c>
      <c r="X283" s="27">
        <v>3.3855496308963395E-2</v>
      </c>
      <c r="Y283" s="27">
        <v>3.7836790909007746E-2</v>
      </c>
      <c r="Z283" s="27">
        <v>4.1763218809441116E-2</v>
      </c>
      <c r="AA283" s="27">
        <v>3.848258035850096E-2</v>
      </c>
      <c r="AB283" s="27">
        <v>3.5227363153988334E-2</v>
      </c>
      <c r="AC283" s="27">
        <v>3.2152814834565627E-2</v>
      </c>
      <c r="AD283" s="27">
        <v>2.9124213473175588E-2</v>
      </c>
      <c r="AE283" s="27">
        <v>2.6099157124357342E-2</v>
      </c>
    </row>
    <row r="284" spans="1:31" x14ac:dyDescent="0.2">
      <c r="A284" s="80" t="s">
        <v>528</v>
      </c>
      <c r="B284" s="4" t="s">
        <v>503</v>
      </c>
      <c r="C284" s="27">
        <v>2.9919126785588411E-2</v>
      </c>
      <c r="D284" s="27">
        <v>3.0006268405396812E-2</v>
      </c>
      <c r="E284" s="27">
        <v>3.0934333886740679E-2</v>
      </c>
      <c r="F284" s="27">
        <v>2.5827576881075162E-2</v>
      </c>
      <c r="G284" s="27">
        <v>2.6983367001862383E-2</v>
      </c>
      <c r="H284" s="27">
        <v>2.7615120386923441E-2</v>
      </c>
      <c r="I284" s="27">
        <v>2.9392186026318629E-2</v>
      </c>
      <c r="J284" s="27">
        <v>2.9488778371758947E-2</v>
      </c>
      <c r="K284" s="27">
        <v>3.2592793165989266E-2</v>
      </c>
      <c r="L284" s="27">
        <v>3.3028170899315382E-2</v>
      </c>
      <c r="M284" s="27">
        <v>2.9980325429758301E-2</v>
      </c>
      <c r="N284" s="27">
        <v>3.0569742872105066E-2</v>
      </c>
      <c r="O284" s="27">
        <v>2.6474820253992871E-2</v>
      </c>
      <c r="P284" s="27">
        <v>2.8236293480758731E-2</v>
      </c>
      <c r="Q284" s="27">
        <v>2.8507136393133705E-2</v>
      </c>
      <c r="R284" s="27">
        <v>3.087757900551466E-2</v>
      </c>
      <c r="S284" s="27">
        <v>3.0294370397887849E-2</v>
      </c>
      <c r="T284" s="27">
        <v>3.0610264334106414E-2</v>
      </c>
      <c r="U284" s="27">
        <v>3.1217111510580962E-2</v>
      </c>
      <c r="V284" s="27">
        <v>3.1639093889996826E-2</v>
      </c>
      <c r="W284" s="27">
        <v>3.0849914233512063E-2</v>
      </c>
      <c r="X284" s="27">
        <v>3.7742596865772457E-2</v>
      </c>
      <c r="Y284" s="27">
        <v>4.2857771068079635E-2</v>
      </c>
      <c r="Z284" s="27">
        <v>4.567540468540901E-2</v>
      </c>
      <c r="AA284" s="27">
        <v>4.6424599606928421E-2</v>
      </c>
      <c r="AB284" s="27">
        <v>4.9217167145532037E-2</v>
      </c>
      <c r="AC284" s="27">
        <v>5.4917929984422714E-2</v>
      </c>
      <c r="AD284" s="27">
        <v>5.1912130225159815E-2</v>
      </c>
      <c r="AE284" s="27">
        <v>5.4539945528408726E-2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2.767333356787124E-3</v>
      </c>
      <c r="D287" s="21">
        <f t="shared" si="65"/>
        <v>2.6529685293380828E-3</v>
      </c>
      <c r="E287" s="21">
        <f t="shared" si="65"/>
        <v>2.7449664367469439E-3</v>
      </c>
      <c r="F287" s="21">
        <f t="shared" si="65"/>
        <v>1.1149225705268176E-3</v>
      </c>
      <c r="G287" s="21">
        <f t="shared" si="65"/>
        <v>1.2998501780083142E-3</v>
      </c>
      <c r="H287" s="21">
        <f t="shared" si="65"/>
        <v>1.2576735518746004E-3</v>
      </c>
      <c r="I287" s="21">
        <f t="shared" si="65"/>
        <v>5.005908500414504E-4</v>
      </c>
      <c r="J287" s="21">
        <f t="shared" si="65"/>
        <v>1.511589282939456E-3</v>
      </c>
      <c r="K287" s="21">
        <f t="shared" si="65"/>
        <v>2.5338464445747223E-3</v>
      </c>
      <c r="L287" s="21">
        <f t="shared" si="65"/>
        <v>3.0479991185212905E-3</v>
      </c>
      <c r="M287" s="21">
        <f t="shared" si="65"/>
        <v>1.735274039789072E-3</v>
      </c>
      <c r="N287" s="21">
        <f t="shared" si="65"/>
        <v>1.8511724940204017E-3</v>
      </c>
      <c r="O287" s="21">
        <f t="shared" si="65"/>
        <v>4.4652635950202124E-4</v>
      </c>
      <c r="P287" s="21">
        <f t="shared" si="65"/>
        <v>9.9872463642577828E-4</v>
      </c>
      <c r="Q287" s="21">
        <f t="shared" si="65"/>
        <v>9.9292023349624925E-4</v>
      </c>
      <c r="R287" s="21">
        <f t="shared" si="65"/>
        <v>1.7935276668074338E-3</v>
      </c>
      <c r="S287" s="21">
        <f t="shared" si="65"/>
        <v>1.9213857866212818E-3</v>
      </c>
      <c r="T287" s="21">
        <f t="shared" si="65"/>
        <v>1.6835909088979406E-3</v>
      </c>
      <c r="U287" s="21">
        <f t="shared" si="65"/>
        <v>1.999938334770746E-3</v>
      </c>
      <c r="V287" s="21">
        <f t="shared" si="65"/>
        <v>1.7317688794038688E-3</v>
      </c>
      <c r="W287" s="21">
        <f t="shared" si="65"/>
        <v>8.1575270562495397E-4</v>
      </c>
      <c r="X287" s="21">
        <f t="shared" si="65"/>
        <v>1.8052749048490845E-3</v>
      </c>
      <c r="Y287" s="21">
        <f t="shared" si="65"/>
        <v>3.3526074788842318E-3</v>
      </c>
      <c r="Z287" s="21">
        <f t="shared" si="65"/>
        <v>3.129161173015902E-3</v>
      </c>
      <c r="AA287" s="21">
        <f t="shared" si="65"/>
        <v>2.9118023341260062E-3</v>
      </c>
      <c r="AB287" s="21">
        <f t="shared" si="65"/>
        <v>3.3475354616392919E-3</v>
      </c>
      <c r="AC287" s="21">
        <f t="shared" si="65"/>
        <v>4.9688740840173112E-3</v>
      </c>
      <c r="AD287" s="21">
        <f t="shared" si="65"/>
        <v>3.697179710139973E-3</v>
      </c>
      <c r="AE287" s="21">
        <f t="shared" si="65"/>
        <v>3.8454813652520352E-3</v>
      </c>
    </row>
    <row r="288" spans="1:31" x14ac:dyDescent="0.2">
      <c r="A288" s="80" t="s">
        <v>534</v>
      </c>
      <c r="B288" s="4" t="s">
        <v>798</v>
      </c>
      <c r="C288" s="27">
        <v>2.1189167011871238E-3</v>
      </c>
      <c r="D288" s="27">
        <v>2.0348919194180825E-3</v>
      </c>
      <c r="E288" s="27">
        <v>2.1573484175069439E-3</v>
      </c>
      <c r="F288" s="27">
        <v>5.5788168696681729E-4</v>
      </c>
      <c r="G288" s="27">
        <v>7.7350497512831409E-4</v>
      </c>
      <c r="H288" s="27">
        <v>7.6150643217460059E-4</v>
      </c>
      <c r="I288" s="27">
        <v>3.2778257521450267E-5</v>
      </c>
      <c r="J288" s="27">
        <v>1.0722167127994561E-3</v>
      </c>
      <c r="K288" s="27">
        <v>2.1188609446947224E-3</v>
      </c>
      <c r="L288" s="27">
        <v>2.6539233199012907E-3</v>
      </c>
      <c r="M288" s="27">
        <v>1.3550404755890719E-3</v>
      </c>
      <c r="N288" s="27">
        <v>1.4922552204804018E-3</v>
      </c>
      <c r="O288" s="27">
        <v>1.0902010594202121E-4</v>
      </c>
      <c r="P288" s="27">
        <v>6.8047886508577817E-4</v>
      </c>
      <c r="Q288" s="27">
        <v>6.9674906869624919E-4</v>
      </c>
      <c r="R288" s="27">
        <v>1.5218287449074337E-3</v>
      </c>
      <c r="S288" s="27">
        <v>1.6761473208412819E-3</v>
      </c>
      <c r="T288" s="27">
        <v>1.4613820963729407E-3</v>
      </c>
      <c r="U288" s="27">
        <v>1.9000155509707459E-3</v>
      </c>
      <c r="V288" s="27">
        <v>1.6406294830488687E-3</v>
      </c>
      <c r="W288" s="27">
        <v>7.1096586507495387E-4</v>
      </c>
      <c r="X288" s="27">
        <v>1.6923626655490844E-3</v>
      </c>
      <c r="Y288" s="27">
        <v>3.2325541496842319E-3</v>
      </c>
      <c r="Z288" s="27">
        <v>3.0022064993659018E-3</v>
      </c>
      <c r="AA288" s="27">
        <v>2.7761237606760063E-3</v>
      </c>
      <c r="AB288" s="27">
        <v>3.1752676001392918E-3</v>
      </c>
      <c r="AC288" s="27">
        <v>4.8079772500173113E-3</v>
      </c>
      <c r="AD288" s="27">
        <v>3.5093855742399731E-3</v>
      </c>
      <c r="AE288" s="27">
        <v>3.630789927452035E-3</v>
      </c>
    </row>
    <row r="289" spans="1:31" x14ac:dyDescent="0.2">
      <c r="A289" s="80" t="s">
        <v>535</v>
      </c>
      <c r="B289" s="4" t="s">
        <v>799</v>
      </c>
      <c r="C289" s="27">
        <v>6.4841665560000036E-4</v>
      </c>
      <c r="D289" s="27">
        <v>6.1807660992000031E-4</v>
      </c>
      <c r="E289" s="27">
        <v>5.8761801924000026E-4</v>
      </c>
      <c r="F289" s="27">
        <v>5.570408835600002E-4</v>
      </c>
      <c r="G289" s="27">
        <v>5.2634520288000013E-4</v>
      </c>
      <c r="H289" s="27">
        <v>4.9616711969999985E-4</v>
      </c>
      <c r="I289" s="27">
        <v>4.6781259252000009E-4</v>
      </c>
      <c r="J289" s="27">
        <v>4.3937257013999993E-4</v>
      </c>
      <c r="K289" s="27">
        <v>4.149854998799999E-4</v>
      </c>
      <c r="L289" s="27">
        <v>3.9407579861999991E-4</v>
      </c>
      <c r="M289" s="27">
        <v>3.8023356420000009E-4</v>
      </c>
      <c r="N289" s="27">
        <v>3.5891727354000005E-4</v>
      </c>
      <c r="O289" s="27">
        <v>3.3750625356000004E-4</v>
      </c>
      <c r="P289" s="27">
        <v>3.1824577134000005E-4</v>
      </c>
      <c r="Q289" s="27">
        <v>2.961711648E-4</v>
      </c>
      <c r="R289" s="27">
        <v>2.7169892189999998E-4</v>
      </c>
      <c r="S289" s="27">
        <v>2.4523846577999996E-4</v>
      </c>
      <c r="T289" s="27">
        <v>2.2220881252500003E-4</v>
      </c>
      <c r="U289" s="27">
        <v>9.9922783799999984E-5</v>
      </c>
      <c r="V289" s="27">
        <v>9.1139396355000018E-5</v>
      </c>
      <c r="W289" s="27">
        <v>1.0478684055000004E-4</v>
      </c>
      <c r="X289" s="27">
        <v>1.1291223930000001E-4</v>
      </c>
      <c r="Y289" s="27">
        <v>1.2005332920000001E-4</v>
      </c>
      <c r="Z289" s="27">
        <v>1.2695467365000002E-4</v>
      </c>
      <c r="AA289" s="27">
        <v>1.3567857345000002E-4</v>
      </c>
      <c r="AB289" s="27">
        <v>1.7226786150000006E-4</v>
      </c>
      <c r="AC289" s="27">
        <v>1.6089683400000005E-4</v>
      </c>
      <c r="AD289" s="27">
        <v>1.8779413590000002E-4</v>
      </c>
      <c r="AE289" s="27">
        <v>2.1469143780000006E-4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5.1866285871385927E-2</v>
      </c>
      <c r="D297" s="28">
        <f t="shared" si="67"/>
        <v>0.10672271404877788</v>
      </c>
      <c r="E297" s="28">
        <f t="shared" si="67"/>
        <v>4.3992272947852192E-2</v>
      </c>
      <c r="F297" s="28">
        <f t="shared" si="67"/>
        <v>0.12711867320898951</v>
      </c>
      <c r="G297" s="28">
        <f t="shared" si="67"/>
        <v>0.10372224570927703</v>
      </c>
      <c r="H297" s="28">
        <f t="shared" si="67"/>
        <v>4.8844175196769875E-2</v>
      </c>
      <c r="I297" s="28">
        <f t="shared" si="67"/>
        <v>5.2708700921958125E-2</v>
      </c>
      <c r="J297" s="28">
        <f t="shared" si="67"/>
        <v>0.16976067743295314</v>
      </c>
      <c r="K297" s="28">
        <f t="shared" si="67"/>
        <v>4.3034353817576677E-2</v>
      </c>
      <c r="L297" s="28">
        <f t="shared" si="67"/>
        <v>0.55027601469520204</v>
      </c>
      <c r="M297" s="28">
        <f t="shared" si="67"/>
        <v>3.1261329937976541E-2</v>
      </c>
      <c r="N297" s="28">
        <f t="shared" si="67"/>
        <v>2.3681318943309337E-2</v>
      </c>
      <c r="O297" s="28">
        <f t="shared" si="67"/>
        <v>0.37136755658784842</v>
      </c>
      <c r="P297" s="28">
        <f t="shared" si="67"/>
        <v>2.2409001012432744E-2</v>
      </c>
      <c r="Q297" s="28">
        <f t="shared" si="67"/>
        <v>7.5214840099119384E-2</v>
      </c>
      <c r="R297" s="28">
        <f t="shared" si="67"/>
        <v>5.1305277885664809E-2</v>
      </c>
      <c r="S297" s="28">
        <f t="shared" si="67"/>
        <v>2.4782570178874676E-2</v>
      </c>
      <c r="T297" s="28">
        <f t="shared" si="67"/>
        <v>0.24836144987868319</v>
      </c>
      <c r="U297" s="28">
        <f t="shared" si="67"/>
        <v>5.2116790640414197E-2</v>
      </c>
      <c r="V297" s="28">
        <f t="shared" si="67"/>
        <v>0.15200159875613464</v>
      </c>
      <c r="W297" s="28">
        <f t="shared" si="67"/>
        <v>6.7025992930485528E-2</v>
      </c>
      <c r="X297" s="28">
        <f t="shared" si="67"/>
        <v>1.1781655693579024E-2</v>
      </c>
      <c r="Y297" s="28">
        <f t="shared" si="67"/>
        <v>0.34140675787042646</v>
      </c>
      <c r="Z297" s="28">
        <f t="shared" si="67"/>
        <v>1.3804958322892042E-2</v>
      </c>
      <c r="AA297" s="28">
        <f t="shared" si="67"/>
        <v>0.18482484692874568</v>
      </c>
      <c r="AB297" s="28">
        <f t="shared" si="67"/>
        <v>0.30190465477002376</v>
      </c>
      <c r="AC297" s="28">
        <f t="shared" si="67"/>
        <v>5.7879609777955969E-2</v>
      </c>
      <c r="AD297" s="28">
        <f t="shared" si="67"/>
        <v>0.83279658722909133</v>
      </c>
      <c r="AE297" s="28">
        <f t="shared" si="67"/>
        <v>4.2570369901187052E-2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5.1657980459204736E-2</v>
      </c>
      <c r="D298" s="21">
        <f t="shared" si="68"/>
        <v>0.10566759667094978</v>
      </c>
      <c r="E298" s="21">
        <f t="shared" si="68"/>
        <v>4.3757261578947798E-2</v>
      </c>
      <c r="F298" s="21">
        <f t="shared" si="68"/>
        <v>0.12615098613821804</v>
      </c>
      <c r="G298" s="21">
        <f t="shared" si="68"/>
        <v>0.1023435652209532</v>
      </c>
      <c r="H298" s="21">
        <f t="shared" si="68"/>
        <v>4.8382712278553563E-2</v>
      </c>
      <c r="I298" s="21">
        <f t="shared" si="68"/>
        <v>5.1998949972095684E-2</v>
      </c>
      <c r="J298" s="21">
        <f t="shared" si="68"/>
        <v>0.16658368659564191</v>
      </c>
      <c r="K298" s="21">
        <f t="shared" si="68"/>
        <v>4.2147420357545526E-2</v>
      </c>
      <c r="L298" s="21">
        <f t="shared" si="68"/>
        <v>0.54601839155363885</v>
      </c>
      <c r="M298" s="21">
        <f t="shared" si="68"/>
        <v>3.0975451030095164E-2</v>
      </c>
      <c r="N298" s="21">
        <f t="shared" si="68"/>
        <v>2.3498538565264328E-2</v>
      </c>
      <c r="O298" s="21">
        <f t="shared" si="68"/>
        <v>0.36856553716488732</v>
      </c>
      <c r="P298" s="21">
        <f t="shared" si="68"/>
        <v>2.1898848432432744E-2</v>
      </c>
      <c r="Q298" s="21">
        <f t="shared" si="68"/>
        <v>7.3868072771704235E-2</v>
      </c>
      <c r="R298" s="21">
        <f t="shared" si="68"/>
        <v>5.050214562006481E-2</v>
      </c>
      <c r="S298" s="21">
        <f t="shared" si="68"/>
        <v>2.4307415208536614E-2</v>
      </c>
      <c r="T298" s="21">
        <f t="shared" si="68"/>
        <v>0.23600404259635843</v>
      </c>
      <c r="U298" s="21">
        <f t="shared" si="68"/>
        <v>4.8998313759519241E-2</v>
      </c>
      <c r="V298" s="21">
        <f t="shared" si="68"/>
        <v>0.14906018897153464</v>
      </c>
      <c r="W298" s="21">
        <f t="shared" si="68"/>
        <v>6.6154346224485516E-2</v>
      </c>
      <c r="X298" s="21">
        <f t="shared" si="68"/>
        <v>1.1503889462179024E-2</v>
      </c>
      <c r="Y298" s="21">
        <f t="shared" si="68"/>
        <v>0.33884712290722641</v>
      </c>
      <c r="Z298" s="21">
        <f t="shared" si="68"/>
        <v>1.3138902578692041E-2</v>
      </c>
      <c r="AA298" s="21">
        <f t="shared" si="68"/>
        <v>0.18247073001316169</v>
      </c>
      <c r="AB298" s="21">
        <f t="shared" si="68"/>
        <v>0.29844489795522977</v>
      </c>
      <c r="AC298" s="21">
        <f t="shared" si="68"/>
        <v>5.665060962347597E-2</v>
      </c>
      <c r="AD298" s="21">
        <f t="shared" si="68"/>
        <v>0.8231665594605273</v>
      </c>
      <c r="AE298" s="21">
        <f t="shared" si="68"/>
        <v>4.171559847296305E-2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5.1657980459204736E-2</v>
      </c>
      <c r="D299" s="21">
        <f t="shared" si="69"/>
        <v>0.10566759667094978</v>
      </c>
      <c r="E299" s="21">
        <f t="shared" si="69"/>
        <v>4.3757261578947798E-2</v>
      </c>
      <c r="F299" s="21">
        <f t="shared" si="69"/>
        <v>0.12615098613821804</v>
      </c>
      <c r="G299" s="21">
        <f t="shared" si="69"/>
        <v>0.1023435652209532</v>
      </c>
      <c r="H299" s="21">
        <f t="shared" si="69"/>
        <v>4.8382712278553563E-2</v>
      </c>
      <c r="I299" s="21">
        <f t="shared" si="69"/>
        <v>5.1998949972095684E-2</v>
      </c>
      <c r="J299" s="21">
        <f t="shared" si="69"/>
        <v>0.16658368659564191</v>
      </c>
      <c r="K299" s="21">
        <f t="shared" si="69"/>
        <v>4.2147420357545526E-2</v>
      </c>
      <c r="L299" s="21">
        <f t="shared" si="69"/>
        <v>0.54601839155363885</v>
      </c>
      <c r="M299" s="21">
        <f t="shared" si="69"/>
        <v>3.0975451030095164E-2</v>
      </c>
      <c r="N299" s="21">
        <f t="shared" si="69"/>
        <v>2.3498538565264328E-2</v>
      </c>
      <c r="O299" s="21">
        <f t="shared" si="69"/>
        <v>0.36856553716488732</v>
      </c>
      <c r="P299" s="21">
        <f t="shared" si="69"/>
        <v>2.1898848432432744E-2</v>
      </c>
      <c r="Q299" s="21">
        <f t="shared" si="69"/>
        <v>7.3868072771704235E-2</v>
      </c>
      <c r="R299" s="21">
        <f t="shared" si="69"/>
        <v>5.050214562006481E-2</v>
      </c>
      <c r="S299" s="21">
        <f t="shared" si="69"/>
        <v>2.4307415208536614E-2</v>
      </c>
      <c r="T299" s="21">
        <f t="shared" si="69"/>
        <v>0.23600404259635843</v>
      </c>
      <c r="U299" s="21">
        <f t="shared" si="69"/>
        <v>4.8998313759519241E-2</v>
      </c>
      <c r="V299" s="21">
        <f t="shared" si="69"/>
        <v>0.14906018897153464</v>
      </c>
      <c r="W299" s="21">
        <f t="shared" si="69"/>
        <v>6.6154346224485516E-2</v>
      </c>
      <c r="X299" s="21">
        <f t="shared" si="69"/>
        <v>1.1503889462179024E-2</v>
      </c>
      <c r="Y299" s="21">
        <f t="shared" si="69"/>
        <v>0.33884712290722641</v>
      </c>
      <c r="Z299" s="21">
        <f t="shared" si="69"/>
        <v>1.3138902578692041E-2</v>
      </c>
      <c r="AA299" s="21">
        <f t="shared" si="69"/>
        <v>0.18247073001316169</v>
      </c>
      <c r="AB299" s="21">
        <f t="shared" si="69"/>
        <v>0.29844489795522977</v>
      </c>
      <c r="AC299" s="21">
        <f t="shared" si="69"/>
        <v>5.665060962347597E-2</v>
      </c>
      <c r="AD299" s="21">
        <f t="shared" si="69"/>
        <v>0.8231665594605273</v>
      </c>
      <c r="AE299" s="21">
        <f t="shared" si="69"/>
        <v>4.171559847296305E-2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5.1657980459204736E-2</v>
      </c>
      <c r="D349" s="21">
        <f t="shared" si="76"/>
        <v>0.10566759667094978</v>
      </c>
      <c r="E349" s="21">
        <f t="shared" si="76"/>
        <v>4.3757261578947798E-2</v>
      </c>
      <c r="F349" s="21">
        <f t="shared" si="76"/>
        <v>0.12615098613821804</v>
      </c>
      <c r="G349" s="21">
        <f t="shared" si="76"/>
        <v>0.1023435652209532</v>
      </c>
      <c r="H349" s="21">
        <f t="shared" si="76"/>
        <v>4.8382712278553563E-2</v>
      </c>
      <c r="I349" s="21">
        <f t="shared" si="76"/>
        <v>5.1998949972095684E-2</v>
      </c>
      <c r="J349" s="21">
        <f t="shared" si="76"/>
        <v>0.16658368659564191</v>
      </c>
      <c r="K349" s="21">
        <f t="shared" si="76"/>
        <v>4.2147420357545526E-2</v>
      </c>
      <c r="L349" s="21">
        <f t="shared" si="76"/>
        <v>0.54601839155363885</v>
      </c>
      <c r="M349" s="21">
        <f t="shared" si="76"/>
        <v>3.0975451030095164E-2</v>
      </c>
      <c r="N349" s="21">
        <f t="shared" si="76"/>
        <v>2.3498538565264328E-2</v>
      </c>
      <c r="O349" s="21">
        <f t="shared" si="76"/>
        <v>0.36856553716488732</v>
      </c>
      <c r="P349" s="21">
        <f t="shared" si="76"/>
        <v>2.1898848432432744E-2</v>
      </c>
      <c r="Q349" s="21">
        <f t="shared" si="76"/>
        <v>7.3868072771704235E-2</v>
      </c>
      <c r="R349" s="21">
        <f t="shared" si="76"/>
        <v>5.050214562006481E-2</v>
      </c>
      <c r="S349" s="21">
        <f t="shared" si="76"/>
        <v>2.4307415208536614E-2</v>
      </c>
      <c r="T349" s="21">
        <f t="shared" si="76"/>
        <v>0.23600404259635843</v>
      </c>
      <c r="U349" s="21">
        <f t="shared" si="76"/>
        <v>4.8998313759519241E-2</v>
      </c>
      <c r="V349" s="21">
        <f t="shared" si="76"/>
        <v>0.14906018897153464</v>
      </c>
      <c r="W349" s="21">
        <f t="shared" si="76"/>
        <v>6.6154346224485516E-2</v>
      </c>
      <c r="X349" s="21">
        <f t="shared" si="76"/>
        <v>1.1503889462179024E-2</v>
      </c>
      <c r="Y349" s="21">
        <f t="shared" si="76"/>
        <v>0.33884712290722641</v>
      </c>
      <c r="Z349" s="21">
        <f t="shared" si="76"/>
        <v>1.3138902578692041E-2</v>
      </c>
      <c r="AA349" s="21">
        <f t="shared" si="76"/>
        <v>0.18247073001316169</v>
      </c>
      <c r="AB349" s="21">
        <f t="shared" si="76"/>
        <v>0.29844489795522977</v>
      </c>
      <c r="AC349" s="21">
        <f t="shared" si="76"/>
        <v>5.665060962347597E-2</v>
      </c>
      <c r="AD349" s="21">
        <f t="shared" si="76"/>
        <v>0.8231665594605273</v>
      </c>
      <c r="AE349" s="21">
        <f t="shared" si="76"/>
        <v>4.171559847296305E-2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5.2395789566503223E-3</v>
      </c>
      <c r="D358" s="21">
        <f t="shared" si="79"/>
        <v>4.737496088601862E-2</v>
      </c>
      <c r="E358" s="21">
        <f t="shared" si="79"/>
        <v>3.6265605941117494E-3</v>
      </c>
      <c r="F358" s="21">
        <f t="shared" si="79"/>
        <v>8.5319118400322025E-2</v>
      </c>
      <c r="G358" s="21">
        <f t="shared" si="79"/>
        <v>8.3374454212340521E-2</v>
      </c>
      <c r="H358" s="21">
        <f t="shared" si="79"/>
        <v>2.8347438042647645E-2</v>
      </c>
      <c r="I358" s="21">
        <f t="shared" si="79"/>
        <v>3.3104778524113899E-2</v>
      </c>
      <c r="J358" s="21">
        <f t="shared" si="79"/>
        <v>0.15822633362713812</v>
      </c>
      <c r="K358" s="21">
        <f t="shared" si="79"/>
        <v>1.409995959820874E-2</v>
      </c>
      <c r="L358" s="21">
        <f t="shared" si="79"/>
        <v>0.53569912644364559</v>
      </c>
      <c r="M358" s="21">
        <f t="shared" si="79"/>
        <v>1.4050613123064161E-2</v>
      </c>
      <c r="N358" s="21">
        <f t="shared" si="79"/>
        <v>5.4268432189885137E-3</v>
      </c>
      <c r="O358" s="21">
        <f t="shared" si="79"/>
        <v>0.36259050150349947</v>
      </c>
      <c r="P358" s="21">
        <f t="shared" si="79"/>
        <v>1.3170814951164785E-2</v>
      </c>
      <c r="Q358" s="21">
        <f t="shared" si="79"/>
        <v>5.9806146080479614E-2</v>
      </c>
      <c r="R358" s="21">
        <f t="shared" si="79"/>
        <v>3.3603349487780647E-2</v>
      </c>
      <c r="S358" s="21">
        <f t="shared" si="79"/>
        <v>5.2450731468778765E-3</v>
      </c>
      <c r="T358" s="21">
        <f t="shared" si="79"/>
        <v>0.20545231412428253</v>
      </c>
      <c r="U358" s="21">
        <f t="shared" si="79"/>
        <v>2.8144486998302288E-2</v>
      </c>
      <c r="V358" s="21">
        <f t="shared" si="79"/>
        <v>0.13163494002940257</v>
      </c>
      <c r="W358" s="21">
        <f t="shared" si="79"/>
        <v>4.4192148140065127E-2</v>
      </c>
      <c r="X358" s="21">
        <f t="shared" si="79"/>
        <v>2.8577042965939282E-3</v>
      </c>
      <c r="Y358" s="21">
        <f t="shared" si="79"/>
        <v>0.3326915771720112</v>
      </c>
      <c r="Z358" s="21">
        <f t="shared" si="79"/>
        <v>7.8880970099366281E-3</v>
      </c>
      <c r="AA358" s="21">
        <f t="shared" si="79"/>
        <v>0.17571470704815575</v>
      </c>
      <c r="AB358" s="21">
        <f t="shared" si="79"/>
        <v>0.288845955623107</v>
      </c>
      <c r="AC358" s="21">
        <f t="shared" si="79"/>
        <v>4.2046766075030613E-2</v>
      </c>
      <c r="AD358" s="21">
        <f t="shared" si="79"/>
        <v>0.78991044630250484</v>
      </c>
      <c r="AE358" s="21">
        <f t="shared" si="79"/>
        <v>2.118949226824168E-2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4.74676109532105E-3</v>
      </c>
      <c r="D359" s="21">
        <f t="shared" si="80"/>
        <v>4.4829882112478903E-2</v>
      </c>
      <c r="E359" s="21">
        <f t="shared" si="80"/>
        <v>3.2271546442218823E-3</v>
      </c>
      <c r="F359" s="21">
        <f t="shared" si="80"/>
        <v>8.2714180494484438E-2</v>
      </c>
      <c r="G359" s="21">
        <f t="shared" si="80"/>
        <v>8.1553388795848197E-2</v>
      </c>
      <c r="H359" s="21">
        <f t="shared" si="80"/>
        <v>2.6346977912269743E-2</v>
      </c>
      <c r="I359" s="21">
        <f t="shared" si="80"/>
        <v>3.0859827634655678E-2</v>
      </c>
      <c r="J359" s="21">
        <f t="shared" si="80"/>
        <v>0.15569651903382492</v>
      </c>
      <c r="K359" s="21">
        <f t="shared" si="80"/>
        <v>1.3182606724329457E-2</v>
      </c>
      <c r="L359" s="21">
        <f t="shared" si="80"/>
        <v>0.5284154534229244</v>
      </c>
      <c r="M359" s="21">
        <f t="shared" si="80"/>
        <v>1.3478132574759209E-2</v>
      </c>
      <c r="N359" s="21">
        <f t="shared" si="80"/>
        <v>4.8862233038913586E-3</v>
      </c>
      <c r="O359" s="21">
        <f t="shared" si="80"/>
        <v>0.3581408914769097</v>
      </c>
      <c r="P359" s="21">
        <f t="shared" si="80"/>
        <v>1.1012265280799249E-2</v>
      </c>
      <c r="Q359" s="21">
        <f t="shared" si="80"/>
        <v>5.8216779322338597E-2</v>
      </c>
      <c r="R359" s="21">
        <f t="shared" si="80"/>
        <v>3.0084931979484971E-2</v>
      </c>
      <c r="S359" s="21">
        <f t="shared" si="80"/>
        <v>4.3049813975933431E-3</v>
      </c>
      <c r="T359" s="21">
        <f t="shared" si="80"/>
        <v>0.20515773268622478</v>
      </c>
      <c r="U359" s="21">
        <f t="shared" si="80"/>
        <v>2.4154175750726821E-2</v>
      </c>
      <c r="V359" s="21">
        <f t="shared" si="80"/>
        <v>0.12856796554124456</v>
      </c>
      <c r="W359" s="21">
        <f t="shared" si="80"/>
        <v>4.328838743603506E-2</v>
      </c>
      <c r="X359" s="21">
        <f t="shared" si="80"/>
        <v>2.100836916557203E-3</v>
      </c>
      <c r="Y359" s="21">
        <f t="shared" si="80"/>
        <v>0.32479533892317103</v>
      </c>
      <c r="Z359" s="21">
        <f t="shared" si="80"/>
        <v>7.4926739992876076E-3</v>
      </c>
      <c r="AA359" s="21">
        <f t="shared" si="80"/>
        <v>0.17387852939839205</v>
      </c>
      <c r="AB359" s="21">
        <f t="shared" si="80"/>
        <v>0.28377395200322031</v>
      </c>
      <c r="AC359" s="21">
        <f t="shared" si="80"/>
        <v>3.8676423610827945E-2</v>
      </c>
      <c r="AD359" s="21">
        <f t="shared" si="80"/>
        <v>0.7882792427409282</v>
      </c>
      <c r="AE359" s="21">
        <f t="shared" si="80"/>
        <v>1.9190159147020845E-2</v>
      </c>
    </row>
    <row r="360" spans="1:31" x14ac:dyDescent="0.2">
      <c r="A360" s="9" t="s">
        <v>624</v>
      </c>
      <c r="B360" s="4" t="s">
        <v>556</v>
      </c>
      <c r="C360" s="27">
        <v>1.0501101898283186E-3</v>
      </c>
      <c r="D360" s="27">
        <v>2.3693924296422773E-2</v>
      </c>
      <c r="E360" s="27">
        <v>5.3248950333772266E-4</v>
      </c>
      <c r="F360" s="27">
        <v>6.9662730181420654E-3</v>
      </c>
      <c r="G360" s="27">
        <v>4.0199240297786277E-3</v>
      </c>
      <c r="H360" s="27">
        <v>1.5770238868483685E-3</v>
      </c>
      <c r="I360" s="27">
        <v>5.4150372355129296E-3</v>
      </c>
      <c r="J360" s="27">
        <v>2.8102993142122286E-2</v>
      </c>
      <c r="K360" s="27">
        <v>2.5881034324529801E-3</v>
      </c>
      <c r="L360" s="27">
        <v>8.1941817319251639E-2</v>
      </c>
      <c r="M360" s="27">
        <v>1.8335109774613031E-3</v>
      </c>
      <c r="N360" s="27">
        <v>1.6111757005441135E-3</v>
      </c>
      <c r="O360" s="27">
        <v>0.17292317830576681</v>
      </c>
      <c r="P360" s="27">
        <v>7.041778728693861E-4</v>
      </c>
      <c r="Q360" s="27">
        <v>4.5656560731208232E-3</v>
      </c>
      <c r="R360" s="27">
        <v>2.7374885767139472E-3</v>
      </c>
      <c r="S360" s="27">
        <v>1.3491128036135062E-3</v>
      </c>
      <c r="T360" s="27">
        <v>1.7363990174285075E-2</v>
      </c>
      <c r="U360" s="27">
        <v>3.1835530821277534E-3</v>
      </c>
      <c r="V360" s="27">
        <v>2.0869546071258415E-2</v>
      </c>
      <c r="W360" s="27">
        <v>1.3501582672980695E-2</v>
      </c>
      <c r="X360" s="27">
        <v>2.1536551902009979E-4</v>
      </c>
      <c r="Y360" s="27">
        <v>7.8958760939296879E-2</v>
      </c>
      <c r="Z360" s="27">
        <v>5.0135791806405112E-4</v>
      </c>
      <c r="AA360" s="27">
        <v>3.1619538024046698E-2</v>
      </c>
      <c r="AB360" s="27">
        <v>0.12249465666768365</v>
      </c>
      <c r="AC360" s="27">
        <v>1.1652714995619465E-2</v>
      </c>
      <c r="AD360" s="27">
        <v>0.33222233852482702</v>
      </c>
      <c r="AE360" s="27">
        <v>3.430816859790204E-3</v>
      </c>
    </row>
    <row r="361" spans="1:31" x14ac:dyDescent="0.2">
      <c r="A361" s="9" t="s">
        <v>625</v>
      </c>
      <c r="B361" s="4" t="s">
        <v>592</v>
      </c>
      <c r="C361" s="27">
        <v>3.6966509054927317E-3</v>
      </c>
      <c r="D361" s="27">
        <v>2.1135957816056129E-2</v>
      </c>
      <c r="E361" s="27">
        <v>2.6946651408841595E-3</v>
      </c>
      <c r="F361" s="27">
        <v>7.5747907476342372E-2</v>
      </c>
      <c r="G361" s="27">
        <v>7.7533464766069565E-2</v>
      </c>
      <c r="H361" s="27">
        <v>2.4769954025421374E-2</v>
      </c>
      <c r="I361" s="27">
        <v>2.5444790399142748E-2</v>
      </c>
      <c r="J361" s="27">
        <v>0.12759352589170264</v>
      </c>
      <c r="K361" s="27">
        <v>1.0594503291876476E-2</v>
      </c>
      <c r="L361" s="27">
        <v>0.4464736361036728</v>
      </c>
      <c r="M361" s="27">
        <v>1.1644621597297906E-2</v>
      </c>
      <c r="N361" s="27">
        <v>3.2750476033472451E-3</v>
      </c>
      <c r="O361" s="27">
        <v>0.18521771317114288</v>
      </c>
      <c r="P361" s="27">
        <v>1.0308087407929862E-2</v>
      </c>
      <c r="Q361" s="27">
        <v>5.3651123249217773E-2</v>
      </c>
      <c r="R361" s="27">
        <v>2.7347443402771024E-2</v>
      </c>
      <c r="S361" s="27">
        <v>2.9558685939798366E-3</v>
      </c>
      <c r="T361" s="27">
        <v>0.1877937425119397</v>
      </c>
      <c r="U361" s="27">
        <v>2.0970622668599066E-2</v>
      </c>
      <c r="V361" s="27">
        <v>0.10769841946998615</v>
      </c>
      <c r="W361" s="27">
        <v>2.9786804763054363E-2</v>
      </c>
      <c r="X361" s="27">
        <v>1.8854713975371034E-3</v>
      </c>
      <c r="Y361" s="27">
        <v>0.24583657798387415</v>
      </c>
      <c r="Z361" s="27">
        <v>6.9913160812235565E-3</v>
      </c>
      <c r="AA361" s="27">
        <v>0.14225899137434536</v>
      </c>
      <c r="AB361" s="27">
        <v>0.16127929533553664</v>
      </c>
      <c r="AC361" s="27">
        <v>2.7023708615208478E-2</v>
      </c>
      <c r="AD361" s="27">
        <v>0.45605690421610123</v>
      </c>
      <c r="AE361" s="27">
        <v>1.5759342287230641E-2</v>
      </c>
    </row>
    <row r="362" spans="1:31" x14ac:dyDescent="0.2">
      <c r="A362" s="9" t="s">
        <v>626</v>
      </c>
      <c r="B362" s="4" t="s">
        <v>627</v>
      </c>
      <c r="C362" s="27">
        <v>4.928178613292719E-4</v>
      </c>
      <c r="D362" s="27">
        <v>2.5450787735397159E-3</v>
      </c>
      <c r="E362" s="27">
        <v>3.9940594988986715E-4</v>
      </c>
      <c r="F362" s="27">
        <v>2.6049379058375884E-3</v>
      </c>
      <c r="G362" s="27">
        <v>1.8210654164923167E-3</v>
      </c>
      <c r="H362" s="27">
        <v>2.0004601303779011E-3</v>
      </c>
      <c r="I362" s="27">
        <v>2.2449508894582214E-3</v>
      </c>
      <c r="J362" s="27">
        <v>2.5298145933131998E-3</v>
      </c>
      <c r="K362" s="27">
        <v>9.1735287387928357E-4</v>
      </c>
      <c r="L362" s="27">
        <v>7.2836730207211722E-3</v>
      </c>
      <c r="M362" s="27">
        <v>5.7248054830495211E-4</v>
      </c>
      <c r="N362" s="27">
        <v>5.4061991509715527E-4</v>
      </c>
      <c r="O362" s="27">
        <v>4.4496100265897995E-3</v>
      </c>
      <c r="P362" s="27">
        <v>2.1585496703655357E-3</v>
      </c>
      <c r="Q362" s="27">
        <v>1.5893667581410203E-3</v>
      </c>
      <c r="R362" s="27">
        <v>3.5184175082956766E-3</v>
      </c>
      <c r="S362" s="27">
        <v>9.4009174928453339E-4</v>
      </c>
      <c r="T362" s="27">
        <v>2.9458143805775091E-4</v>
      </c>
      <c r="U362" s="27">
        <v>3.9903112475754661E-3</v>
      </c>
      <c r="V362" s="27">
        <v>3.0669744881580184E-3</v>
      </c>
      <c r="W362" s="27">
        <v>9.0376070403006524E-4</v>
      </c>
      <c r="X362" s="27">
        <v>7.5686738003672522E-4</v>
      </c>
      <c r="Y362" s="27">
        <v>7.8962382488401896E-3</v>
      </c>
      <c r="Z362" s="27">
        <v>3.9542301064901975E-4</v>
      </c>
      <c r="AA362" s="27">
        <v>1.8361776497637103E-3</v>
      </c>
      <c r="AB362" s="27">
        <v>5.0720036198866969E-3</v>
      </c>
      <c r="AC362" s="27">
        <v>3.3703424642026665E-3</v>
      </c>
      <c r="AD362" s="27">
        <v>1.6312035615766668E-3</v>
      </c>
      <c r="AE362" s="27">
        <v>1.9993331212208344E-3</v>
      </c>
    </row>
    <row r="363" spans="1:31" x14ac:dyDescent="0.2">
      <c r="A363" s="9" t="s">
        <v>628</v>
      </c>
      <c r="B363" s="4" t="s">
        <v>629</v>
      </c>
      <c r="C363" s="27">
        <v>4.6418401502554413E-2</v>
      </c>
      <c r="D363" s="27">
        <v>5.8292635784931164E-2</v>
      </c>
      <c r="E363" s="27">
        <v>4.0130700984836051E-2</v>
      </c>
      <c r="F363" s="27">
        <v>4.0831867737896016E-2</v>
      </c>
      <c r="G363" s="27">
        <v>1.896911100861267E-2</v>
      </c>
      <c r="H363" s="27">
        <v>2.0035274235905915E-2</v>
      </c>
      <c r="I363" s="27">
        <v>1.8894171447981785E-2</v>
      </c>
      <c r="J363" s="27">
        <v>8.3573529685037774E-3</v>
      </c>
      <c r="K363" s="27">
        <v>2.8047460759336788E-2</v>
      </c>
      <c r="L363" s="27">
        <v>1.0319265109993243E-2</v>
      </c>
      <c r="M363" s="27">
        <v>1.6924837907031001E-2</v>
      </c>
      <c r="N363" s="27">
        <v>1.8071695346275816E-2</v>
      </c>
      <c r="O363" s="27">
        <v>5.9750356613878361E-3</v>
      </c>
      <c r="P363" s="27">
        <v>8.7280334812679591E-3</v>
      </c>
      <c r="Q363" s="27">
        <v>1.4061926691224623E-2</v>
      </c>
      <c r="R363" s="27">
        <v>1.6898796132284163E-2</v>
      </c>
      <c r="S363" s="27">
        <v>1.9062342061658737E-2</v>
      </c>
      <c r="T363" s="27">
        <v>3.0551728472075892E-2</v>
      </c>
      <c r="U363" s="27">
        <v>2.085382676121695E-2</v>
      </c>
      <c r="V363" s="27">
        <v>1.7425248942132071E-2</v>
      </c>
      <c r="W363" s="27">
        <v>2.196219808442039E-2</v>
      </c>
      <c r="X363" s="27">
        <v>8.6461851655850967E-3</v>
      </c>
      <c r="Y363" s="27">
        <v>6.15554573521523E-3</v>
      </c>
      <c r="Z363" s="27">
        <v>5.2508055687554133E-3</v>
      </c>
      <c r="AA363" s="27">
        <v>6.7560229650059428E-3</v>
      </c>
      <c r="AB363" s="27">
        <v>9.5989423321227747E-3</v>
      </c>
      <c r="AC363" s="27">
        <v>1.4603843548445355E-2</v>
      </c>
      <c r="AD363" s="27">
        <v>3.3256113158022439E-2</v>
      </c>
      <c r="AE363" s="27">
        <v>2.0526106204721367E-2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1.8744838181194426E-5</v>
      </c>
      <c r="D383" s="21">
        <f t="shared" si="88"/>
        <v>9.6804709228100961E-5</v>
      </c>
      <c r="E383" s="21">
        <f t="shared" si="88"/>
        <v>1.5191819304393212E-5</v>
      </c>
      <c r="F383" s="21">
        <f t="shared" si="88"/>
        <v>9.9081513371448822E-5</v>
      </c>
      <c r="G383" s="21">
        <f t="shared" si="88"/>
        <v>6.9266110723836997E-5</v>
      </c>
      <c r="H383" s="21">
        <f t="shared" si="88"/>
        <v>7.6089574616311885E-5</v>
      </c>
      <c r="I383" s="21">
        <f t="shared" si="88"/>
        <v>8.5389034062437582E-5</v>
      </c>
      <c r="J383" s="21">
        <f t="shared" si="88"/>
        <v>9.622412031124864E-5</v>
      </c>
      <c r="K383" s="21">
        <f t="shared" si="88"/>
        <v>3.4892467431150417E-5</v>
      </c>
      <c r="L383" s="21">
        <f t="shared" si="88"/>
        <v>2.7704205316318232E-4</v>
      </c>
      <c r="M383" s="21">
        <f t="shared" si="88"/>
        <v>2.4803190881381125E-5</v>
      </c>
      <c r="N383" s="21">
        <f t="shared" si="88"/>
        <v>2.0563038845007305E-5</v>
      </c>
      <c r="O383" s="21">
        <f t="shared" si="88"/>
        <v>1.692455295611094E-4</v>
      </c>
      <c r="P383" s="21">
        <f t="shared" si="88"/>
        <v>0</v>
      </c>
      <c r="Q383" s="21">
        <f t="shared" si="88"/>
        <v>4.7319299999999999E-6</v>
      </c>
      <c r="R383" s="21">
        <f t="shared" si="88"/>
        <v>3.1311000000000004E-6</v>
      </c>
      <c r="S383" s="21">
        <f t="shared" si="88"/>
        <v>1.3230000000000002E-8</v>
      </c>
      <c r="T383" s="21">
        <f t="shared" si="88"/>
        <v>1.0510794E-3</v>
      </c>
      <c r="U383" s="21">
        <f t="shared" si="88"/>
        <v>2.3862510000000001E-5</v>
      </c>
      <c r="V383" s="21">
        <f t="shared" si="88"/>
        <v>1.004598E-4</v>
      </c>
      <c r="W383" s="21">
        <f t="shared" si="88"/>
        <v>5.2038000000000017E-6</v>
      </c>
      <c r="X383" s="21">
        <f t="shared" si="88"/>
        <v>1.5214500000000001E-6</v>
      </c>
      <c r="Y383" s="21">
        <f t="shared" si="88"/>
        <v>1.4636525400000004E-3</v>
      </c>
      <c r="Z383" s="21">
        <f t="shared" si="88"/>
        <v>2.1811860000000001E-5</v>
      </c>
      <c r="AA383" s="21">
        <f t="shared" si="88"/>
        <v>1.65290328E-4</v>
      </c>
      <c r="AB383" s="21">
        <f t="shared" si="88"/>
        <v>8.7856020000000036E-5</v>
      </c>
      <c r="AC383" s="21">
        <f t="shared" si="88"/>
        <v>8.618022000000002E-5</v>
      </c>
      <c r="AD383" s="21">
        <f t="shared" si="88"/>
        <v>3.0412727100000004E-3</v>
      </c>
      <c r="AE383" s="21">
        <f t="shared" si="88"/>
        <v>5.6933099999999999E-5</v>
      </c>
    </row>
    <row r="384" spans="1:31" x14ac:dyDescent="0.2">
      <c r="A384" s="9" t="s">
        <v>669</v>
      </c>
      <c r="B384" s="4" t="s">
        <v>670</v>
      </c>
      <c r="C384" s="27">
        <v>1.8744838181194426E-5</v>
      </c>
      <c r="D384" s="27">
        <v>9.6804709228100961E-5</v>
      </c>
      <c r="E384" s="27">
        <v>1.5191819304393212E-5</v>
      </c>
      <c r="F384" s="27">
        <v>9.9081513371448822E-5</v>
      </c>
      <c r="G384" s="27">
        <v>6.9266110723836997E-5</v>
      </c>
      <c r="H384" s="27">
        <v>7.6089574616311885E-5</v>
      </c>
      <c r="I384" s="27">
        <v>8.5389034062437582E-5</v>
      </c>
      <c r="J384" s="27">
        <v>9.622412031124864E-5</v>
      </c>
      <c r="K384" s="27">
        <v>3.4892467431150417E-5</v>
      </c>
      <c r="L384" s="27">
        <v>2.7704205316318232E-4</v>
      </c>
      <c r="M384" s="27">
        <v>2.4803190881381125E-5</v>
      </c>
      <c r="N384" s="27">
        <v>2.0563038845007305E-5</v>
      </c>
      <c r="O384" s="27">
        <v>1.692455295611094E-4</v>
      </c>
      <c r="P384" s="27">
        <v>0</v>
      </c>
      <c r="Q384" s="27">
        <v>4.7319299999999999E-6</v>
      </c>
      <c r="R384" s="27">
        <v>3.1311000000000004E-6</v>
      </c>
      <c r="S384" s="27">
        <v>1.3230000000000002E-8</v>
      </c>
      <c r="T384" s="27">
        <v>1.0510794E-3</v>
      </c>
      <c r="U384" s="27">
        <v>2.3862510000000001E-5</v>
      </c>
      <c r="V384" s="27">
        <v>1.004598E-4</v>
      </c>
      <c r="W384" s="27">
        <v>5.2038000000000017E-6</v>
      </c>
      <c r="X384" s="27">
        <v>1.5214500000000001E-6</v>
      </c>
      <c r="Y384" s="27">
        <v>1.4636525400000004E-3</v>
      </c>
      <c r="Z384" s="27">
        <v>2.1811860000000001E-5</v>
      </c>
      <c r="AA384" s="27">
        <v>1.65290328E-4</v>
      </c>
      <c r="AB384" s="27">
        <v>8.7856020000000036E-5</v>
      </c>
      <c r="AC384" s="27">
        <v>8.618022000000002E-5</v>
      </c>
      <c r="AD384" s="27">
        <v>3.0412727100000004E-3</v>
      </c>
      <c r="AE384" s="27">
        <v>5.6933099999999999E-5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1.8956057399999998E-4</v>
      </c>
      <c r="D391" s="21">
        <f t="shared" si="89"/>
        <v>9.5831266860000013E-4</v>
      </c>
      <c r="E391" s="21">
        <f t="shared" si="89"/>
        <v>2.1981954960000001E-4</v>
      </c>
      <c r="F391" s="21">
        <f t="shared" si="89"/>
        <v>8.6860555740000001E-4</v>
      </c>
      <c r="G391" s="21">
        <f t="shared" si="89"/>
        <v>1.3094143775999999E-3</v>
      </c>
      <c r="H391" s="21">
        <f t="shared" si="89"/>
        <v>3.8537334360000001E-4</v>
      </c>
      <c r="I391" s="21">
        <f t="shared" si="89"/>
        <v>6.243619158E-4</v>
      </c>
      <c r="J391" s="21">
        <f t="shared" si="89"/>
        <v>3.0807667170000001E-3</v>
      </c>
      <c r="K391" s="21">
        <f t="shared" si="89"/>
        <v>8.520409925999999E-4</v>
      </c>
      <c r="L391" s="21">
        <f t="shared" si="89"/>
        <v>3.9805810884000004E-3</v>
      </c>
      <c r="M391" s="21">
        <f t="shared" si="89"/>
        <v>2.61075717E-4</v>
      </c>
      <c r="N391" s="21">
        <f t="shared" si="89"/>
        <v>1.6221733919999997E-4</v>
      </c>
      <c r="O391" s="21">
        <f t="shared" si="89"/>
        <v>2.6327738934E-3</v>
      </c>
      <c r="P391" s="21">
        <f t="shared" si="89"/>
        <v>5.1015258000000011E-4</v>
      </c>
      <c r="Q391" s="21">
        <f t="shared" si="89"/>
        <v>1.3420353974151423E-3</v>
      </c>
      <c r="R391" s="21">
        <f t="shared" si="89"/>
        <v>8.0000116560000013E-4</v>
      </c>
      <c r="S391" s="21">
        <f t="shared" si="89"/>
        <v>4.7514174033806488E-4</v>
      </c>
      <c r="T391" s="21">
        <f t="shared" si="89"/>
        <v>1.1306327882324779E-2</v>
      </c>
      <c r="U391" s="21">
        <f t="shared" si="89"/>
        <v>3.0946143708949587E-3</v>
      </c>
      <c r="V391" s="21">
        <f t="shared" si="89"/>
        <v>2.8409499845999994E-3</v>
      </c>
      <c r="W391" s="21">
        <f t="shared" si="89"/>
        <v>8.664429060000001E-4</v>
      </c>
      <c r="X391" s="21">
        <f t="shared" si="89"/>
        <v>2.7624478139999997E-4</v>
      </c>
      <c r="Y391" s="21">
        <f t="shared" si="89"/>
        <v>1.0959824232000001E-3</v>
      </c>
      <c r="Z391" s="21">
        <f t="shared" si="89"/>
        <v>6.4424388419999997E-4</v>
      </c>
      <c r="AA391" s="21">
        <f t="shared" si="89"/>
        <v>2.1888265875840002E-3</v>
      </c>
      <c r="AB391" s="21">
        <f t="shared" si="89"/>
        <v>3.3719007947939994E-3</v>
      </c>
      <c r="AC391" s="21">
        <f t="shared" si="89"/>
        <v>1.1428199344799999E-3</v>
      </c>
      <c r="AD391" s="21">
        <f t="shared" si="89"/>
        <v>6.588755058564E-3</v>
      </c>
      <c r="AE391" s="21">
        <f t="shared" si="89"/>
        <v>7.97838328224E-4</v>
      </c>
    </row>
    <row r="392" spans="1:31" x14ac:dyDescent="0.2">
      <c r="A392" s="9" t="s">
        <v>679</v>
      </c>
      <c r="B392" s="4" t="s">
        <v>680</v>
      </c>
      <c r="C392" s="27">
        <v>1.8956057399999998E-4</v>
      </c>
      <c r="D392" s="27">
        <v>9.5831266860000013E-4</v>
      </c>
      <c r="E392" s="27">
        <v>2.1981954960000001E-4</v>
      </c>
      <c r="F392" s="27">
        <v>8.6860555740000001E-4</v>
      </c>
      <c r="G392" s="27">
        <v>1.3094143775999999E-3</v>
      </c>
      <c r="H392" s="27">
        <v>3.8537334360000001E-4</v>
      </c>
      <c r="I392" s="27">
        <v>6.243619158E-4</v>
      </c>
      <c r="J392" s="27">
        <v>3.0807667170000001E-3</v>
      </c>
      <c r="K392" s="27">
        <v>8.520409925999999E-4</v>
      </c>
      <c r="L392" s="27">
        <v>3.9805810884000004E-3</v>
      </c>
      <c r="M392" s="27">
        <v>2.61075717E-4</v>
      </c>
      <c r="N392" s="27">
        <v>1.6221733919999997E-4</v>
      </c>
      <c r="O392" s="27">
        <v>2.6327738934E-3</v>
      </c>
      <c r="P392" s="27">
        <v>5.1015258000000011E-4</v>
      </c>
      <c r="Q392" s="27">
        <v>1.2038480495999999E-3</v>
      </c>
      <c r="R392" s="27">
        <v>8.0000116560000013E-4</v>
      </c>
      <c r="S392" s="27">
        <v>2.0420334900000004E-4</v>
      </c>
      <c r="T392" s="27">
        <v>9.121140755999999E-4</v>
      </c>
      <c r="U392" s="27">
        <v>1.0421464536000001E-3</v>
      </c>
      <c r="V392" s="27">
        <v>2.8409499845999994E-3</v>
      </c>
      <c r="W392" s="27">
        <v>8.664429060000001E-4</v>
      </c>
      <c r="X392" s="27">
        <v>2.7624478139999997E-4</v>
      </c>
      <c r="Y392" s="27">
        <v>1.0959824232000001E-3</v>
      </c>
      <c r="Z392" s="27">
        <v>6.4424388419999997E-4</v>
      </c>
      <c r="AA392" s="27">
        <v>2.1888265875840002E-3</v>
      </c>
      <c r="AB392" s="27">
        <v>3.3719007947939994E-3</v>
      </c>
      <c r="AC392" s="27">
        <v>1.1428199344799999E-3</v>
      </c>
      <c r="AD392" s="27">
        <v>6.588755058564E-3</v>
      </c>
      <c r="AE392" s="27">
        <v>7.97838328224E-4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0</v>
      </c>
      <c r="L393" s="21">
        <f t="shared" si="90"/>
        <v>0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1.3818734781514247E-4</v>
      </c>
      <c r="R393" s="21">
        <f t="shared" si="90"/>
        <v>0</v>
      </c>
      <c r="S393" s="21">
        <f t="shared" si="90"/>
        <v>2.7093839133806485E-4</v>
      </c>
      <c r="T393" s="21">
        <f t="shared" si="90"/>
        <v>1.0394213806724778E-2</v>
      </c>
      <c r="U393" s="21">
        <f t="shared" si="90"/>
        <v>2.0524679172949588E-3</v>
      </c>
      <c r="V393" s="21">
        <f t="shared" si="90"/>
        <v>0</v>
      </c>
      <c r="W393" s="21">
        <f t="shared" si="90"/>
        <v>0</v>
      </c>
      <c r="X393" s="21">
        <f t="shared" si="90"/>
        <v>0</v>
      </c>
      <c r="Y393" s="21">
        <f t="shared" si="90"/>
        <v>0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1.3818734781514247E-4</v>
      </c>
      <c r="R394" s="27">
        <v>0</v>
      </c>
      <c r="S394" s="27">
        <v>2.7093839133806485E-4</v>
      </c>
      <c r="T394" s="27">
        <v>1.0394213806724778E-2</v>
      </c>
      <c r="U394" s="27">
        <v>2.0524679172949588E-3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9.0212551349835468E-2</v>
      </c>
      <c r="D425" s="28">
        <f t="shared" si="96"/>
        <v>8.7491418394118003E-2</v>
      </c>
      <c r="E425" s="28">
        <f t="shared" si="96"/>
        <v>8.9516999846883175E-2</v>
      </c>
      <c r="F425" s="28">
        <f t="shared" si="96"/>
        <v>9.0791660716181749E-2</v>
      </c>
      <c r="G425" s="28">
        <f t="shared" si="96"/>
        <v>9.0775931528845777E-2</v>
      </c>
      <c r="H425" s="28">
        <f t="shared" si="96"/>
        <v>9.3714100658817703E-2</v>
      </c>
      <c r="I425" s="28">
        <f t="shared" si="96"/>
        <v>8.8400953418970696E-2</v>
      </c>
      <c r="J425" s="28">
        <f t="shared" si="96"/>
        <v>8.3013028395638538E-2</v>
      </c>
      <c r="K425" s="28">
        <f t="shared" si="96"/>
        <v>7.8071274219624814E-2</v>
      </c>
      <c r="L425" s="28">
        <f t="shared" si="96"/>
        <v>7.874472177248891E-2</v>
      </c>
      <c r="M425" s="28">
        <f t="shared" si="96"/>
        <v>8.569574476932583E-2</v>
      </c>
      <c r="N425" s="28">
        <f t="shared" si="96"/>
        <v>5.6082381786107423E-2</v>
      </c>
      <c r="O425" s="28">
        <f t="shared" si="96"/>
        <v>4.4744194032276696E-2</v>
      </c>
      <c r="P425" s="28">
        <f t="shared" si="96"/>
        <v>8.6235021180767743E-2</v>
      </c>
      <c r="Q425" s="28">
        <f t="shared" si="96"/>
        <v>9.9077429206591336E-2</v>
      </c>
      <c r="R425" s="28">
        <f t="shared" si="96"/>
        <v>0.11709840759054047</v>
      </c>
      <c r="S425" s="28">
        <f t="shared" si="96"/>
        <v>0.11587393056710679</v>
      </c>
      <c r="T425" s="28">
        <f t="shared" si="96"/>
        <v>0.10014115571044449</v>
      </c>
      <c r="U425" s="28">
        <f t="shared" si="96"/>
        <v>0.10323087325782099</v>
      </c>
      <c r="V425" s="28">
        <f t="shared" si="96"/>
        <v>9.7258209669677353E-2</v>
      </c>
      <c r="W425" s="28">
        <f t="shared" si="96"/>
        <v>6.8269086652712127E-2</v>
      </c>
      <c r="X425" s="28">
        <f t="shared" si="96"/>
        <v>9.1963693690492843E-2</v>
      </c>
      <c r="Y425" s="28">
        <f t="shared" si="96"/>
        <v>8.7241051840593734E-2</v>
      </c>
      <c r="Z425" s="28">
        <f t="shared" si="96"/>
        <v>8.9639677146606395E-2</v>
      </c>
      <c r="AA425" s="28">
        <f t="shared" si="96"/>
        <v>9.6404497089542476E-2</v>
      </c>
      <c r="AB425" s="28">
        <f t="shared" si="96"/>
        <v>9.0886630798950485E-2</v>
      </c>
      <c r="AC425" s="28">
        <f t="shared" si="96"/>
        <v>9.3717335973303686E-2</v>
      </c>
      <c r="AD425" s="28">
        <f t="shared" si="96"/>
        <v>9.8129732826536503E-2</v>
      </c>
      <c r="AE425" s="28">
        <f t="shared" si="96"/>
        <v>0.10496499723232078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1.5075280735627659E-3</v>
      </c>
      <c r="D431" s="21">
        <f t="shared" si="97"/>
        <v>1.5313923960776847E-3</v>
      </c>
      <c r="E431" s="21">
        <f t="shared" si="97"/>
        <v>1.510521405196961E-3</v>
      </c>
      <c r="F431" s="21">
        <f t="shared" si="97"/>
        <v>1.5295039289722728E-3</v>
      </c>
      <c r="G431" s="21">
        <f t="shared" si="97"/>
        <v>1.5386464908453623E-3</v>
      </c>
      <c r="H431" s="21">
        <f t="shared" si="97"/>
        <v>1.5718677209277164E-3</v>
      </c>
      <c r="I431" s="21">
        <f t="shared" si="97"/>
        <v>1.6048270674281996E-3</v>
      </c>
      <c r="J431" s="21">
        <f t="shared" si="97"/>
        <v>1.6419225497084165E-3</v>
      </c>
      <c r="K431" s="21">
        <f t="shared" si="97"/>
        <v>1.6577687705210389E-3</v>
      </c>
      <c r="L431" s="21">
        <f t="shared" si="97"/>
        <v>1.6393562445480225E-3</v>
      </c>
      <c r="M431" s="21">
        <f t="shared" si="97"/>
        <v>1.6604693128643053E-3</v>
      </c>
      <c r="N431" s="21">
        <f t="shared" si="97"/>
        <v>1.6659290339984883E-3</v>
      </c>
      <c r="O431" s="21">
        <f t="shared" si="97"/>
        <v>1.7538522174641753E-3</v>
      </c>
      <c r="P431" s="21">
        <f t="shared" si="97"/>
        <v>1.8993982172912619E-3</v>
      </c>
      <c r="Q431" s="21">
        <f t="shared" si="97"/>
        <v>1.9919747567894337E-3</v>
      </c>
      <c r="R431" s="21">
        <f t="shared" si="97"/>
        <v>2.0537062397118868E-3</v>
      </c>
      <c r="S431" s="21">
        <f t="shared" si="97"/>
        <v>2.2703801546179289E-3</v>
      </c>
      <c r="T431" s="21">
        <f t="shared" si="97"/>
        <v>2.4909242045795094E-3</v>
      </c>
      <c r="U431" s="21">
        <f t="shared" si="97"/>
        <v>2.6577490320338756E-3</v>
      </c>
      <c r="V431" s="21">
        <f t="shared" si="97"/>
        <v>2.6864792450745456E-3</v>
      </c>
      <c r="W431" s="21">
        <f t="shared" si="97"/>
        <v>2.7006333276851308E-3</v>
      </c>
      <c r="X431" s="21">
        <f t="shared" si="97"/>
        <v>2.7030351853557467E-3</v>
      </c>
      <c r="Y431" s="21">
        <f t="shared" si="97"/>
        <v>2.6975754296767194E-3</v>
      </c>
      <c r="Z431" s="21">
        <f t="shared" si="97"/>
        <v>2.7232246804063248E-3</v>
      </c>
      <c r="AA431" s="21">
        <f t="shared" si="97"/>
        <v>2.808926033993226E-3</v>
      </c>
      <c r="AB431" s="21">
        <f t="shared" si="97"/>
        <v>2.9001870498339094E-3</v>
      </c>
      <c r="AC431" s="21">
        <f t="shared" si="97"/>
        <v>2.9899533520738471E-3</v>
      </c>
      <c r="AD431" s="21">
        <f t="shared" si="97"/>
        <v>2.9742258309777138E-3</v>
      </c>
      <c r="AE431" s="21">
        <f t="shared" si="97"/>
        <v>3.1372779189414008E-3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1.7611621807683248E-9</v>
      </c>
      <c r="K432" s="27">
        <v>1.2680491223556378E-8</v>
      </c>
      <c r="L432" s="27">
        <v>8.6233896819140291E-9</v>
      </c>
      <c r="M432" s="27">
        <v>1.1604927017033745E-8</v>
      </c>
      <c r="N432" s="27">
        <v>1.4400249503554417E-8</v>
      </c>
      <c r="O432" s="27">
        <v>1.7130267427553314E-8</v>
      </c>
      <c r="P432" s="27">
        <v>1.7297686202310421E-8</v>
      </c>
      <c r="Q432" s="27">
        <v>1.5227770201750233E-8</v>
      </c>
      <c r="R432" s="27">
        <v>1.8651687678421282E-8</v>
      </c>
      <c r="S432" s="27">
        <v>2.0249915544774179E-8</v>
      </c>
      <c r="T432" s="27">
        <v>2.5353691611686921E-8</v>
      </c>
      <c r="U432" s="27">
        <v>2.2758067160273608E-8</v>
      </c>
      <c r="V432" s="27">
        <v>2.5914235794433126E-8</v>
      </c>
      <c r="W432" s="27">
        <v>2.5234488062289142E-8</v>
      </c>
      <c r="X432" s="27">
        <v>3.140641175092062E-8</v>
      </c>
      <c r="Y432" s="27">
        <v>2.6677994432530923E-8</v>
      </c>
      <c r="Z432" s="27">
        <v>2.3911745410261987E-8</v>
      </c>
      <c r="AA432" s="27">
        <v>2.4930132118995094E-8</v>
      </c>
      <c r="AB432" s="27">
        <v>1.9621305053911459E-7</v>
      </c>
      <c r="AC432" s="27">
        <v>3.5350596898697616E-7</v>
      </c>
      <c r="AD432" s="27">
        <v>6.9898139589767306E-8</v>
      </c>
      <c r="AE432" s="27">
        <v>1.2245708260149797E-6</v>
      </c>
    </row>
    <row r="433" spans="1:31" x14ac:dyDescent="0.2">
      <c r="A433" s="80" t="s">
        <v>734</v>
      </c>
      <c r="B433" s="4" t="s">
        <v>735</v>
      </c>
      <c r="C433" s="27">
        <v>1.5075280735627659E-3</v>
      </c>
      <c r="D433" s="27">
        <v>1.5313923960776847E-3</v>
      </c>
      <c r="E433" s="27">
        <v>1.510521405196961E-3</v>
      </c>
      <c r="F433" s="27">
        <v>1.5295039289722728E-3</v>
      </c>
      <c r="G433" s="27">
        <v>1.5386464908453623E-3</v>
      </c>
      <c r="H433" s="27">
        <v>1.5718677209277164E-3</v>
      </c>
      <c r="I433" s="27">
        <v>1.6048270674281996E-3</v>
      </c>
      <c r="J433" s="27">
        <v>1.6419207885462357E-3</v>
      </c>
      <c r="K433" s="27">
        <v>1.6577560900298154E-3</v>
      </c>
      <c r="L433" s="27">
        <v>1.6393476211583405E-3</v>
      </c>
      <c r="M433" s="27">
        <v>1.6604577079372884E-3</v>
      </c>
      <c r="N433" s="27">
        <v>1.6659146337489848E-3</v>
      </c>
      <c r="O433" s="27">
        <v>1.7538350871967477E-3</v>
      </c>
      <c r="P433" s="27">
        <v>1.8993809196050596E-3</v>
      </c>
      <c r="Q433" s="27">
        <v>1.9919595290192318E-3</v>
      </c>
      <c r="R433" s="27">
        <v>2.0536875880242085E-3</v>
      </c>
      <c r="S433" s="27">
        <v>2.2703599047023842E-3</v>
      </c>
      <c r="T433" s="27">
        <v>2.4908988508878975E-3</v>
      </c>
      <c r="U433" s="27">
        <v>2.6577262739667152E-3</v>
      </c>
      <c r="V433" s="27">
        <v>2.686453330838751E-3</v>
      </c>
      <c r="W433" s="27">
        <v>2.7006080931970683E-3</v>
      </c>
      <c r="X433" s="27">
        <v>2.7030037789439959E-3</v>
      </c>
      <c r="Y433" s="27">
        <v>2.6975487516822869E-3</v>
      </c>
      <c r="Z433" s="27">
        <v>2.7232007686609147E-3</v>
      </c>
      <c r="AA433" s="27">
        <v>2.8089011038611071E-3</v>
      </c>
      <c r="AB433" s="27">
        <v>2.8999908367833703E-3</v>
      </c>
      <c r="AC433" s="27">
        <v>2.9895998461048601E-3</v>
      </c>
      <c r="AD433" s="27">
        <v>2.974155932838124E-3</v>
      </c>
      <c r="AE433" s="27">
        <v>3.1360533481153857E-3</v>
      </c>
    </row>
    <row r="434" spans="1:31" x14ac:dyDescent="0.2">
      <c r="A434" s="80" t="s">
        <v>736</v>
      </c>
      <c r="B434" s="4" t="s">
        <v>737</v>
      </c>
      <c r="C434" s="21">
        <f>+C435</f>
        <v>8.8705023276272707E-2</v>
      </c>
      <c r="D434" s="21">
        <f t="shared" ref="D434:AE434" si="98">+D435</f>
        <v>8.5960025998040313E-2</v>
      </c>
      <c r="E434" s="21">
        <f t="shared" si="98"/>
        <v>8.8006478441686214E-2</v>
      </c>
      <c r="F434" s="21">
        <f t="shared" si="98"/>
        <v>8.9262156787209473E-2</v>
      </c>
      <c r="G434" s="21">
        <f t="shared" si="98"/>
        <v>8.9237285038000408E-2</v>
      </c>
      <c r="H434" s="21">
        <f t="shared" si="98"/>
        <v>9.2142232937889992E-2</v>
      </c>
      <c r="I434" s="21">
        <f t="shared" si="98"/>
        <v>8.6796126351542491E-2</v>
      </c>
      <c r="J434" s="21">
        <f t="shared" si="98"/>
        <v>8.1371105845930117E-2</v>
      </c>
      <c r="K434" s="21">
        <f t="shared" si="98"/>
        <v>7.6413505449103775E-2</v>
      </c>
      <c r="L434" s="21">
        <f t="shared" si="98"/>
        <v>7.7105365527940881E-2</v>
      </c>
      <c r="M434" s="21">
        <f t="shared" si="98"/>
        <v>8.4035275456461528E-2</v>
      </c>
      <c r="N434" s="21">
        <f t="shared" si="98"/>
        <v>5.4416452752108935E-2</v>
      </c>
      <c r="O434" s="21">
        <f t="shared" si="98"/>
        <v>4.2990341814812517E-2</v>
      </c>
      <c r="P434" s="21">
        <f t="shared" si="98"/>
        <v>8.4335622963476478E-2</v>
      </c>
      <c r="Q434" s="21">
        <f t="shared" si="98"/>
        <v>9.7085454449801906E-2</v>
      </c>
      <c r="R434" s="21">
        <f t="shared" si="98"/>
        <v>0.11504470135082857</v>
      </c>
      <c r="S434" s="21">
        <f t="shared" si="98"/>
        <v>0.11360355041248886</v>
      </c>
      <c r="T434" s="21">
        <f t="shared" si="98"/>
        <v>9.7650231505864979E-2</v>
      </c>
      <c r="U434" s="21">
        <f t="shared" si="98"/>
        <v>0.10057312422578711</v>
      </c>
      <c r="V434" s="21">
        <f t="shared" si="98"/>
        <v>9.4571730424602804E-2</v>
      </c>
      <c r="W434" s="21">
        <f t="shared" si="98"/>
        <v>6.556845332502699E-2</v>
      </c>
      <c r="X434" s="21">
        <f t="shared" si="98"/>
        <v>8.9260658505137092E-2</v>
      </c>
      <c r="Y434" s="21">
        <f t="shared" si="98"/>
        <v>8.4543476410917015E-2</v>
      </c>
      <c r="Z434" s="21">
        <f t="shared" si="98"/>
        <v>8.691645246620007E-2</v>
      </c>
      <c r="AA434" s="21">
        <f t="shared" si="98"/>
        <v>9.3595571055549248E-2</v>
      </c>
      <c r="AB434" s="21">
        <f t="shared" si="98"/>
        <v>8.7986443749116572E-2</v>
      </c>
      <c r="AC434" s="21">
        <f t="shared" si="98"/>
        <v>9.0727382621229841E-2</v>
      </c>
      <c r="AD434" s="21">
        <f t="shared" si="98"/>
        <v>9.5155506995558789E-2</v>
      </c>
      <c r="AE434" s="21">
        <f t="shared" si="98"/>
        <v>0.10182771931337938</v>
      </c>
    </row>
    <row r="435" spans="1:31" x14ac:dyDescent="0.2">
      <c r="A435" s="80" t="s">
        <v>738</v>
      </c>
      <c r="B435" s="4" t="s">
        <v>739</v>
      </c>
      <c r="C435" s="27">
        <v>8.8705023276272707E-2</v>
      </c>
      <c r="D435" s="27">
        <v>8.5960025998040313E-2</v>
      </c>
      <c r="E435" s="27">
        <v>8.8006478441686214E-2</v>
      </c>
      <c r="F435" s="27">
        <v>8.9262156787209473E-2</v>
      </c>
      <c r="G435" s="27">
        <v>8.9237285038000408E-2</v>
      </c>
      <c r="H435" s="27">
        <v>9.2142232937889992E-2</v>
      </c>
      <c r="I435" s="27">
        <v>8.6796126351542491E-2</v>
      </c>
      <c r="J435" s="27">
        <v>8.1371105845930117E-2</v>
      </c>
      <c r="K435" s="27">
        <v>7.6413505449103775E-2</v>
      </c>
      <c r="L435" s="27">
        <v>7.7105365527940881E-2</v>
      </c>
      <c r="M435" s="27">
        <v>8.4035275456461528E-2</v>
      </c>
      <c r="N435" s="27">
        <v>5.4416452752108935E-2</v>
      </c>
      <c r="O435" s="27">
        <v>4.2990341814812517E-2</v>
      </c>
      <c r="P435" s="27">
        <v>8.4335622963476478E-2</v>
      </c>
      <c r="Q435" s="27">
        <v>9.7085454449801906E-2</v>
      </c>
      <c r="R435" s="27">
        <v>0.11504470135082857</v>
      </c>
      <c r="S435" s="27">
        <v>0.11360355041248886</v>
      </c>
      <c r="T435" s="27">
        <v>9.7650231505864979E-2</v>
      </c>
      <c r="U435" s="27">
        <v>0.10057312422578711</v>
      </c>
      <c r="V435" s="27">
        <v>9.4571730424602804E-2</v>
      </c>
      <c r="W435" s="27">
        <v>6.556845332502699E-2</v>
      </c>
      <c r="X435" s="27">
        <v>8.9260658505137092E-2</v>
      </c>
      <c r="Y435" s="27">
        <v>8.4543476410917015E-2</v>
      </c>
      <c r="Z435" s="27">
        <v>8.691645246620007E-2</v>
      </c>
      <c r="AA435" s="27">
        <v>9.3595571055549248E-2</v>
      </c>
      <c r="AB435" s="27">
        <v>8.7986443749116572E-2</v>
      </c>
      <c r="AC435" s="27">
        <v>9.0727382621229841E-2</v>
      </c>
      <c r="AD435" s="27">
        <v>9.5155506995558789E-2</v>
      </c>
      <c r="AE435" s="27">
        <v>0.10182771931337938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1.333038035256255</v>
      </c>
      <c r="D455" s="28">
        <f t="shared" si="101"/>
        <v>1.4066500547535337</v>
      </c>
      <c r="E455" s="28">
        <f t="shared" si="101"/>
        <v>1.3853542200707383</v>
      </c>
      <c r="F455" s="28">
        <f t="shared" si="101"/>
        <v>1.4385445298937984</v>
      </c>
      <c r="G455" s="28">
        <f t="shared" si="101"/>
        <v>1.4347407160923495</v>
      </c>
      <c r="H455" s="28">
        <f t="shared" si="101"/>
        <v>1.4258125975363056</v>
      </c>
      <c r="I455" s="28">
        <f t="shared" si="101"/>
        <v>1.4584866934969003</v>
      </c>
      <c r="J455" s="28">
        <f t="shared" si="101"/>
        <v>1.5665499375348397</v>
      </c>
      <c r="K455" s="28">
        <f t="shared" si="101"/>
        <v>1.4455043761390332</v>
      </c>
      <c r="L455" s="28">
        <f t="shared" si="101"/>
        <v>1.9881535129449319</v>
      </c>
      <c r="M455" s="28">
        <f t="shared" si="101"/>
        <v>1.4161882275078175</v>
      </c>
      <c r="N455" s="28">
        <f t="shared" si="101"/>
        <v>1.366768637288442</v>
      </c>
      <c r="O455" s="28">
        <f t="shared" si="101"/>
        <v>1.7080477408895143</v>
      </c>
      <c r="P455" s="28">
        <f t="shared" si="101"/>
        <v>1.3349160492309562</v>
      </c>
      <c r="Q455" s="28">
        <f t="shared" si="101"/>
        <v>1.4889171005483781</v>
      </c>
      <c r="R455" s="28">
        <f t="shared" si="101"/>
        <v>1.4644259248268772</v>
      </c>
      <c r="S455" s="28">
        <f t="shared" si="101"/>
        <v>1.4802476828781219</v>
      </c>
      <c r="T455" s="28">
        <f t="shared" si="101"/>
        <v>1.7871721368598001</v>
      </c>
      <c r="U455" s="28">
        <f t="shared" si="101"/>
        <v>1.6135976056187906</v>
      </c>
      <c r="V455" s="28">
        <f t="shared" si="101"/>
        <v>1.6954439281765596</v>
      </c>
      <c r="W455" s="28">
        <f t="shared" si="101"/>
        <v>1.4853186192702827</v>
      </c>
      <c r="X455" s="28">
        <f t="shared" si="101"/>
        <v>1.4195672902441672</v>
      </c>
      <c r="Y455" s="28">
        <f t="shared" si="101"/>
        <v>1.774071961450056</v>
      </c>
      <c r="Z455" s="28">
        <f t="shared" si="101"/>
        <v>1.5563326821911698</v>
      </c>
      <c r="AA455" s="28">
        <f t="shared" si="101"/>
        <v>1.7423478931047152</v>
      </c>
      <c r="AB455" s="28">
        <f t="shared" si="101"/>
        <v>1.8819343409697253</v>
      </c>
      <c r="AC455" s="28">
        <f t="shared" si="101"/>
        <v>1.6782796742493036</v>
      </c>
      <c r="AD455" s="28">
        <f t="shared" si="101"/>
        <v>2.4335333026970054</v>
      </c>
      <c r="AE455" s="28">
        <f t="shared" si="101"/>
        <v>1.6652311024854576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0.17853234137173332</v>
      </c>
      <c r="D456" s="28">
        <f t="shared" si="102"/>
        <v>0.20648096564015864</v>
      </c>
      <c r="E456" s="28">
        <f t="shared" si="102"/>
        <v>0.21616070882695843</v>
      </c>
      <c r="F456" s="28">
        <f t="shared" si="102"/>
        <v>0.18267788509464464</v>
      </c>
      <c r="G456" s="28">
        <f t="shared" si="102"/>
        <v>0.19175700739190241</v>
      </c>
      <c r="H456" s="28">
        <f t="shared" si="102"/>
        <v>0.20576101246664402</v>
      </c>
      <c r="I456" s="28">
        <f t="shared" si="102"/>
        <v>0.21563958898664323</v>
      </c>
      <c r="J456" s="28">
        <f t="shared" si="102"/>
        <v>0.21204283988887404</v>
      </c>
      <c r="K456" s="28">
        <f t="shared" si="102"/>
        <v>0.22568814938495313</v>
      </c>
      <c r="L456" s="28">
        <f t="shared" si="102"/>
        <v>0.24125855316781386</v>
      </c>
      <c r="M456" s="28">
        <f t="shared" si="102"/>
        <v>0.25940677198442003</v>
      </c>
      <c r="N456" s="28">
        <f t="shared" si="102"/>
        <v>0.23561804996947505</v>
      </c>
      <c r="O456" s="28">
        <f t="shared" si="102"/>
        <v>0.24711946855873121</v>
      </c>
      <c r="P456" s="28">
        <f t="shared" si="102"/>
        <v>0.23467495372302011</v>
      </c>
      <c r="Q456" s="28">
        <f t="shared" si="102"/>
        <v>0.25244568891768177</v>
      </c>
      <c r="R456" s="28">
        <f t="shared" si="102"/>
        <v>0.28456785334488127</v>
      </c>
      <c r="S456" s="28">
        <f t="shared" si="102"/>
        <v>0.31708792324566581</v>
      </c>
      <c r="T456" s="28">
        <f t="shared" si="102"/>
        <v>0.3761039069862992</v>
      </c>
      <c r="U456" s="28">
        <f t="shared" si="102"/>
        <v>0.38591702772312569</v>
      </c>
      <c r="V456" s="28">
        <f t="shared" si="102"/>
        <v>0.38561521247420771</v>
      </c>
      <c r="W456" s="28">
        <f t="shared" si="102"/>
        <v>0.33262756288160017</v>
      </c>
      <c r="X456" s="28">
        <f t="shared" si="102"/>
        <v>0.38757979272315768</v>
      </c>
      <c r="Y456" s="28">
        <f t="shared" si="102"/>
        <v>0.41337511041481828</v>
      </c>
      <c r="Z456" s="28">
        <f t="shared" si="102"/>
        <v>0.45130509523231682</v>
      </c>
      <c r="AA456" s="28">
        <f t="shared" si="102"/>
        <v>0.45468905421254685</v>
      </c>
      <c r="AB456" s="28">
        <f t="shared" si="102"/>
        <v>0.4835559333864799</v>
      </c>
      <c r="AC456" s="28">
        <f t="shared" si="102"/>
        <v>0.49656909910454172</v>
      </c>
      <c r="AD456" s="28">
        <f t="shared" si="102"/>
        <v>0.49888675573787306</v>
      </c>
      <c r="AE456" s="28">
        <f t="shared" si="102"/>
        <v>0.5065481928542257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0.17853197843577046</v>
      </c>
      <c r="D457" s="21">
        <f t="shared" si="103"/>
        <v>0.20648063368602945</v>
      </c>
      <c r="E457" s="21">
        <f t="shared" si="103"/>
        <v>0.21616043745899272</v>
      </c>
      <c r="F457" s="21">
        <f t="shared" si="103"/>
        <v>0.18267762896391765</v>
      </c>
      <c r="G457" s="21">
        <f t="shared" si="103"/>
        <v>0.19175674835884424</v>
      </c>
      <c r="H457" s="21">
        <f t="shared" si="103"/>
        <v>0.20576082998257084</v>
      </c>
      <c r="I457" s="21">
        <f t="shared" si="103"/>
        <v>0.2156394300840109</v>
      </c>
      <c r="J457" s="21">
        <f t="shared" si="103"/>
        <v>0.21204272115450529</v>
      </c>
      <c r="K457" s="21">
        <f t="shared" si="103"/>
        <v>0.22568804272428211</v>
      </c>
      <c r="L457" s="21">
        <f t="shared" si="103"/>
        <v>0.24125844795830845</v>
      </c>
      <c r="M457" s="21">
        <f t="shared" si="103"/>
        <v>0.25940665371442428</v>
      </c>
      <c r="N457" s="21">
        <f t="shared" si="103"/>
        <v>0.23561793786693308</v>
      </c>
      <c r="O457" s="21">
        <f t="shared" si="103"/>
        <v>0.24711937532134193</v>
      </c>
      <c r="P457" s="21">
        <f t="shared" si="103"/>
        <v>0.23467487753682653</v>
      </c>
      <c r="Q457" s="21">
        <f t="shared" si="103"/>
        <v>0.25244560869834443</v>
      </c>
      <c r="R457" s="21">
        <f t="shared" si="103"/>
        <v>0.28456778494780244</v>
      </c>
      <c r="S457" s="21">
        <f t="shared" si="103"/>
        <v>0.31708786588364352</v>
      </c>
      <c r="T457" s="21">
        <f t="shared" si="103"/>
        <v>0.37610385128456619</v>
      </c>
      <c r="U457" s="21">
        <f t="shared" si="103"/>
        <v>0.38591697387713203</v>
      </c>
      <c r="V457" s="21">
        <f t="shared" si="103"/>
        <v>0.38561512910131668</v>
      </c>
      <c r="W457" s="21">
        <f t="shared" si="103"/>
        <v>0.33262748507685136</v>
      </c>
      <c r="X457" s="21">
        <f t="shared" si="103"/>
        <v>0.3875796899950551</v>
      </c>
      <c r="Y457" s="21">
        <f t="shared" si="103"/>
        <v>0.41337497063384254</v>
      </c>
      <c r="Z457" s="21">
        <f t="shared" si="103"/>
        <v>0.45130495062422538</v>
      </c>
      <c r="AA457" s="21">
        <f t="shared" si="103"/>
        <v>0.45468889381829514</v>
      </c>
      <c r="AB457" s="21">
        <f t="shared" si="103"/>
        <v>0.48355582272978864</v>
      </c>
      <c r="AC457" s="21">
        <f t="shared" si="103"/>
        <v>0.49656900438829077</v>
      </c>
      <c r="AD457" s="21">
        <f t="shared" si="103"/>
        <v>0.49888668157250632</v>
      </c>
      <c r="AE457" s="21">
        <f t="shared" si="103"/>
        <v>0.50654812254227666</v>
      </c>
    </row>
    <row r="458" spans="1:32" x14ac:dyDescent="0.2">
      <c r="A458" s="8" t="s">
        <v>25</v>
      </c>
      <c r="B458" s="4" t="s">
        <v>26</v>
      </c>
      <c r="C458" s="37">
        <f>+C8</f>
        <v>1.105839998831157E-2</v>
      </c>
      <c r="D458" s="37">
        <f t="shared" ref="D458:AE458" si="104">+D8</f>
        <v>7.77445447772495E-3</v>
      </c>
      <c r="E458" s="37">
        <f t="shared" si="104"/>
        <v>5.8415957516108445E-3</v>
      </c>
      <c r="F458" s="37">
        <f t="shared" si="104"/>
        <v>6.0312471827181783E-3</v>
      </c>
      <c r="G458" s="37">
        <f t="shared" si="104"/>
        <v>7.7455403834944345E-3</v>
      </c>
      <c r="H458" s="37">
        <f t="shared" si="104"/>
        <v>7.6367389703177885E-3</v>
      </c>
      <c r="I458" s="37">
        <f t="shared" si="104"/>
        <v>1.9031717570625533E-2</v>
      </c>
      <c r="J458" s="37">
        <f t="shared" si="104"/>
        <v>1.7569493008452848E-2</v>
      </c>
      <c r="K458" s="37">
        <f t="shared" si="104"/>
        <v>1.994702932924124E-2</v>
      </c>
      <c r="L458" s="37">
        <f t="shared" si="104"/>
        <v>2.1160595714166099E-2</v>
      </c>
      <c r="M458" s="37">
        <f t="shared" si="104"/>
        <v>1.5298754152651641E-2</v>
      </c>
      <c r="N458" s="37">
        <f t="shared" si="104"/>
        <v>1.1646045676357016E-2</v>
      </c>
      <c r="O458" s="37">
        <f t="shared" si="104"/>
        <v>1.3645112794814999E-2</v>
      </c>
      <c r="P458" s="37">
        <f t="shared" si="104"/>
        <v>1.1717917623538398E-2</v>
      </c>
      <c r="Q458" s="37">
        <f t="shared" si="104"/>
        <v>1.3954056211365652E-2</v>
      </c>
      <c r="R458" s="37">
        <f t="shared" si="104"/>
        <v>1.1461341762887482E-2</v>
      </c>
      <c r="S458" s="37">
        <f t="shared" si="104"/>
        <v>1.6487660546885073E-2</v>
      </c>
      <c r="T458" s="37">
        <f t="shared" si="104"/>
        <v>2.6391047523338838E-2</v>
      </c>
      <c r="U458" s="37">
        <f t="shared" si="104"/>
        <v>2.5295114919800979E-2</v>
      </c>
      <c r="V458" s="37">
        <f t="shared" si="104"/>
        <v>2.2858022340247273E-2</v>
      </c>
      <c r="W458" s="37">
        <f t="shared" si="104"/>
        <v>8.6092351021527149E-3</v>
      </c>
      <c r="X458" s="37">
        <f t="shared" si="104"/>
        <v>2.4313957724505654E-2</v>
      </c>
      <c r="Y458" s="37">
        <f t="shared" si="104"/>
        <v>5.2458431642627333E-2</v>
      </c>
      <c r="Z458" s="37">
        <f t="shared" si="104"/>
        <v>7.610544131734491E-2</v>
      </c>
      <c r="AA458" s="37">
        <f t="shared" si="104"/>
        <v>4.9322053801971258E-2</v>
      </c>
      <c r="AB458" s="37">
        <f t="shared" si="104"/>
        <v>0.10666103124614518</v>
      </c>
      <c r="AC458" s="37">
        <f t="shared" si="104"/>
        <v>0.1087765317447041</v>
      </c>
      <c r="AD458" s="37">
        <f t="shared" si="104"/>
        <v>0.11113378161216515</v>
      </c>
      <c r="AE458" s="37">
        <f t="shared" si="104"/>
        <v>0.10188251155082487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9.5253056700728922E-2</v>
      </c>
      <c r="D459" s="37">
        <f t="shared" ref="D459:AE459" si="105">+D17</f>
        <v>0.12126844409989941</v>
      </c>
      <c r="E459" s="37">
        <f t="shared" si="105"/>
        <v>0.13003189582527247</v>
      </c>
      <c r="F459" s="37">
        <f t="shared" si="105"/>
        <v>9.0844384021926905E-2</v>
      </c>
      <c r="G459" s="37">
        <f t="shared" si="105"/>
        <v>9.287879283532996E-2</v>
      </c>
      <c r="H459" s="37">
        <f t="shared" si="105"/>
        <v>0.10068087897380226</v>
      </c>
      <c r="I459" s="37">
        <f t="shared" si="105"/>
        <v>8.7668158449308725E-2</v>
      </c>
      <c r="J459" s="37">
        <f t="shared" si="105"/>
        <v>8.0904791948931021E-2</v>
      </c>
      <c r="K459" s="37">
        <f t="shared" si="105"/>
        <v>8.832926775500638E-2</v>
      </c>
      <c r="L459" s="37">
        <f t="shared" si="105"/>
        <v>0.10018352233975614</v>
      </c>
      <c r="M459" s="37">
        <f t="shared" si="105"/>
        <v>0.12127819788768013</v>
      </c>
      <c r="N459" s="37">
        <f t="shared" si="105"/>
        <v>0.10601914308891676</v>
      </c>
      <c r="O459" s="37">
        <f t="shared" si="105"/>
        <v>0.1095141170368284</v>
      </c>
      <c r="P459" s="37">
        <f t="shared" si="105"/>
        <v>9.7776588376420143E-2</v>
      </c>
      <c r="Q459" s="37">
        <f t="shared" si="105"/>
        <v>0.10810684437575299</v>
      </c>
      <c r="R459" s="37">
        <f t="shared" si="105"/>
        <v>0.1299832664566008</v>
      </c>
      <c r="S459" s="37">
        <f t="shared" si="105"/>
        <v>0.15893246131340527</v>
      </c>
      <c r="T459" s="37">
        <f t="shared" si="105"/>
        <v>0.18985714765779194</v>
      </c>
      <c r="U459" s="37">
        <f t="shared" si="105"/>
        <v>0.20038488804137566</v>
      </c>
      <c r="V459" s="37">
        <f t="shared" si="105"/>
        <v>0.20115574424974214</v>
      </c>
      <c r="W459" s="37">
        <f t="shared" si="105"/>
        <v>0.15894095176589021</v>
      </c>
      <c r="X459" s="37">
        <f t="shared" si="105"/>
        <v>0.18842221543406928</v>
      </c>
      <c r="Y459" s="37">
        <f t="shared" si="105"/>
        <v>0.18513384212151401</v>
      </c>
      <c r="Z459" s="37">
        <f t="shared" si="105"/>
        <v>0.18558387381877103</v>
      </c>
      <c r="AA459" s="37">
        <f t="shared" si="105"/>
        <v>0.2213393214692331</v>
      </c>
      <c r="AB459" s="37">
        <f t="shared" si="105"/>
        <v>0.1787375662275707</v>
      </c>
      <c r="AC459" s="37">
        <f t="shared" si="105"/>
        <v>0.17418128408405867</v>
      </c>
      <c r="AD459" s="37">
        <f t="shared" si="105"/>
        <v>0.16563674981636195</v>
      </c>
      <c r="AE459" s="37">
        <f t="shared" si="105"/>
        <v>0.17436578035570452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4.8056919209318455E-2</v>
      </c>
      <c r="D460" s="37">
        <f t="shared" ref="D460:AE460" si="106">+D31</f>
        <v>5.2735285001852261E-2</v>
      </c>
      <c r="E460" s="37">
        <f t="shared" si="106"/>
        <v>5.5363886364968709E-2</v>
      </c>
      <c r="F460" s="37">
        <f t="shared" si="106"/>
        <v>6.0843440008842363E-2</v>
      </c>
      <c r="G460" s="37">
        <f t="shared" si="106"/>
        <v>6.58436298546725E-2</v>
      </c>
      <c r="H460" s="37">
        <f t="shared" si="106"/>
        <v>7.1922713228195947E-2</v>
      </c>
      <c r="I460" s="37">
        <f t="shared" si="106"/>
        <v>8.1282577957965202E-2</v>
      </c>
      <c r="J460" s="37">
        <f t="shared" si="106"/>
        <v>8.9218924973596736E-2</v>
      </c>
      <c r="K460" s="37">
        <f t="shared" si="106"/>
        <v>9.4363819374297025E-2</v>
      </c>
      <c r="L460" s="37">
        <f t="shared" si="106"/>
        <v>9.6340445691541501E-2</v>
      </c>
      <c r="M460" s="37">
        <f t="shared" si="106"/>
        <v>9.9055885419475062E-2</v>
      </c>
      <c r="N460" s="37">
        <f t="shared" si="106"/>
        <v>9.4297215425008615E-2</v>
      </c>
      <c r="O460" s="37">
        <f t="shared" si="106"/>
        <v>0.10004338999669646</v>
      </c>
      <c r="P460" s="37">
        <f t="shared" si="106"/>
        <v>0.1013411631074316</v>
      </c>
      <c r="Q460" s="37">
        <f t="shared" si="106"/>
        <v>0.10600787553096119</v>
      </c>
      <c r="R460" s="37">
        <f t="shared" si="106"/>
        <v>0.11913256194905106</v>
      </c>
      <c r="S460" s="37">
        <f t="shared" si="106"/>
        <v>0.11768142228884693</v>
      </c>
      <c r="T460" s="37">
        <f t="shared" si="106"/>
        <v>0.13567239696541175</v>
      </c>
      <c r="U460" s="37">
        <f t="shared" si="106"/>
        <v>0.13543338844896979</v>
      </c>
      <c r="V460" s="37">
        <f t="shared" si="106"/>
        <v>0.13651740789169825</v>
      </c>
      <c r="W460" s="37">
        <f t="shared" si="106"/>
        <v>0.13990339082983336</v>
      </c>
      <c r="X460" s="37">
        <f t="shared" si="106"/>
        <v>0.14899331904433505</v>
      </c>
      <c r="Y460" s="37">
        <f t="shared" si="106"/>
        <v>0.14998643351744426</v>
      </c>
      <c r="Z460" s="37">
        <f t="shared" si="106"/>
        <v>0.16412257987972934</v>
      </c>
      <c r="AA460" s="37">
        <f t="shared" si="106"/>
        <v>0.15714817505656914</v>
      </c>
      <c r="AB460" s="37">
        <f t="shared" si="106"/>
        <v>0.16555147340784124</v>
      </c>
      <c r="AC460" s="37">
        <f t="shared" si="106"/>
        <v>0.18086145136914322</v>
      </c>
      <c r="AD460" s="37">
        <f t="shared" si="106"/>
        <v>0.19016093817859331</v>
      </c>
      <c r="AE460" s="37">
        <f t="shared" si="106"/>
        <v>0.19788636066665408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2.4163602537411514E-2</v>
      </c>
      <c r="D461" s="37">
        <f t="shared" ref="D461:AE461" si="107">+D53</f>
        <v>2.4702450106552837E-2</v>
      </c>
      <c r="E461" s="37">
        <f t="shared" si="107"/>
        <v>2.4923059517140692E-2</v>
      </c>
      <c r="F461" s="37">
        <f t="shared" si="107"/>
        <v>2.4958557750430224E-2</v>
      </c>
      <c r="G461" s="37">
        <f t="shared" si="107"/>
        <v>2.528878528534733E-2</v>
      </c>
      <c r="H461" s="37">
        <f t="shared" si="107"/>
        <v>2.5520498810254852E-2</v>
      </c>
      <c r="I461" s="37">
        <f t="shared" si="107"/>
        <v>2.7656976106111432E-2</v>
      </c>
      <c r="J461" s="37">
        <f t="shared" si="107"/>
        <v>2.4349511223524689E-2</v>
      </c>
      <c r="K461" s="37">
        <f t="shared" si="107"/>
        <v>2.3047926265737498E-2</v>
      </c>
      <c r="L461" s="37">
        <f t="shared" si="107"/>
        <v>2.357388421284471E-2</v>
      </c>
      <c r="M461" s="37">
        <f t="shared" si="107"/>
        <v>2.3773816254617466E-2</v>
      </c>
      <c r="N461" s="37">
        <f t="shared" si="107"/>
        <v>2.3655533676650676E-2</v>
      </c>
      <c r="O461" s="37">
        <f t="shared" si="107"/>
        <v>2.3916755493002081E-2</v>
      </c>
      <c r="P461" s="37">
        <f t="shared" si="107"/>
        <v>2.3839208429436372E-2</v>
      </c>
      <c r="Q461" s="37">
        <f t="shared" si="107"/>
        <v>2.4376832580264563E-2</v>
      </c>
      <c r="R461" s="37">
        <f t="shared" si="107"/>
        <v>2.3990614779263127E-2</v>
      </c>
      <c r="S461" s="37">
        <f t="shared" si="107"/>
        <v>2.3986321734506273E-2</v>
      </c>
      <c r="T461" s="37">
        <f t="shared" si="107"/>
        <v>2.4183259138023681E-2</v>
      </c>
      <c r="U461" s="37">
        <f t="shared" si="107"/>
        <v>2.4803582466985604E-2</v>
      </c>
      <c r="V461" s="37">
        <f t="shared" si="107"/>
        <v>2.5083954619628986E-2</v>
      </c>
      <c r="W461" s="37">
        <f t="shared" si="107"/>
        <v>2.5162223879557286E-2</v>
      </c>
      <c r="X461" s="37">
        <f t="shared" si="107"/>
        <v>2.5838056770536699E-2</v>
      </c>
      <c r="Y461" s="37">
        <f t="shared" si="107"/>
        <v>2.5730293297647842E-2</v>
      </c>
      <c r="Z461" s="37">
        <f t="shared" si="107"/>
        <v>2.5406549904523876E-2</v>
      </c>
      <c r="AA461" s="37">
        <f t="shared" si="107"/>
        <v>2.6797096208077908E-2</v>
      </c>
      <c r="AB461" s="37">
        <f t="shared" si="107"/>
        <v>3.2546614491961688E-2</v>
      </c>
      <c r="AC461" s="37">
        <f t="shared" si="107"/>
        <v>3.2745564224407872E-2</v>
      </c>
      <c r="AD461" s="37">
        <f t="shared" si="107"/>
        <v>3.1940626108242269E-2</v>
      </c>
      <c r="AE461" s="37">
        <f t="shared" si="107"/>
        <v>3.2407193421265169E-2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1.1683499417792601E-5</v>
      </c>
      <c r="X462" s="37">
        <f t="shared" si="108"/>
        <v>1.2141021608460001E-5</v>
      </c>
      <c r="Y462" s="37">
        <f t="shared" si="108"/>
        <v>6.597005460906962E-5</v>
      </c>
      <c r="Z462" s="37">
        <f t="shared" si="108"/>
        <v>8.6505703856236844E-5</v>
      </c>
      <c r="AA462" s="37">
        <f t="shared" si="108"/>
        <v>8.2247282443689449E-5</v>
      </c>
      <c r="AB462" s="37">
        <f t="shared" si="108"/>
        <v>5.9137356269836366E-5</v>
      </c>
      <c r="AC462" s="37">
        <f t="shared" si="108"/>
        <v>4.1729659768851256E-6</v>
      </c>
      <c r="AD462" s="37">
        <f t="shared" si="108"/>
        <v>1.4585857143638654E-5</v>
      </c>
      <c r="AE462" s="37">
        <f t="shared" si="108"/>
        <v>6.2765478280179743E-6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3.6293596287600561E-7</v>
      </c>
      <c r="D463" s="21">
        <f t="shared" si="109"/>
        <v>3.3195412917695191E-7</v>
      </c>
      <c r="E463" s="21">
        <f t="shared" si="109"/>
        <v>2.7136796570968306E-7</v>
      </c>
      <c r="F463" s="21">
        <f t="shared" si="109"/>
        <v>2.5613072699336397E-7</v>
      </c>
      <c r="G463" s="21">
        <f t="shared" si="109"/>
        <v>2.5903305817742475E-7</v>
      </c>
      <c r="H463" s="21">
        <f t="shared" si="109"/>
        <v>1.8248407319782164E-7</v>
      </c>
      <c r="I463" s="21">
        <f t="shared" si="109"/>
        <v>1.5890263232732777E-7</v>
      </c>
      <c r="J463" s="21">
        <f t="shared" si="109"/>
        <v>1.1873436873992655E-7</v>
      </c>
      <c r="K463" s="21">
        <f t="shared" si="109"/>
        <v>1.0666067101423372E-7</v>
      </c>
      <c r="L463" s="21">
        <f t="shared" si="109"/>
        <v>1.0520950542220331E-7</v>
      </c>
      <c r="M463" s="21">
        <f t="shared" si="109"/>
        <v>1.1826999575047686E-7</v>
      </c>
      <c r="N463" s="21">
        <f t="shared" si="109"/>
        <v>1.1210254198434768E-7</v>
      </c>
      <c r="O463" s="21">
        <f t="shared" si="109"/>
        <v>9.3237389287952607E-8</v>
      </c>
      <c r="P463" s="21">
        <f t="shared" si="109"/>
        <v>7.618619358159551E-8</v>
      </c>
      <c r="Q463" s="21">
        <f t="shared" si="109"/>
        <v>8.0219337364108882E-8</v>
      </c>
      <c r="R463" s="21">
        <f t="shared" si="109"/>
        <v>6.8397078810213992E-8</v>
      </c>
      <c r="S463" s="21">
        <f t="shared" si="109"/>
        <v>5.736202230344706E-8</v>
      </c>
      <c r="T463" s="21">
        <f t="shared" si="109"/>
        <v>5.5701732996799852E-8</v>
      </c>
      <c r="U463" s="21">
        <f t="shared" si="109"/>
        <v>5.3845993641682659E-8</v>
      </c>
      <c r="V463" s="21">
        <f t="shared" si="109"/>
        <v>8.3372891062073423E-8</v>
      </c>
      <c r="W463" s="21">
        <f t="shared" si="109"/>
        <v>7.7804748797270437E-8</v>
      </c>
      <c r="X463" s="21">
        <f t="shared" si="109"/>
        <v>1.0272810258609015E-7</v>
      </c>
      <c r="Y463" s="21">
        <f t="shared" si="109"/>
        <v>1.3978097576295271E-7</v>
      </c>
      <c r="Z463" s="21">
        <f t="shared" si="109"/>
        <v>1.4460809146555462E-7</v>
      </c>
      <c r="AA463" s="21">
        <f t="shared" si="109"/>
        <v>1.6039425172481235E-7</v>
      </c>
      <c r="AB463" s="21">
        <f t="shared" si="109"/>
        <v>1.1065669124664509E-7</v>
      </c>
      <c r="AC463" s="21">
        <f t="shared" si="109"/>
        <v>9.4716250968223304E-8</v>
      </c>
      <c r="AD463" s="21">
        <f t="shared" si="109"/>
        <v>7.4165366758444094E-8</v>
      </c>
      <c r="AE463" s="21">
        <f t="shared" si="109"/>
        <v>7.0311949020514015E-8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3.6293596287600561E-7</v>
      </c>
      <c r="D465" s="37">
        <f t="shared" ref="D465:AE465" si="111">+D80</f>
        <v>3.3195412917695191E-7</v>
      </c>
      <c r="E465" s="37">
        <f t="shared" si="111"/>
        <v>2.7136796570968306E-7</v>
      </c>
      <c r="F465" s="37">
        <f t="shared" si="111"/>
        <v>2.5613072699336397E-7</v>
      </c>
      <c r="G465" s="37">
        <f t="shared" si="111"/>
        <v>2.5903305817742475E-7</v>
      </c>
      <c r="H465" s="37">
        <f t="shared" si="111"/>
        <v>1.8248407319782164E-7</v>
      </c>
      <c r="I465" s="37">
        <f t="shared" si="111"/>
        <v>1.5890263232732777E-7</v>
      </c>
      <c r="J465" s="37">
        <f t="shared" si="111"/>
        <v>1.1873436873992655E-7</v>
      </c>
      <c r="K465" s="37">
        <f t="shared" si="111"/>
        <v>1.0666067101423372E-7</v>
      </c>
      <c r="L465" s="37">
        <f t="shared" si="111"/>
        <v>1.0520950542220331E-7</v>
      </c>
      <c r="M465" s="37">
        <f t="shared" si="111"/>
        <v>1.1826999575047686E-7</v>
      </c>
      <c r="N465" s="37">
        <f t="shared" si="111"/>
        <v>1.1210254198434768E-7</v>
      </c>
      <c r="O465" s="37">
        <f t="shared" si="111"/>
        <v>9.3237389287952607E-8</v>
      </c>
      <c r="P465" s="37">
        <f t="shared" si="111"/>
        <v>7.618619358159551E-8</v>
      </c>
      <c r="Q465" s="37">
        <f t="shared" si="111"/>
        <v>8.0219337364108882E-8</v>
      </c>
      <c r="R465" s="37">
        <f t="shared" si="111"/>
        <v>6.8397078810213992E-8</v>
      </c>
      <c r="S465" s="37">
        <f t="shared" si="111"/>
        <v>5.736202230344706E-8</v>
      </c>
      <c r="T465" s="37">
        <f t="shared" si="111"/>
        <v>5.5701732996799852E-8</v>
      </c>
      <c r="U465" s="37">
        <f t="shared" si="111"/>
        <v>5.3845993641682659E-8</v>
      </c>
      <c r="V465" s="37">
        <f t="shared" si="111"/>
        <v>8.3372891062073423E-8</v>
      </c>
      <c r="W465" s="37">
        <f t="shared" si="111"/>
        <v>7.7804748797270437E-8</v>
      </c>
      <c r="X465" s="37">
        <f t="shared" si="111"/>
        <v>1.0272810258609015E-7</v>
      </c>
      <c r="Y465" s="37">
        <f t="shared" si="111"/>
        <v>1.3978097576295271E-7</v>
      </c>
      <c r="Z465" s="37">
        <f t="shared" si="111"/>
        <v>1.4460809146555462E-7</v>
      </c>
      <c r="AA465" s="37">
        <f t="shared" si="111"/>
        <v>1.6039425172481235E-7</v>
      </c>
      <c r="AB465" s="37">
        <f t="shared" si="111"/>
        <v>1.1065669124664509E-7</v>
      </c>
      <c r="AC465" s="37">
        <f t="shared" si="111"/>
        <v>9.4716250968223304E-8</v>
      </c>
      <c r="AD465" s="37">
        <f t="shared" si="111"/>
        <v>7.4165366758444094E-8</v>
      </c>
      <c r="AE465" s="37">
        <f t="shared" si="111"/>
        <v>7.0311949020514015E-8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2.0270984452943372E-4</v>
      </c>
      <c r="D471" s="28">
        <f t="shared" si="114"/>
        <v>2.0270984452943377E-4</v>
      </c>
      <c r="E471" s="28">
        <f t="shared" si="114"/>
        <v>2.0270984452943374E-4</v>
      </c>
      <c r="F471" s="28">
        <f t="shared" si="114"/>
        <v>2.0270984452943369E-4</v>
      </c>
      <c r="G471" s="28">
        <f t="shared" si="114"/>
        <v>2.0270984452943372E-4</v>
      </c>
      <c r="H471" s="28">
        <f t="shared" si="114"/>
        <v>2.0270984452943369E-4</v>
      </c>
      <c r="I471" s="28">
        <f t="shared" si="114"/>
        <v>2.0270984452943372E-4</v>
      </c>
      <c r="J471" s="28">
        <f t="shared" si="114"/>
        <v>2.0270984452943369E-4</v>
      </c>
      <c r="K471" s="28">
        <f t="shared" si="114"/>
        <v>2.0270984452943372E-4</v>
      </c>
      <c r="L471" s="28">
        <f t="shared" si="114"/>
        <v>2.0270984452943372E-4</v>
      </c>
      <c r="M471" s="28">
        <f t="shared" si="114"/>
        <v>2.0270984452943374E-4</v>
      </c>
      <c r="N471" s="28">
        <f t="shared" si="114"/>
        <v>2.0270984452943374E-4</v>
      </c>
      <c r="O471" s="28">
        <f t="shared" si="114"/>
        <v>2.0270984452943372E-4</v>
      </c>
      <c r="P471" s="28">
        <f t="shared" si="114"/>
        <v>2.0197424414785645E-4</v>
      </c>
      <c r="Q471" s="28">
        <f t="shared" si="114"/>
        <v>2.0119334679166853E-4</v>
      </c>
      <c r="R471" s="28">
        <f t="shared" si="114"/>
        <v>2.0043820466260885E-4</v>
      </c>
      <c r="S471" s="28">
        <f t="shared" si="114"/>
        <v>1.996679917343008E-4</v>
      </c>
      <c r="T471" s="28">
        <f t="shared" si="114"/>
        <v>1.9894684483119928E-4</v>
      </c>
      <c r="U471" s="28">
        <f t="shared" si="114"/>
        <v>1.9814807041673143E-4</v>
      </c>
      <c r="V471" s="28">
        <f t="shared" si="114"/>
        <v>1.9739295485989995E-4</v>
      </c>
      <c r="W471" s="28">
        <f t="shared" si="114"/>
        <v>1.9669762322706988E-4</v>
      </c>
      <c r="X471" s="28">
        <f t="shared" si="114"/>
        <v>1.9598810440460288E-4</v>
      </c>
      <c r="Y471" s="28">
        <f t="shared" si="114"/>
        <v>1.6284395235146399E-4</v>
      </c>
      <c r="Z471" s="28">
        <f t="shared" si="114"/>
        <v>1.3003851043586731E-4</v>
      </c>
      <c r="AA471" s="28">
        <f t="shared" si="114"/>
        <v>1.3777051294741995E-4</v>
      </c>
      <c r="AB471" s="28">
        <f t="shared" si="114"/>
        <v>1.4540897335118581E-4</v>
      </c>
      <c r="AC471" s="28">
        <f t="shared" si="114"/>
        <v>1.171000792149141E-4</v>
      </c>
      <c r="AD471" s="28">
        <f t="shared" si="114"/>
        <v>9.4770498411644519E-5</v>
      </c>
      <c r="AE471" s="28">
        <f t="shared" si="114"/>
        <v>7.2498342019369107E-5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2.0270984452943372E-4</v>
      </c>
      <c r="D515" s="21">
        <f t="shared" ref="D515:AE515" si="122">+D518</f>
        <v>2.0270984452943377E-4</v>
      </c>
      <c r="E515" s="21">
        <f t="shared" si="122"/>
        <v>2.0270984452943374E-4</v>
      </c>
      <c r="F515" s="21">
        <f t="shared" si="122"/>
        <v>2.0270984452943369E-4</v>
      </c>
      <c r="G515" s="21">
        <f t="shared" si="122"/>
        <v>2.0270984452943372E-4</v>
      </c>
      <c r="H515" s="21">
        <f t="shared" si="122"/>
        <v>2.0270984452943369E-4</v>
      </c>
      <c r="I515" s="21">
        <f t="shared" si="122"/>
        <v>2.0270984452943372E-4</v>
      </c>
      <c r="J515" s="21">
        <f t="shared" si="122"/>
        <v>2.0270984452943369E-4</v>
      </c>
      <c r="K515" s="21">
        <f t="shared" si="122"/>
        <v>2.0270984452943372E-4</v>
      </c>
      <c r="L515" s="21">
        <f t="shared" si="122"/>
        <v>2.0270984452943372E-4</v>
      </c>
      <c r="M515" s="21">
        <f t="shared" si="122"/>
        <v>2.0270984452943374E-4</v>
      </c>
      <c r="N515" s="21">
        <f t="shared" si="122"/>
        <v>2.0270984452943374E-4</v>
      </c>
      <c r="O515" s="21">
        <f t="shared" si="122"/>
        <v>2.0270984452943372E-4</v>
      </c>
      <c r="P515" s="21">
        <f t="shared" si="122"/>
        <v>2.0197424414785645E-4</v>
      </c>
      <c r="Q515" s="21">
        <f t="shared" si="122"/>
        <v>2.0119334679166853E-4</v>
      </c>
      <c r="R515" s="21">
        <f t="shared" si="122"/>
        <v>2.0043820466260885E-4</v>
      </c>
      <c r="S515" s="21">
        <f t="shared" si="122"/>
        <v>1.996679917343008E-4</v>
      </c>
      <c r="T515" s="21">
        <f t="shared" si="122"/>
        <v>1.9894684483119928E-4</v>
      </c>
      <c r="U515" s="21">
        <f t="shared" si="122"/>
        <v>1.9814807041673143E-4</v>
      </c>
      <c r="V515" s="21">
        <f t="shared" si="122"/>
        <v>1.9739295485989995E-4</v>
      </c>
      <c r="W515" s="21">
        <f t="shared" si="122"/>
        <v>1.9669762322706988E-4</v>
      </c>
      <c r="X515" s="21">
        <f t="shared" si="122"/>
        <v>1.9598810440460288E-4</v>
      </c>
      <c r="Y515" s="21">
        <f t="shared" si="122"/>
        <v>1.6284395235146399E-4</v>
      </c>
      <c r="Z515" s="21">
        <f t="shared" si="122"/>
        <v>1.3003851043586731E-4</v>
      </c>
      <c r="AA515" s="21">
        <f t="shared" si="122"/>
        <v>1.3777051294741995E-4</v>
      </c>
      <c r="AB515" s="21">
        <f t="shared" si="122"/>
        <v>1.4540897335118581E-4</v>
      </c>
      <c r="AC515" s="21">
        <f t="shared" si="122"/>
        <v>1.171000792149141E-4</v>
      </c>
      <c r="AD515" s="21">
        <f t="shared" si="122"/>
        <v>9.4770498411644519E-5</v>
      </c>
      <c r="AE515" s="21">
        <f t="shared" si="122"/>
        <v>7.2498342019369107E-5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2.0270984452943372E-4</v>
      </c>
      <c r="D518" s="37">
        <f t="shared" ref="D518:AE518" si="123">+D182</f>
        <v>2.0270984452943377E-4</v>
      </c>
      <c r="E518" s="37">
        <f t="shared" si="123"/>
        <v>2.0270984452943374E-4</v>
      </c>
      <c r="F518" s="37">
        <f t="shared" si="123"/>
        <v>2.0270984452943369E-4</v>
      </c>
      <c r="G518" s="37">
        <f t="shared" si="123"/>
        <v>2.0270984452943372E-4</v>
      </c>
      <c r="H518" s="37">
        <f t="shared" si="123"/>
        <v>2.0270984452943369E-4</v>
      </c>
      <c r="I518" s="37">
        <f t="shared" si="123"/>
        <v>2.0270984452943372E-4</v>
      </c>
      <c r="J518" s="37">
        <f t="shared" si="123"/>
        <v>2.0270984452943369E-4</v>
      </c>
      <c r="K518" s="37">
        <f t="shared" si="123"/>
        <v>2.0270984452943372E-4</v>
      </c>
      <c r="L518" s="37">
        <f t="shared" si="123"/>
        <v>2.0270984452943372E-4</v>
      </c>
      <c r="M518" s="37">
        <f t="shared" si="123"/>
        <v>2.0270984452943374E-4</v>
      </c>
      <c r="N518" s="37">
        <f t="shared" si="123"/>
        <v>2.0270984452943374E-4</v>
      </c>
      <c r="O518" s="37">
        <f t="shared" si="123"/>
        <v>2.0270984452943372E-4</v>
      </c>
      <c r="P518" s="37">
        <f t="shared" si="123"/>
        <v>2.0197424414785645E-4</v>
      </c>
      <c r="Q518" s="37">
        <f t="shared" si="123"/>
        <v>2.0119334679166853E-4</v>
      </c>
      <c r="R518" s="37">
        <f t="shared" si="123"/>
        <v>2.0043820466260885E-4</v>
      </c>
      <c r="S518" s="37">
        <f t="shared" si="123"/>
        <v>1.996679917343008E-4</v>
      </c>
      <c r="T518" s="37">
        <f t="shared" si="123"/>
        <v>1.9894684483119928E-4</v>
      </c>
      <c r="U518" s="37">
        <f t="shared" si="123"/>
        <v>1.9814807041673143E-4</v>
      </c>
      <c r="V518" s="37">
        <f t="shared" si="123"/>
        <v>1.9739295485989995E-4</v>
      </c>
      <c r="W518" s="37">
        <f t="shared" si="123"/>
        <v>1.9669762322706988E-4</v>
      </c>
      <c r="X518" s="37">
        <f t="shared" si="123"/>
        <v>1.9598810440460288E-4</v>
      </c>
      <c r="Y518" s="37">
        <f t="shared" si="123"/>
        <v>1.6284395235146399E-4</v>
      </c>
      <c r="Z518" s="37">
        <f t="shared" si="123"/>
        <v>1.3003851043586731E-4</v>
      </c>
      <c r="AA518" s="37">
        <f t="shared" si="123"/>
        <v>1.3777051294741995E-4</v>
      </c>
      <c r="AB518" s="37">
        <f t="shared" si="123"/>
        <v>1.4540897335118581E-4</v>
      </c>
      <c r="AC518" s="37">
        <f t="shared" si="123"/>
        <v>1.171000792149141E-4</v>
      </c>
      <c r="AD518" s="37">
        <f t="shared" si="123"/>
        <v>9.4770498411644519E-5</v>
      </c>
      <c r="AE518" s="37">
        <f t="shared" si="123"/>
        <v>7.2498342019369107E-5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1.0122241468187707</v>
      </c>
      <c r="D524" s="28">
        <f t="shared" si="125"/>
        <v>1.0057522468259497</v>
      </c>
      <c r="E524" s="28">
        <f t="shared" si="125"/>
        <v>1.0354815286045151</v>
      </c>
      <c r="F524" s="28">
        <f t="shared" si="125"/>
        <v>1.037753601029453</v>
      </c>
      <c r="G524" s="28">
        <f t="shared" si="125"/>
        <v>1.0482828216177951</v>
      </c>
      <c r="H524" s="28">
        <f t="shared" si="125"/>
        <v>1.0772905993695445</v>
      </c>
      <c r="I524" s="28">
        <f t="shared" si="125"/>
        <v>1.1015347403247986</v>
      </c>
      <c r="J524" s="28">
        <f t="shared" si="125"/>
        <v>1.1015306819728445</v>
      </c>
      <c r="K524" s="28">
        <f t="shared" si="125"/>
        <v>1.0985078888723492</v>
      </c>
      <c r="L524" s="28">
        <f t="shared" si="125"/>
        <v>1.1176715134648978</v>
      </c>
      <c r="M524" s="28">
        <f t="shared" si="125"/>
        <v>1.0396216709715658</v>
      </c>
      <c r="N524" s="28">
        <f t="shared" si="125"/>
        <v>1.0511841767450207</v>
      </c>
      <c r="O524" s="28">
        <f t="shared" si="125"/>
        <v>1.0446138118661283</v>
      </c>
      <c r="P524" s="28">
        <f t="shared" si="125"/>
        <v>0.99139509907058798</v>
      </c>
      <c r="Q524" s="28">
        <f t="shared" si="125"/>
        <v>1.061977948978194</v>
      </c>
      <c r="R524" s="28">
        <f t="shared" si="125"/>
        <v>1.011253947801128</v>
      </c>
      <c r="S524" s="28">
        <f t="shared" si="125"/>
        <v>1.0223035908947402</v>
      </c>
      <c r="T524" s="28">
        <f t="shared" si="125"/>
        <v>1.0623666774395419</v>
      </c>
      <c r="U524" s="28">
        <f t="shared" si="125"/>
        <v>1.0721347659270128</v>
      </c>
      <c r="V524" s="28">
        <f t="shared" si="125"/>
        <v>1.0603715143216801</v>
      </c>
      <c r="W524" s="28">
        <f t="shared" si="125"/>
        <v>1.0171992791822579</v>
      </c>
      <c r="X524" s="28">
        <f t="shared" si="125"/>
        <v>0.92804616003253315</v>
      </c>
      <c r="Y524" s="28">
        <f t="shared" si="125"/>
        <v>0.93188619737186595</v>
      </c>
      <c r="Z524" s="28">
        <f t="shared" si="125"/>
        <v>1.0014529129789187</v>
      </c>
      <c r="AA524" s="28">
        <f t="shared" si="125"/>
        <v>1.0062917243609326</v>
      </c>
      <c r="AB524" s="28">
        <f t="shared" si="125"/>
        <v>1.0054417130409201</v>
      </c>
      <c r="AC524" s="28">
        <f t="shared" si="125"/>
        <v>1.0299965293142874</v>
      </c>
      <c r="AD524" s="28">
        <f t="shared" si="125"/>
        <v>1.003625456405093</v>
      </c>
      <c r="AE524" s="28">
        <f t="shared" si="125"/>
        <v>1.0110750441557048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2.9359380244657667E-2</v>
      </c>
      <c r="D530" s="21">
        <f t="shared" si="127"/>
        <v>2.9893100531291378E-2</v>
      </c>
      <c r="E530" s="21">
        <f t="shared" si="127"/>
        <v>3.0222151184949027E-2</v>
      </c>
      <c r="F530" s="21">
        <f t="shared" si="127"/>
        <v>3.0558462314375014E-2</v>
      </c>
      <c r="G530" s="21">
        <f t="shared" si="127"/>
        <v>3.1074249644188239E-2</v>
      </c>
      <c r="H530" s="21">
        <f t="shared" si="127"/>
        <v>3.177644296162295E-2</v>
      </c>
      <c r="I530" s="21">
        <f t="shared" si="127"/>
        <v>3.2381115237516397E-2</v>
      </c>
      <c r="J530" s="21">
        <f t="shared" si="127"/>
        <v>3.3055381432317996E-2</v>
      </c>
      <c r="K530" s="21">
        <f t="shared" si="127"/>
        <v>3.2447299512916403E-2</v>
      </c>
      <c r="L530" s="21">
        <f t="shared" si="127"/>
        <v>3.1915447574234868E-2</v>
      </c>
      <c r="M530" s="21">
        <f t="shared" si="127"/>
        <v>3.0984457415729385E-2</v>
      </c>
      <c r="N530" s="21">
        <f t="shared" si="127"/>
        <v>3.3765254346614475E-2</v>
      </c>
      <c r="O530" s="21">
        <f t="shared" si="127"/>
        <v>3.2994024622664084E-2</v>
      </c>
      <c r="P530" s="21">
        <f t="shared" si="127"/>
        <v>3.1574692505752532E-2</v>
      </c>
      <c r="Q530" s="21">
        <f t="shared" si="127"/>
        <v>3.095773415042094E-2</v>
      </c>
      <c r="R530" s="21">
        <f t="shared" si="127"/>
        <v>3.0627025729365535E-2</v>
      </c>
      <c r="S530" s="21">
        <f t="shared" si="127"/>
        <v>3.0279966349342536E-2</v>
      </c>
      <c r="T530" s="21">
        <f t="shared" si="127"/>
        <v>2.9193575986638902E-2</v>
      </c>
      <c r="U530" s="21">
        <f t="shared" si="127"/>
        <v>2.8745670824475773E-2</v>
      </c>
      <c r="V530" s="21">
        <f t="shared" si="127"/>
        <v>2.8289301637560035E-2</v>
      </c>
      <c r="W530" s="21">
        <f t="shared" si="127"/>
        <v>2.8137154843722666E-2</v>
      </c>
      <c r="X530" s="21">
        <f t="shared" si="127"/>
        <v>2.8043922475031069E-2</v>
      </c>
      <c r="Y530" s="21">
        <f t="shared" si="127"/>
        <v>2.6631692329951124E-2</v>
      </c>
      <c r="Z530" s="21">
        <f t="shared" si="127"/>
        <v>2.3928209906098032E-2</v>
      </c>
      <c r="AA530" s="21">
        <f t="shared" si="127"/>
        <v>2.5182403592966314E-2</v>
      </c>
      <c r="AB530" s="21">
        <f t="shared" si="127"/>
        <v>2.7093401770378181E-2</v>
      </c>
      <c r="AC530" s="21">
        <f t="shared" si="127"/>
        <v>2.6983632818163857E-2</v>
      </c>
      <c r="AD530" s="21">
        <f t="shared" si="127"/>
        <v>2.6626027572988271E-2</v>
      </c>
      <c r="AE530" s="21">
        <f t="shared" si="127"/>
        <v>2.6566587731968655E-2</v>
      </c>
    </row>
    <row r="531" spans="1:31" x14ac:dyDescent="0.2">
      <c r="A531" s="9" t="s">
        <v>441</v>
      </c>
      <c r="B531" s="4" t="s">
        <v>395</v>
      </c>
      <c r="C531" s="35">
        <f>+C217</f>
        <v>1.2599429495244849E-2</v>
      </c>
      <c r="D531" s="35">
        <f t="shared" ref="D531:AE531" si="128">+D217</f>
        <v>1.2743845293363509E-2</v>
      </c>
      <c r="E531" s="35">
        <f t="shared" si="128"/>
        <v>1.2888862746171615E-2</v>
      </c>
      <c r="F531" s="35">
        <f t="shared" si="128"/>
        <v>1.3034481853669172E-2</v>
      </c>
      <c r="G531" s="35">
        <f t="shared" si="128"/>
        <v>1.3180702615856172E-2</v>
      </c>
      <c r="H531" s="35">
        <f t="shared" si="128"/>
        <v>1.3327525032732622E-2</v>
      </c>
      <c r="I531" s="35">
        <f t="shared" si="128"/>
        <v>1.3474949104298514E-2</v>
      </c>
      <c r="J531" s="35">
        <f t="shared" si="128"/>
        <v>1.3622974830553856E-2</v>
      </c>
      <c r="K531" s="35">
        <f t="shared" si="128"/>
        <v>1.3132296175680007E-2</v>
      </c>
      <c r="L531" s="35">
        <f t="shared" si="128"/>
        <v>1.2638782046270778E-2</v>
      </c>
      <c r="M531" s="35">
        <f t="shared" si="128"/>
        <v>1.2142432442326165E-2</v>
      </c>
      <c r="N531" s="35">
        <f t="shared" si="128"/>
        <v>1.1643247363846167E-2</v>
      </c>
      <c r="O531" s="35">
        <f t="shared" si="128"/>
        <v>1.114122681083078E-2</v>
      </c>
      <c r="P531" s="35">
        <f t="shared" si="128"/>
        <v>1.0636370783280013E-2</v>
      </c>
      <c r="Q531" s="35">
        <f t="shared" si="128"/>
        <v>1.0128679281193861E-2</v>
      </c>
      <c r="R531" s="35">
        <f t="shared" si="128"/>
        <v>9.6181523045723218E-3</v>
      </c>
      <c r="S531" s="35">
        <f t="shared" si="128"/>
        <v>9.1047898534153977E-3</v>
      </c>
      <c r="T531" s="35">
        <f t="shared" si="128"/>
        <v>8.5885919277230889E-3</v>
      </c>
      <c r="U531" s="35">
        <f t="shared" si="128"/>
        <v>8.3355496295708653E-3</v>
      </c>
      <c r="V531" s="35">
        <f t="shared" si="128"/>
        <v>8.0810644804543315E-3</v>
      </c>
      <c r="W531" s="35">
        <f t="shared" si="128"/>
        <v>7.8251364803734891E-3</v>
      </c>
      <c r="X531" s="35">
        <f t="shared" si="128"/>
        <v>7.5677656293283374E-3</v>
      </c>
      <c r="Y531" s="35">
        <f t="shared" si="128"/>
        <v>6.2904469836061556E-3</v>
      </c>
      <c r="Z531" s="35">
        <f t="shared" si="128"/>
        <v>5.0064082592320338E-3</v>
      </c>
      <c r="AA531" s="35">
        <f t="shared" si="128"/>
        <v>5.866503298943687E-3</v>
      </c>
      <c r="AB531" s="35">
        <f t="shared" si="128"/>
        <v>6.7309651354814292E-3</v>
      </c>
      <c r="AC531" s="35">
        <f t="shared" si="128"/>
        <v>6.5673200139183862E-3</v>
      </c>
      <c r="AD531" s="35">
        <f t="shared" si="128"/>
        <v>6.3863716400790532E-3</v>
      </c>
      <c r="AE531" s="35">
        <f t="shared" si="128"/>
        <v>6.2054232662397211E-3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1.4934453877898761E-3</v>
      </c>
      <c r="D533" s="35">
        <f t="shared" ref="D533:AE533" si="130">+D226</f>
        <v>1.5064219957656077E-3</v>
      </c>
      <c r="E533" s="35">
        <f t="shared" si="130"/>
        <v>1.2920230886505149E-3</v>
      </c>
      <c r="F533" s="35">
        <f t="shared" si="130"/>
        <v>1.211145310367549E-3</v>
      </c>
      <c r="G533" s="35">
        <f t="shared" si="130"/>
        <v>1.2322811908700307E-3</v>
      </c>
      <c r="H533" s="35">
        <f t="shared" si="130"/>
        <v>9.493240913546364E-4</v>
      </c>
      <c r="I533" s="35">
        <f t="shared" si="130"/>
        <v>9.1806117654582675E-4</v>
      </c>
      <c r="J533" s="35">
        <f t="shared" si="130"/>
        <v>8.9253958672763948E-4</v>
      </c>
      <c r="K533" s="35">
        <f t="shared" si="130"/>
        <v>8.3244816717316828E-4</v>
      </c>
      <c r="L533" s="35">
        <f t="shared" si="130"/>
        <v>7.6210501158078593E-4</v>
      </c>
      <c r="M533" s="35">
        <f t="shared" si="130"/>
        <v>6.981247850524092E-4</v>
      </c>
      <c r="N533" s="35">
        <f t="shared" si="130"/>
        <v>1.5884547863592167E-3</v>
      </c>
      <c r="O533" s="35">
        <f t="shared" si="130"/>
        <v>1.5713089548254526E-3</v>
      </c>
      <c r="P533" s="35">
        <f t="shared" si="130"/>
        <v>1.3850443281027466E-3</v>
      </c>
      <c r="Q533" s="35">
        <f t="shared" si="130"/>
        <v>1.7855760550366158E-3</v>
      </c>
      <c r="R533" s="35">
        <f t="shared" si="130"/>
        <v>2.267615407984501E-3</v>
      </c>
      <c r="S533" s="35">
        <f t="shared" si="130"/>
        <v>2.6532554823729239E-3</v>
      </c>
      <c r="T533" s="35">
        <f t="shared" si="130"/>
        <v>2.61744091801599E-3</v>
      </c>
      <c r="U533" s="35">
        <f t="shared" si="130"/>
        <v>2.5426344745483722E-3</v>
      </c>
      <c r="V533" s="35">
        <f t="shared" si="130"/>
        <v>2.465105312540598E-3</v>
      </c>
      <c r="W533" s="35">
        <f t="shared" si="130"/>
        <v>2.5960126610625892E-3</v>
      </c>
      <c r="X533" s="35">
        <f t="shared" si="130"/>
        <v>2.6876397155388655E-3</v>
      </c>
      <c r="Y533" s="35">
        <f t="shared" si="130"/>
        <v>2.9723707459653362E-3</v>
      </c>
      <c r="Z533" s="35">
        <f t="shared" si="130"/>
        <v>2.6614597486039173E-3</v>
      </c>
      <c r="AA533" s="35">
        <f t="shared" si="130"/>
        <v>2.5174207211242838E-3</v>
      </c>
      <c r="AB533" s="35">
        <f t="shared" si="130"/>
        <v>2.6774543116582974E-3</v>
      </c>
      <c r="AC533" s="35">
        <f t="shared" si="130"/>
        <v>2.7090327106627501E-3</v>
      </c>
      <c r="AD533" s="35">
        <f t="shared" si="130"/>
        <v>2.6148459378362524E-3</v>
      </c>
      <c r="AE533" s="35">
        <f t="shared" si="130"/>
        <v>2.6629130401701387E-3</v>
      </c>
    </row>
    <row r="534" spans="1:31" x14ac:dyDescent="0.2">
      <c r="A534" s="9" t="s">
        <v>454</v>
      </c>
      <c r="B534" s="4" t="s">
        <v>421</v>
      </c>
      <c r="C534" s="35">
        <f>+C230</f>
        <v>1.1632488125243982E-3</v>
      </c>
      <c r="D534" s="35">
        <f t="shared" ref="D534:AE534" si="131">+D230</f>
        <v>1.2067843775770352E-3</v>
      </c>
      <c r="E534" s="35">
        <f t="shared" si="131"/>
        <v>1.250319942629672E-3</v>
      </c>
      <c r="F534" s="35">
        <f t="shared" si="131"/>
        <v>1.2938555076823087E-3</v>
      </c>
      <c r="G534" s="35">
        <f t="shared" si="131"/>
        <v>1.3373910727349459E-3</v>
      </c>
      <c r="H534" s="35">
        <f t="shared" si="131"/>
        <v>1.3809266377875827E-3</v>
      </c>
      <c r="I534" s="35">
        <f t="shared" si="131"/>
        <v>1.4244622028402197E-3</v>
      </c>
      <c r="J534" s="35">
        <f t="shared" si="131"/>
        <v>1.4679977678928567E-3</v>
      </c>
      <c r="K534" s="35">
        <f t="shared" si="131"/>
        <v>1.4974824308714282E-3</v>
      </c>
      <c r="L534" s="35">
        <f t="shared" si="131"/>
        <v>1.5269670938499998E-3</v>
      </c>
      <c r="M534" s="35">
        <f t="shared" si="131"/>
        <v>1.5564517568285713E-3</v>
      </c>
      <c r="N534" s="35">
        <f t="shared" si="131"/>
        <v>1.5859364198071429E-3</v>
      </c>
      <c r="O534" s="35">
        <f t="shared" si="131"/>
        <v>1.6154210827857146E-3</v>
      </c>
      <c r="P534" s="35">
        <f t="shared" si="131"/>
        <v>1.6449057457642859E-3</v>
      </c>
      <c r="Q534" s="35">
        <f t="shared" si="131"/>
        <v>1.6743904087428568E-3</v>
      </c>
      <c r="R534" s="35">
        <f t="shared" si="131"/>
        <v>1.7038750717214284E-3</v>
      </c>
      <c r="S534" s="35">
        <f t="shared" si="131"/>
        <v>1.7333597346999997E-3</v>
      </c>
      <c r="T534" s="35">
        <f t="shared" si="131"/>
        <v>1.7628443976785708E-3</v>
      </c>
      <c r="U534" s="35">
        <f t="shared" si="131"/>
        <v>1.7923290606571423E-3</v>
      </c>
      <c r="V534" s="35">
        <f t="shared" si="131"/>
        <v>1.8218137236357135E-3</v>
      </c>
      <c r="W534" s="35">
        <f t="shared" si="131"/>
        <v>1.8512983866142846E-3</v>
      </c>
      <c r="X534" s="35">
        <f t="shared" si="131"/>
        <v>1.8807830495928561E-3</v>
      </c>
      <c r="Y534" s="35">
        <f t="shared" si="131"/>
        <v>1.9102677125714272E-3</v>
      </c>
      <c r="Z534" s="35">
        <f t="shared" si="131"/>
        <v>1.9397523755499983E-3</v>
      </c>
      <c r="AA534" s="35">
        <f t="shared" si="131"/>
        <v>1.9692370385285696E-3</v>
      </c>
      <c r="AB534" s="35">
        <f t="shared" si="131"/>
        <v>1.9987217015071407E-3</v>
      </c>
      <c r="AC534" s="35">
        <f t="shared" si="131"/>
        <v>2.0282063644857119E-3</v>
      </c>
      <c r="AD534" s="35">
        <f t="shared" si="131"/>
        <v>2.0576910274642834E-3</v>
      </c>
      <c r="AE534" s="35">
        <f t="shared" si="131"/>
        <v>2.0871756904428545E-3</v>
      </c>
    </row>
    <row r="535" spans="1:31" x14ac:dyDescent="0.2">
      <c r="A535" s="9" t="s">
        <v>464</v>
      </c>
      <c r="B535" s="4" t="s">
        <v>465</v>
      </c>
      <c r="C535" s="35">
        <f>+C240</f>
        <v>1.4103256549098542E-2</v>
      </c>
      <c r="D535" s="35">
        <f t="shared" ref="D535:AE535" si="132">+D240</f>
        <v>1.4436048864585226E-2</v>
      </c>
      <c r="E535" s="35">
        <f t="shared" si="132"/>
        <v>1.4790945407497225E-2</v>
      </c>
      <c r="F535" s="35">
        <f t="shared" si="132"/>
        <v>1.5018979642655981E-2</v>
      </c>
      <c r="G535" s="35">
        <f t="shared" si="132"/>
        <v>1.5323874764727088E-2</v>
      </c>
      <c r="H535" s="35">
        <f t="shared" si="132"/>
        <v>1.6118667199748103E-2</v>
      </c>
      <c r="I535" s="35">
        <f t="shared" si="132"/>
        <v>1.6563642753831841E-2</v>
      </c>
      <c r="J535" s="35">
        <f t="shared" si="132"/>
        <v>1.7071869247143642E-2</v>
      </c>
      <c r="K535" s="35">
        <f t="shared" si="132"/>
        <v>1.6985072739191802E-2</v>
      </c>
      <c r="L535" s="35">
        <f t="shared" si="132"/>
        <v>1.6987593422533302E-2</v>
      </c>
      <c r="M535" s="35">
        <f t="shared" si="132"/>
        <v>1.6587448431522239E-2</v>
      </c>
      <c r="N535" s="35">
        <f t="shared" si="132"/>
        <v>1.8947615776601947E-2</v>
      </c>
      <c r="O535" s="35">
        <f t="shared" si="132"/>
        <v>1.8666067774222132E-2</v>
      </c>
      <c r="P535" s="35">
        <f t="shared" si="132"/>
        <v>1.7908371648605488E-2</v>
      </c>
      <c r="Q535" s="35">
        <f t="shared" si="132"/>
        <v>1.7369088405447607E-2</v>
      </c>
      <c r="R535" s="35">
        <f t="shared" si="132"/>
        <v>1.7037382945087283E-2</v>
      </c>
      <c r="S535" s="35">
        <f t="shared" si="132"/>
        <v>1.6788561278854214E-2</v>
      </c>
      <c r="T535" s="35">
        <f t="shared" si="132"/>
        <v>1.6224698743221251E-2</v>
      </c>
      <c r="U535" s="35">
        <f t="shared" si="132"/>
        <v>1.6075157659699392E-2</v>
      </c>
      <c r="V535" s="35">
        <f t="shared" si="132"/>
        <v>1.5921318120929392E-2</v>
      </c>
      <c r="W535" s="35">
        <f t="shared" si="132"/>
        <v>1.58647073156723E-2</v>
      </c>
      <c r="X535" s="35">
        <f t="shared" si="132"/>
        <v>1.5907734080571011E-2</v>
      </c>
      <c r="Y535" s="35">
        <f t="shared" si="132"/>
        <v>1.5458606887808205E-2</v>
      </c>
      <c r="Z535" s="35">
        <f t="shared" si="132"/>
        <v>1.4320589522712084E-2</v>
      </c>
      <c r="AA535" s="35">
        <f t="shared" si="132"/>
        <v>1.4829242534369774E-2</v>
      </c>
      <c r="AB535" s="35">
        <f t="shared" si="132"/>
        <v>1.5686260621731313E-2</v>
      </c>
      <c r="AC535" s="35">
        <f t="shared" si="132"/>
        <v>1.5679073729097007E-2</v>
      </c>
      <c r="AD535" s="35">
        <f t="shared" si="132"/>
        <v>1.5567118967608682E-2</v>
      </c>
      <c r="AE535" s="35">
        <f t="shared" si="132"/>
        <v>1.5611075735115941E-2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0.98009743321732601</v>
      </c>
      <c r="D541" s="21">
        <f t="shared" si="134"/>
        <v>0.97320617776532004</v>
      </c>
      <c r="E541" s="21">
        <f t="shared" si="134"/>
        <v>1.0025144109828192</v>
      </c>
      <c r="F541" s="21">
        <f t="shared" si="134"/>
        <v>1.006080216144551</v>
      </c>
      <c r="G541" s="21">
        <f t="shared" si="134"/>
        <v>1.0159087217955984</v>
      </c>
      <c r="H541" s="21">
        <f t="shared" si="134"/>
        <v>1.044256482856047</v>
      </c>
      <c r="I541" s="21">
        <f t="shared" si="134"/>
        <v>1.0686530342372407</v>
      </c>
      <c r="J541" s="21">
        <f t="shared" si="134"/>
        <v>1.0669637112575872</v>
      </c>
      <c r="K541" s="21">
        <f t="shared" si="134"/>
        <v>1.063526742914858</v>
      </c>
      <c r="L541" s="21">
        <f t="shared" si="134"/>
        <v>1.0827080667721416</v>
      </c>
      <c r="M541" s="21">
        <f t="shared" si="134"/>
        <v>1.0069019395160472</v>
      </c>
      <c r="N541" s="21">
        <f t="shared" si="134"/>
        <v>1.0155677499043858</v>
      </c>
      <c r="O541" s="21">
        <f t="shared" si="134"/>
        <v>1.0111732608839623</v>
      </c>
      <c r="P541" s="21">
        <f t="shared" si="134"/>
        <v>0.95882168192840966</v>
      </c>
      <c r="Q541" s="21">
        <f t="shared" si="134"/>
        <v>1.0300272945942768</v>
      </c>
      <c r="R541" s="21">
        <f t="shared" si="134"/>
        <v>0.97883339440495487</v>
      </c>
      <c r="S541" s="21">
        <f t="shared" si="134"/>
        <v>0.99010223875877634</v>
      </c>
      <c r="T541" s="21">
        <f t="shared" si="134"/>
        <v>1.0314895105440052</v>
      </c>
      <c r="U541" s="21">
        <f t="shared" si="134"/>
        <v>1.0413891567677662</v>
      </c>
      <c r="V541" s="21">
        <f t="shared" si="134"/>
        <v>1.0303504438047162</v>
      </c>
      <c r="W541" s="21">
        <f t="shared" si="134"/>
        <v>0.9882463716329104</v>
      </c>
      <c r="X541" s="21">
        <f t="shared" si="134"/>
        <v>0.89819696265265303</v>
      </c>
      <c r="Y541" s="21">
        <f t="shared" si="134"/>
        <v>0.90190189756303063</v>
      </c>
      <c r="Z541" s="21">
        <f t="shared" si="134"/>
        <v>0.97439554189980471</v>
      </c>
      <c r="AA541" s="21">
        <f t="shared" si="134"/>
        <v>0.97819751843384029</v>
      </c>
      <c r="AB541" s="21">
        <f t="shared" si="134"/>
        <v>0.97500077580890276</v>
      </c>
      <c r="AC541" s="21">
        <f t="shared" si="134"/>
        <v>0.99804402241210632</v>
      </c>
      <c r="AD541" s="21">
        <f t="shared" si="134"/>
        <v>0.97330224912196484</v>
      </c>
      <c r="AE541" s="21">
        <f t="shared" si="134"/>
        <v>0.98066297505848421</v>
      </c>
    </row>
    <row r="542" spans="1:31" x14ac:dyDescent="0.2">
      <c r="A542" s="9" t="s">
        <v>488</v>
      </c>
      <c r="B542" s="4" t="s">
        <v>489</v>
      </c>
      <c r="C542" s="35">
        <f>+C258</f>
        <v>0.76829654405481929</v>
      </c>
      <c r="D542" s="35">
        <f t="shared" ref="D542:AE542" si="135">+D258</f>
        <v>0.76341155550605455</v>
      </c>
      <c r="E542" s="35">
        <f t="shared" si="135"/>
        <v>0.78603895490732911</v>
      </c>
      <c r="F542" s="35">
        <f t="shared" si="135"/>
        <v>0.78738964206295747</v>
      </c>
      <c r="G542" s="35">
        <f t="shared" si="135"/>
        <v>0.79556005777064409</v>
      </c>
      <c r="H542" s="35">
        <f t="shared" si="135"/>
        <v>0.81662024082318552</v>
      </c>
      <c r="I542" s="35">
        <f t="shared" si="135"/>
        <v>0.83580859536677232</v>
      </c>
      <c r="J542" s="35">
        <f t="shared" si="135"/>
        <v>0.83465330530343984</v>
      </c>
      <c r="K542" s="35">
        <f t="shared" si="135"/>
        <v>0.83246440794134813</v>
      </c>
      <c r="L542" s="35">
        <f t="shared" si="135"/>
        <v>0.846377243737789</v>
      </c>
      <c r="M542" s="35">
        <f t="shared" si="135"/>
        <v>0.78763936654264777</v>
      </c>
      <c r="N542" s="35">
        <f t="shared" si="135"/>
        <v>0.79119966247546292</v>
      </c>
      <c r="O542" s="35">
        <f t="shared" si="135"/>
        <v>0.78611806275920648</v>
      </c>
      <c r="P542" s="35">
        <f t="shared" si="135"/>
        <v>0.74697474075833803</v>
      </c>
      <c r="Q542" s="35">
        <f t="shared" si="135"/>
        <v>0.80046771157182561</v>
      </c>
      <c r="R542" s="35">
        <f t="shared" si="135"/>
        <v>0.76222650311884643</v>
      </c>
      <c r="S542" s="35">
        <f t="shared" si="135"/>
        <v>0.77000700206094375</v>
      </c>
      <c r="T542" s="35">
        <f t="shared" si="135"/>
        <v>0.80103706575804823</v>
      </c>
      <c r="U542" s="35">
        <f t="shared" si="135"/>
        <v>0.80652355240614126</v>
      </c>
      <c r="V542" s="35">
        <f t="shared" si="135"/>
        <v>0.79612308506610585</v>
      </c>
      <c r="W542" s="35">
        <f t="shared" si="135"/>
        <v>0.76183497367450359</v>
      </c>
      <c r="X542" s="35">
        <f t="shared" si="135"/>
        <v>0.69405408621852605</v>
      </c>
      <c r="Y542" s="35">
        <f t="shared" si="135"/>
        <v>0.70215833907157843</v>
      </c>
      <c r="Z542" s="35">
        <f t="shared" si="135"/>
        <v>0.76168822395338831</v>
      </c>
      <c r="AA542" s="35">
        <f t="shared" si="135"/>
        <v>0.7640121957480599</v>
      </c>
      <c r="AB542" s="35">
        <f t="shared" si="135"/>
        <v>0.76159612656366715</v>
      </c>
      <c r="AC542" s="35">
        <f t="shared" si="135"/>
        <v>0.7799508851676622</v>
      </c>
      <c r="AD542" s="35">
        <f t="shared" si="135"/>
        <v>0.75940220661463753</v>
      </c>
      <c r="AE542" s="35">
        <f t="shared" si="135"/>
        <v>0.76490044258432344</v>
      </c>
    </row>
    <row r="543" spans="1:31" x14ac:dyDescent="0.2">
      <c r="A543" s="9" t="s">
        <v>509</v>
      </c>
      <c r="B543" s="4" t="s">
        <v>510</v>
      </c>
      <c r="C543" s="35">
        <f>+C269</f>
        <v>0.21180088916250672</v>
      </c>
      <c r="D543" s="35">
        <f t="shared" ref="D543:AE543" si="136">+D269</f>
        <v>0.20979462225926543</v>
      </c>
      <c r="E543" s="35">
        <f t="shared" si="136"/>
        <v>0.21647545607549007</v>
      </c>
      <c r="F543" s="35">
        <f t="shared" si="136"/>
        <v>0.21869057408159359</v>
      </c>
      <c r="G543" s="35">
        <f t="shared" si="136"/>
        <v>0.2203486640249544</v>
      </c>
      <c r="H543" s="35">
        <f t="shared" si="136"/>
        <v>0.2276362420328614</v>
      </c>
      <c r="I543" s="35">
        <f t="shared" si="136"/>
        <v>0.23284443887046835</v>
      </c>
      <c r="J543" s="35">
        <f t="shared" si="136"/>
        <v>0.23231040595414731</v>
      </c>
      <c r="K543" s="35">
        <f t="shared" si="136"/>
        <v>0.23106233497350986</v>
      </c>
      <c r="L543" s="35">
        <f t="shared" si="136"/>
        <v>0.23633082303435263</v>
      </c>
      <c r="M543" s="35">
        <f t="shared" si="136"/>
        <v>0.21926257297339946</v>
      </c>
      <c r="N543" s="35">
        <f t="shared" si="136"/>
        <v>0.22436808742892292</v>
      </c>
      <c r="O543" s="35">
        <f t="shared" si="136"/>
        <v>0.22505519812475575</v>
      </c>
      <c r="P543" s="35">
        <f t="shared" si="136"/>
        <v>0.21184694117007163</v>
      </c>
      <c r="Q543" s="35">
        <f t="shared" si="136"/>
        <v>0.22955958302245108</v>
      </c>
      <c r="R543" s="35">
        <f t="shared" si="136"/>
        <v>0.21660689128610841</v>
      </c>
      <c r="S543" s="35">
        <f t="shared" si="136"/>
        <v>0.22009523669783265</v>
      </c>
      <c r="T543" s="35">
        <f t="shared" si="136"/>
        <v>0.230452444785957</v>
      </c>
      <c r="U543" s="35">
        <f t="shared" si="136"/>
        <v>0.2348656043616249</v>
      </c>
      <c r="V543" s="35">
        <f t="shared" si="136"/>
        <v>0.23422735873861042</v>
      </c>
      <c r="W543" s="35">
        <f t="shared" si="136"/>
        <v>0.22641139795840684</v>
      </c>
      <c r="X543" s="35">
        <f t="shared" si="136"/>
        <v>0.20414287643412699</v>
      </c>
      <c r="Y543" s="35">
        <f t="shared" si="136"/>
        <v>0.19974355849145226</v>
      </c>
      <c r="Z543" s="35">
        <f t="shared" si="136"/>
        <v>0.21270731794641645</v>
      </c>
      <c r="AA543" s="35">
        <f t="shared" si="136"/>
        <v>0.21418532268578033</v>
      </c>
      <c r="AB543" s="35">
        <f t="shared" si="136"/>
        <v>0.21340464924523567</v>
      </c>
      <c r="AC543" s="35">
        <f t="shared" si="136"/>
        <v>0.21809313724444407</v>
      </c>
      <c r="AD543" s="35">
        <f t="shared" si="136"/>
        <v>0.2139000425073273</v>
      </c>
      <c r="AE543" s="35">
        <f t="shared" si="136"/>
        <v>0.21576253247416077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2.767333356787124E-3</v>
      </c>
      <c r="D545" s="21">
        <f t="shared" si="137"/>
        <v>2.6529685293380828E-3</v>
      </c>
      <c r="E545" s="21">
        <f t="shared" si="137"/>
        <v>2.7449664367469439E-3</v>
      </c>
      <c r="F545" s="21">
        <f t="shared" si="137"/>
        <v>1.1149225705268176E-3</v>
      </c>
      <c r="G545" s="21">
        <f t="shared" si="137"/>
        <v>1.2998501780083142E-3</v>
      </c>
      <c r="H545" s="21">
        <f t="shared" si="137"/>
        <v>1.2576735518746004E-3</v>
      </c>
      <c r="I545" s="21">
        <f t="shared" si="137"/>
        <v>5.005908500414504E-4</v>
      </c>
      <c r="J545" s="21">
        <f t="shared" si="137"/>
        <v>1.511589282939456E-3</v>
      </c>
      <c r="K545" s="21">
        <f t="shared" si="137"/>
        <v>2.5338464445747223E-3</v>
      </c>
      <c r="L545" s="21">
        <f t="shared" si="137"/>
        <v>3.0479991185212905E-3</v>
      </c>
      <c r="M545" s="21">
        <f t="shared" si="137"/>
        <v>1.735274039789072E-3</v>
      </c>
      <c r="N545" s="21">
        <f t="shared" si="137"/>
        <v>1.8511724940204017E-3</v>
      </c>
      <c r="O545" s="21">
        <f t="shared" si="137"/>
        <v>4.4652635950202124E-4</v>
      </c>
      <c r="P545" s="21">
        <f t="shared" si="137"/>
        <v>9.9872463642577828E-4</v>
      </c>
      <c r="Q545" s="21">
        <f t="shared" si="137"/>
        <v>9.9292023349624925E-4</v>
      </c>
      <c r="R545" s="21">
        <f t="shared" si="137"/>
        <v>1.7935276668074338E-3</v>
      </c>
      <c r="S545" s="21">
        <f t="shared" si="137"/>
        <v>1.9213857866212818E-3</v>
      </c>
      <c r="T545" s="21">
        <f t="shared" si="137"/>
        <v>1.6835909088979406E-3</v>
      </c>
      <c r="U545" s="21">
        <f t="shared" si="137"/>
        <v>1.999938334770746E-3</v>
      </c>
      <c r="V545" s="21">
        <f t="shared" si="137"/>
        <v>1.7317688794038688E-3</v>
      </c>
      <c r="W545" s="21">
        <f t="shared" si="137"/>
        <v>8.1575270562495397E-4</v>
      </c>
      <c r="X545" s="21">
        <f t="shared" si="137"/>
        <v>1.8052749048490845E-3</v>
      </c>
      <c r="Y545" s="21">
        <f t="shared" si="137"/>
        <v>3.3526074788842318E-3</v>
      </c>
      <c r="Z545" s="21">
        <f t="shared" si="137"/>
        <v>3.129161173015902E-3</v>
      </c>
      <c r="AA545" s="21">
        <f t="shared" si="137"/>
        <v>2.9118023341260062E-3</v>
      </c>
      <c r="AB545" s="21">
        <f t="shared" si="137"/>
        <v>3.3475354616392919E-3</v>
      </c>
      <c r="AC545" s="21">
        <f t="shared" si="137"/>
        <v>4.9688740840173112E-3</v>
      </c>
      <c r="AD545" s="21">
        <f t="shared" si="137"/>
        <v>3.697179710139973E-3</v>
      </c>
      <c r="AE545" s="21">
        <f t="shared" si="137"/>
        <v>3.8454813652520352E-3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2.1189167011871238E-3</v>
      </c>
      <c r="D546" s="36">
        <f t="shared" si="138"/>
        <v>2.0348919194180825E-3</v>
      </c>
      <c r="E546" s="36">
        <f t="shared" si="138"/>
        <v>2.1573484175069439E-3</v>
      </c>
      <c r="F546" s="36">
        <f t="shared" si="138"/>
        <v>5.5788168696681729E-4</v>
      </c>
      <c r="G546" s="36">
        <f t="shared" si="138"/>
        <v>7.7350497512831409E-4</v>
      </c>
      <c r="H546" s="36">
        <f t="shared" si="138"/>
        <v>7.6150643217460059E-4</v>
      </c>
      <c r="I546" s="36">
        <f t="shared" si="138"/>
        <v>3.2778257521450267E-5</v>
      </c>
      <c r="J546" s="36">
        <f t="shared" si="138"/>
        <v>1.0722167127994561E-3</v>
      </c>
      <c r="K546" s="36">
        <f t="shared" si="138"/>
        <v>2.1188609446947224E-3</v>
      </c>
      <c r="L546" s="36">
        <f t="shared" si="138"/>
        <v>2.6539233199012907E-3</v>
      </c>
      <c r="M546" s="36">
        <f t="shared" si="138"/>
        <v>1.3550404755890719E-3</v>
      </c>
      <c r="N546" s="36">
        <f t="shared" si="138"/>
        <v>1.4922552204804018E-3</v>
      </c>
      <c r="O546" s="36">
        <f t="shared" si="138"/>
        <v>1.0902010594202121E-4</v>
      </c>
      <c r="P546" s="36">
        <f t="shared" si="138"/>
        <v>6.8047886508577817E-4</v>
      </c>
      <c r="Q546" s="36">
        <f t="shared" si="138"/>
        <v>6.9674906869624919E-4</v>
      </c>
      <c r="R546" s="36">
        <f t="shared" si="138"/>
        <v>1.5218287449074337E-3</v>
      </c>
      <c r="S546" s="36">
        <f t="shared" ref="D546:AE548" si="139">+S288</f>
        <v>1.6761473208412819E-3</v>
      </c>
      <c r="T546" s="36">
        <f t="shared" si="139"/>
        <v>1.4613820963729407E-3</v>
      </c>
      <c r="U546" s="36">
        <f t="shared" si="139"/>
        <v>1.9000155509707459E-3</v>
      </c>
      <c r="V546" s="36">
        <f t="shared" si="139"/>
        <v>1.6406294830488687E-3</v>
      </c>
      <c r="W546" s="36">
        <f t="shared" si="139"/>
        <v>7.1096586507495387E-4</v>
      </c>
      <c r="X546" s="36">
        <f t="shared" si="139"/>
        <v>1.6923626655490844E-3</v>
      </c>
      <c r="Y546" s="36">
        <f t="shared" si="139"/>
        <v>3.2325541496842319E-3</v>
      </c>
      <c r="Z546" s="36">
        <f t="shared" si="139"/>
        <v>3.0022064993659018E-3</v>
      </c>
      <c r="AA546" s="36">
        <f t="shared" si="139"/>
        <v>2.7761237606760063E-3</v>
      </c>
      <c r="AB546" s="36">
        <f t="shared" si="139"/>
        <v>3.1752676001392918E-3</v>
      </c>
      <c r="AC546" s="36">
        <f t="shared" si="139"/>
        <v>4.8079772500173113E-3</v>
      </c>
      <c r="AD546" s="36">
        <f t="shared" si="139"/>
        <v>3.5093855742399731E-3</v>
      </c>
      <c r="AE546" s="36">
        <f t="shared" si="139"/>
        <v>3.630789927452035E-3</v>
      </c>
    </row>
    <row r="547" spans="1:31" x14ac:dyDescent="0.2">
      <c r="A547" s="9" t="s">
        <v>535</v>
      </c>
      <c r="B547" s="4" t="s">
        <v>799</v>
      </c>
      <c r="C547" s="36">
        <f t="shared" si="138"/>
        <v>6.4841665560000036E-4</v>
      </c>
      <c r="D547" s="36">
        <f t="shared" si="139"/>
        <v>6.1807660992000031E-4</v>
      </c>
      <c r="E547" s="36">
        <f t="shared" si="139"/>
        <v>5.8761801924000026E-4</v>
      </c>
      <c r="F547" s="36">
        <f t="shared" si="139"/>
        <v>5.570408835600002E-4</v>
      </c>
      <c r="G547" s="36">
        <f t="shared" si="139"/>
        <v>5.2634520288000013E-4</v>
      </c>
      <c r="H547" s="36">
        <f t="shared" si="139"/>
        <v>4.9616711969999985E-4</v>
      </c>
      <c r="I547" s="36">
        <f t="shared" si="139"/>
        <v>4.6781259252000009E-4</v>
      </c>
      <c r="J547" s="36">
        <f t="shared" si="139"/>
        <v>4.3937257013999993E-4</v>
      </c>
      <c r="K547" s="36">
        <f t="shared" si="139"/>
        <v>4.149854998799999E-4</v>
      </c>
      <c r="L547" s="36">
        <f t="shared" si="139"/>
        <v>3.9407579861999991E-4</v>
      </c>
      <c r="M547" s="36">
        <f t="shared" si="139"/>
        <v>3.8023356420000009E-4</v>
      </c>
      <c r="N547" s="36">
        <f t="shared" si="139"/>
        <v>3.5891727354000005E-4</v>
      </c>
      <c r="O547" s="36">
        <f t="shared" si="139"/>
        <v>3.3750625356000004E-4</v>
      </c>
      <c r="P547" s="36">
        <f t="shared" si="139"/>
        <v>3.1824577134000005E-4</v>
      </c>
      <c r="Q547" s="36">
        <f t="shared" si="139"/>
        <v>2.961711648E-4</v>
      </c>
      <c r="R547" s="36">
        <f t="shared" si="139"/>
        <v>2.7169892189999998E-4</v>
      </c>
      <c r="S547" s="36">
        <f t="shared" si="139"/>
        <v>2.4523846577999996E-4</v>
      </c>
      <c r="T547" s="36">
        <f t="shared" si="139"/>
        <v>2.2220881252500003E-4</v>
      </c>
      <c r="U547" s="36">
        <f t="shared" si="139"/>
        <v>9.9922783799999984E-5</v>
      </c>
      <c r="V547" s="36">
        <f t="shared" si="139"/>
        <v>9.1139396355000018E-5</v>
      </c>
      <c r="W547" s="36">
        <f t="shared" si="139"/>
        <v>1.0478684055000004E-4</v>
      </c>
      <c r="X547" s="36">
        <f t="shared" si="139"/>
        <v>1.1291223930000001E-4</v>
      </c>
      <c r="Y547" s="36">
        <f t="shared" si="139"/>
        <v>1.2005332920000001E-4</v>
      </c>
      <c r="Z547" s="36">
        <f t="shared" si="139"/>
        <v>1.2695467365000002E-4</v>
      </c>
      <c r="AA547" s="36">
        <f t="shared" si="139"/>
        <v>1.3567857345000002E-4</v>
      </c>
      <c r="AB547" s="36">
        <f t="shared" si="139"/>
        <v>1.7226786150000006E-4</v>
      </c>
      <c r="AC547" s="36">
        <f t="shared" si="139"/>
        <v>1.6089683400000005E-4</v>
      </c>
      <c r="AD547" s="36">
        <f t="shared" si="139"/>
        <v>1.8779413590000002E-4</v>
      </c>
      <c r="AE547" s="36">
        <f t="shared" si="139"/>
        <v>2.1469143780000006E-4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5.1866285871385927E-2</v>
      </c>
      <c r="D555" s="28">
        <f t="shared" si="142"/>
        <v>0.10672271404877788</v>
      </c>
      <c r="E555" s="28">
        <f t="shared" si="142"/>
        <v>4.3992272947852192E-2</v>
      </c>
      <c r="F555" s="28">
        <f t="shared" si="142"/>
        <v>0.12711867320898951</v>
      </c>
      <c r="G555" s="28">
        <f t="shared" si="142"/>
        <v>0.10372224570927703</v>
      </c>
      <c r="H555" s="28">
        <f t="shared" si="142"/>
        <v>4.8844175196769875E-2</v>
      </c>
      <c r="I555" s="28">
        <f t="shared" si="142"/>
        <v>5.2708700921958125E-2</v>
      </c>
      <c r="J555" s="28">
        <f t="shared" si="142"/>
        <v>0.16976067743295314</v>
      </c>
      <c r="K555" s="28">
        <f t="shared" si="142"/>
        <v>4.3034353817576677E-2</v>
      </c>
      <c r="L555" s="28">
        <f t="shared" si="142"/>
        <v>0.55027601469520204</v>
      </c>
      <c r="M555" s="28">
        <f t="shared" si="142"/>
        <v>3.1261329937976541E-2</v>
      </c>
      <c r="N555" s="28">
        <f t="shared" si="142"/>
        <v>2.3681318943309337E-2</v>
      </c>
      <c r="O555" s="28">
        <f t="shared" si="142"/>
        <v>0.37136755658784842</v>
      </c>
      <c r="P555" s="28">
        <f t="shared" si="142"/>
        <v>2.2409001012432744E-2</v>
      </c>
      <c r="Q555" s="28">
        <f t="shared" si="142"/>
        <v>7.5214840099119384E-2</v>
      </c>
      <c r="R555" s="28">
        <f t="shared" si="142"/>
        <v>5.1305277885664809E-2</v>
      </c>
      <c r="S555" s="28">
        <f t="shared" si="142"/>
        <v>2.4782570178874676E-2</v>
      </c>
      <c r="T555" s="28">
        <f t="shared" si="142"/>
        <v>0.24836144987868319</v>
      </c>
      <c r="U555" s="28">
        <f t="shared" si="142"/>
        <v>5.2116790640414197E-2</v>
      </c>
      <c r="V555" s="28">
        <f t="shared" si="142"/>
        <v>0.15200159875613464</v>
      </c>
      <c r="W555" s="28">
        <f t="shared" si="142"/>
        <v>6.7025992930485528E-2</v>
      </c>
      <c r="X555" s="28">
        <f t="shared" si="142"/>
        <v>1.1781655693579024E-2</v>
      </c>
      <c r="Y555" s="28">
        <f t="shared" si="142"/>
        <v>0.34140675787042646</v>
      </c>
      <c r="Z555" s="28">
        <f t="shared" si="142"/>
        <v>1.3804958322892042E-2</v>
      </c>
      <c r="AA555" s="28">
        <f t="shared" si="142"/>
        <v>0.18482484692874568</v>
      </c>
      <c r="AB555" s="28">
        <f t="shared" si="142"/>
        <v>0.30190465477002376</v>
      </c>
      <c r="AC555" s="28">
        <f t="shared" si="142"/>
        <v>5.7879609777955969E-2</v>
      </c>
      <c r="AD555" s="28">
        <f t="shared" si="142"/>
        <v>0.83279658722909133</v>
      </c>
      <c r="AE555" s="28">
        <f t="shared" si="142"/>
        <v>4.2570369901187052E-2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5.1657980459204736E-2</v>
      </c>
      <c r="D556" s="21">
        <f t="shared" si="143"/>
        <v>0.10566759667094978</v>
      </c>
      <c r="E556" s="21">
        <f t="shared" si="143"/>
        <v>4.3757261578947798E-2</v>
      </c>
      <c r="F556" s="21">
        <f t="shared" si="143"/>
        <v>0.12615098613821804</v>
      </c>
      <c r="G556" s="21">
        <f t="shared" si="143"/>
        <v>0.1023435652209532</v>
      </c>
      <c r="H556" s="21">
        <f t="shared" si="143"/>
        <v>4.8382712278553563E-2</v>
      </c>
      <c r="I556" s="21">
        <f t="shared" si="143"/>
        <v>5.1998949972095684E-2</v>
      </c>
      <c r="J556" s="21">
        <f t="shared" si="143"/>
        <v>0.16658368659564191</v>
      </c>
      <c r="K556" s="21">
        <f t="shared" si="143"/>
        <v>4.2147420357545526E-2</v>
      </c>
      <c r="L556" s="21">
        <f t="shared" si="143"/>
        <v>0.54601839155363885</v>
      </c>
      <c r="M556" s="21">
        <f t="shared" si="143"/>
        <v>3.0975451030095164E-2</v>
      </c>
      <c r="N556" s="21">
        <f t="shared" si="143"/>
        <v>2.3498538565264328E-2</v>
      </c>
      <c r="O556" s="21">
        <f t="shared" si="143"/>
        <v>0.36856553716488732</v>
      </c>
      <c r="P556" s="21">
        <f t="shared" si="143"/>
        <v>2.1898848432432744E-2</v>
      </c>
      <c r="Q556" s="21">
        <f t="shared" si="143"/>
        <v>7.3868072771704235E-2</v>
      </c>
      <c r="R556" s="21">
        <f t="shared" si="143"/>
        <v>5.050214562006481E-2</v>
      </c>
      <c r="S556" s="21">
        <f t="shared" si="143"/>
        <v>2.4307415208536614E-2</v>
      </c>
      <c r="T556" s="21">
        <f t="shared" si="143"/>
        <v>0.23600404259635843</v>
      </c>
      <c r="U556" s="21">
        <f t="shared" si="143"/>
        <v>4.8998313759519241E-2</v>
      </c>
      <c r="V556" s="21">
        <f t="shared" si="143"/>
        <v>0.14906018897153464</v>
      </c>
      <c r="W556" s="21">
        <f t="shared" si="143"/>
        <v>6.6154346224485516E-2</v>
      </c>
      <c r="X556" s="21">
        <f t="shared" si="143"/>
        <v>1.1503889462179024E-2</v>
      </c>
      <c r="Y556" s="21">
        <f t="shared" si="143"/>
        <v>0.33884712290722641</v>
      </c>
      <c r="Z556" s="21">
        <f t="shared" si="143"/>
        <v>1.3138902578692041E-2</v>
      </c>
      <c r="AA556" s="21">
        <f t="shared" si="143"/>
        <v>0.18247073001316169</v>
      </c>
      <c r="AB556" s="21">
        <f t="shared" si="143"/>
        <v>0.29844489795522977</v>
      </c>
      <c r="AC556" s="21">
        <f t="shared" si="143"/>
        <v>5.665060962347597E-2</v>
      </c>
      <c r="AD556" s="21">
        <f t="shared" si="143"/>
        <v>0.8231665594605273</v>
      </c>
      <c r="AE556" s="21">
        <f t="shared" si="143"/>
        <v>4.171559847296305E-2</v>
      </c>
    </row>
    <row r="557" spans="1:31" x14ac:dyDescent="0.2">
      <c r="A557" s="9" t="s">
        <v>551</v>
      </c>
      <c r="B557" s="4" t="s">
        <v>552</v>
      </c>
      <c r="C557" s="35">
        <f>+C299</f>
        <v>5.1657980459204736E-2</v>
      </c>
      <c r="D557" s="35">
        <f t="shared" ref="D557:AE557" si="144">+D299</f>
        <v>0.10566759667094978</v>
      </c>
      <c r="E557" s="35">
        <f t="shared" si="144"/>
        <v>4.3757261578947798E-2</v>
      </c>
      <c r="F557" s="35">
        <f t="shared" si="144"/>
        <v>0.12615098613821804</v>
      </c>
      <c r="G557" s="35">
        <f t="shared" si="144"/>
        <v>0.1023435652209532</v>
      </c>
      <c r="H557" s="35">
        <f t="shared" si="144"/>
        <v>4.8382712278553563E-2</v>
      </c>
      <c r="I557" s="35">
        <f t="shared" si="144"/>
        <v>5.1998949972095684E-2</v>
      </c>
      <c r="J557" s="35">
        <f t="shared" si="144"/>
        <v>0.16658368659564191</v>
      </c>
      <c r="K557" s="35">
        <f t="shared" si="144"/>
        <v>4.2147420357545526E-2</v>
      </c>
      <c r="L557" s="35">
        <f t="shared" si="144"/>
        <v>0.54601839155363885</v>
      </c>
      <c r="M557" s="35">
        <f t="shared" si="144"/>
        <v>3.0975451030095164E-2</v>
      </c>
      <c r="N557" s="35">
        <f t="shared" si="144"/>
        <v>2.3498538565264328E-2</v>
      </c>
      <c r="O557" s="35">
        <f t="shared" si="144"/>
        <v>0.36856553716488732</v>
      </c>
      <c r="P557" s="35">
        <f t="shared" si="144"/>
        <v>2.1898848432432744E-2</v>
      </c>
      <c r="Q557" s="35">
        <f t="shared" si="144"/>
        <v>7.3868072771704235E-2</v>
      </c>
      <c r="R557" s="35">
        <f t="shared" si="144"/>
        <v>5.050214562006481E-2</v>
      </c>
      <c r="S557" s="35">
        <f t="shared" si="144"/>
        <v>2.4307415208536614E-2</v>
      </c>
      <c r="T557" s="35">
        <f t="shared" si="144"/>
        <v>0.23600404259635843</v>
      </c>
      <c r="U557" s="35">
        <f t="shared" si="144"/>
        <v>4.8998313759519241E-2</v>
      </c>
      <c r="V557" s="35">
        <f t="shared" si="144"/>
        <v>0.14906018897153464</v>
      </c>
      <c r="W557" s="35">
        <f t="shared" si="144"/>
        <v>6.6154346224485516E-2</v>
      </c>
      <c r="X557" s="35">
        <f t="shared" si="144"/>
        <v>1.1503889462179024E-2</v>
      </c>
      <c r="Y557" s="35">
        <f t="shared" si="144"/>
        <v>0.33884712290722641</v>
      </c>
      <c r="Z557" s="35">
        <f t="shared" si="144"/>
        <v>1.3138902578692041E-2</v>
      </c>
      <c r="AA557" s="35">
        <f t="shared" si="144"/>
        <v>0.18247073001316169</v>
      </c>
      <c r="AB557" s="35">
        <f t="shared" si="144"/>
        <v>0.29844489795522977</v>
      </c>
      <c r="AC557" s="35">
        <f t="shared" si="144"/>
        <v>5.665060962347597E-2</v>
      </c>
      <c r="AD557" s="35">
        <f t="shared" si="144"/>
        <v>0.8231665594605273</v>
      </c>
      <c r="AE557" s="35">
        <f t="shared" si="144"/>
        <v>4.171559847296305E-2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1.8744838181194426E-5</v>
      </c>
      <c r="D559" s="21">
        <f t="shared" si="145"/>
        <v>9.6804709228100961E-5</v>
      </c>
      <c r="E559" s="21">
        <f t="shared" si="145"/>
        <v>1.5191819304393212E-5</v>
      </c>
      <c r="F559" s="21">
        <f t="shared" si="145"/>
        <v>9.9081513371448822E-5</v>
      </c>
      <c r="G559" s="21">
        <f t="shared" si="145"/>
        <v>6.9266110723836997E-5</v>
      </c>
      <c r="H559" s="21">
        <f t="shared" si="145"/>
        <v>7.6089574616311885E-5</v>
      </c>
      <c r="I559" s="21">
        <f t="shared" si="145"/>
        <v>8.5389034062437582E-5</v>
      </c>
      <c r="J559" s="21">
        <f t="shared" si="145"/>
        <v>9.622412031124864E-5</v>
      </c>
      <c r="K559" s="21">
        <f t="shared" si="145"/>
        <v>3.4892467431150417E-5</v>
      </c>
      <c r="L559" s="21">
        <f t="shared" si="145"/>
        <v>2.7704205316318232E-4</v>
      </c>
      <c r="M559" s="21">
        <f t="shared" si="145"/>
        <v>2.4803190881381125E-5</v>
      </c>
      <c r="N559" s="21">
        <f t="shared" si="145"/>
        <v>2.0563038845007305E-5</v>
      </c>
      <c r="O559" s="21">
        <f t="shared" si="145"/>
        <v>1.692455295611094E-4</v>
      </c>
      <c r="P559" s="21">
        <f t="shared" si="145"/>
        <v>0</v>
      </c>
      <c r="Q559" s="21">
        <f t="shared" si="145"/>
        <v>4.7319299999999999E-6</v>
      </c>
      <c r="R559" s="21">
        <f t="shared" si="145"/>
        <v>3.1311000000000004E-6</v>
      </c>
      <c r="S559" s="21">
        <f t="shared" si="145"/>
        <v>1.3230000000000002E-8</v>
      </c>
      <c r="T559" s="21">
        <f t="shared" si="145"/>
        <v>1.0510794E-3</v>
      </c>
      <c r="U559" s="21">
        <f t="shared" si="145"/>
        <v>2.3862510000000001E-5</v>
      </c>
      <c r="V559" s="21">
        <f t="shared" si="145"/>
        <v>1.004598E-4</v>
      </c>
      <c r="W559" s="21">
        <f t="shared" si="145"/>
        <v>5.2038000000000017E-6</v>
      </c>
      <c r="X559" s="21">
        <f t="shared" si="145"/>
        <v>1.5214500000000001E-6</v>
      </c>
      <c r="Y559" s="21">
        <f t="shared" si="145"/>
        <v>1.4636525400000004E-3</v>
      </c>
      <c r="Z559" s="21">
        <f t="shared" si="145"/>
        <v>2.1811860000000001E-5</v>
      </c>
      <c r="AA559" s="21">
        <f t="shared" si="145"/>
        <v>1.65290328E-4</v>
      </c>
      <c r="AB559" s="21">
        <f t="shared" si="145"/>
        <v>8.7856020000000036E-5</v>
      </c>
      <c r="AC559" s="21">
        <f t="shared" si="145"/>
        <v>8.618022000000002E-5</v>
      </c>
      <c r="AD559" s="21">
        <f t="shared" si="145"/>
        <v>3.0412727100000004E-3</v>
      </c>
      <c r="AE559" s="21">
        <f t="shared" si="145"/>
        <v>5.6933099999999999E-5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1.8744838181194426E-5</v>
      </c>
      <c r="D560" s="35">
        <f t="shared" si="146"/>
        <v>9.6804709228100961E-5</v>
      </c>
      <c r="E560" s="35">
        <f t="shared" si="146"/>
        <v>1.5191819304393212E-5</v>
      </c>
      <c r="F560" s="35">
        <f t="shared" si="146"/>
        <v>9.9081513371448822E-5</v>
      </c>
      <c r="G560" s="35">
        <f t="shared" si="146"/>
        <v>6.9266110723836997E-5</v>
      </c>
      <c r="H560" s="35">
        <f t="shared" si="146"/>
        <v>7.6089574616311885E-5</v>
      </c>
      <c r="I560" s="35">
        <f t="shared" si="146"/>
        <v>8.5389034062437582E-5</v>
      </c>
      <c r="J560" s="35">
        <f t="shared" si="146"/>
        <v>9.622412031124864E-5</v>
      </c>
      <c r="K560" s="35">
        <f t="shared" si="146"/>
        <v>3.4892467431150417E-5</v>
      </c>
      <c r="L560" s="35">
        <f t="shared" si="146"/>
        <v>2.7704205316318232E-4</v>
      </c>
      <c r="M560" s="35">
        <f t="shared" si="146"/>
        <v>2.4803190881381125E-5</v>
      </c>
      <c r="N560" s="35">
        <f t="shared" si="146"/>
        <v>2.0563038845007305E-5</v>
      </c>
      <c r="O560" s="35">
        <f t="shared" si="146"/>
        <v>1.692455295611094E-4</v>
      </c>
      <c r="P560" s="35">
        <f t="shared" si="146"/>
        <v>0</v>
      </c>
      <c r="Q560" s="35">
        <f t="shared" si="146"/>
        <v>4.7319299999999999E-6</v>
      </c>
      <c r="R560" s="35">
        <f t="shared" si="146"/>
        <v>3.1311000000000004E-6</v>
      </c>
      <c r="S560" s="35">
        <f t="shared" si="146"/>
        <v>1.3230000000000002E-8</v>
      </c>
      <c r="T560" s="35">
        <f t="shared" si="146"/>
        <v>1.0510794E-3</v>
      </c>
      <c r="U560" s="35">
        <f t="shared" si="146"/>
        <v>2.3862510000000001E-5</v>
      </c>
      <c r="V560" s="35">
        <f t="shared" si="146"/>
        <v>1.004598E-4</v>
      </c>
      <c r="W560" s="35">
        <f t="shared" si="146"/>
        <v>5.2038000000000017E-6</v>
      </c>
      <c r="X560" s="35">
        <f t="shared" si="146"/>
        <v>1.5214500000000001E-6</v>
      </c>
      <c r="Y560" s="35">
        <f t="shared" si="146"/>
        <v>1.4636525400000004E-3</v>
      </c>
      <c r="Z560" s="35">
        <f t="shared" si="146"/>
        <v>2.1811860000000001E-5</v>
      </c>
      <c r="AA560" s="35">
        <f t="shared" si="146"/>
        <v>1.65290328E-4</v>
      </c>
      <c r="AB560" s="35">
        <f t="shared" si="146"/>
        <v>8.7856020000000036E-5</v>
      </c>
      <c r="AC560" s="35">
        <f t="shared" si="146"/>
        <v>8.618022000000002E-5</v>
      </c>
      <c r="AD560" s="35">
        <f t="shared" si="146"/>
        <v>3.0412727100000004E-3</v>
      </c>
      <c r="AE560" s="35">
        <f t="shared" si="146"/>
        <v>5.6933099999999999E-5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1.8956057399999998E-4</v>
      </c>
      <c r="D562" s="21">
        <f t="shared" si="147"/>
        <v>9.5831266860000013E-4</v>
      </c>
      <c r="E562" s="21">
        <f t="shared" si="147"/>
        <v>2.1981954960000001E-4</v>
      </c>
      <c r="F562" s="21">
        <f t="shared" si="147"/>
        <v>8.6860555740000001E-4</v>
      </c>
      <c r="G562" s="21">
        <f t="shared" si="147"/>
        <v>1.3094143775999999E-3</v>
      </c>
      <c r="H562" s="21">
        <f t="shared" si="147"/>
        <v>3.8537334360000001E-4</v>
      </c>
      <c r="I562" s="21">
        <f t="shared" si="147"/>
        <v>6.243619158E-4</v>
      </c>
      <c r="J562" s="21">
        <f t="shared" si="147"/>
        <v>3.0807667170000001E-3</v>
      </c>
      <c r="K562" s="21">
        <f t="shared" si="147"/>
        <v>8.520409925999999E-4</v>
      </c>
      <c r="L562" s="21">
        <f t="shared" si="147"/>
        <v>3.9805810884000004E-3</v>
      </c>
      <c r="M562" s="21">
        <f t="shared" si="147"/>
        <v>2.61075717E-4</v>
      </c>
      <c r="N562" s="21">
        <f t="shared" si="147"/>
        <v>1.6221733919999997E-4</v>
      </c>
      <c r="O562" s="21">
        <f t="shared" si="147"/>
        <v>2.6327738934E-3</v>
      </c>
      <c r="P562" s="21">
        <f t="shared" si="147"/>
        <v>5.1015258000000011E-4</v>
      </c>
      <c r="Q562" s="21">
        <f t="shared" si="147"/>
        <v>1.3420353974151423E-3</v>
      </c>
      <c r="R562" s="21">
        <f t="shared" si="147"/>
        <v>8.0000116560000013E-4</v>
      </c>
      <c r="S562" s="21">
        <f t="shared" si="147"/>
        <v>4.7514174033806488E-4</v>
      </c>
      <c r="T562" s="21">
        <f t="shared" si="147"/>
        <v>1.1306327882324779E-2</v>
      </c>
      <c r="U562" s="21">
        <f t="shared" si="147"/>
        <v>3.0946143708949587E-3</v>
      </c>
      <c r="V562" s="21">
        <f t="shared" si="147"/>
        <v>2.8409499845999994E-3</v>
      </c>
      <c r="W562" s="21">
        <f t="shared" si="147"/>
        <v>8.664429060000001E-4</v>
      </c>
      <c r="X562" s="21">
        <f t="shared" si="147"/>
        <v>2.7624478139999997E-4</v>
      </c>
      <c r="Y562" s="21">
        <f t="shared" si="147"/>
        <v>1.0959824232000001E-3</v>
      </c>
      <c r="Z562" s="21">
        <f t="shared" si="147"/>
        <v>6.4424388419999997E-4</v>
      </c>
      <c r="AA562" s="21">
        <f t="shared" si="147"/>
        <v>2.1888265875840002E-3</v>
      </c>
      <c r="AB562" s="21">
        <f t="shared" si="147"/>
        <v>3.3719007947939994E-3</v>
      </c>
      <c r="AC562" s="21">
        <f t="shared" si="147"/>
        <v>1.1428199344799999E-3</v>
      </c>
      <c r="AD562" s="21">
        <f t="shared" si="147"/>
        <v>6.588755058564E-3</v>
      </c>
      <c r="AE562" s="21">
        <f t="shared" si="147"/>
        <v>7.97838328224E-4</v>
      </c>
    </row>
    <row r="563" spans="1:31" x14ac:dyDescent="0.2">
      <c r="A563" s="9" t="s">
        <v>679</v>
      </c>
      <c r="B563" s="4" t="s">
        <v>680</v>
      </c>
      <c r="C563" s="35">
        <f>+C392</f>
        <v>1.8956057399999998E-4</v>
      </c>
      <c r="D563" s="35">
        <f t="shared" ref="D563:AE563" si="148">+D392</f>
        <v>9.5831266860000013E-4</v>
      </c>
      <c r="E563" s="35">
        <f t="shared" si="148"/>
        <v>2.1981954960000001E-4</v>
      </c>
      <c r="F563" s="35">
        <f t="shared" si="148"/>
        <v>8.6860555740000001E-4</v>
      </c>
      <c r="G563" s="35">
        <f t="shared" si="148"/>
        <v>1.3094143775999999E-3</v>
      </c>
      <c r="H563" s="35">
        <f t="shared" si="148"/>
        <v>3.8537334360000001E-4</v>
      </c>
      <c r="I563" s="35">
        <f t="shared" si="148"/>
        <v>6.243619158E-4</v>
      </c>
      <c r="J563" s="35">
        <f t="shared" si="148"/>
        <v>3.0807667170000001E-3</v>
      </c>
      <c r="K563" s="35">
        <f t="shared" si="148"/>
        <v>8.520409925999999E-4</v>
      </c>
      <c r="L563" s="35">
        <f t="shared" si="148"/>
        <v>3.9805810884000004E-3</v>
      </c>
      <c r="M563" s="35">
        <f t="shared" si="148"/>
        <v>2.61075717E-4</v>
      </c>
      <c r="N563" s="35">
        <f t="shared" si="148"/>
        <v>1.6221733919999997E-4</v>
      </c>
      <c r="O563" s="35">
        <f t="shared" si="148"/>
        <v>2.6327738934E-3</v>
      </c>
      <c r="P563" s="35">
        <f t="shared" si="148"/>
        <v>5.1015258000000011E-4</v>
      </c>
      <c r="Q563" s="35">
        <f t="shared" si="148"/>
        <v>1.2038480495999999E-3</v>
      </c>
      <c r="R563" s="35">
        <f t="shared" si="148"/>
        <v>8.0000116560000013E-4</v>
      </c>
      <c r="S563" s="35">
        <f t="shared" si="148"/>
        <v>2.0420334900000004E-4</v>
      </c>
      <c r="T563" s="35">
        <f t="shared" si="148"/>
        <v>9.121140755999999E-4</v>
      </c>
      <c r="U563" s="35">
        <f t="shared" si="148"/>
        <v>1.0421464536000001E-3</v>
      </c>
      <c r="V563" s="35">
        <f t="shared" si="148"/>
        <v>2.8409499845999994E-3</v>
      </c>
      <c r="W563" s="35">
        <f t="shared" si="148"/>
        <v>8.664429060000001E-4</v>
      </c>
      <c r="X563" s="35">
        <f t="shared" si="148"/>
        <v>2.7624478139999997E-4</v>
      </c>
      <c r="Y563" s="35">
        <f t="shared" si="148"/>
        <v>1.0959824232000001E-3</v>
      </c>
      <c r="Z563" s="35">
        <f t="shared" si="148"/>
        <v>6.4424388419999997E-4</v>
      </c>
      <c r="AA563" s="35">
        <f t="shared" si="148"/>
        <v>2.1888265875840002E-3</v>
      </c>
      <c r="AB563" s="35">
        <f t="shared" si="148"/>
        <v>3.3719007947939994E-3</v>
      </c>
      <c r="AC563" s="35">
        <f t="shared" si="148"/>
        <v>1.1428199344799999E-3</v>
      </c>
      <c r="AD563" s="35">
        <f t="shared" si="148"/>
        <v>6.588755058564E-3</v>
      </c>
      <c r="AE563" s="35">
        <f t="shared" si="148"/>
        <v>7.97838328224E-4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0</v>
      </c>
      <c r="L564" s="35">
        <f t="shared" si="149"/>
        <v>0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1.3818734781514247E-4</v>
      </c>
      <c r="R564" s="35">
        <f t="shared" si="149"/>
        <v>0</v>
      </c>
      <c r="S564" s="35">
        <f t="shared" si="149"/>
        <v>2.7093839133806485E-4</v>
      </c>
      <c r="T564" s="35">
        <f t="shared" si="149"/>
        <v>1.0394213806724778E-2</v>
      </c>
      <c r="U564" s="35">
        <f t="shared" si="149"/>
        <v>2.0524679172949588E-3</v>
      </c>
      <c r="V564" s="35">
        <f t="shared" si="149"/>
        <v>0</v>
      </c>
      <c r="W564" s="35">
        <f t="shared" si="149"/>
        <v>0</v>
      </c>
      <c r="X564" s="35">
        <f t="shared" si="149"/>
        <v>0</v>
      </c>
      <c r="Y564" s="35">
        <f t="shared" si="149"/>
        <v>0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9.0212551349835468E-2</v>
      </c>
      <c r="D576" s="28">
        <f t="shared" si="155"/>
        <v>8.7491418394118003E-2</v>
      </c>
      <c r="E576" s="28">
        <f t="shared" si="155"/>
        <v>8.9516999846883175E-2</v>
      </c>
      <c r="F576" s="28">
        <f t="shared" si="155"/>
        <v>9.0791660716181749E-2</v>
      </c>
      <c r="G576" s="28">
        <f t="shared" si="155"/>
        <v>9.0775931528845777E-2</v>
      </c>
      <c r="H576" s="28">
        <f t="shared" si="155"/>
        <v>9.3714100658817703E-2</v>
      </c>
      <c r="I576" s="28">
        <f t="shared" si="155"/>
        <v>8.8400953418970696E-2</v>
      </c>
      <c r="J576" s="28">
        <f t="shared" si="155"/>
        <v>8.3013028395638538E-2</v>
      </c>
      <c r="K576" s="28">
        <f t="shared" si="155"/>
        <v>7.8071274219624814E-2</v>
      </c>
      <c r="L576" s="28">
        <f t="shared" si="155"/>
        <v>7.874472177248891E-2</v>
      </c>
      <c r="M576" s="28">
        <f t="shared" si="155"/>
        <v>8.569574476932583E-2</v>
      </c>
      <c r="N576" s="28">
        <f t="shared" si="155"/>
        <v>5.6082381786107423E-2</v>
      </c>
      <c r="O576" s="28">
        <f t="shared" si="155"/>
        <v>4.4744194032276696E-2</v>
      </c>
      <c r="P576" s="28">
        <f t="shared" si="155"/>
        <v>8.6235021180767743E-2</v>
      </c>
      <c r="Q576" s="28">
        <f t="shared" si="155"/>
        <v>9.9077429206591336E-2</v>
      </c>
      <c r="R576" s="28">
        <f t="shared" si="155"/>
        <v>0.11709840759054047</v>
      </c>
      <c r="S576" s="28">
        <f t="shared" si="155"/>
        <v>0.11587393056710679</v>
      </c>
      <c r="T576" s="28">
        <f t="shared" si="155"/>
        <v>0.10014115571044449</v>
      </c>
      <c r="U576" s="28">
        <f t="shared" si="155"/>
        <v>0.10323087325782099</v>
      </c>
      <c r="V576" s="28">
        <f t="shared" si="155"/>
        <v>9.7258209669677353E-2</v>
      </c>
      <c r="W576" s="28">
        <f t="shared" si="155"/>
        <v>6.8269086652712127E-2</v>
      </c>
      <c r="X576" s="28">
        <f t="shared" si="155"/>
        <v>9.1963693690492843E-2</v>
      </c>
      <c r="Y576" s="28">
        <f t="shared" si="155"/>
        <v>8.7241051840593734E-2</v>
      </c>
      <c r="Z576" s="28">
        <f t="shared" si="155"/>
        <v>8.9639677146606395E-2</v>
      </c>
      <c r="AA576" s="28">
        <f t="shared" si="155"/>
        <v>9.6404497089542476E-2</v>
      </c>
      <c r="AB576" s="28">
        <f t="shared" si="155"/>
        <v>9.0886630798950485E-2</v>
      </c>
      <c r="AC576" s="28">
        <f t="shared" si="155"/>
        <v>9.3717335973303686E-2</v>
      </c>
      <c r="AD576" s="28">
        <f t="shared" si="155"/>
        <v>9.8129732826536503E-2</v>
      </c>
      <c r="AE576" s="28">
        <f t="shared" si="155"/>
        <v>0.10496499723232078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0</v>
      </c>
      <c r="O578" s="35">
        <f t="shared" si="156"/>
        <v>0</v>
      </c>
      <c r="P578" s="35">
        <f t="shared" si="156"/>
        <v>0</v>
      </c>
      <c r="Q578" s="35">
        <f t="shared" si="156"/>
        <v>0</v>
      </c>
      <c r="R578" s="35">
        <f t="shared" si="156"/>
        <v>0</v>
      </c>
      <c r="S578" s="35">
        <f t="shared" ref="D578:AE579" si="157">+S430</f>
        <v>0</v>
      </c>
      <c r="T578" s="35">
        <f t="shared" si="157"/>
        <v>0</v>
      </c>
      <c r="U578" s="35">
        <f t="shared" si="157"/>
        <v>0</v>
      </c>
      <c r="V578" s="35">
        <f t="shared" si="157"/>
        <v>0</v>
      </c>
      <c r="W578" s="35">
        <f t="shared" si="157"/>
        <v>0</v>
      </c>
      <c r="X578" s="35">
        <f t="shared" si="157"/>
        <v>0</v>
      </c>
      <c r="Y578" s="35">
        <f t="shared" si="157"/>
        <v>0</v>
      </c>
      <c r="Z578" s="35">
        <f t="shared" si="157"/>
        <v>0</v>
      </c>
      <c r="AA578" s="35">
        <f t="shared" si="157"/>
        <v>0</v>
      </c>
      <c r="AB578" s="35">
        <f t="shared" si="157"/>
        <v>0</v>
      </c>
      <c r="AC578" s="35">
        <f t="shared" si="157"/>
        <v>0</v>
      </c>
      <c r="AD578" s="35">
        <f t="shared" si="157"/>
        <v>0</v>
      </c>
      <c r="AE578" s="35">
        <f t="shared" si="157"/>
        <v>0</v>
      </c>
    </row>
    <row r="579" spans="1:31" x14ac:dyDescent="0.2">
      <c r="A579" s="9" t="s">
        <v>730</v>
      </c>
      <c r="B579" s="4" t="s">
        <v>731</v>
      </c>
      <c r="C579" s="35">
        <f t="shared" si="156"/>
        <v>1.5075280735627659E-3</v>
      </c>
      <c r="D579" s="35">
        <f t="shared" si="157"/>
        <v>1.5313923960776847E-3</v>
      </c>
      <c r="E579" s="35">
        <f t="shared" si="157"/>
        <v>1.510521405196961E-3</v>
      </c>
      <c r="F579" s="35">
        <f t="shared" si="157"/>
        <v>1.5295039289722728E-3</v>
      </c>
      <c r="G579" s="35">
        <f t="shared" si="157"/>
        <v>1.5386464908453623E-3</v>
      </c>
      <c r="H579" s="35">
        <f t="shared" si="157"/>
        <v>1.5718677209277164E-3</v>
      </c>
      <c r="I579" s="35">
        <f t="shared" si="157"/>
        <v>1.6048270674281996E-3</v>
      </c>
      <c r="J579" s="35">
        <f t="shared" si="157"/>
        <v>1.6419225497084165E-3</v>
      </c>
      <c r="K579" s="35">
        <f t="shared" si="157"/>
        <v>1.6577687705210389E-3</v>
      </c>
      <c r="L579" s="35">
        <f t="shared" si="157"/>
        <v>1.6393562445480225E-3</v>
      </c>
      <c r="M579" s="35">
        <f t="shared" si="157"/>
        <v>1.6604693128643053E-3</v>
      </c>
      <c r="N579" s="35">
        <f t="shared" si="157"/>
        <v>1.6659290339984883E-3</v>
      </c>
      <c r="O579" s="35">
        <f t="shared" si="157"/>
        <v>1.7538522174641753E-3</v>
      </c>
      <c r="P579" s="35">
        <f t="shared" si="157"/>
        <v>1.8993982172912619E-3</v>
      </c>
      <c r="Q579" s="35">
        <f t="shared" si="157"/>
        <v>1.9919747567894337E-3</v>
      </c>
      <c r="R579" s="35">
        <f t="shared" si="157"/>
        <v>2.0537062397118868E-3</v>
      </c>
      <c r="S579" s="35">
        <f t="shared" si="157"/>
        <v>2.2703801546179289E-3</v>
      </c>
      <c r="T579" s="35">
        <f t="shared" si="157"/>
        <v>2.4909242045795094E-3</v>
      </c>
      <c r="U579" s="35">
        <f t="shared" si="157"/>
        <v>2.6577490320338756E-3</v>
      </c>
      <c r="V579" s="35">
        <f t="shared" si="157"/>
        <v>2.6864792450745456E-3</v>
      </c>
      <c r="W579" s="35">
        <f t="shared" si="157"/>
        <v>2.7006333276851308E-3</v>
      </c>
      <c r="X579" s="35">
        <f t="shared" si="157"/>
        <v>2.7030351853557467E-3</v>
      </c>
      <c r="Y579" s="35">
        <f t="shared" si="157"/>
        <v>2.6975754296767194E-3</v>
      </c>
      <c r="Z579" s="35">
        <f t="shared" si="157"/>
        <v>2.7232246804063248E-3</v>
      </c>
      <c r="AA579" s="35">
        <f t="shared" si="157"/>
        <v>2.808926033993226E-3</v>
      </c>
      <c r="AB579" s="35">
        <f t="shared" si="157"/>
        <v>2.9001870498339094E-3</v>
      </c>
      <c r="AC579" s="35">
        <f t="shared" si="157"/>
        <v>2.9899533520738471E-3</v>
      </c>
      <c r="AD579" s="35">
        <f t="shared" si="157"/>
        <v>2.9742258309777138E-3</v>
      </c>
      <c r="AE579" s="35">
        <f t="shared" si="157"/>
        <v>3.1372779189414008E-3</v>
      </c>
    </row>
    <row r="580" spans="1:31" x14ac:dyDescent="0.2">
      <c r="A580" s="9" t="s">
        <v>736</v>
      </c>
      <c r="B580" s="4" t="s">
        <v>737</v>
      </c>
      <c r="C580" s="35">
        <f>+C434</f>
        <v>8.8705023276272707E-2</v>
      </c>
      <c r="D580" s="35">
        <f t="shared" ref="D580:AE580" si="158">+D434</f>
        <v>8.5960025998040313E-2</v>
      </c>
      <c r="E580" s="35">
        <f t="shared" si="158"/>
        <v>8.8006478441686214E-2</v>
      </c>
      <c r="F580" s="35">
        <f t="shared" si="158"/>
        <v>8.9262156787209473E-2</v>
      </c>
      <c r="G580" s="35">
        <f t="shared" si="158"/>
        <v>8.9237285038000408E-2</v>
      </c>
      <c r="H580" s="35">
        <f t="shared" si="158"/>
        <v>9.2142232937889992E-2</v>
      </c>
      <c r="I580" s="35">
        <f t="shared" si="158"/>
        <v>8.6796126351542491E-2</v>
      </c>
      <c r="J580" s="35">
        <f t="shared" si="158"/>
        <v>8.1371105845930117E-2</v>
      </c>
      <c r="K580" s="35">
        <f t="shared" si="158"/>
        <v>7.6413505449103775E-2</v>
      </c>
      <c r="L580" s="35">
        <f t="shared" si="158"/>
        <v>7.7105365527940881E-2</v>
      </c>
      <c r="M580" s="35">
        <f t="shared" si="158"/>
        <v>8.4035275456461528E-2</v>
      </c>
      <c r="N580" s="35">
        <f t="shared" si="158"/>
        <v>5.4416452752108935E-2</v>
      </c>
      <c r="O580" s="35">
        <f t="shared" si="158"/>
        <v>4.2990341814812517E-2</v>
      </c>
      <c r="P580" s="35">
        <f t="shared" si="158"/>
        <v>8.4335622963476478E-2</v>
      </c>
      <c r="Q580" s="35">
        <f t="shared" si="158"/>
        <v>9.7085454449801906E-2</v>
      </c>
      <c r="R580" s="35">
        <f t="shared" si="158"/>
        <v>0.11504470135082857</v>
      </c>
      <c r="S580" s="35">
        <f t="shared" si="158"/>
        <v>0.11360355041248886</v>
      </c>
      <c r="T580" s="35">
        <f t="shared" si="158"/>
        <v>9.7650231505864979E-2</v>
      </c>
      <c r="U580" s="35">
        <f t="shared" si="158"/>
        <v>0.10057312422578711</v>
      </c>
      <c r="V580" s="35">
        <f t="shared" si="158"/>
        <v>9.4571730424602804E-2</v>
      </c>
      <c r="W580" s="35">
        <f t="shared" si="158"/>
        <v>6.556845332502699E-2</v>
      </c>
      <c r="X580" s="35">
        <f t="shared" si="158"/>
        <v>8.9260658505137092E-2</v>
      </c>
      <c r="Y580" s="35">
        <f t="shared" si="158"/>
        <v>8.4543476410917015E-2</v>
      </c>
      <c r="Z580" s="35">
        <f t="shared" si="158"/>
        <v>8.691645246620007E-2</v>
      </c>
      <c r="AA580" s="35">
        <f t="shared" si="158"/>
        <v>9.3595571055549248E-2</v>
      </c>
      <c r="AB580" s="35">
        <f t="shared" si="158"/>
        <v>8.7986443749116572E-2</v>
      </c>
      <c r="AC580" s="35">
        <f t="shared" si="158"/>
        <v>9.0727382621229841E-2</v>
      </c>
      <c r="AD580" s="35">
        <f t="shared" si="158"/>
        <v>9.5155506995558789E-2</v>
      </c>
      <c r="AE580" s="35">
        <f t="shared" si="158"/>
        <v>0.10182771931337938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1.333038035256255</v>
      </c>
      <c r="D599" s="28">
        <f t="shared" si="163"/>
        <v>1.4066500547535337</v>
      </c>
      <c r="E599" s="28">
        <f t="shared" si="163"/>
        <v>1.3853542200707383</v>
      </c>
      <c r="F599" s="28">
        <f t="shared" si="163"/>
        <v>1.4385445298937984</v>
      </c>
      <c r="G599" s="28">
        <f t="shared" si="163"/>
        <v>1.4347407160923495</v>
      </c>
      <c r="H599" s="28">
        <f t="shared" si="163"/>
        <v>1.4258125975363056</v>
      </c>
      <c r="I599" s="28">
        <f t="shared" si="163"/>
        <v>1.4584866934969003</v>
      </c>
      <c r="J599" s="28">
        <f t="shared" si="163"/>
        <v>1.5665499375348397</v>
      </c>
      <c r="K599" s="28">
        <f t="shared" si="163"/>
        <v>1.4455043761390332</v>
      </c>
      <c r="L599" s="28">
        <f t="shared" si="163"/>
        <v>1.9881535129449319</v>
      </c>
      <c r="M599" s="28">
        <f t="shared" si="163"/>
        <v>1.4161882275078175</v>
      </c>
      <c r="N599" s="28">
        <f t="shared" si="163"/>
        <v>1.366768637288442</v>
      </c>
      <c r="O599" s="28">
        <f t="shared" si="163"/>
        <v>1.7080477408895143</v>
      </c>
      <c r="P599" s="28">
        <f t="shared" si="163"/>
        <v>1.3349160492309562</v>
      </c>
      <c r="Q599" s="28">
        <f t="shared" si="163"/>
        <v>1.4889171005483781</v>
      </c>
      <c r="R599" s="28">
        <f t="shared" si="163"/>
        <v>1.4644259248268772</v>
      </c>
      <c r="S599" s="28">
        <f t="shared" si="163"/>
        <v>1.4802476828781219</v>
      </c>
      <c r="T599" s="28">
        <f t="shared" si="163"/>
        <v>1.7871721368598001</v>
      </c>
      <c r="U599" s="28">
        <f t="shared" si="163"/>
        <v>1.6135976056187906</v>
      </c>
      <c r="V599" s="28">
        <f t="shared" si="163"/>
        <v>1.6954439281765596</v>
      </c>
      <c r="W599" s="28">
        <f t="shared" si="163"/>
        <v>1.4853186192702827</v>
      </c>
      <c r="X599" s="28">
        <f t="shared" si="163"/>
        <v>1.4195672902441672</v>
      </c>
      <c r="Y599" s="28">
        <f t="shared" si="163"/>
        <v>1.774071961450056</v>
      </c>
      <c r="Z599" s="28">
        <f t="shared" si="163"/>
        <v>1.5563326821911698</v>
      </c>
      <c r="AA599" s="28">
        <f t="shared" si="163"/>
        <v>1.7423478931047152</v>
      </c>
      <c r="AB599" s="28">
        <f t="shared" si="163"/>
        <v>1.8819343409697253</v>
      </c>
      <c r="AC599" s="28">
        <f t="shared" si="163"/>
        <v>1.6782796742493036</v>
      </c>
      <c r="AD599" s="28">
        <f t="shared" si="163"/>
        <v>2.4335333026970054</v>
      </c>
      <c r="AE599" s="28">
        <f t="shared" si="163"/>
        <v>1.6652311024854576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0.17853234137173332</v>
      </c>
      <c r="D600" s="28">
        <f t="shared" si="164"/>
        <v>0.20648096564015864</v>
      </c>
      <c r="E600" s="28">
        <f t="shared" si="164"/>
        <v>0.21616070882695843</v>
      </c>
      <c r="F600" s="28">
        <f t="shared" si="164"/>
        <v>0.18267788509464464</v>
      </c>
      <c r="G600" s="28">
        <f t="shared" si="164"/>
        <v>0.19175700739190241</v>
      </c>
      <c r="H600" s="28">
        <f t="shared" si="164"/>
        <v>0.20576101246664402</v>
      </c>
      <c r="I600" s="28">
        <f t="shared" si="164"/>
        <v>0.21563958898664323</v>
      </c>
      <c r="J600" s="28">
        <f t="shared" si="164"/>
        <v>0.21204283988887404</v>
      </c>
      <c r="K600" s="28">
        <f t="shared" si="164"/>
        <v>0.22568814938495313</v>
      </c>
      <c r="L600" s="28">
        <f t="shared" si="164"/>
        <v>0.24125855316781386</v>
      </c>
      <c r="M600" s="28">
        <f t="shared" si="164"/>
        <v>0.25940677198442003</v>
      </c>
      <c r="N600" s="28">
        <f t="shared" si="164"/>
        <v>0.23561804996947505</v>
      </c>
      <c r="O600" s="28">
        <f t="shared" si="164"/>
        <v>0.24711946855873121</v>
      </c>
      <c r="P600" s="28">
        <f t="shared" si="164"/>
        <v>0.23467495372302011</v>
      </c>
      <c r="Q600" s="28">
        <f t="shared" si="164"/>
        <v>0.25244568891768177</v>
      </c>
      <c r="R600" s="28">
        <f t="shared" si="164"/>
        <v>0.28456785334488127</v>
      </c>
      <c r="S600" s="28">
        <f t="shared" si="164"/>
        <v>0.31708792324566581</v>
      </c>
      <c r="T600" s="28">
        <f t="shared" si="164"/>
        <v>0.3761039069862992</v>
      </c>
      <c r="U600" s="28">
        <f t="shared" si="164"/>
        <v>0.38591702772312569</v>
      </c>
      <c r="V600" s="28">
        <f t="shared" si="164"/>
        <v>0.38561521247420771</v>
      </c>
      <c r="W600" s="28">
        <f t="shared" si="164"/>
        <v>0.33262756288160017</v>
      </c>
      <c r="X600" s="28">
        <f t="shared" si="164"/>
        <v>0.38757979272315768</v>
      </c>
      <c r="Y600" s="28">
        <f t="shared" si="164"/>
        <v>0.41337511041481828</v>
      </c>
      <c r="Z600" s="28">
        <f t="shared" si="164"/>
        <v>0.45130509523231682</v>
      </c>
      <c r="AA600" s="28">
        <f t="shared" si="164"/>
        <v>0.45468905421254685</v>
      </c>
      <c r="AB600" s="28">
        <f t="shared" si="164"/>
        <v>0.4835559333864799</v>
      </c>
      <c r="AC600" s="28">
        <f t="shared" si="164"/>
        <v>0.49656909910454172</v>
      </c>
      <c r="AD600" s="28">
        <f t="shared" si="164"/>
        <v>0.49888675573787306</v>
      </c>
      <c r="AE600" s="28">
        <f t="shared" si="164"/>
        <v>0.5065481928542257</v>
      </c>
    </row>
    <row r="601" spans="1:31" x14ac:dyDescent="0.2">
      <c r="A601" s="8" t="s">
        <v>23</v>
      </c>
      <c r="B601" s="4" t="s">
        <v>24</v>
      </c>
      <c r="C601" s="37">
        <f>+C457</f>
        <v>0.17853197843577046</v>
      </c>
      <c r="D601" s="37">
        <f t="shared" ref="D601:AE601" si="165">+D457</f>
        <v>0.20648063368602945</v>
      </c>
      <c r="E601" s="37">
        <f t="shared" si="165"/>
        <v>0.21616043745899272</v>
      </c>
      <c r="F601" s="37">
        <f t="shared" si="165"/>
        <v>0.18267762896391765</v>
      </c>
      <c r="G601" s="37">
        <f t="shared" si="165"/>
        <v>0.19175674835884424</v>
      </c>
      <c r="H601" s="37">
        <f t="shared" si="165"/>
        <v>0.20576082998257084</v>
      </c>
      <c r="I601" s="37">
        <f t="shared" si="165"/>
        <v>0.2156394300840109</v>
      </c>
      <c r="J601" s="37">
        <f t="shared" si="165"/>
        <v>0.21204272115450529</v>
      </c>
      <c r="K601" s="37">
        <f t="shared" si="165"/>
        <v>0.22568804272428211</v>
      </c>
      <c r="L601" s="37">
        <f t="shared" si="165"/>
        <v>0.24125844795830845</v>
      </c>
      <c r="M601" s="37">
        <f t="shared" si="165"/>
        <v>0.25940665371442428</v>
      </c>
      <c r="N601" s="37">
        <f t="shared" si="165"/>
        <v>0.23561793786693308</v>
      </c>
      <c r="O601" s="37">
        <f t="shared" si="165"/>
        <v>0.24711937532134193</v>
      </c>
      <c r="P601" s="37">
        <f t="shared" si="165"/>
        <v>0.23467487753682653</v>
      </c>
      <c r="Q601" s="37">
        <f t="shared" si="165"/>
        <v>0.25244560869834443</v>
      </c>
      <c r="R601" s="37">
        <f t="shared" si="165"/>
        <v>0.28456778494780244</v>
      </c>
      <c r="S601" s="37">
        <f t="shared" si="165"/>
        <v>0.31708786588364352</v>
      </c>
      <c r="T601" s="37">
        <f t="shared" si="165"/>
        <v>0.37610385128456619</v>
      </c>
      <c r="U601" s="37">
        <f t="shared" si="165"/>
        <v>0.38591697387713203</v>
      </c>
      <c r="V601" s="37">
        <f t="shared" si="165"/>
        <v>0.38561512910131668</v>
      </c>
      <c r="W601" s="37">
        <f t="shared" si="165"/>
        <v>0.33262748507685136</v>
      </c>
      <c r="X601" s="37">
        <f t="shared" si="165"/>
        <v>0.3875796899950551</v>
      </c>
      <c r="Y601" s="37">
        <f t="shared" si="165"/>
        <v>0.41337497063384254</v>
      </c>
      <c r="Z601" s="37">
        <f t="shared" si="165"/>
        <v>0.45130495062422538</v>
      </c>
      <c r="AA601" s="37">
        <f t="shared" si="165"/>
        <v>0.45468889381829514</v>
      </c>
      <c r="AB601" s="37">
        <f t="shared" si="165"/>
        <v>0.48355582272978864</v>
      </c>
      <c r="AC601" s="37">
        <f t="shared" si="165"/>
        <v>0.49656900438829077</v>
      </c>
      <c r="AD601" s="37">
        <f t="shared" si="165"/>
        <v>0.49888668157250632</v>
      </c>
      <c r="AE601" s="37">
        <f t="shared" si="165"/>
        <v>0.50654812254227666</v>
      </c>
    </row>
    <row r="602" spans="1:31" x14ac:dyDescent="0.2">
      <c r="A602" s="9" t="s">
        <v>142</v>
      </c>
      <c r="B602" s="4" t="s">
        <v>143</v>
      </c>
      <c r="C602" s="37">
        <f>+C463</f>
        <v>3.6293596287600561E-7</v>
      </c>
      <c r="D602" s="37">
        <f t="shared" ref="D602:AE602" si="166">+D463</f>
        <v>3.3195412917695191E-7</v>
      </c>
      <c r="E602" s="37">
        <f t="shared" si="166"/>
        <v>2.7136796570968306E-7</v>
      </c>
      <c r="F602" s="37">
        <f t="shared" si="166"/>
        <v>2.5613072699336397E-7</v>
      </c>
      <c r="G602" s="37">
        <f t="shared" si="166"/>
        <v>2.5903305817742475E-7</v>
      </c>
      <c r="H602" s="37">
        <f t="shared" si="166"/>
        <v>1.8248407319782164E-7</v>
      </c>
      <c r="I602" s="37">
        <f t="shared" si="166"/>
        <v>1.5890263232732777E-7</v>
      </c>
      <c r="J602" s="37">
        <f t="shared" si="166"/>
        <v>1.1873436873992655E-7</v>
      </c>
      <c r="K602" s="37">
        <f t="shared" si="166"/>
        <v>1.0666067101423372E-7</v>
      </c>
      <c r="L602" s="37">
        <f t="shared" si="166"/>
        <v>1.0520950542220331E-7</v>
      </c>
      <c r="M602" s="37">
        <f t="shared" si="166"/>
        <v>1.1826999575047686E-7</v>
      </c>
      <c r="N602" s="37">
        <f t="shared" si="166"/>
        <v>1.1210254198434768E-7</v>
      </c>
      <c r="O602" s="37">
        <f t="shared" si="166"/>
        <v>9.3237389287952607E-8</v>
      </c>
      <c r="P602" s="37">
        <f t="shared" si="166"/>
        <v>7.618619358159551E-8</v>
      </c>
      <c r="Q602" s="37">
        <f t="shared" si="166"/>
        <v>8.0219337364108882E-8</v>
      </c>
      <c r="R602" s="37">
        <f t="shared" si="166"/>
        <v>6.8397078810213992E-8</v>
      </c>
      <c r="S602" s="37">
        <f t="shared" si="166"/>
        <v>5.736202230344706E-8</v>
      </c>
      <c r="T602" s="37">
        <f t="shared" si="166"/>
        <v>5.5701732996799852E-8</v>
      </c>
      <c r="U602" s="37">
        <f t="shared" si="166"/>
        <v>5.3845993641682659E-8</v>
      </c>
      <c r="V602" s="37">
        <f t="shared" si="166"/>
        <v>8.3372891062073423E-8</v>
      </c>
      <c r="W602" s="37">
        <f t="shared" si="166"/>
        <v>7.7804748797270437E-8</v>
      </c>
      <c r="X602" s="37">
        <f t="shared" si="166"/>
        <v>1.0272810258609015E-7</v>
      </c>
      <c r="Y602" s="37">
        <f t="shared" si="166"/>
        <v>1.3978097576295271E-7</v>
      </c>
      <c r="Z602" s="37">
        <f t="shared" si="166"/>
        <v>1.4460809146555462E-7</v>
      </c>
      <c r="AA602" s="37">
        <f t="shared" si="166"/>
        <v>1.6039425172481235E-7</v>
      </c>
      <c r="AB602" s="37">
        <f t="shared" si="166"/>
        <v>1.1065669124664509E-7</v>
      </c>
      <c r="AC602" s="37">
        <f t="shared" si="166"/>
        <v>9.4716250968223304E-8</v>
      </c>
      <c r="AD602" s="37">
        <f t="shared" si="166"/>
        <v>7.4165366758444094E-8</v>
      </c>
      <c r="AE602" s="37">
        <f t="shared" si="166"/>
        <v>7.0311949020514015E-8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2.0270984452943372E-4</v>
      </c>
      <c r="D604" s="28">
        <f t="shared" si="167"/>
        <v>2.0270984452943377E-4</v>
      </c>
      <c r="E604" s="28">
        <f t="shared" si="167"/>
        <v>2.0270984452943374E-4</v>
      </c>
      <c r="F604" s="28">
        <f t="shared" si="167"/>
        <v>2.0270984452943369E-4</v>
      </c>
      <c r="G604" s="28">
        <f t="shared" si="167"/>
        <v>2.0270984452943372E-4</v>
      </c>
      <c r="H604" s="28">
        <f t="shared" si="167"/>
        <v>2.0270984452943369E-4</v>
      </c>
      <c r="I604" s="28">
        <f t="shared" si="167"/>
        <v>2.0270984452943372E-4</v>
      </c>
      <c r="J604" s="28">
        <f t="shared" si="167"/>
        <v>2.0270984452943369E-4</v>
      </c>
      <c r="K604" s="28">
        <f t="shared" si="167"/>
        <v>2.0270984452943372E-4</v>
      </c>
      <c r="L604" s="28">
        <f t="shared" si="167"/>
        <v>2.0270984452943372E-4</v>
      </c>
      <c r="M604" s="28">
        <f t="shared" si="167"/>
        <v>2.0270984452943374E-4</v>
      </c>
      <c r="N604" s="28">
        <f t="shared" si="167"/>
        <v>2.0270984452943374E-4</v>
      </c>
      <c r="O604" s="28">
        <f t="shared" si="167"/>
        <v>2.0270984452943372E-4</v>
      </c>
      <c r="P604" s="28">
        <f t="shared" si="167"/>
        <v>2.0197424414785645E-4</v>
      </c>
      <c r="Q604" s="28">
        <f t="shared" si="167"/>
        <v>2.0119334679166853E-4</v>
      </c>
      <c r="R604" s="28">
        <f t="shared" si="167"/>
        <v>2.0043820466260885E-4</v>
      </c>
      <c r="S604" s="28">
        <f t="shared" si="167"/>
        <v>1.996679917343008E-4</v>
      </c>
      <c r="T604" s="28">
        <f t="shared" si="167"/>
        <v>1.9894684483119928E-4</v>
      </c>
      <c r="U604" s="28">
        <f t="shared" si="167"/>
        <v>1.9814807041673143E-4</v>
      </c>
      <c r="V604" s="28">
        <f t="shared" si="167"/>
        <v>1.9739295485989995E-4</v>
      </c>
      <c r="W604" s="28">
        <f t="shared" si="167"/>
        <v>1.9669762322706988E-4</v>
      </c>
      <c r="X604" s="28">
        <f t="shared" si="167"/>
        <v>1.9598810440460288E-4</v>
      </c>
      <c r="Y604" s="28">
        <f t="shared" si="167"/>
        <v>1.6284395235146399E-4</v>
      </c>
      <c r="Z604" s="28">
        <f t="shared" si="167"/>
        <v>1.3003851043586731E-4</v>
      </c>
      <c r="AA604" s="28">
        <f t="shared" si="167"/>
        <v>1.3777051294741995E-4</v>
      </c>
      <c r="AB604" s="28">
        <f t="shared" si="167"/>
        <v>1.4540897335118581E-4</v>
      </c>
      <c r="AC604" s="28">
        <f t="shared" si="167"/>
        <v>1.171000792149141E-4</v>
      </c>
      <c r="AD604" s="28">
        <f t="shared" si="167"/>
        <v>9.4770498411644519E-5</v>
      </c>
      <c r="AE604" s="28">
        <f t="shared" si="167"/>
        <v>7.2498342019369107E-5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2.0270984452943372E-4</v>
      </c>
      <c r="D611" s="37">
        <f t="shared" si="173"/>
        <v>2.0270984452943377E-4</v>
      </c>
      <c r="E611" s="37">
        <f t="shared" si="173"/>
        <v>2.0270984452943374E-4</v>
      </c>
      <c r="F611" s="37">
        <f t="shared" si="173"/>
        <v>2.0270984452943369E-4</v>
      </c>
      <c r="G611" s="37">
        <f t="shared" si="173"/>
        <v>2.0270984452943372E-4</v>
      </c>
      <c r="H611" s="37">
        <f t="shared" si="173"/>
        <v>2.0270984452943369E-4</v>
      </c>
      <c r="I611" s="37">
        <f t="shared" si="173"/>
        <v>2.0270984452943372E-4</v>
      </c>
      <c r="J611" s="37">
        <f t="shared" si="173"/>
        <v>2.0270984452943369E-4</v>
      </c>
      <c r="K611" s="37">
        <f t="shared" si="173"/>
        <v>2.0270984452943372E-4</v>
      </c>
      <c r="L611" s="37">
        <f t="shared" si="173"/>
        <v>2.0270984452943372E-4</v>
      </c>
      <c r="M611" s="37">
        <f t="shared" si="173"/>
        <v>2.0270984452943374E-4</v>
      </c>
      <c r="N611" s="37">
        <f t="shared" si="173"/>
        <v>2.0270984452943374E-4</v>
      </c>
      <c r="O611" s="37">
        <f t="shared" si="173"/>
        <v>2.0270984452943372E-4</v>
      </c>
      <c r="P611" s="37">
        <f t="shared" si="173"/>
        <v>2.0197424414785645E-4</v>
      </c>
      <c r="Q611" s="37">
        <f t="shared" si="173"/>
        <v>2.0119334679166853E-4</v>
      </c>
      <c r="R611" s="37">
        <f t="shared" si="173"/>
        <v>2.0043820466260885E-4</v>
      </c>
      <c r="S611" s="37">
        <f t="shared" si="173"/>
        <v>1.996679917343008E-4</v>
      </c>
      <c r="T611" s="37">
        <f t="shared" si="173"/>
        <v>1.9894684483119928E-4</v>
      </c>
      <c r="U611" s="37">
        <f t="shared" si="173"/>
        <v>1.9814807041673143E-4</v>
      </c>
      <c r="V611" s="37">
        <f t="shared" si="173"/>
        <v>1.9739295485989995E-4</v>
      </c>
      <c r="W611" s="37">
        <f t="shared" si="173"/>
        <v>1.9669762322706988E-4</v>
      </c>
      <c r="X611" s="37">
        <f t="shared" si="173"/>
        <v>1.9598810440460288E-4</v>
      </c>
      <c r="Y611" s="37">
        <f t="shared" si="173"/>
        <v>1.6284395235146399E-4</v>
      </c>
      <c r="Z611" s="37">
        <f t="shared" si="173"/>
        <v>1.3003851043586731E-4</v>
      </c>
      <c r="AA611" s="37">
        <f t="shared" si="173"/>
        <v>1.3777051294741995E-4</v>
      </c>
      <c r="AB611" s="37">
        <f t="shared" si="173"/>
        <v>1.4540897335118581E-4</v>
      </c>
      <c r="AC611" s="37">
        <f t="shared" si="173"/>
        <v>1.171000792149141E-4</v>
      </c>
      <c r="AD611" s="37">
        <f t="shared" si="173"/>
        <v>9.4770498411644519E-5</v>
      </c>
      <c r="AE611" s="37">
        <f t="shared" si="173"/>
        <v>7.2498342019369107E-5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1.0122241468187707</v>
      </c>
      <c r="D613" s="28">
        <f t="shared" si="175"/>
        <v>1.0057522468259497</v>
      </c>
      <c r="E613" s="28">
        <f t="shared" si="175"/>
        <v>1.0354815286045151</v>
      </c>
      <c r="F613" s="28">
        <f t="shared" si="175"/>
        <v>1.037753601029453</v>
      </c>
      <c r="G613" s="28">
        <f t="shared" si="175"/>
        <v>1.0482828216177951</v>
      </c>
      <c r="H613" s="28">
        <f t="shared" si="175"/>
        <v>1.0772905993695445</v>
      </c>
      <c r="I613" s="28">
        <f t="shared" si="175"/>
        <v>1.1015347403247986</v>
      </c>
      <c r="J613" s="28">
        <f t="shared" si="175"/>
        <v>1.1015306819728445</v>
      </c>
      <c r="K613" s="28">
        <f t="shared" si="175"/>
        <v>1.0985078888723492</v>
      </c>
      <c r="L613" s="28">
        <f t="shared" si="175"/>
        <v>1.1176715134648978</v>
      </c>
      <c r="M613" s="28">
        <f t="shared" si="175"/>
        <v>1.0396216709715658</v>
      </c>
      <c r="N613" s="28">
        <f t="shared" si="175"/>
        <v>1.0511841767450207</v>
      </c>
      <c r="O613" s="28">
        <f t="shared" si="175"/>
        <v>1.0446138118661283</v>
      </c>
      <c r="P613" s="28">
        <f t="shared" si="175"/>
        <v>0.99139509907058798</v>
      </c>
      <c r="Q613" s="28">
        <f t="shared" si="175"/>
        <v>1.061977948978194</v>
      </c>
      <c r="R613" s="28">
        <f t="shared" si="175"/>
        <v>1.011253947801128</v>
      </c>
      <c r="S613" s="28">
        <f t="shared" si="175"/>
        <v>1.0223035908947402</v>
      </c>
      <c r="T613" s="28">
        <f t="shared" si="175"/>
        <v>1.0623666774395419</v>
      </c>
      <c r="U613" s="28">
        <f t="shared" si="175"/>
        <v>1.0721347659270128</v>
      </c>
      <c r="V613" s="28">
        <f t="shared" si="175"/>
        <v>1.0603715143216801</v>
      </c>
      <c r="W613" s="28">
        <f t="shared" si="175"/>
        <v>1.0171992791822579</v>
      </c>
      <c r="X613" s="28">
        <f t="shared" si="175"/>
        <v>0.92804616003253315</v>
      </c>
      <c r="Y613" s="28">
        <f t="shared" si="175"/>
        <v>0.93188619737186595</v>
      </c>
      <c r="Z613" s="28">
        <f t="shared" si="175"/>
        <v>1.0014529129789187</v>
      </c>
      <c r="AA613" s="28">
        <f t="shared" si="175"/>
        <v>1.0062917243609326</v>
      </c>
      <c r="AB613" s="28">
        <f t="shared" si="175"/>
        <v>1.0054417130409201</v>
      </c>
      <c r="AC613" s="28">
        <f t="shared" si="175"/>
        <v>1.0299965293142874</v>
      </c>
      <c r="AD613" s="28">
        <f t="shared" si="175"/>
        <v>1.003625456405093</v>
      </c>
      <c r="AE613" s="28">
        <f t="shared" si="175"/>
        <v>1.0110750441557048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2.9359380244657667E-2</v>
      </c>
      <c r="D615" s="37">
        <f t="shared" ref="D615:AE615" si="176">+D530</f>
        <v>2.9893100531291378E-2</v>
      </c>
      <c r="E615" s="37">
        <f t="shared" si="176"/>
        <v>3.0222151184949027E-2</v>
      </c>
      <c r="F615" s="37">
        <f t="shared" si="176"/>
        <v>3.0558462314375014E-2</v>
      </c>
      <c r="G615" s="37">
        <f t="shared" si="176"/>
        <v>3.1074249644188239E-2</v>
      </c>
      <c r="H615" s="37">
        <f t="shared" si="176"/>
        <v>3.177644296162295E-2</v>
      </c>
      <c r="I615" s="37">
        <f t="shared" si="176"/>
        <v>3.2381115237516397E-2</v>
      </c>
      <c r="J615" s="37">
        <f t="shared" si="176"/>
        <v>3.3055381432317996E-2</v>
      </c>
      <c r="K615" s="37">
        <f t="shared" si="176"/>
        <v>3.2447299512916403E-2</v>
      </c>
      <c r="L615" s="37">
        <f t="shared" si="176"/>
        <v>3.1915447574234868E-2</v>
      </c>
      <c r="M615" s="37">
        <f t="shared" si="176"/>
        <v>3.0984457415729385E-2</v>
      </c>
      <c r="N615" s="37">
        <f t="shared" si="176"/>
        <v>3.3765254346614475E-2</v>
      </c>
      <c r="O615" s="37">
        <f t="shared" si="176"/>
        <v>3.2994024622664084E-2</v>
      </c>
      <c r="P615" s="37">
        <f t="shared" si="176"/>
        <v>3.1574692505752532E-2</v>
      </c>
      <c r="Q615" s="37">
        <f t="shared" si="176"/>
        <v>3.095773415042094E-2</v>
      </c>
      <c r="R615" s="37">
        <f t="shared" si="176"/>
        <v>3.0627025729365535E-2</v>
      </c>
      <c r="S615" s="37">
        <f t="shared" si="176"/>
        <v>3.0279966349342536E-2</v>
      </c>
      <c r="T615" s="37">
        <f t="shared" si="176"/>
        <v>2.9193575986638902E-2</v>
      </c>
      <c r="U615" s="37">
        <f t="shared" si="176"/>
        <v>2.8745670824475773E-2</v>
      </c>
      <c r="V615" s="37">
        <f t="shared" si="176"/>
        <v>2.8289301637560035E-2</v>
      </c>
      <c r="W615" s="37">
        <f t="shared" si="176"/>
        <v>2.8137154843722666E-2</v>
      </c>
      <c r="X615" s="37">
        <f t="shared" si="176"/>
        <v>2.8043922475031069E-2</v>
      </c>
      <c r="Y615" s="37">
        <f t="shared" si="176"/>
        <v>2.6631692329951124E-2</v>
      </c>
      <c r="Z615" s="37">
        <f t="shared" si="176"/>
        <v>2.3928209906098032E-2</v>
      </c>
      <c r="AA615" s="37">
        <f t="shared" si="176"/>
        <v>2.5182403592966314E-2</v>
      </c>
      <c r="AB615" s="37">
        <f t="shared" si="176"/>
        <v>2.7093401770378181E-2</v>
      </c>
      <c r="AC615" s="37">
        <f t="shared" si="176"/>
        <v>2.6983632818163857E-2</v>
      </c>
      <c r="AD615" s="37">
        <f t="shared" si="176"/>
        <v>2.6626027572988271E-2</v>
      </c>
      <c r="AE615" s="37">
        <f t="shared" si="176"/>
        <v>2.6566587731968655E-2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0.98009743321732601</v>
      </c>
      <c r="D617" s="37">
        <f t="shared" ref="D617:AE617" si="177">+D541</f>
        <v>0.97320617776532004</v>
      </c>
      <c r="E617" s="37">
        <f t="shared" si="177"/>
        <v>1.0025144109828192</v>
      </c>
      <c r="F617" s="37">
        <f t="shared" si="177"/>
        <v>1.006080216144551</v>
      </c>
      <c r="G617" s="37">
        <f t="shared" si="177"/>
        <v>1.0159087217955984</v>
      </c>
      <c r="H617" s="37">
        <f t="shared" si="177"/>
        <v>1.044256482856047</v>
      </c>
      <c r="I617" s="37">
        <f t="shared" si="177"/>
        <v>1.0686530342372407</v>
      </c>
      <c r="J617" s="37">
        <f t="shared" si="177"/>
        <v>1.0669637112575872</v>
      </c>
      <c r="K617" s="37">
        <f t="shared" si="177"/>
        <v>1.063526742914858</v>
      </c>
      <c r="L617" s="37">
        <f t="shared" si="177"/>
        <v>1.0827080667721416</v>
      </c>
      <c r="M617" s="37">
        <f t="shared" si="177"/>
        <v>1.0069019395160472</v>
      </c>
      <c r="N617" s="37">
        <f t="shared" si="177"/>
        <v>1.0155677499043858</v>
      </c>
      <c r="O617" s="37">
        <f t="shared" si="177"/>
        <v>1.0111732608839623</v>
      </c>
      <c r="P617" s="37">
        <f t="shared" si="177"/>
        <v>0.95882168192840966</v>
      </c>
      <c r="Q617" s="37">
        <f t="shared" si="177"/>
        <v>1.0300272945942768</v>
      </c>
      <c r="R617" s="37">
        <f t="shared" si="177"/>
        <v>0.97883339440495487</v>
      </c>
      <c r="S617" s="37">
        <f t="shared" si="177"/>
        <v>0.99010223875877634</v>
      </c>
      <c r="T617" s="37">
        <f t="shared" si="177"/>
        <v>1.0314895105440052</v>
      </c>
      <c r="U617" s="37">
        <f t="shared" si="177"/>
        <v>1.0413891567677662</v>
      </c>
      <c r="V617" s="37">
        <f t="shared" si="177"/>
        <v>1.0303504438047162</v>
      </c>
      <c r="W617" s="37">
        <f t="shared" si="177"/>
        <v>0.9882463716329104</v>
      </c>
      <c r="X617" s="37">
        <f t="shared" si="177"/>
        <v>0.89819696265265303</v>
      </c>
      <c r="Y617" s="37">
        <f t="shared" si="177"/>
        <v>0.90190189756303063</v>
      </c>
      <c r="Z617" s="37">
        <f t="shared" si="177"/>
        <v>0.97439554189980471</v>
      </c>
      <c r="AA617" s="37">
        <f t="shared" si="177"/>
        <v>0.97819751843384029</v>
      </c>
      <c r="AB617" s="37">
        <f t="shared" si="177"/>
        <v>0.97500077580890276</v>
      </c>
      <c r="AC617" s="37">
        <f t="shared" si="177"/>
        <v>0.99804402241210632</v>
      </c>
      <c r="AD617" s="37">
        <f t="shared" si="177"/>
        <v>0.97330224912196484</v>
      </c>
      <c r="AE617" s="37">
        <f t="shared" si="177"/>
        <v>0.98066297505848421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2.767333356787124E-3</v>
      </c>
      <c r="D619" s="36">
        <f t="shared" ref="D619:AE619" si="178">+D545</f>
        <v>2.6529685293380828E-3</v>
      </c>
      <c r="E619" s="36">
        <f t="shared" si="178"/>
        <v>2.7449664367469439E-3</v>
      </c>
      <c r="F619" s="36">
        <f t="shared" si="178"/>
        <v>1.1149225705268176E-3</v>
      </c>
      <c r="G619" s="36">
        <f t="shared" si="178"/>
        <v>1.2998501780083142E-3</v>
      </c>
      <c r="H619" s="36">
        <f t="shared" si="178"/>
        <v>1.2576735518746004E-3</v>
      </c>
      <c r="I619" s="36">
        <f t="shared" si="178"/>
        <v>5.005908500414504E-4</v>
      </c>
      <c r="J619" s="36">
        <f t="shared" si="178"/>
        <v>1.511589282939456E-3</v>
      </c>
      <c r="K619" s="36">
        <f t="shared" si="178"/>
        <v>2.5338464445747223E-3</v>
      </c>
      <c r="L619" s="36">
        <f t="shared" si="178"/>
        <v>3.0479991185212905E-3</v>
      </c>
      <c r="M619" s="36">
        <f t="shared" si="178"/>
        <v>1.735274039789072E-3</v>
      </c>
      <c r="N619" s="36">
        <f t="shared" si="178"/>
        <v>1.8511724940204017E-3</v>
      </c>
      <c r="O619" s="36">
        <f t="shared" si="178"/>
        <v>4.4652635950202124E-4</v>
      </c>
      <c r="P619" s="36">
        <f t="shared" si="178"/>
        <v>9.9872463642577828E-4</v>
      </c>
      <c r="Q619" s="36">
        <f t="shared" si="178"/>
        <v>9.9292023349624925E-4</v>
      </c>
      <c r="R619" s="36">
        <f t="shared" si="178"/>
        <v>1.7935276668074338E-3</v>
      </c>
      <c r="S619" s="36">
        <f t="shared" si="178"/>
        <v>1.9213857866212818E-3</v>
      </c>
      <c r="T619" s="36">
        <f t="shared" si="178"/>
        <v>1.6835909088979406E-3</v>
      </c>
      <c r="U619" s="36">
        <f t="shared" si="178"/>
        <v>1.999938334770746E-3</v>
      </c>
      <c r="V619" s="36">
        <f t="shared" si="178"/>
        <v>1.7317688794038688E-3</v>
      </c>
      <c r="W619" s="36">
        <f t="shared" si="178"/>
        <v>8.1575270562495397E-4</v>
      </c>
      <c r="X619" s="36">
        <f t="shared" si="178"/>
        <v>1.8052749048490845E-3</v>
      </c>
      <c r="Y619" s="36">
        <f t="shared" si="178"/>
        <v>3.3526074788842318E-3</v>
      </c>
      <c r="Z619" s="36">
        <f t="shared" si="178"/>
        <v>3.129161173015902E-3</v>
      </c>
      <c r="AA619" s="36">
        <f t="shared" si="178"/>
        <v>2.9118023341260062E-3</v>
      </c>
      <c r="AB619" s="36">
        <f t="shared" si="178"/>
        <v>3.3475354616392919E-3</v>
      </c>
      <c r="AC619" s="36">
        <f t="shared" si="178"/>
        <v>4.9688740840173112E-3</v>
      </c>
      <c r="AD619" s="36">
        <f t="shared" si="178"/>
        <v>3.697179710139973E-3</v>
      </c>
      <c r="AE619" s="36">
        <f t="shared" si="178"/>
        <v>3.8454813652520352E-3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5.1866285871385927E-2</v>
      </c>
      <c r="D624" s="28">
        <f t="shared" si="180"/>
        <v>0.10672271404877788</v>
      </c>
      <c r="E624" s="28">
        <f t="shared" si="180"/>
        <v>4.3992272947852192E-2</v>
      </c>
      <c r="F624" s="28">
        <f t="shared" si="180"/>
        <v>0.12711867320898951</v>
      </c>
      <c r="G624" s="28">
        <f t="shared" si="180"/>
        <v>0.10372224570927703</v>
      </c>
      <c r="H624" s="28">
        <f t="shared" si="180"/>
        <v>4.8844175196769875E-2</v>
      </c>
      <c r="I624" s="28">
        <f t="shared" si="180"/>
        <v>5.2708700921958125E-2</v>
      </c>
      <c r="J624" s="28">
        <f t="shared" si="180"/>
        <v>0.16976067743295314</v>
      </c>
      <c r="K624" s="28">
        <f t="shared" si="180"/>
        <v>4.3034353817576677E-2</v>
      </c>
      <c r="L624" s="28">
        <f t="shared" si="180"/>
        <v>0.55027601469520204</v>
      </c>
      <c r="M624" s="28">
        <f t="shared" si="180"/>
        <v>3.1261329937976541E-2</v>
      </c>
      <c r="N624" s="28">
        <f t="shared" si="180"/>
        <v>2.3681318943309337E-2</v>
      </c>
      <c r="O624" s="28">
        <f t="shared" si="180"/>
        <v>0.37136755658784842</v>
      </c>
      <c r="P624" s="28">
        <f t="shared" si="180"/>
        <v>2.2409001012432744E-2</v>
      </c>
      <c r="Q624" s="28">
        <f t="shared" si="180"/>
        <v>7.5214840099119384E-2</v>
      </c>
      <c r="R624" s="28">
        <f t="shared" si="180"/>
        <v>5.1305277885664809E-2</v>
      </c>
      <c r="S624" s="28">
        <f t="shared" si="180"/>
        <v>2.4782570178874676E-2</v>
      </c>
      <c r="T624" s="28">
        <f t="shared" si="180"/>
        <v>0.24836144987868319</v>
      </c>
      <c r="U624" s="28">
        <f t="shared" si="180"/>
        <v>5.2116790640414197E-2</v>
      </c>
      <c r="V624" s="28">
        <f t="shared" si="180"/>
        <v>0.15200159875613464</v>
      </c>
      <c r="W624" s="28">
        <f t="shared" si="180"/>
        <v>6.7025992930485528E-2</v>
      </c>
      <c r="X624" s="28">
        <f t="shared" si="180"/>
        <v>1.1781655693579024E-2</v>
      </c>
      <c r="Y624" s="28">
        <f t="shared" si="180"/>
        <v>0.34140675787042646</v>
      </c>
      <c r="Z624" s="28">
        <f t="shared" si="180"/>
        <v>1.3804958322892042E-2</v>
      </c>
      <c r="AA624" s="28">
        <f t="shared" si="180"/>
        <v>0.18482484692874568</v>
      </c>
      <c r="AB624" s="28">
        <f t="shared" si="180"/>
        <v>0.30190465477002376</v>
      </c>
      <c r="AC624" s="28">
        <f t="shared" si="180"/>
        <v>5.7879609777955969E-2</v>
      </c>
      <c r="AD624" s="28">
        <f t="shared" si="180"/>
        <v>0.83279658722909133</v>
      </c>
      <c r="AE624" s="28">
        <f t="shared" si="180"/>
        <v>4.2570369901187052E-2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5.1657980459204736E-2</v>
      </c>
      <c r="D625" s="37">
        <f t="shared" si="181"/>
        <v>0.10566759667094978</v>
      </c>
      <c r="E625" s="37">
        <f t="shared" si="181"/>
        <v>4.3757261578947798E-2</v>
      </c>
      <c r="F625" s="37">
        <f t="shared" si="181"/>
        <v>0.12615098613821804</v>
      </c>
      <c r="G625" s="37">
        <f t="shared" si="181"/>
        <v>0.1023435652209532</v>
      </c>
      <c r="H625" s="37">
        <f t="shared" si="181"/>
        <v>4.8382712278553563E-2</v>
      </c>
      <c r="I625" s="37">
        <f t="shared" si="181"/>
        <v>5.1998949972095684E-2</v>
      </c>
      <c r="J625" s="37">
        <f t="shared" si="181"/>
        <v>0.16658368659564191</v>
      </c>
      <c r="K625" s="37">
        <f t="shared" si="181"/>
        <v>4.2147420357545526E-2</v>
      </c>
      <c r="L625" s="37">
        <f t="shared" si="181"/>
        <v>0.54601839155363885</v>
      </c>
      <c r="M625" s="37">
        <f t="shared" si="181"/>
        <v>3.0975451030095164E-2</v>
      </c>
      <c r="N625" s="37">
        <f t="shared" si="181"/>
        <v>2.3498538565264328E-2</v>
      </c>
      <c r="O625" s="37">
        <f t="shared" si="181"/>
        <v>0.36856553716488732</v>
      </c>
      <c r="P625" s="37">
        <f t="shared" si="181"/>
        <v>2.1898848432432744E-2</v>
      </c>
      <c r="Q625" s="37">
        <f t="shared" si="181"/>
        <v>7.3868072771704235E-2</v>
      </c>
      <c r="R625" s="37">
        <f t="shared" si="181"/>
        <v>5.050214562006481E-2</v>
      </c>
      <c r="S625" s="37">
        <f t="shared" si="181"/>
        <v>2.4307415208536614E-2</v>
      </c>
      <c r="T625" s="37">
        <f t="shared" si="181"/>
        <v>0.23600404259635843</v>
      </c>
      <c r="U625" s="37">
        <f t="shared" si="181"/>
        <v>4.8998313759519241E-2</v>
      </c>
      <c r="V625" s="37">
        <f t="shared" si="181"/>
        <v>0.14906018897153464</v>
      </c>
      <c r="W625" s="37">
        <f t="shared" si="181"/>
        <v>6.6154346224485516E-2</v>
      </c>
      <c r="X625" s="37">
        <f t="shared" si="181"/>
        <v>1.1503889462179024E-2</v>
      </c>
      <c r="Y625" s="37">
        <f t="shared" si="181"/>
        <v>0.33884712290722641</v>
      </c>
      <c r="Z625" s="37">
        <f t="shared" si="181"/>
        <v>1.3138902578692041E-2</v>
      </c>
      <c r="AA625" s="37">
        <f t="shared" si="181"/>
        <v>0.18247073001316169</v>
      </c>
      <c r="AB625" s="37">
        <f t="shared" si="181"/>
        <v>0.29844489795522977</v>
      </c>
      <c r="AC625" s="37">
        <f t="shared" si="181"/>
        <v>5.665060962347597E-2</v>
      </c>
      <c r="AD625" s="37">
        <f t="shared" si="181"/>
        <v>0.8231665594605273</v>
      </c>
      <c r="AE625" s="37">
        <f t="shared" si="181"/>
        <v>4.171559847296305E-2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1.8744838181194426E-5</v>
      </c>
      <c r="D626" s="37">
        <f t="shared" si="182"/>
        <v>9.6804709228100961E-5</v>
      </c>
      <c r="E626" s="37">
        <f t="shared" si="182"/>
        <v>1.5191819304393212E-5</v>
      </c>
      <c r="F626" s="37">
        <f t="shared" si="182"/>
        <v>9.9081513371448822E-5</v>
      </c>
      <c r="G626" s="37">
        <f t="shared" si="182"/>
        <v>6.9266110723836997E-5</v>
      </c>
      <c r="H626" s="37">
        <f t="shared" si="182"/>
        <v>7.6089574616311885E-5</v>
      </c>
      <c r="I626" s="37">
        <f t="shared" si="182"/>
        <v>8.5389034062437582E-5</v>
      </c>
      <c r="J626" s="37">
        <f t="shared" si="182"/>
        <v>9.622412031124864E-5</v>
      </c>
      <c r="K626" s="37">
        <f t="shared" si="182"/>
        <v>3.4892467431150417E-5</v>
      </c>
      <c r="L626" s="37">
        <f t="shared" si="182"/>
        <v>2.7704205316318232E-4</v>
      </c>
      <c r="M626" s="37">
        <f t="shared" si="182"/>
        <v>2.4803190881381125E-5</v>
      </c>
      <c r="N626" s="37">
        <f t="shared" si="182"/>
        <v>2.0563038845007305E-5</v>
      </c>
      <c r="O626" s="37">
        <f t="shared" si="182"/>
        <v>1.692455295611094E-4</v>
      </c>
      <c r="P626" s="37">
        <f t="shared" si="182"/>
        <v>0</v>
      </c>
      <c r="Q626" s="37">
        <f t="shared" si="182"/>
        <v>4.7319299999999999E-6</v>
      </c>
      <c r="R626" s="37">
        <f t="shared" si="182"/>
        <v>3.1311000000000004E-6</v>
      </c>
      <c r="S626" s="37">
        <f t="shared" si="182"/>
        <v>1.3230000000000002E-8</v>
      </c>
      <c r="T626" s="37">
        <f t="shared" si="182"/>
        <v>1.0510794E-3</v>
      </c>
      <c r="U626" s="37">
        <f t="shared" si="182"/>
        <v>2.3862510000000001E-5</v>
      </c>
      <c r="V626" s="37">
        <f t="shared" si="182"/>
        <v>1.004598E-4</v>
      </c>
      <c r="W626" s="37">
        <f t="shared" si="182"/>
        <v>5.2038000000000017E-6</v>
      </c>
      <c r="X626" s="37">
        <f t="shared" si="182"/>
        <v>1.5214500000000001E-6</v>
      </c>
      <c r="Y626" s="37">
        <f t="shared" si="182"/>
        <v>1.4636525400000004E-3</v>
      </c>
      <c r="Z626" s="37">
        <f t="shared" si="182"/>
        <v>2.1811860000000001E-5</v>
      </c>
      <c r="AA626" s="37">
        <f t="shared" si="182"/>
        <v>1.65290328E-4</v>
      </c>
      <c r="AB626" s="37">
        <f t="shared" si="182"/>
        <v>8.7856020000000036E-5</v>
      </c>
      <c r="AC626" s="37">
        <f t="shared" si="182"/>
        <v>8.618022000000002E-5</v>
      </c>
      <c r="AD626" s="37">
        <f t="shared" si="182"/>
        <v>3.0412727100000004E-3</v>
      </c>
      <c r="AE626" s="37">
        <f t="shared" si="182"/>
        <v>5.6933099999999999E-5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1.8956057399999998E-4</v>
      </c>
      <c r="D627" s="37">
        <f t="shared" si="183"/>
        <v>9.5831266860000013E-4</v>
      </c>
      <c r="E627" s="37">
        <f t="shared" si="183"/>
        <v>2.1981954960000001E-4</v>
      </c>
      <c r="F627" s="37">
        <f t="shared" si="183"/>
        <v>8.6860555740000001E-4</v>
      </c>
      <c r="G627" s="37">
        <f t="shared" si="183"/>
        <v>1.3094143775999999E-3</v>
      </c>
      <c r="H627" s="37">
        <f t="shared" si="183"/>
        <v>3.8537334360000001E-4</v>
      </c>
      <c r="I627" s="37">
        <f t="shared" si="183"/>
        <v>6.243619158E-4</v>
      </c>
      <c r="J627" s="37">
        <f t="shared" si="183"/>
        <v>3.0807667170000001E-3</v>
      </c>
      <c r="K627" s="37">
        <f t="shared" si="183"/>
        <v>8.520409925999999E-4</v>
      </c>
      <c r="L627" s="37">
        <f t="shared" si="183"/>
        <v>3.9805810884000004E-3</v>
      </c>
      <c r="M627" s="37">
        <f t="shared" si="183"/>
        <v>2.61075717E-4</v>
      </c>
      <c r="N627" s="37">
        <f t="shared" si="183"/>
        <v>1.6221733919999997E-4</v>
      </c>
      <c r="O627" s="37">
        <f t="shared" si="183"/>
        <v>2.6327738934E-3</v>
      </c>
      <c r="P627" s="37">
        <f t="shared" si="183"/>
        <v>5.1015258000000011E-4</v>
      </c>
      <c r="Q627" s="37">
        <f t="shared" si="183"/>
        <v>1.3420353974151423E-3</v>
      </c>
      <c r="R627" s="37">
        <f t="shared" si="183"/>
        <v>8.0000116560000013E-4</v>
      </c>
      <c r="S627" s="37">
        <f t="shared" si="183"/>
        <v>4.7514174033806488E-4</v>
      </c>
      <c r="T627" s="37">
        <f t="shared" si="183"/>
        <v>1.1306327882324779E-2</v>
      </c>
      <c r="U627" s="37">
        <f t="shared" si="183"/>
        <v>3.0946143708949587E-3</v>
      </c>
      <c r="V627" s="37">
        <f t="shared" si="183"/>
        <v>2.8409499845999994E-3</v>
      </c>
      <c r="W627" s="37">
        <f t="shared" si="183"/>
        <v>8.664429060000001E-4</v>
      </c>
      <c r="X627" s="37">
        <f t="shared" si="183"/>
        <v>2.7624478139999997E-4</v>
      </c>
      <c r="Y627" s="37">
        <f t="shared" si="183"/>
        <v>1.0959824232000001E-3</v>
      </c>
      <c r="Z627" s="37">
        <f t="shared" si="183"/>
        <v>6.4424388419999997E-4</v>
      </c>
      <c r="AA627" s="37">
        <f t="shared" si="183"/>
        <v>2.1888265875840002E-3</v>
      </c>
      <c r="AB627" s="37">
        <f t="shared" si="183"/>
        <v>3.3719007947939994E-3</v>
      </c>
      <c r="AC627" s="37">
        <f t="shared" si="183"/>
        <v>1.1428199344799999E-3</v>
      </c>
      <c r="AD627" s="37">
        <f t="shared" si="183"/>
        <v>6.588755058564E-3</v>
      </c>
      <c r="AE627" s="37">
        <f t="shared" si="183"/>
        <v>7.97838328224E-4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9.0212551349835468E-2</v>
      </c>
      <c r="D633" s="28">
        <f t="shared" si="187"/>
        <v>8.7491418394118003E-2</v>
      </c>
      <c r="E633" s="28">
        <f t="shared" si="187"/>
        <v>8.9516999846883175E-2</v>
      </c>
      <c r="F633" s="28">
        <f t="shared" si="187"/>
        <v>9.0791660716181749E-2</v>
      </c>
      <c r="G633" s="28">
        <f t="shared" si="187"/>
        <v>9.0775931528845777E-2</v>
      </c>
      <c r="H633" s="28">
        <f t="shared" si="187"/>
        <v>9.3714100658817703E-2</v>
      </c>
      <c r="I633" s="28">
        <f t="shared" si="187"/>
        <v>8.8400953418970696E-2</v>
      </c>
      <c r="J633" s="28">
        <f t="shared" si="187"/>
        <v>8.3013028395638538E-2</v>
      </c>
      <c r="K633" s="28">
        <f t="shared" si="187"/>
        <v>7.8071274219624814E-2</v>
      </c>
      <c r="L633" s="28">
        <f t="shared" si="187"/>
        <v>7.874472177248891E-2</v>
      </c>
      <c r="M633" s="28">
        <f t="shared" si="187"/>
        <v>8.569574476932583E-2</v>
      </c>
      <c r="N633" s="28">
        <f t="shared" si="187"/>
        <v>5.6082381786107423E-2</v>
      </c>
      <c r="O633" s="28">
        <f t="shared" si="187"/>
        <v>4.4744194032276696E-2</v>
      </c>
      <c r="P633" s="28">
        <f t="shared" si="187"/>
        <v>8.6235021180767743E-2</v>
      </c>
      <c r="Q633" s="28">
        <f t="shared" si="187"/>
        <v>9.9077429206591336E-2</v>
      </c>
      <c r="R633" s="28">
        <f t="shared" si="187"/>
        <v>0.11709840759054047</v>
      </c>
      <c r="S633" s="28">
        <f t="shared" si="187"/>
        <v>0.11587393056710679</v>
      </c>
      <c r="T633" s="28">
        <f t="shared" si="187"/>
        <v>0.10014115571044449</v>
      </c>
      <c r="U633" s="28">
        <f t="shared" si="187"/>
        <v>0.10323087325782099</v>
      </c>
      <c r="V633" s="28">
        <f t="shared" si="187"/>
        <v>9.7258209669677353E-2</v>
      </c>
      <c r="W633" s="28">
        <f t="shared" si="187"/>
        <v>6.8269086652712127E-2</v>
      </c>
      <c r="X633" s="28">
        <f t="shared" si="187"/>
        <v>9.1963693690492843E-2</v>
      </c>
      <c r="Y633" s="28">
        <f t="shared" si="187"/>
        <v>8.7241051840593734E-2</v>
      </c>
      <c r="Z633" s="28">
        <f t="shared" si="187"/>
        <v>8.9639677146606395E-2</v>
      </c>
      <c r="AA633" s="28">
        <f t="shared" si="187"/>
        <v>9.6404497089542476E-2</v>
      </c>
      <c r="AB633" s="28">
        <f t="shared" si="187"/>
        <v>9.0886630798950485E-2</v>
      </c>
      <c r="AC633" s="28">
        <f t="shared" si="187"/>
        <v>9.3717335973303686E-2</v>
      </c>
      <c r="AD633" s="28">
        <f t="shared" si="187"/>
        <v>9.8129732826536503E-2</v>
      </c>
      <c r="AE633" s="28">
        <f t="shared" si="187"/>
        <v>0.10496499723232078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0</v>
      </c>
      <c r="O635" s="37">
        <f t="shared" si="188"/>
        <v>0</v>
      </c>
      <c r="P635" s="37">
        <f t="shared" si="188"/>
        <v>0</v>
      </c>
      <c r="Q635" s="37">
        <f t="shared" si="188"/>
        <v>0</v>
      </c>
      <c r="R635" s="37">
        <f t="shared" si="188"/>
        <v>0</v>
      </c>
      <c r="S635" s="37">
        <f t="shared" ref="D635:AE636" si="189">+S578</f>
        <v>0</v>
      </c>
      <c r="T635" s="37">
        <f t="shared" si="189"/>
        <v>0</v>
      </c>
      <c r="U635" s="37">
        <f t="shared" si="189"/>
        <v>0</v>
      </c>
      <c r="V635" s="37">
        <f t="shared" si="189"/>
        <v>0</v>
      </c>
      <c r="W635" s="37">
        <f t="shared" si="189"/>
        <v>0</v>
      </c>
      <c r="X635" s="37">
        <f t="shared" si="189"/>
        <v>0</v>
      </c>
      <c r="Y635" s="37">
        <f t="shared" si="189"/>
        <v>0</v>
      </c>
      <c r="Z635" s="37">
        <f t="shared" si="189"/>
        <v>0</v>
      </c>
      <c r="AA635" s="37">
        <f t="shared" si="189"/>
        <v>0</v>
      </c>
      <c r="AB635" s="37">
        <f t="shared" si="189"/>
        <v>0</v>
      </c>
      <c r="AC635" s="37">
        <f t="shared" si="189"/>
        <v>0</v>
      </c>
      <c r="AD635" s="37">
        <f t="shared" si="189"/>
        <v>0</v>
      </c>
      <c r="AE635" s="37">
        <f t="shared" si="189"/>
        <v>0</v>
      </c>
    </row>
    <row r="636" spans="1:31" x14ac:dyDescent="0.2">
      <c r="A636" s="9" t="s">
        <v>730</v>
      </c>
      <c r="B636" s="4" t="s">
        <v>731</v>
      </c>
      <c r="C636" s="37">
        <f t="shared" si="188"/>
        <v>1.5075280735627659E-3</v>
      </c>
      <c r="D636" s="37">
        <f t="shared" si="189"/>
        <v>1.5313923960776847E-3</v>
      </c>
      <c r="E636" s="37">
        <f t="shared" si="189"/>
        <v>1.510521405196961E-3</v>
      </c>
      <c r="F636" s="37">
        <f t="shared" si="189"/>
        <v>1.5295039289722728E-3</v>
      </c>
      <c r="G636" s="37">
        <f t="shared" si="189"/>
        <v>1.5386464908453623E-3</v>
      </c>
      <c r="H636" s="37">
        <f t="shared" si="189"/>
        <v>1.5718677209277164E-3</v>
      </c>
      <c r="I636" s="37">
        <f t="shared" si="189"/>
        <v>1.6048270674281996E-3</v>
      </c>
      <c r="J636" s="37">
        <f t="shared" si="189"/>
        <v>1.6419225497084165E-3</v>
      </c>
      <c r="K636" s="37">
        <f t="shared" si="189"/>
        <v>1.6577687705210389E-3</v>
      </c>
      <c r="L636" s="37">
        <f t="shared" si="189"/>
        <v>1.6393562445480225E-3</v>
      </c>
      <c r="M636" s="37">
        <f t="shared" si="189"/>
        <v>1.6604693128643053E-3</v>
      </c>
      <c r="N636" s="37">
        <f t="shared" si="189"/>
        <v>1.6659290339984883E-3</v>
      </c>
      <c r="O636" s="37">
        <f t="shared" si="189"/>
        <v>1.7538522174641753E-3</v>
      </c>
      <c r="P636" s="37">
        <f t="shared" si="189"/>
        <v>1.8993982172912619E-3</v>
      </c>
      <c r="Q636" s="37">
        <f t="shared" si="189"/>
        <v>1.9919747567894337E-3</v>
      </c>
      <c r="R636" s="37">
        <f t="shared" si="189"/>
        <v>2.0537062397118868E-3</v>
      </c>
      <c r="S636" s="37">
        <f t="shared" si="189"/>
        <v>2.2703801546179289E-3</v>
      </c>
      <c r="T636" s="37">
        <f t="shared" si="189"/>
        <v>2.4909242045795094E-3</v>
      </c>
      <c r="U636" s="37">
        <f t="shared" si="189"/>
        <v>2.6577490320338756E-3</v>
      </c>
      <c r="V636" s="37">
        <f t="shared" si="189"/>
        <v>2.6864792450745456E-3</v>
      </c>
      <c r="W636" s="37">
        <f t="shared" si="189"/>
        <v>2.7006333276851308E-3</v>
      </c>
      <c r="X636" s="37">
        <f t="shared" si="189"/>
        <v>2.7030351853557467E-3</v>
      </c>
      <c r="Y636" s="37">
        <f t="shared" si="189"/>
        <v>2.6975754296767194E-3</v>
      </c>
      <c r="Z636" s="37">
        <f t="shared" si="189"/>
        <v>2.7232246804063248E-3</v>
      </c>
      <c r="AA636" s="37">
        <f t="shared" si="189"/>
        <v>2.808926033993226E-3</v>
      </c>
      <c r="AB636" s="37">
        <f t="shared" si="189"/>
        <v>2.9001870498339094E-3</v>
      </c>
      <c r="AC636" s="37">
        <f t="shared" si="189"/>
        <v>2.9899533520738471E-3</v>
      </c>
      <c r="AD636" s="37">
        <f t="shared" si="189"/>
        <v>2.9742258309777138E-3</v>
      </c>
      <c r="AE636" s="37">
        <f t="shared" si="189"/>
        <v>3.1372779189414008E-3</v>
      </c>
    </row>
    <row r="637" spans="1:31" x14ac:dyDescent="0.2">
      <c r="A637" s="9" t="s">
        <v>736</v>
      </c>
      <c r="B637" s="4" t="s">
        <v>737</v>
      </c>
      <c r="C637" s="37">
        <f>+C580</f>
        <v>8.8705023276272707E-2</v>
      </c>
      <c r="D637" s="37">
        <f t="shared" ref="D637:AE637" si="190">+D580</f>
        <v>8.5960025998040313E-2</v>
      </c>
      <c r="E637" s="37">
        <f t="shared" si="190"/>
        <v>8.8006478441686214E-2</v>
      </c>
      <c r="F637" s="37">
        <f t="shared" si="190"/>
        <v>8.9262156787209473E-2</v>
      </c>
      <c r="G637" s="37">
        <f t="shared" si="190"/>
        <v>8.9237285038000408E-2</v>
      </c>
      <c r="H637" s="37">
        <f t="shared" si="190"/>
        <v>9.2142232937889992E-2</v>
      </c>
      <c r="I637" s="37">
        <f t="shared" si="190"/>
        <v>8.6796126351542491E-2</v>
      </c>
      <c r="J637" s="37">
        <f t="shared" si="190"/>
        <v>8.1371105845930117E-2</v>
      </c>
      <c r="K637" s="37">
        <f t="shared" si="190"/>
        <v>7.6413505449103775E-2</v>
      </c>
      <c r="L637" s="37">
        <f t="shared" si="190"/>
        <v>7.7105365527940881E-2</v>
      </c>
      <c r="M637" s="37">
        <f t="shared" si="190"/>
        <v>8.4035275456461528E-2</v>
      </c>
      <c r="N637" s="37">
        <f t="shared" si="190"/>
        <v>5.4416452752108935E-2</v>
      </c>
      <c r="O637" s="37">
        <f t="shared" si="190"/>
        <v>4.2990341814812517E-2</v>
      </c>
      <c r="P637" s="37">
        <f t="shared" si="190"/>
        <v>8.4335622963476478E-2</v>
      </c>
      <c r="Q637" s="37">
        <f t="shared" si="190"/>
        <v>9.7085454449801906E-2</v>
      </c>
      <c r="R637" s="37">
        <f t="shared" si="190"/>
        <v>0.11504470135082857</v>
      </c>
      <c r="S637" s="37">
        <f t="shared" si="190"/>
        <v>0.11360355041248886</v>
      </c>
      <c r="T637" s="37">
        <f t="shared" si="190"/>
        <v>9.7650231505864979E-2</v>
      </c>
      <c r="U637" s="37">
        <f t="shared" si="190"/>
        <v>0.10057312422578711</v>
      </c>
      <c r="V637" s="37">
        <f t="shared" si="190"/>
        <v>9.4571730424602804E-2</v>
      </c>
      <c r="W637" s="37">
        <f t="shared" si="190"/>
        <v>6.556845332502699E-2</v>
      </c>
      <c r="X637" s="37">
        <f t="shared" si="190"/>
        <v>8.9260658505137092E-2</v>
      </c>
      <c r="Y637" s="37">
        <f t="shared" si="190"/>
        <v>8.4543476410917015E-2</v>
      </c>
      <c r="Z637" s="37">
        <f t="shared" si="190"/>
        <v>8.691645246620007E-2</v>
      </c>
      <c r="AA637" s="37">
        <f t="shared" si="190"/>
        <v>9.3595571055549248E-2</v>
      </c>
      <c r="AB637" s="37">
        <f t="shared" si="190"/>
        <v>8.7986443749116572E-2</v>
      </c>
      <c r="AC637" s="37">
        <f t="shared" si="190"/>
        <v>9.0727382621229841E-2</v>
      </c>
      <c r="AD637" s="37">
        <f t="shared" si="190"/>
        <v>9.5155506995558789E-2</v>
      </c>
      <c r="AE637" s="37">
        <f t="shared" si="190"/>
        <v>0.10182771931337938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1.333038035256255</v>
      </c>
      <c r="D656" s="28">
        <f t="shared" si="195"/>
        <v>1.4066500547535337</v>
      </c>
      <c r="E656" s="28">
        <f t="shared" si="195"/>
        <v>1.3853542200707383</v>
      </c>
      <c r="F656" s="28">
        <f t="shared" si="195"/>
        <v>1.4385445298937984</v>
      </c>
      <c r="G656" s="28">
        <f t="shared" si="195"/>
        <v>1.4347407160923495</v>
      </c>
      <c r="H656" s="28">
        <f t="shared" si="195"/>
        <v>1.4258125975363056</v>
      </c>
      <c r="I656" s="28">
        <f t="shared" si="195"/>
        <v>1.4584866934969003</v>
      </c>
      <c r="J656" s="28">
        <f t="shared" si="195"/>
        <v>1.5665499375348397</v>
      </c>
      <c r="K656" s="28">
        <f t="shared" si="195"/>
        <v>1.4455043761390332</v>
      </c>
      <c r="L656" s="28">
        <f t="shared" si="195"/>
        <v>1.9881535129449319</v>
      </c>
      <c r="M656" s="28">
        <f t="shared" si="195"/>
        <v>1.4161882275078175</v>
      </c>
      <c r="N656" s="28">
        <f t="shared" si="195"/>
        <v>1.366768637288442</v>
      </c>
      <c r="O656" s="28">
        <f t="shared" si="195"/>
        <v>1.7080477408895143</v>
      </c>
      <c r="P656" s="28">
        <f t="shared" si="195"/>
        <v>1.3349160492309562</v>
      </c>
      <c r="Q656" s="28">
        <f t="shared" si="195"/>
        <v>1.4889171005483781</v>
      </c>
      <c r="R656" s="28">
        <f t="shared" si="195"/>
        <v>1.4644259248268772</v>
      </c>
      <c r="S656" s="28">
        <f t="shared" si="195"/>
        <v>1.4802476828781219</v>
      </c>
      <c r="T656" s="28">
        <f t="shared" si="195"/>
        <v>1.7871721368598001</v>
      </c>
      <c r="U656" s="28">
        <f t="shared" si="195"/>
        <v>1.6135976056187906</v>
      </c>
      <c r="V656" s="28">
        <f t="shared" si="195"/>
        <v>1.6954439281765596</v>
      </c>
      <c r="W656" s="28">
        <f t="shared" si="195"/>
        <v>1.4853186192702827</v>
      </c>
      <c r="X656" s="28">
        <f t="shared" si="195"/>
        <v>1.4195672902441672</v>
      </c>
      <c r="Y656" s="28">
        <f t="shared" si="195"/>
        <v>1.774071961450056</v>
      </c>
      <c r="Z656" s="28">
        <f t="shared" si="195"/>
        <v>1.5563326821911698</v>
      </c>
      <c r="AA656" s="28">
        <f t="shared" si="195"/>
        <v>1.7423478931047152</v>
      </c>
      <c r="AB656" s="28">
        <f t="shared" si="195"/>
        <v>1.8819343409697253</v>
      </c>
      <c r="AC656" s="28">
        <f t="shared" si="195"/>
        <v>1.6782796742493036</v>
      </c>
      <c r="AD656" s="28">
        <f t="shared" si="195"/>
        <v>2.4335333026970054</v>
      </c>
      <c r="AE656" s="28">
        <f t="shared" si="195"/>
        <v>1.6652311024854576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0.17853234137173332</v>
      </c>
      <c r="D657" s="28">
        <f t="shared" si="196"/>
        <v>0.20648096564015864</v>
      </c>
      <c r="E657" s="28">
        <f t="shared" si="196"/>
        <v>0.21616070882695843</v>
      </c>
      <c r="F657" s="28">
        <f t="shared" si="196"/>
        <v>0.18267788509464464</v>
      </c>
      <c r="G657" s="28">
        <f t="shared" si="196"/>
        <v>0.19175700739190241</v>
      </c>
      <c r="H657" s="28">
        <f t="shared" si="196"/>
        <v>0.20576101246664402</v>
      </c>
      <c r="I657" s="28">
        <f t="shared" si="196"/>
        <v>0.21563958898664323</v>
      </c>
      <c r="J657" s="28">
        <f t="shared" si="196"/>
        <v>0.21204283988887404</v>
      </c>
      <c r="K657" s="28">
        <f t="shared" si="196"/>
        <v>0.22568814938495313</v>
      </c>
      <c r="L657" s="28">
        <f t="shared" si="196"/>
        <v>0.24125855316781386</v>
      </c>
      <c r="M657" s="28">
        <f t="shared" si="196"/>
        <v>0.25940677198442003</v>
      </c>
      <c r="N657" s="28">
        <f t="shared" si="196"/>
        <v>0.23561804996947505</v>
      </c>
      <c r="O657" s="28">
        <f t="shared" si="196"/>
        <v>0.24711946855873121</v>
      </c>
      <c r="P657" s="28">
        <f t="shared" si="196"/>
        <v>0.23467495372302011</v>
      </c>
      <c r="Q657" s="28">
        <f t="shared" si="196"/>
        <v>0.25244568891768177</v>
      </c>
      <c r="R657" s="28">
        <f t="shared" si="196"/>
        <v>0.28456785334488127</v>
      </c>
      <c r="S657" s="28">
        <f t="shared" si="196"/>
        <v>0.31708792324566581</v>
      </c>
      <c r="T657" s="28">
        <f t="shared" si="196"/>
        <v>0.3761039069862992</v>
      </c>
      <c r="U657" s="28">
        <f t="shared" si="196"/>
        <v>0.38591702772312569</v>
      </c>
      <c r="V657" s="28">
        <f t="shared" si="196"/>
        <v>0.38561521247420771</v>
      </c>
      <c r="W657" s="28">
        <f t="shared" si="196"/>
        <v>0.33262756288160017</v>
      </c>
      <c r="X657" s="28">
        <f t="shared" si="196"/>
        <v>0.38757979272315768</v>
      </c>
      <c r="Y657" s="28">
        <f t="shared" si="196"/>
        <v>0.41337511041481828</v>
      </c>
      <c r="Z657" s="28">
        <f t="shared" si="196"/>
        <v>0.45130509523231682</v>
      </c>
      <c r="AA657" s="28">
        <f t="shared" si="196"/>
        <v>0.45468905421254685</v>
      </c>
      <c r="AB657" s="28">
        <f t="shared" si="196"/>
        <v>0.4835559333864799</v>
      </c>
      <c r="AC657" s="28">
        <f t="shared" si="196"/>
        <v>0.49656909910454172</v>
      </c>
      <c r="AD657" s="28">
        <f t="shared" si="196"/>
        <v>0.49888675573787306</v>
      </c>
      <c r="AE657" s="28">
        <f t="shared" si="196"/>
        <v>0.5065481928542257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2.0270984452943372E-4</v>
      </c>
      <c r="D658" s="28">
        <f t="shared" si="197"/>
        <v>2.0270984452943377E-4</v>
      </c>
      <c r="E658" s="28">
        <f t="shared" si="197"/>
        <v>2.0270984452943374E-4</v>
      </c>
      <c r="F658" s="28">
        <f t="shared" si="197"/>
        <v>2.0270984452943369E-4</v>
      </c>
      <c r="G658" s="28">
        <f t="shared" si="197"/>
        <v>2.0270984452943372E-4</v>
      </c>
      <c r="H658" s="28">
        <f t="shared" si="197"/>
        <v>2.0270984452943369E-4</v>
      </c>
      <c r="I658" s="28">
        <f t="shared" si="197"/>
        <v>2.0270984452943372E-4</v>
      </c>
      <c r="J658" s="28">
        <f t="shared" si="197"/>
        <v>2.0270984452943369E-4</v>
      </c>
      <c r="K658" s="28">
        <f t="shared" si="197"/>
        <v>2.0270984452943372E-4</v>
      </c>
      <c r="L658" s="28">
        <f t="shared" si="197"/>
        <v>2.0270984452943372E-4</v>
      </c>
      <c r="M658" s="28">
        <f t="shared" si="197"/>
        <v>2.0270984452943374E-4</v>
      </c>
      <c r="N658" s="28">
        <f t="shared" si="197"/>
        <v>2.0270984452943374E-4</v>
      </c>
      <c r="O658" s="28">
        <f t="shared" si="197"/>
        <v>2.0270984452943372E-4</v>
      </c>
      <c r="P658" s="28">
        <f t="shared" si="197"/>
        <v>2.0197424414785645E-4</v>
      </c>
      <c r="Q658" s="28">
        <f t="shared" si="197"/>
        <v>2.0119334679166853E-4</v>
      </c>
      <c r="R658" s="28">
        <f t="shared" si="197"/>
        <v>2.0043820466260885E-4</v>
      </c>
      <c r="S658" s="28">
        <f t="shared" si="197"/>
        <v>1.996679917343008E-4</v>
      </c>
      <c r="T658" s="28">
        <f t="shared" si="197"/>
        <v>1.9894684483119928E-4</v>
      </c>
      <c r="U658" s="28">
        <f t="shared" si="197"/>
        <v>1.9814807041673143E-4</v>
      </c>
      <c r="V658" s="28">
        <f t="shared" si="197"/>
        <v>1.9739295485989995E-4</v>
      </c>
      <c r="W658" s="28">
        <f t="shared" si="197"/>
        <v>1.9669762322706988E-4</v>
      </c>
      <c r="X658" s="28">
        <f t="shared" si="197"/>
        <v>1.9598810440460288E-4</v>
      </c>
      <c r="Y658" s="28">
        <f t="shared" si="197"/>
        <v>1.6284395235146399E-4</v>
      </c>
      <c r="Z658" s="28">
        <f t="shared" si="197"/>
        <v>1.3003851043586731E-4</v>
      </c>
      <c r="AA658" s="28">
        <f t="shared" si="197"/>
        <v>1.3777051294741995E-4</v>
      </c>
      <c r="AB658" s="28">
        <f t="shared" si="197"/>
        <v>1.4540897335118581E-4</v>
      </c>
      <c r="AC658" s="28">
        <f t="shared" si="197"/>
        <v>1.171000792149141E-4</v>
      </c>
      <c r="AD658" s="28">
        <f t="shared" si="197"/>
        <v>9.4770498411644519E-5</v>
      </c>
      <c r="AE658" s="28">
        <f t="shared" si="197"/>
        <v>7.2498342019369107E-5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1.0122241468187707</v>
      </c>
      <c r="D659" s="28">
        <f t="shared" si="198"/>
        <v>1.0057522468259497</v>
      </c>
      <c r="E659" s="28">
        <f t="shared" si="198"/>
        <v>1.0354815286045151</v>
      </c>
      <c r="F659" s="28">
        <f t="shared" si="198"/>
        <v>1.037753601029453</v>
      </c>
      <c r="G659" s="28">
        <f t="shared" si="198"/>
        <v>1.0482828216177951</v>
      </c>
      <c r="H659" s="28">
        <f t="shared" si="198"/>
        <v>1.0772905993695445</v>
      </c>
      <c r="I659" s="28">
        <f t="shared" si="198"/>
        <v>1.1015347403247986</v>
      </c>
      <c r="J659" s="28">
        <f t="shared" si="198"/>
        <v>1.1015306819728445</v>
      </c>
      <c r="K659" s="28">
        <f t="shared" si="198"/>
        <v>1.0985078888723492</v>
      </c>
      <c r="L659" s="28">
        <f t="shared" si="198"/>
        <v>1.1176715134648978</v>
      </c>
      <c r="M659" s="28">
        <f t="shared" si="198"/>
        <v>1.0396216709715658</v>
      </c>
      <c r="N659" s="28">
        <f t="shared" si="198"/>
        <v>1.0511841767450207</v>
      </c>
      <c r="O659" s="28">
        <f t="shared" si="198"/>
        <v>1.0446138118661283</v>
      </c>
      <c r="P659" s="28">
        <f t="shared" si="198"/>
        <v>0.99139509907058798</v>
      </c>
      <c r="Q659" s="28">
        <f t="shared" si="198"/>
        <v>1.061977948978194</v>
      </c>
      <c r="R659" s="28">
        <f t="shared" si="198"/>
        <v>1.011253947801128</v>
      </c>
      <c r="S659" s="28">
        <f t="shared" si="198"/>
        <v>1.0223035908947402</v>
      </c>
      <c r="T659" s="28">
        <f t="shared" si="198"/>
        <v>1.0623666774395419</v>
      </c>
      <c r="U659" s="28">
        <f t="shared" si="198"/>
        <v>1.0721347659270128</v>
      </c>
      <c r="V659" s="28">
        <f t="shared" si="198"/>
        <v>1.0603715143216801</v>
      </c>
      <c r="W659" s="28">
        <f t="shared" si="198"/>
        <v>1.0171992791822579</v>
      </c>
      <c r="X659" s="28">
        <f t="shared" si="198"/>
        <v>0.92804616003253315</v>
      </c>
      <c r="Y659" s="28">
        <f t="shared" si="198"/>
        <v>0.93188619737186595</v>
      </c>
      <c r="Z659" s="28">
        <f t="shared" si="198"/>
        <v>1.0014529129789187</v>
      </c>
      <c r="AA659" s="28">
        <f t="shared" si="198"/>
        <v>1.0062917243609326</v>
      </c>
      <c r="AB659" s="28">
        <f t="shared" si="198"/>
        <v>1.0054417130409201</v>
      </c>
      <c r="AC659" s="28">
        <f t="shared" si="198"/>
        <v>1.0299965293142874</v>
      </c>
      <c r="AD659" s="28">
        <f t="shared" si="198"/>
        <v>1.003625456405093</v>
      </c>
      <c r="AE659" s="28">
        <f t="shared" si="198"/>
        <v>1.0110750441557048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5.1866285871385927E-2</v>
      </c>
      <c r="D660" s="28">
        <f t="shared" si="199"/>
        <v>0.10672271404877788</v>
      </c>
      <c r="E660" s="28">
        <f t="shared" si="199"/>
        <v>4.3992272947852192E-2</v>
      </c>
      <c r="F660" s="28">
        <f t="shared" si="199"/>
        <v>0.12711867320898951</v>
      </c>
      <c r="G660" s="28">
        <f t="shared" si="199"/>
        <v>0.10372224570927703</v>
      </c>
      <c r="H660" s="28">
        <f t="shared" si="199"/>
        <v>4.8844175196769875E-2</v>
      </c>
      <c r="I660" s="28">
        <f t="shared" si="199"/>
        <v>5.2708700921958125E-2</v>
      </c>
      <c r="J660" s="28">
        <f t="shared" si="199"/>
        <v>0.16976067743295314</v>
      </c>
      <c r="K660" s="28">
        <f t="shared" si="199"/>
        <v>4.3034353817576677E-2</v>
      </c>
      <c r="L660" s="28">
        <f t="shared" si="199"/>
        <v>0.55027601469520204</v>
      </c>
      <c r="M660" s="28">
        <f t="shared" si="199"/>
        <v>3.1261329937976541E-2</v>
      </c>
      <c r="N660" s="28">
        <f t="shared" si="199"/>
        <v>2.3681318943309337E-2</v>
      </c>
      <c r="O660" s="28">
        <f t="shared" si="199"/>
        <v>0.37136755658784842</v>
      </c>
      <c r="P660" s="28">
        <f t="shared" si="199"/>
        <v>2.2409001012432744E-2</v>
      </c>
      <c r="Q660" s="28">
        <f t="shared" si="199"/>
        <v>7.5214840099119384E-2</v>
      </c>
      <c r="R660" s="28">
        <f t="shared" si="199"/>
        <v>5.1305277885664809E-2</v>
      </c>
      <c r="S660" s="28">
        <f t="shared" si="199"/>
        <v>2.4782570178874676E-2</v>
      </c>
      <c r="T660" s="28">
        <f t="shared" si="199"/>
        <v>0.24836144987868319</v>
      </c>
      <c r="U660" s="28">
        <f t="shared" si="199"/>
        <v>5.2116790640414197E-2</v>
      </c>
      <c r="V660" s="28">
        <f t="shared" si="199"/>
        <v>0.15200159875613464</v>
      </c>
      <c r="W660" s="28">
        <f t="shared" si="199"/>
        <v>6.7025992930485528E-2</v>
      </c>
      <c r="X660" s="28">
        <f t="shared" si="199"/>
        <v>1.1781655693579024E-2</v>
      </c>
      <c r="Y660" s="28">
        <f t="shared" si="199"/>
        <v>0.34140675787042646</v>
      </c>
      <c r="Z660" s="28">
        <f t="shared" si="199"/>
        <v>1.3804958322892042E-2</v>
      </c>
      <c r="AA660" s="28">
        <f t="shared" si="199"/>
        <v>0.18482484692874568</v>
      </c>
      <c r="AB660" s="28">
        <f t="shared" si="199"/>
        <v>0.30190465477002376</v>
      </c>
      <c r="AC660" s="28">
        <f t="shared" si="199"/>
        <v>5.7879609777955969E-2</v>
      </c>
      <c r="AD660" s="28">
        <f t="shared" si="199"/>
        <v>0.83279658722909133</v>
      </c>
      <c r="AE660" s="28">
        <f t="shared" si="199"/>
        <v>4.2570369901187052E-2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9.0212551349835468E-2</v>
      </c>
      <c r="D661" s="28">
        <f t="shared" si="200"/>
        <v>8.7491418394118003E-2</v>
      </c>
      <c r="E661" s="28">
        <f t="shared" si="200"/>
        <v>8.9516999846883175E-2</v>
      </c>
      <c r="F661" s="28">
        <f t="shared" si="200"/>
        <v>9.0791660716181749E-2</v>
      </c>
      <c r="G661" s="28">
        <f t="shared" si="200"/>
        <v>9.0775931528845777E-2</v>
      </c>
      <c r="H661" s="28">
        <f t="shared" si="200"/>
        <v>9.3714100658817703E-2</v>
      </c>
      <c r="I661" s="28">
        <f t="shared" si="200"/>
        <v>8.8400953418970696E-2</v>
      </c>
      <c r="J661" s="28">
        <f t="shared" si="200"/>
        <v>8.3013028395638538E-2</v>
      </c>
      <c r="K661" s="28">
        <f t="shared" si="200"/>
        <v>7.8071274219624814E-2</v>
      </c>
      <c r="L661" s="28">
        <f t="shared" si="200"/>
        <v>7.874472177248891E-2</v>
      </c>
      <c r="M661" s="28">
        <f t="shared" si="200"/>
        <v>8.569574476932583E-2</v>
      </c>
      <c r="N661" s="28">
        <f t="shared" si="200"/>
        <v>5.6082381786107423E-2</v>
      </c>
      <c r="O661" s="28">
        <f t="shared" si="200"/>
        <v>4.4744194032276696E-2</v>
      </c>
      <c r="P661" s="28">
        <f t="shared" si="200"/>
        <v>8.6235021180767743E-2</v>
      </c>
      <c r="Q661" s="28">
        <f t="shared" si="200"/>
        <v>9.9077429206591336E-2</v>
      </c>
      <c r="R661" s="28">
        <f t="shared" si="200"/>
        <v>0.11709840759054047</v>
      </c>
      <c r="S661" s="28">
        <f t="shared" si="200"/>
        <v>0.11587393056710679</v>
      </c>
      <c r="T661" s="28">
        <f t="shared" si="200"/>
        <v>0.10014115571044449</v>
      </c>
      <c r="U661" s="28">
        <f t="shared" si="200"/>
        <v>0.10323087325782099</v>
      </c>
      <c r="V661" s="28">
        <f t="shared" si="200"/>
        <v>9.7258209669677353E-2</v>
      </c>
      <c r="W661" s="28">
        <f t="shared" si="200"/>
        <v>6.8269086652712127E-2</v>
      </c>
      <c r="X661" s="28">
        <f t="shared" si="200"/>
        <v>9.1963693690492843E-2</v>
      </c>
      <c r="Y661" s="28">
        <f t="shared" si="200"/>
        <v>8.7241051840593734E-2</v>
      </c>
      <c r="Z661" s="28">
        <f t="shared" si="200"/>
        <v>8.9639677146606395E-2</v>
      </c>
      <c r="AA661" s="28">
        <f t="shared" si="200"/>
        <v>9.6404497089542476E-2</v>
      </c>
      <c r="AB661" s="28">
        <f t="shared" si="200"/>
        <v>9.0886630798950485E-2</v>
      </c>
      <c r="AC661" s="28">
        <f t="shared" si="200"/>
        <v>9.3717335973303686E-2</v>
      </c>
      <c r="AD661" s="28">
        <f t="shared" si="200"/>
        <v>9.8129732826536503E-2</v>
      </c>
      <c r="AE661" s="28">
        <f t="shared" si="200"/>
        <v>0.10496499723232078</v>
      </c>
    </row>
  </sheetData>
  <conditionalFormatting sqref="C2:AC2">
    <cfRule type="cellIs" dxfId="520" priority="348" operator="equal">
      <formula>0</formula>
    </cfRule>
  </conditionalFormatting>
  <conditionalFormatting sqref="AD2:AE2">
    <cfRule type="cellIs" dxfId="519" priority="160" operator="equal">
      <formula>0</formula>
    </cfRule>
  </conditionalFormatting>
  <conditionalFormatting sqref="A425:B426 A430:B431 A434:B437 A427:A429">
    <cfRule type="cellIs" dxfId="518" priority="112" operator="lessThan">
      <formula>0</formula>
    </cfRule>
  </conditionalFormatting>
  <conditionalFormatting sqref="A432:B433">
    <cfRule type="cellIs" dxfId="517" priority="111" operator="lessThan">
      <formula>0</formula>
    </cfRule>
  </conditionalFormatting>
  <conditionalFormatting sqref="B555 A576:B581">
    <cfRule type="cellIs" dxfId="516" priority="110" operator="lessThan">
      <formula>0</formula>
    </cfRule>
  </conditionalFormatting>
  <conditionalFormatting sqref="A633:B638 B624">
    <cfRule type="cellIs" dxfId="515" priority="109" operator="lessThan">
      <formula>0</formula>
    </cfRule>
  </conditionalFormatting>
  <conditionalFormatting sqref="A661:B661">
    <cfRule type="cellIs" dxfId="514" priority="108" operator="lessThan">
      <formula>0</formula>
    </cfRule>
  </conditionalFormatting>
  <conditionalFormatting sqref="B659:B660">
    <cfRule type="cellIs" dxfId="513" priority="107" operator="lessThan">
      <formula>0</formula>
    </cfRule>
  </conditionalFormatting>
  <conditionalFormatting sqref="B613">
    <cfRule type="cellIs" dxfId="512" priority="106" operator="lessThan">
      <formula>0</formula>
    </cfRule>
  </conditionalFormatting>
  <conditionalFormatting sqref="C434 C425:C429 C431 C437">
    <cfRule type="cellIs" dxfId="511" priority="105" operator="lessThan">
      <formula>0</formula>
    </cfRule>
  </conditionalFormatting>
  <conditionalFormatting sqref="C211">
    <cfRule type="cellIs" dxfId="510" priority="101" operator="lessThan">
      <formula>0</formula>
    </cfRule>
  </conditionalFormatting>
  <conditionalFormatting sqref="C237 C191:C210 C212:C217 C230 C240 C277 C286 C292:C295 C219 C244 C252:C258 C260 C269:C270">
    <cfRule type="cellIs" dxfId="509" priority="104" operator="lessThan">
      <formula>0</formula>
    </cfRule>
  </conditionalFormatting>
  <conditionalFormatting sqref="C287">
    <cfRule type="cellIs" dxfId="508" priority="103" operator="lessThan">
      <formula>0</formula>
    </cfRule>
  </conditionalFormatting>
  <conditionalFormatting sqref="C291">
    <cfRule type="cellIs" dxfId="507" priority="102" operator="lessThan">
      <formula>0</formula>
    </cfRule>
  </conditionalFormatting>
  <conditionalFormatting sqref="C226">
    <cfRule type="cellIs" dxfId="506" priority="100" operator="lessThan">
      <formula>0</formula>
    </cfRule>
  </conditionalFormatting>
  <conditionalFormatting sqref="C272">
    <cfRule type="cellIs" dxfId="505" priority="99" operator="lessThan">
      <formula>0</formula>
    </cfRule>
  </conditionalFormatting>
  <conditionalFormatting sqref="C279">
    <cfRule type="cellIs" dxfId="504" priority="98" operator="lessThan">
      <formula>0</formula>
    </cfRule>
  </conditionalFormatting>
  <conditionalFormatting sqref="C297:C354 C356:C359 C393 C385:C391 C395:C417 C419:C424 C364:C383">
    <cfRule type="cellIs" dxfId="503" priority="97" operator="lessThan">
      <formula>0</formula>
    </cfRule>
  </conditionalFormatting>
  <conditionalFormatting sqref="C355">
    <cfRule type="cellIs" dxfId="502" priority="96" operator="lessThan">
      <formula>0</formula>
    </cfRule>
  </conditionalFormatting>
  <conditionalFormatting sqref="C580">
    <cfRule type="cellIs" dxfId="501" priority="75" operator="lessThan">
      <formula>0</formula>
    </cfRule>
  </conditionalFormatting>
  <conditionalFormatting sqref="C613">
    <cfRule type="cellIs" dxfId="500" priority="85" operator="lessThan">
      <formula>0</formula>
    </cfRule>
  </conditionalFormatting>
  <conditionalFormatting sqref="C555:C556 C581 C574:C577 C565:C571 C561:C562 C558:C559">
    <cfRule type="cellIs" dxfId="499" priority="84" operator="lessThan">
      <formula>0</formula>
    </cfRule>
  </conditionalFormatting>
  <conditionalFormatting sqref="C638 C631:C634 C624">
    <cfRule type="cellIs" dxfId="498" priority="83" operator="lessThan">
      <formula>0</formula>
    </cfRule>
  </conditionalFormatting>
  <conditionalFormatting sqref="C659">
    <cfRule type="cellIs" dxfId="497" priority="82" operator="lessThan">
      <formula>0</formula>
    </cfRule>
  </conditionalFormatting>
  <conditionalFormatting sqref="C660">
    <cfRule type="cellIs" dxfId="496" priority="81" operator="lessThan">
      <formula>0</formula>
    </cfRule>
  </conditionalFormatting>
  <conditionalFormatting sqref="C661">
    <cfRule type="cellIs" dxfId="495" priority="80" operator="lessThan">
      <formula>0</formula>
    </cfRule>
  </conditionalFormatting>
  <conditionalFormatting sqref="C557">
    <cfRule type="cellIs" dxfId="494" priority="79" operator="lessThan">
      <formula>0</formula>
    </cfRule>
  </conditionalFormatting>
  <conditionalFormatting sqref="C560">
    <cfRule type="cellIs" dxfId="493" priority="78" operator="lessThan">
      <formula>0</formula>
    </cfRule>
  </conditionalFormatting>
  <conditionalFormatting sqref="C563:C564">
    <cfRule type="cellIs" dxfId="492" priority="77" operator="lessThan">
      <formula>0</formula>
    </cfRule>
  </conditionalFormatting>
  <conditionalFormatting sqref="C572:C573">
    <cfRule type="cellIs" dxfId="491" priority="76" operator="lessThan">
      <formula>0</formula>
    </cfRule>
  </conditionalFormatting>
  <conditionalFormatting sqref="C585:C586">
    <cfRule type="cellIs" dxfId="490" priority="74" operator="lessThan">
      <formula>0</formula>
    </cfRule>
  </conditionalFormatting>
  <conditionalFormatting sqref="C601:C602">
    <cfRule type="cellIs" dxfId="489" priority="73" operator="lessThan">
      <formula>0</formula>
    </cfRule>
  </conditionalFormatting>
  <conditionalFormatting sqref="C605:C609">
    <cfRule type="cellIs" dxfId="488" priority="72" operator="lessThan">
      <formula>0</formula>
    </cfRule>
  </conditionalFormatting>
  <conditionalFormatting sqref="C611:C612">
    <cfRule type="cellIs" dxfId="487" priority="71" operator="lessThan">
      <formula>0</formula>
    </cfRule>
  </conditionalFormatting>
  <conditionalFormatting sqref="C626">
    <cfRule type="cellIs" dxfId="486" priority="70" operator="lessThan">
      <formula>0</formula>
    </cfRule>
  </conditionalFormatting>
  <conditionalFormatting sqref="C637">
    <cfRule type="cellIs" dxfId="485" priority="69" operator="lessThan">
      <formula>0</formula>
    </cfRule>
  </conditionalFormatting>
  <conditionalFormatting sqref="C642:C644">
    <cfRule type="cellIs" dxfId="484" priority="68" operator="lessThan">
      <formula>0</formula>
    </cfRule>
  </conditionalFormatting>
  <conditionalFormatting sqref="C625">
    <cfRule type="cellIs" dxfId="483" priority="67" operator="lessThan">
      <formula>0</formula>
    </cfRule>
  </conditionalFormatting>
  <conditionalFormatting sqref="C627">
    <cfRule type="cellIs" dxfId="482" priority="66" operator="lessThan">
      <formula>0</formula>
    </cfRule>
  </conditionalFormatting>
  <conditionalFormatting sqref="C630">
    <cfRule type="cellIs" dxfId="481" priority="65" operator="lessThan">
      <formula>0</formula>
    </cfRule>
  </conditionalFormatting>
  <conditionalFormatting sqref="C578">
    <cfRule type="cellIs" dxfId="480" priority="64" operator="lessThan">
      <formula>0</formula>
    </cfRule>
  </conditionalFormatting>
  <conditionalFormatting sqref="C579">
    <cfRule type="cellIs" dxfId="479" priority="63" operator="lessThan">
      <formula>0</formula>
    </cfRule>
  </conditionalFormatting>
  <conditionalFormatting sqref="C635:C636">
    <cfRule type="cellIs" dxfId="478" priority="62" operator="lessThan">
      <formula>0</formula>
    </cfRule>
  </conditionalFormatting>
  <conditionalFormatting sqref="C526:C554">
    <cfRule type="cellIs" dxfId="477" priority="61" operator="lessThan">
      <formula>0</formula>
    </cfRule>
  </conditionalFormatting>
  <conditionalFormatting sqref="C524:C525">
    <cfRule type="cellIs" dxfId="476" priority="60" operator="lessThan">
      <formula>0</formula>
    </cfRule>
  </conditionalFormatting>
  <conditionalFormatting sqref="C628">
    <cfRule type="cellIs" dxfId="475" priority="58" operator="lessThan">
      <formula>0</formula>
    </cfRule>
  </conditionalFormatting>
  <conditionalFormatting sqref="C614:C623">
    <cfRule type="cellIs" dxfId="474" priority="59" operator="lessThan">
      <formula>0</formula>
    </cfRule>
  </conditionalFormatting>
  <conditionalFormatting sqref="C629">
    <cfRule type="cellIs" dxfId="473" priority="57" operator="lessThan">
      <formula>0</formula>
    </cfRule>
  </conditionalFormatting>
  <conditionalFormatting sqref="C597">
    <cfRule type="cellIs" dxfId="472" priority="56" operator="lessThan">
      <formula>0</formula>
    </cfRule>
  </conditionalFormatting>
  <conditionalFormatting sqref="C597">
    <cfRule type="cellIs" dxfId="471" priority="54" operator="equal">
      <formula>0</formula>
    </cfRule>
    <cfRule type="cellIs" dxfId="470" priority="55" operator="equal">
      <formula>0</formula>
    </cfRule>
  </conditionalFormatting>
  <conditionalFormatting sqref="C654">
    <cfRule type="cellIs" dxfId="469" priority="53" operator="lessThan">
      <formula>0</formula>
    </cfRule>
  </conditionalFormatting>
  <conditionalFormatting sqref="C654">
    <cfRule type="cellIs" dxfId="468" priority="51" operator="equal">
      <formula>0</formula>
    </cfRule>
    <cfRule type="cellIs" dxfId="467" priority="52" operator="equal">
      <formula>0</formula>
    </cfRule>
  </conditionalFormatting>
  <conditionalFormatting sqref="D434:AE434 D425:AE429 D431:AE431 D437:AE437">
    <cfRule type="cellIs" dxfId="466" priority="49" operator="lessThan">
      <formula>0</formula>
    </cfRule>
  </conditionalFormatting>
  <conditionalFormatting sqref="D211:AE211">
    <cfRule type="cellIs" dxfId="465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4" priority="48" operator="lessThan">
      <formula>0</formula>
    </cfRule>
  </conditionalFormatting>
  <conditionalFormatting sqref="D287:AE287">
    <cfRule type="cellIs" dxfId="463" priority="47" operator="lessThan">
      <formula>0</formula>
    </cfRule>
  </conditionalFormatting>
  <conditionalFormatting sqref="D291:AE291">
    <cfRule type="cellIs" dxfId="462" priority="46" operator="lessThan">
      <formula>0</formula>
    </cfRule>
  </conditionalFormatting>
  <conditionalFormatting sqref="D226:AE226">
    <cfRule type="cellIs" dxfId="461" priority="44" operator="lessThan">
      <formula>0</formula>
    </cfRule>
  </conditionalFormatting>
  <conditionalFormatting sqref="D272:AE272">
    <cfRule type="cellIs" dxfId="460" priority="43" operator="lessThan">
      <formula>0</formula>
    </cfRule>
  </conditionalFormatting>
  <conditionalFormatting sqref="D279:AE279">
    <cfRule type="cellIs" dxfId="459" priority="42" operator="lessThan">
      <formula>0</formula>
    </cfRule>
  </conditionalFormatting>
  <conditionalFormatting sqref="D297:AE354 D356:AE359 D393:AE393 D385:AE391 D395:AE417 D419:AE424 D364:AE383">
    <cfRule type="cellIs" dxfId="458" priority="41" operator="lessThan">
      <formula>0</formula>
    </cfRule>
  </conditionalFormatting>
  <conditionalFormatting sqref="D355:AE355">
    <cfRule type="cellIs" dxfId="457" priority="40" operator="lessThan">
      <formula>0</formula>
    </cfRule>
  </conditionalFormatting>
  <conditionalFormatting sqref="D580:AE580">
    <cfRule type="cellIs" dxfId="456" priority="29" operator="lessThan">
      <formula>0</formula>
    </cfRule>
  </conditionalFormatting>
  <conditionalFormatting sqref="D613:AE613">
    <cfRule type="cellIs" dxfId="455" priority="39" operator="lessThan">
      <formula>0</formula>
    </cfRule>
  </conditionalFormatting>
  <conditionalFormatting sqref="D555:AE556 D581:AE581 D574:AE577 D565:AE571 D561:AE562 D558:AE559">
    <cfRule type="cellIs" dxfId="454" priority="38" operator="lessThan">
      <formula>0</formula>
    </cfRule>
  </conditionalFormatting>
  <conditionalFormatting sqref="D638:AE638 D631:AE634 D624:AE624">
    <cfRule type="cellIs" dxfId="453" priority="37" operator="lessThan">
      <formula>0</formula>
    </cfRule>
  </conditionalFormatting>
  <conditionalFormatting sqref="D659:AE659">
    <cfRule type="cellIs" dxfId="452" priority="36" operator="lessThan">
      <formula>0</formula>
    </cfRule>
  </conditionalFormatting>
  <conditionalFormatting sqref="D660:AE660">
    <cfRule type="cellIs" dxfId="451" priority="35" operator="lessThan">
      <formula>0</formula>
    </cfRule>
  </conditionalFormatting>
  <conditionalFormatting sqref="D661:AE661">
    <cfRule type="cellIs" dxfId="450" priority="34" operator="lessThan">
      <formula>0</formula>
    </cfRule>
  </conditionalFormatting>
  <conditionalFormatting sqref="D557:AE557">
    <cfRule type="cellIs" dxfId="449" priority="33" operator="lessThan">
      <formula>0</formula>
    </cfRule>
  </conditionalFormatting>
  <conditionalFormatting sqref="D560:AE560">
    <cfRule type="cellIs" dxfId="448" priority="32" operator="lessThan">
      <formula>0</formula>
    </cfRule>
  </conditionalFormatting>
  <conditionalFormatting sqref="D563:AE564">
    <cfRule type="cellIs" dxfId="447" priority="31" operator="lessThan">
      <formula>0</formula>
    </cfRule>
  </conditionalFormatting>
  <conditionalFormatting sqref="D572:AE573">
    <cfRule type="cellIs" dxfId="446" priority="30" operator="lessThan">
      <formula>0</formula>
    </cfRule>
  </conditionalFormatting>
  <conditionalFormatting sqref="D585:AE586">
    <cfRule type="cellIs" dxfId="445" priority="28" operator="lessThan">
      <formula>0</formula>
    </cfRule>
  </conditionalFormatting>
  <conditionalFormatting sqref="D601:AE602">
    <cfRule type="cellIs" dxfId="444" priority="27" operator="lessThan">
      <formula>0</formula>
    </cfRule>
  </conditionalFormatting>
  <conditionalFormatting sqref="D605:AE609">
    <cfRule type="cellIs" dxfId="443" priority="26" operator="lessThan">
      <formula>0</formula>
    </cfRule>
  </conditionalFormatting>
  <conditionalFormatting sqref="D611:AE612">
    <cfRule type="cellIs" dxfId="442" priority="25" operator="lessThan">
      <formula>0</formula>
    </cfRule>
  </conditionalFormatting>
  <conditionalFormatting sqref="D626:AE626">
    <cfRule type="cellIs" dxfId="441" priority="24" operator="lessThan">
      <formula>0</formula>
    </cfRule>
  </conditionalFormatting>
  <conditionalFormatting sqref="D637:AE637">
    <cfRule type="cellIs" dxfId="440" priority="23" operator="lessThan">
      <formula>0</formula>
    </cfRule>
  </conditionalFormatting>
  <conditionalFormatting sqref="D642:AE644">
    <cfRule type="cellIs" dxfId="439" priority="22" operator="lessThan">
      <formula>0</formula>
    </cfRule>
  </conditionalFormatting>
  <conditionalFormatting sqref="D625:AE625">
    <cfRule type="cellIs" dxfId="438" priority="21" operator="lessThan">
      <formula>0</formula>
    </cfRule>
  </conditionalFormatting>
  <conditionalFormatting sqref="D627:AE627">
    <cfRule type="cellIs" dxfId="437" priority="20" operator="lessThan">
      <formula>0</formula>
    </cfRule>
  </conditionalFormatting>
  <conditionalFormatting sqref="D630:AE630">
    <cfRule type="cellIs" dxfId="436" priority="19" operator="lessThan">
      <formula>0</formula>
    </cfRule>
  </conditionalFormatting>
  <conditionalFormatting sqref="D578:AE578">
    <cfRule type="cellIs" dxfId="435" priority="18" operator="lessThan">
      <formula>0</formula>
    </cfRule>
  </conditionalFormatting>
  <conditionalFormatting sqref="D579:AE579">
    <cfRule type="cellIs" dxfId="434" priority="17" operator="lessThan">
      <formula>0</formula>
    </cfRule>
  </conditionalFormatting>
  <conditionalFormatting sqref="D635:AE636">
    <cfRule type="cellIs" dxfId="433" priority="16" operator="lessThan">
      <formula>0</formula>
    </cfRule>
  </conditionalFormatting>
  <conditionalFormatting sqref="D526:AE554">
    <cfRule type="cellIs" dxfId="432" priority="15" operator="lessThan">
      <formula>0</formula>
    </cfRule>
  </conditionalFormatting>
  <conditionalFormatting sqref="D524:AE525">
    <cfRule type="cellIs" dxfId="431" priority="14" operator="lessThan">
      <formula>0</formula>
    </cfRule>
  </conditionalFormatting>
  <conditionalFormatting sqref="D628:AE628">
    <cfRule type="cellIs" dxfId="430" priority="12" operator="lessThan">
      <formula>0</formula>
    </cfRule>
  </conditionalFormatting>
  <conditionalFormatting sqref="D614:AE623">
    <cfRule type="cellIs" dxfId="429" priority="13" operator="lessThan">
      <formula>0</formula>
    </cfRule>
  </conditionalFormatting>
  <conditionalFormatting sqref="D629:AE629">
    <cfRule type="cellIs" dxfId="428" priority="11" operator="lessThan">
      <formula>0</formula>
    </cfRule>
  </conditionalFormatting>
  <conditionalFormatting sqref="D597:AE597">
    <cfRule type="cellIs" dxfId="427" priority="10" operator="lessThan">
      <formula>0</formula>
    </cfRule>
  </conditionalFormatting>
  <conditionalFormatting sqref="D597:AE597">
    <cfRule type="cellIs" dxfId="426" priority="8" operator="equal">
      <formula>0</formula>
    </cfRule>
    <cfRule type="cellIs" dxfId="425" priority="9" operator="equal">
      <formula>0</formula>
    </cfRule>
  </conditionalFormatting>
  <conditionalFormatting sqref="D654:AE654">
    <cfRule type="cellIs" dxfId="424" priority="7" operator="lessThan">
      <formula>0</formula>
    </cfRule>
  </conditionalFormatting>
  <conditionalFormatting sqref="D654:AE654">
    <cfRule type="cellIs" dxfId="423" priority="5" operator="equal">
      <formula>0</formula>
    </cfRule>
    <cfRule type="cellIs" dxfId="422" priority="6" operator="equal">
      <formula>0</formula>
    </cfRule>
  </conditionalFormatting>
  <conditionalFormatting sqref="C453:AE453">
    <cfRule type="cellIs" dxfId="421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topLeftCell="A154" zoomScale="85" zoomScaleNormal="85" workbookViewId="0">
      <selection activeCell="C162" sqref="C162:AE17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 t="e">
        <f ca="1">+C4-INDIRECT("'"&amp;C3&amp;"'!$"&amp;"H"&amp;"4",1)</f>
        <v>#REF!</v>
      </c>
      <c r="D2" s="29" t="e">
        <f t="shared" ref="D2:AC2" ca="1" si="0">+D4-INDIRECT("'"&amp;D3&amp;"'!$"&amp;"H"&amp;"4",1)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+AD4-INDIRECT("'"&amp;AD3&amp;"'!$"&amp;"H"&amp;"4",1)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3.7587239009223587E-3</v>
      </c>
      <c r="D4" s="28">
        <f t="shared" si="2"/>
        <v>1.2663126007257611E-2</v>
      </c>
      <c r="E4" s="28">
        <f t="shared" si="2"/>
        <v>2.7354719731370807E-2</v>
      </c>
      <c r="F4" s="28">
        <f t="shared" si="2"/>
        <v>3.6997415942312983E-2</v>
      </c>
      <c r="G4" s="28">
        <f t="shared" si="2"/>
        <v>0.50839400630605858</v>
      </c>
      <c r="H4" s="28">
        <f t="shared" si="2"/>
        <v>1.1323279735794443</v>
      </c>
      <c r="I4" s="28">
        <f t="shared" si="2"/>
        <v>2.4001722556467913</v>
      </c>
      <c r="J4" s="28">
        <f t="shared" si="2"/>
        <v>5.2723388122900285</v>
      </c>
      <c r="K4" s="28">
        <f t="shared" si="2"/>
        <v>5.5060801592761175</v>
      </c>
      <c r="L4" s="28">
        <f t="shared" si="2"/>
        <v>9.6927097014039845</v>
      </c>
      <c r="M4" s="28">
        <f t="shared" si="2"/>
        <v>13.062748716599696</v>
      </c>
      <c r="N4" s="28">
        <f t="shared" si="2"/>
        <v>20.49114059848058</v>
      </c>
      <c r="O4" s="28">
        <f t="shared" si="2"/>
        <v>21.328088461430688</v>
      </c>
      <c r="P4" s="28">
        <f t="shared" si="2"/>
        <v>29.675394652415299</v>
      </c>
      <c r="Q4" s="28">
        <f t="shared" si="2"/>
        <v>35.879235869631444</v>
      </c>
      <c r="R4" s="28">
        <f t="shared" si="2"/>
        <v>45.055726715466385</v>
      </c>
      <c r="S4" s="28">
        <f t="shared" si="2"/>
        <v>57.316872356225872</v>
      </c>
      <c r="T4" s="28">
        <f t="shared" si="2"/>
        <v>72.1219974927496</v>
      </c>
      <c r="U4" s="28">
        <f t="shared" si="2"/>
        <v>98.131692020201157</v>
      </c>
      <c r="V4" s="28">
        <f t="shared" si="2"/>
        <v>99.424628553944217</v>
      </c>
      <c r="W4" s="28">
        <f t="shared" si="2"/>
        <v>119.72719553099876</v>
      </c>
      <c r="X4" s="28">
        <f t="shared" si="2"/>
        <v>157.83064761017181</v>
      </c>
      <c r="Y4" s="28">
        <f t="shared" si="2"/>
        <v>186.63338000685607</v>
      </c>
      <c r="Z4" s="28">
        <f t="shared" si="2"/>
        <v>197.36252522599676</v>
      </c>
      <c r="AA4" s="28">
        <f t="shared" si="2"/>
        <v>221.35457159623729</v>
      </c>
      <c r="AB4" s="28">
        <f t="shared" si="2"/>
        <v>245.24366687946474</v>
      </c>
      <c r="AC4" s="28">
        <f t="shared" si="2"/>
        <v>263.64748507825811</v>
      </c>
      <c r="AD4" s="28">
        <f t="shared" si="2"/>
        <v>296.45931392892987</v>
      </c>
      <c r="AE4" s="28">
        <f t="shared" si="2"/>
        <v>331.68421793280817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3.7587239009223587E-3</v>
      </c>
      <c r="D111" s="21">
        <f t="shared" si="29"/>
        <v>1.2663126007257611E-2</v>
      </c>
      <c r="E111" s="21">
        <f t="shared" si="29"/>
        <v>2.7354719731370807E-2</v>
      </c>
      <c r="F111" s="21">
        <f t="shared" si="29"/>
        <v>3.6997415942312983E-2</v>
      </c>
      <c r="G111" s="21">
        <f t="shared" si="29"/>
        <v>0.50839400630605858</v>
      </c>
      <c r="H111" s="21">
        <f t="shared" si="29"/>
        <v>1.1323279735794443</v>
      </c>
      <c r="I111" s="21">
        <f t="shared" si="29"/>
        <v>2.4001722556467913</v>
      </c>
      <c r="J111" s="21">
        <f t="shared" si="29"/>
        <v>5.2723388122900285</v>
      </c>
      <c r="K111" s="21">
        <f t="shared" si="29"/>
        <v>5.5060801592761175</v>
      </c>
      <c r="L111" s="21">
        <f t="shared" si="29"/>
        <v>9.6927097014039845</v>
      </c>
      <c r="M111" s="21">
        <f t="shared" si="29"/>
        <v>13.062748716599696</v>
      </c>
      <c r="N111" s="21">
        <f t="shared" si="29"/>
        <v>20.49114059848058</v>
      </c>
      <c r="O111" s="21">
        <f t="shared" si="29"/>
        <v>21.328088461430688</v>
      </c>
      <c r="P111" s="21">
        <f t="shared" si="29"/>
        <v>29.675394652415299</v>
      </c>
      <c r="Q111" s="21">
        <f t="shared" si="29"/>
        <v>35.879235869631444</v>
      </c>
      <c r="R111" s="21">
        <f t="shared" si="29"/>
        <v>45.055726715466385</v>
      </c>
      <c r="S111" s="21">
        <f t="shared" si="29"/>
        <v>57.316872356225872</v>
      </c>
      <c r="T111" s="21">
        <f t="shared" si="29"/>
        <v>72.1219974927496</v>
      </c>
      <c r="U111" s="21">
        <f t="shared" si="29"/>
        <v>98.131692020201157</v>
      </c>
      <c r="V111" s="21">
        <f t="shared" si="29"/>
        <v>99.424628553944217</v>
      </c>
      <c r="W111" s="21">
        <f t="shared" si="29"/>
        <v>119.72719553099876</v>
      </c>
      <c r="X111" s="21">
        <f t="shared" si="29"/>
        <v>157.83064761017181</v>
      </c>
      <c r="Y111" s="21">
        <f t="shared" si="29"/>
        <v>186.63338000685607</v>
      </c>
      <c r="Z111" s="21">
        <f t="shared" si="29"/>
        <v>197.36252522599676</v>
      </c>
      <c r="AA111" s="21">
        <f t="shared" si="29"/>
        <v>221.35457159623729</v>
      </c>
      <c r="AB111" s="21">
        <f t="shared" si="29"/>
        <v>245.24366687946474</v>
      </c>
      <c r="AC111" s="21">
        <f t="shared" si="29"/>
        <v>263.64748507825811</v>
      </c>
      <c r="AD111" s="21">
        <f t="shared" si="29"/>
        <v>296.45931392892987</v>
      </c>
      <c r="AE111" s="21">
        <f t="shared" si="29"/>
        <v>331.68421793280817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2">+D138+D139</f>
        <v>0</v>
      </c>
      <c r="E137" s="21">
        <f t="shared" si="32"/>
        <v>0</v>
      </c>
      <c r="F137" s="21">
        <f t="shared" si="32"/>
        <v>0</v>
      </c>
      <c r="G137" s="21">
        <f t="shared" si="32"/>
        <v>0</v>
      </c>
      <c r="H137" s="21">
        <f t="shared" si="32"/>
        <v>0</v>
      </c>
      <c r="I137" s="21">
        <f t="shared" si="32"/>
        <v>0</v>
      </c>
      <c r="J137" s="21">
        <f t="shared" si="32"/>
        <v>0</v>
      </c>
      <c r="K137" s="21">
        <f t="shared" si="32"/>
        <v>0</v>
      </c>
      <c r="L137" s="21">
        <f t="shared" si="32"/>
        <v>0</v>
      </c>
      <c r="M137" s="21">
        <f t="shared" si="32"/>
        <v>0</v>
      </c>
      <c r="N137" s="21">
        <f t="shared" si="32"/>
        <v>0</v>
      </c>
      <c r="O137" s="21">
        <f t="shared" si="32"/>
        <v>0</v>
      </c>
      <c r="P137" s="21">
        <f t="shared" si="32"/>
        <v>0</v>
      </c>
      <c r="Q137" s="21">
        <f t="shared" si="32"/>
        <v>0</v>
      </c>
      <c r="R137" s="21">
        <f t="shared" si="32"/>
        <v>0</v>
      </c>
      <c r="S137" s="21">
        <f t="shared" si="32"/>
        <v>0</v>
      </c>
      <c r="T137" s="21">
        <f t="shared" si="32"/>
        <v>0</v>
      </c>
      <c r="U137" s="21">
        <f t="shared" si="32"/>
        <v>0</v>
      </c>
      <c r="V137" s="21">
        <f t="shared" si="32"/>
        <v>0</v>
      </c>
      <c r="W137" s="21">
        <f t="shared" si="32"/>
        <v>0</v>
      </c>
      <c r="X137" s="21">
        <f t="shared" si="32"/>
        <v>0</v>
      </c>
      <c r="Y137" s="21">
        <f t="shared" si="32"/>
        <v>0</v>
      </c>
      <c r="Z137" s="21">
        <f t="shared" si="32"/>
        <v>0</v>
      </c>
      <c r="AA137" s="21">
        <f t="shared" si="32"/>
        <v>0</v>
      </c>
      <c r="AB137" s="21">
        <f t="shared" si="32"/>
        <v>0</v>
      </c>
      <c r="AC137" s="21">
        <f t="shared" si="32"/>
        <v>0</v>
      </c>
      <c r="AD137" s="21">
        <f t="shared" si="32"/>
        <v>0</v>
      </c>
      <c r="AE137" s="21">
        <f t="shared" si="32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3">+C142+C143+C144+C145+C146+C147</f>
        <v>0</v>
      </c>
      <c r="D141" s="21">
        <f t="shared" si="33"/>
        <v>0</v>
      </c>
      <c r="E141" s="21">
        <f t="shared" si="33"/>
        <v>0</v>
      </c>
      <c r="F141" s="21">
        <f t="shared" si="33"/>
        <v>0</v>
      </c>
      <c r="G141" s="21">
        <f t="shared" si="33"/>
        <v>0</v>
      </c>
      <c r="H141" s="21">
        <f t="shared" si="33"/>
        <v>0</v>
      </c>
      <c r="I141" s="21">
        <f t="shared" si="33"/>
        <v>0</v>
      </c>
      <c r="J141" s="21">
        <f t="shared" si="33"/>
        <v>0</v>
      </c>
      <c r="K141" s="21">
        <f t="shared" si="33"/>
        <v>0</v>
      </c>
      <c r="L141" s="21">
        <f t="shared" si="33"/>
        <v>0</v>
      </c>
      <c r="M141" s="21">
        <f t="shared" si="33"/>
        <v>0</v>
      </c>
      <c r="N141" s="21">
        <f t="shared" si="33"/>
        <v>0</v>
      </c>
      <c r="O141" s="21">
        <f t="shared" si="33"/>
        <v>0</v>
      </c>
      <c r="P141" s="21">
        <f t="shared" si="33"/>
        <v>0</v>
      </c>
      <c r="Q141" s="21">
        <f t="shared" si="33"/>
        <v>0</v>
      </c>
      <c r="R141" s="21">
        <f t="shared" si="33"/>
        <v>0</v>
      </c>
      <c r="S141" s="21">
        <f t="shared" si="33"/>
        <v>0</v>
      </c>
      <c r="T141" s="21">
        <f t="shared" si="33"/>
        <v>0</v>
      </c>
      <c r="U141" s="21">
        <f t="shared" si="33"/>
        <v>0</v>
      </c>
      <c r="V141" s="21">
        <f t="shared" si="33"/>
        <v>0</v>
      </c>
      <c r="W141" s="21">
        <f t="shared" si="33"/>
        <v>0</v>
      </c>
      <c r="X141" s="21">
        <f t="shared" si="33"/>
        <v>0</v>
      </c>
      <c r="Y141" s="21">
        <f t="shared" si="33"/>
        <v>0</v>
      </c>
      <c r="Z141" s="21">
        <f t="shared" si="33"/>
        <v>0</v>
      </c>
      <c r="AA141" s="21">
        <f t="shared" si="33"/>
        <v>0</v>
      </c>
      <c r="AB141" s="21">
        <f t="shared" si="33"/>
        <v>0</v>
      </c>
      <c r="AC141" s="21">
        <f t="shared" si="33"/>
        <v>0</v>
      </c>
      <c r="AD141" s="21">
        <f t="shared" si="33"/>
        <v>0</v>
      </c>
      <c r="AE141" s="21">
        <f t="shared" si="33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4">+C150+C151</f>
        <v>0</v>
      </c>
      <c r="D149" s="21">
        <f t="shared" si="34"/>
        <v>0</v>
      </c>
      <c r="E149" s="21">
        <f t="shared" si="34"/>
        <v>0</v>
      </c>
      <c r="F149" s="21">
        <f t="shared" si="34"/>
        <v>0</v>
      </c>
      <c r="G149" s="21">
        <f t="shared" si="34"/>
        <v>0</v>
      </c>
      <c r="H149" s="21">
        <f t="shared" si="34"/>
        <v>0</v>
      </c>
      <c r="I149" s="21">
        <f t="shared" si="34"/>
        <v>0</v>
      </c>
      <c r="J149" s="21">
        <f t="shared" si="34"/>
        <v>0</v>
      </c>
      <c r="K149" s="21">
        <f t="shared" si="34"/>
        <v>0</v>
      </c>
      <c r="L149" s="21">
        <f t="shared" si="34"/>
        <v>0</v>
      </c>
      <c r="M149" s="21">
        <f t="shared" si="34"/>
        <v>0</v>
      </c>
      <c r="N149" s="21">
        <f t="shared" si="34"/>
        <v>0</v>
      </c>
      <c r="O149" s="21">
        <f t="shared" si="34"/>
        <v>0</v>
      </c>
      <c r="P149" s="21">
        <f t="shared" si="34"/>
        <v>0</v>
      </c>
      <c r="Q149" s="21">
        <f t="shared" si="34"/>
        <v>0</v>
      </c>
      <c r="R149" s="21">
        <f t="shared" si="34"/>
        <v>0</v>
      </c>
      <c r="S149" s="21">
        <f t="shared" si="34"/>
        <v>0</v>
      </c>
      <c r="T149" s="21">
        <f t="shared" si="34"/>
        <v>0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5">+D155</f>
        <v>0</v>
      </c>
      <c r="E154" s="21">
        <f t="shared" si="35"/>
        <v>0</v>
      </c>
      <c r="F154" s="21">
        <f t="shared" si="35"/>
        <v>0</v>
      </c>
      <c r="G154" s="21">
        <f t="shared" si="35"/>
        <v>0</v>
      </c>
      <c r="H154" s="21">
        <f t="shared" si="35"/>
        <v>0</v>
      </c>
      <c r="I154" s="21">
        <f t="shared" si="35"/>
        <v>0</v>
      </c>
      <c r="J154" s="21">
        <f t="shared" si="35"/>
        <v>0</v>
      </c>
      <c r="K154" s="21">
        <f t="shared" si="35"/>
        <v>0</v>
      </c>
      <c r="L154" s="21">
        <f t="shared" si="35"/>
        <v>0</v>
      </c>
      <c r="M154" s="21">
        <f t="shared" si="35"/>
        <v>0</v>
      </c>
      <c r="N154" s="21">
        <f t="shared" si="35"/>
        <v>0</v>
      </c>
      <c r="O154" s="21">
        <f t="shared" si="35"/>
        <v>0</v>
      </c>
      <c r="P154" s="21">
        <f t="shared" si="35"/>
        <v>0</v>
      </c>
      <c r="Q154" s="21">
        <f t="shared" si="35"/>
        <v>0</v>
      </c>
      <c r="R154" s="21">
        <f t="shared" si="35"/>
        <v>0</v>
      </c>
      <c r="S154" s="21">
        <f t="shared" si="35"/>
        <v>0</v>
      </c>
      <c r="T154" s="21">
        <f t="shared" si="35"/>
        <v>0</v>
      </c>
      <c r="U154" s="21">
        <f t="shared" si="35"/>
        <v>0</v>
      </c>
      <c r="V154" s="21">
        <f t="shared" si="35"/>
        <v>0</v>
      </c>
      <c r="W154" s="21">
        <f t="shared" si="35"/>
        <v>0</v>
      </c>
      <c r="X154" s="21">
        <f t="shared" si="35"/>
        <v>0</v>
      </c>
      <c r="Y154" s="21">
        <f t="shared" si="35"/>
        <v>0</v>
      </c>
      <c r="Z154" s="21">
        <f t="shared" si="35"/>
        <v>0</v>
      </c>
      <c r="AA154" s="21">
        <f t="shared" si="35"/>
        <v>0</v>
      </c>
      <c r="AB154" s="21">
        <f t="shared" si="35"/>
        <v>0</v>
      </c>
      <c r="AC154" s="21">
        <f t="shared" si="35"/>
        <v>0</v>
      </c>
      <c r="AD154" s="21">
        <f t="shared" si="35"/>
        <v>0</v>
      </c>
      <c r="AE154" s="21">
        <f t="shared" si="35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3.7587239009223587E-3</v>
      </c>
      <c r="D160" s="21">
        <f t="shared" ref="D160:AE160" si="36">+D161+D168+D169+D170+D171+D172</f>
        <v>1.2663126007257611E-2</v>
      </c>
      <c r="E160" s="21">
        <f t="shared" si="36"/>
        <v>2.7354719731370807E-2</v>
      </c>
      <c r="F160" s="21">
        <f t="shared" si="36"/>
        <v>3.6997415942312983E-2</v>
      </c>
      <c r="G160" s="21">
        <f t="shared" si="36"/>
        <v>0.50839400630605858</v>
      </c>
      <c r="H160" s="21">
        <f t="shared" si="36"/>
        <v>1.1323279735794443</v>
      </c>
      <c r="I160" s="21">
        <f t="shared" si="36"/>
        <v>2.4001722556467913</v>
      </c>
      <c r="J160" s="21">
        <f t="shared" si="36"/>
        <v>5.2723388122900285</v>
      </c>
      <c r="K160" s="21">
        <f t="shared" si="36"/>
        <v>5.5060801592761175</v>
      </c>
      <c r="L160" s="21">
        <f t="shared" si="36"/>
        <v>9.6927097014039845</v>
      </c>
      <c r="M160" s="21">
        <f t="shared" si="36"/>
        <v>13.062748716599696</v>
      </c>
      <c r="N160" s="21">
        <f t="shared" si="36"/>
        <v>20.49114059848058</v>
      </c>
      <c r="O160" s="21">
        <f t="shared" si="36"/>
        <v>21.328088461430688</v>
      </c>
      <c r="P160" s="21">
        <f t="shared" si="36"/>
        <v>29.675394652415299</v>
      </c>
      <c r="Q160" s="21">
        <f t="shared" si="36"/>
        <v>35.879235869631444</v>
      </c>
      <c r="R160" s="21">
        <f t="shared" si="36"/>
        <v>45.055726715466385</v>
      </c>
      <c r="S160" s="21">
        <f t="shared" si="36"/>
        <v>57.316872356225872</v>
      </c>
      <c r="T160" s="21">
        <f t="shared" si="36"/>
        <v>72.1219974927496</v>
      </c>
      <c r="U160" s="21">
        <f t="shared" si="36"/>
        <v>98.131692020201157</v>
      </c>
      <c r="V160" s="21">
        <f t="shared" si="36"/>
        <v>99.424628553944217</v>
      </c>
      <c r="W160" s="21">
        <f t="shared" si="36"/>
        <v>119.72719553099876</v>
      </c>
      <c r="X160" s="21">
        <f t="shared" si="36"/>
        <v>157.83064761017181</v>
      </c>
      <c r="Y160" s="21">
        <f t="shared" si="36"/>
        <v>186.63338000685607</v>
      </c>
      <c r="Z160" s="21">
        <f t="shared" si="36"/>
        <v>197.36252522599676</v>
      </c>
      <c r="AA160" s="21">
        <f t="shared" si="36"/>
        <v>221.35457159623729</v>
      </c>
      <c r="AB160" s="21">
        <f t="shared" si="36"/>
        <v>245.24366687946474</v>
      </c>
      <c r="AC160" s="21">
        <f t="shared" si="36"/>
        <v>263.64748507825811</v>
      </c>
      <c r="AD160" s="21">
        <f t="shared" si="36"/>
        <v>296.45931392892987</v>
      </c>
      <c r="AE160" s="21">
        <f t="shared" si="36"/>
        <v>331.68421793280817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3.7587239009223587E-3</v>
      </c>
      <c r="D161" s="21">
        <f t="shared" ref="D161:AE161" si="37">+D162+D163+D164+D165+D166+D167</f>
        <v>1.2663126007257611E-2</v>
      </c>
      <c r="E161" s="21">
        <f t="shared" si="37"/>
        <v>2.7354719731370807E-2</v>
      </c>
      <c r="F161" s="21">
        <f t="shared" si="37"/>
        <v>3.6997415942312983E-2</v>
      </c>
      <c r="G161" s="21">
        <f t="shared" si="37"/>
        <v>0.50839400630605858</v>
      </c>
      <c r="H161" s="21">
        <f t="shared" si="37"/>
        <v>1.1323279735794443</v>
      </c>
      <c r="I161" s="21">
        <f t="shared" si="37"/>
        <v>2.4001722556467913</v>
      </c>
      <c r="J161" s="21">
        <f t="shared" si="37"/>
        <v>5.2626335855765971</v>
      </c>
      <c r="K161" s="21">
        <f t="shared" si="37"/>
        <v>5.4597208565370181</v>
      </c>
      <c r="L161" s="21">
        <f t="shared" si="37"/>
        <v>9.4781397534287795</v>
      </c>
      <c r="M161" s="21">
        <f t="shared" si="37"/>
        <v>12.634208960188889</v>
      </c>
      <c r="N161" s="21">
        <f t="shared" si="37"/>
        <v>19.923746243606374</v>
      </c>
      <c r="O161" s="21">
        <f t="shared" si="37"/>
        <v>20.721321411589045</v>
      </c>
      <c r="P161" s="21">
        <f t="shared" si="37"/>
        <v>29.144537856162245</v>
      </c>
      <c r="Q161" s="21">
        <f t="shared" si="37"/>
        <v>35.08668826174339</v>
      </c>
      <c r="R161" s="21">
        <f t="shared" si="37"/>
        <v>43.458660440663721</v>
      </c>
      <c r="S161" s="21">
        <f t="shared" si="37"/>
        <v>55.878564945784944</v>
      </c>
      <c r="T161" s="21">
        <f t="shared" si="37"/>
        <v>70.941965655977526</v>
      </c>
      <c r="U161" s="21">
        <f t="shared" si="37"/>
        <v>95.417411679581662</v>
      </c>
      <c r="V161" s="21">
        <f t="shared" si="37"/>
        <v>95.657941458510365</v>
      </c>
      <c r="W161" s="21">
        <f t="shared" si="37"/>
        <v>111.9129687024369</v>
      </c>
      <c r="X161" s="21">
        <f t="shared" si="37"/>
        <v>151.95311759609282</v>
      </c>
      <c r="Y161" s="21">
        <f t="shared" si="37"/>
        <v>176.63781960589372</v>
      </c>
      <c r="Z161" s="21">
        <f t="shared" si="37"/>
        <v>187.83527310823067</v>
      </c>
      <c r="AA161" s="21">
        <f t="shared" si="37"/>
        <v>210.09704768329547</v>
      </c>
      <c r="AB161" s="21">
        <f t="shared" si="37"/>
        <v>233.81355704195877</v>
      </c>
      <c r="AC161" s="21">
        <f t="shared" si="37"/>
        <v>247.42175372161293</v>
      </c>
      <c r="AD161" s="21">
        <f t="shared" si="37"/>
        <v>280.51482425163425</v>
      </c>
      <c r="AE161" s="21">
        <f t="shared" si="37"/>
        <v>317.18089394591942</v>
      </c>
    </row>
    <row r="162" spans="1:31" x14ac:dyDescent="0.2">
      <c r="A162" s="13" t="s">
        <v>345</v>
      </c>
      <c r="B162" s="4" t="s">
        <v>805</v>
      </c>
      <c r="C162" s="27">
        <v>3.7587239009223587E-3</v>
      </c>
      <c r="D162" s="27">
        <v>1.2566607954741987E-2</v>
      </c>
      <c r="E162" s="27">
        <v>2.6529013070946739E-2</v>
      </c>
      <c r="F162" s="27">
        <v>3.2542610038613036E-2</v>
      </c>
      <c r="G162" s="27">
        <v>5.5601721069618811E-2</v>
      </c>
      <c r="H162" s="27">
        <v>0.11584288368267576</v>
      </c>
      <c r="I162" s="27">
        <v>0.16647421681966457</v>
      </c>
      <c r="J162" s="27">
        <v>0.29654196923129544</v>
      </c>
      <c r="K162" s="27">
        <v>0.35713758713532712</v>
      </c>
      <c r="L162" s="27">
        <v>0.5024244793132977</v>
      </c>
      <c r="M162" s="27">
        <v>0.76289583499109048</v>
      </c>
      <c r="N162" s="27">
        <v>1.2034538923895322</v>
      </c>
      <c r="O162" s="27">
        <v>1.1590784361748312</v>
      </c>
      <c r="P162" s="27">
        <v>1.5365422025555004</v>
      </c>
      <c r="Q162" s="27">
        <v>1.265029045288161</v>
      </c>
      <c r="R162" s="27">
        <v>2.0027172815534566</v>
      </c>
      <c r="S162" s="27">
        <v>2.9714912651079546</v>
      </c>
      <c r="T162" s="27">
        <v>10.208618771329309</v>
      </c>
      <c r="U162" s="27">
        <v>12.311727603998817</v>
      </c>
      <c r="V162" s="27">
        <v>13.806534467722429</v>
      </c>
      <c r="W162" s="27">
        <v>22.580250870966488</v>
      </c>
      <c r="X162" s="27">
        <v>35.44941224579312</v>
      </c>
      <c r="Y162" s="27">
        <v>41.236333963569486</v>
      </c>
      <c r="Z162" s="27">
        <v>47.800455644300662</v>
      </c>
      <c r="AA162" s="27">
        <v>51.392304843242769</v>
      </c>
      <c r="AB162" s="27">
        <v>54.389841052236889</v>
      </c>
      <c r="AC162" s="27">
        <v>58.368739035330634</v>
      </c>
      <c r="AD162" s="27">
        <v>61.343361806824994</v>
      </c>
      <c r="AE162" s="27">
        <v>66.143164673939665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9.651805251562435E-5</v>
      </c>
      <c r="E163" s="27">
        <v>8.2569367373669595E-4</v>
      </c>
      <c r="F163" s="27">
        <v>4.410814773968692E-3</v>
      </c>
      <c r="G163" s="27">
        <v>3.8832388914571594E-2</v>
      </c>
      <c r="H163" s="27">
        <v>6.8318981139780119E-2</v>
      </c>
      <c r="I163" s="27">
        <v>0.22170168743128585</v>
      </c>
      <c r="J163" s="27">
        <v>0.41274669298152716</v>
      </c>
      <c r="K163" s="27">
        <v>0.33047477322912011</v>
      </c>
      <c r="L163" s="27">
        <v>0.33148464334889488</v>
      </c>
      <c r="M163" s="27">
        <v>0.81072681659591028</v>
      </c>
      <c r="N163" s="27">
        <v>0.8483210805002469</v>
      </c>
      <c r="O163" s="27">
        <v>0.64085602310150391</v>
      </c>
      <c r="P163" s="27">
        <v>0.86844059504307936</v>
      </c>
      <c r="Q163" s="27">
        <v>1.1101253555283732</v>
      </c>
      <c r="R163" s="27">
        <v>1.6475606190344874</v>
      </c>
      <c r="S163" s="27">
        <v>1.6254836290310313</v>
      </c>
      <c r="T163" s="27">
        <v>2.0410744821298459</v>
      </c>
      <c r="U163" s="27">
        <v>1.8054757175302243</v>
      </c>
      <c r="V163" s="27">
        <v>2.1372127741218256</v>
      </c>
      <c r="W163" s="27">
        <v>3.0947114722491684</v>
      </c>
      <c r="X163" s="27">
        <v>5.335733961823192</v>
      </c>
      <c r="Y163" s="27">
        <v>5.4066216651040655</v>
      </c>
      <c r="Z163" s="27">
        <v>4.4807300270460866</v>
      </c>
      <c r="AA163" s="27">
        <v>5.2068771383725521</v>
      </c>
      <c r="AB163" s="27">
        <v>7.6744162219857843</v>
      </c>
      <c r="AC163" s="27">
        <v>7.4925154331634696</v>
      </c>
      <c r="AD163" s="27">
        <v>6.6636316891641094</v>
      </c>
      <c r="AE163" s="27">
        <v>7.1720439294230056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3.0132264215116251</v>
      </c>
      <c r="M164" s="27">
        <v>3.6456216148077205</v>
      </c>
      <c r="N164" s="27">
        <v>9.5235302504357104</v>
      </c>
      <c r="O164" s="27">
        <v>9.5879247723546506</v>
      </c>
      <c r="P164" s="27">
        <v>15.325718394536967</v>
      </c>
      <c r="Q164" s="27">
        <v>19.122347229061202</v>
      </c>
      <c r="R164" s="27">
        <v>23.173542169297541</v>
      </c>
      <c r="S164" s="27">
        <v>29.719360784405282</v>
      </c>
      <c r="T164" s="27">
        <v>33.336903578878811</v>
      </c>
      <c r="U164" s="27">
        <v>51.065334849879754</v>
      </c>
      <c r="V164" s="27">
        <v>42.856913905692444</v>
      </c>
      <c r="W164" s="27">
        <v>51.440923054136036</v>
      </c>
      <c r="X164" s="27">
        <v>68.06833901478052</v>
      </c>
      <c r="Y164" s="27">
        <v>81.497437655330074</v>
      </c>
      <c r="Z164" s="27">
        <v>81.293467549061148</v>
      </c>
      <c r="AA164" s="27">
        <v>92.533437988148378</v>
      </c>
      <c r="AB164" s="27">
        <v>107.05107572230435</v>
      </c>
      <c r="AC164" s="27">
        <v>110.39826485594003</v>
      </c>
      <c r="AD164" s="27">
        <v>131.03739838734504</v>
      </c>
      <c r="AE164" s="27">
        <v>155.07453007872135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3.1959224902419481E-2</v>
      </c>
      <c r="M165" s="27">
        <v>3.7817747809479177E-2</v>
      </c>
      <c r="N165" s="27">
        <v>5.1608044700771433E-2</v>
      </c>
      <c r="O165" s="27">
        <v>0.13284077972296851</v>
      </c>
      <c r="P165" s="27">
        <v>0.32108052626929279</v>
      </c>
      <c r="Q165" s="27">
        <v>0.44485290919801046</v>
      </c>
      <c r="R165" s="27">
        <v>0.64709247567767136</v>
      </c>
      <c r="S165" s="27">
        <v>1.3005625440179887</v>
      </c>
      <c r="T165" s="27">
        <v>1.5784598270186896</v>
      </c>
      <c r="U165" s="27">
        <v>2.6942315340776553</v>
      </c>
      <c r="V165" s="27">
        <v>3.1408416088781532</v>
      </c>
      <c r="W165" s="27">
        <v>3.6631815545751309</v>
      </c>
      <c r="X165" s="27">
        <v>4.4058473944123469</v>
      </c>
      <c r="Y165" s="27">
        <v>5.5963561243970696</v>
      </c>
      <c r="Z165" s="27">
        <v>5.8600078038627705</v>
      </c>
      <c r="AA165" s="27">
        <v>6.0194390593814955</v>
      </c>
      <c r="AB165" s="27">
        <v>6.687682690727863</v>
      </c>
      <c r="AC165" s="27">
        <v>6.5624185426055277</v>
      </c>
      <c r="AD165" s="27">
        <v>6.5624755074031142</v>
      </c>
      <c r="AE165" s="27">
        <v>6.1424599065815695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4.3979093729925046E-5</v>
      </c>
      <c r="G166" s="27">
        <v>3.5381822701851115E-5</v>
      </c>
      <c r="H166" s="27">
        <v>1.1668824749099607E-3</v>
      </c>
      <c r="I166" s="27">
        <v>2.6305053955007198E-3</v>
      </c>
      <c r="J166" s="27">
        <v>2.661440497164496E-2</v>
      </c>
      <c r="K166" s="27">
        <v>2.0418948366169615E-2</v>
      </c>
      <c r="L166" s="27">
        <v>6.981960510882726E-2</v>
      </c>
      <c r="M166" s="27">
        <v>5.0333654768770365E-2</v>
      </c>
      <c r="N166" s="27">
        <v>6.119844049526417E-2</v>
      </c>
      <c r="O166" s="27">
        <v>0.29840153514612816</v>
      </c>
      <c r="P166" s="27">
        <v>0.55992402650302753</v>
      </c>
      <c r="Q166" s="27">
        <v>0.73861506550098599</v>
      </c>
      <c r="R166" s="27">
        <v>0.84712193439586247</v>
      </c>
      <c r="S166" s="27">
        <v>1.3305877971509774</v>
      </c>
      <c r="T166" s="27">
        <v>1.6944233933993513</v>
      </c>
      <c r="U166" s="27">
        <v>2.5966038351159368</v>
      </c>
      <c r="V166" s="27">
        <v>3.2569369463148665</v>
      </c>
      <c r="W166" s="27">
        <v>4.1579936430772513</v>
      </c>
      <c r="X166" s="27">
        <v>6.1162966814933242</v>
      </c>
      <c r="Y166" s="27">
        <v>6.4087832521818822</v>
      </c>
      <c r="Z166" s="27">
        <v>8.4846481159956202</v>
      </c>
      <c r="AA166" s="27">
        <v>10.624970614399119</v>
      </c>
      <c r="AB166" s="27">
        <v>10.603333339648978</v>
      </c>
      <c r="AC166" s="27">
        <v>12.081429046669282</v>
      </c>
      <c r="AD166" s="27">
        <v>16.856240470832091</v>
      </c>
      <c r="AE166" s="27">
        <v>21.321439505658045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1.2986687371556215E-8</v>
      </c>
      <c r="F167" s="27">
        <v>1.2036001330081055E-8</v>
      </c>
      <c r="G167" s="27">
        <v>0.41392451449916629</v>
      </c>
      <c r="H167" s="27">
        <v>0.94699922628207833</v>
      </c>
      <c r="I167" s="27">
        <v>2.0093658460003403</v>
      </c>
      <c r="J167" s="27">
        <v>4.5267305183921298</v>
      </c>
      <c r="K167" s="27">
        <v>4.751689547806401</v>
      </c>
      <c r="L167" s="27">
        <v>5.5292253792437149</v>
      </c>
      <c r="M167" s="27">
        <v>7.3268132912159203</v>
      </c>
      <c r="N167" s="27">
        <v>8.2356345350848468</v>
      </c>
      <c r="O167" s="27">
        <v>8.902219865088961</v>
      </c>
      <c r="P167" s="27">
        <v>10.532832111254377</v>
      </c>
      <c r="Q167" s="27">
        <v>12.405718657166654</v>
      </c>
      <c r="R167" s="27">
        <v>15.140625960704702</v>
      </c>
      <c r="S167" s="27">
        <v>18.931078926071716</v>
      </c>
      <c r="T167" s="27">
        <v>22.08248560322151</v>
      </c>
      <c r="U167" s="27">
        <v>24.94403813897927</v>
      </c>
      <c r="V167" s="27">
        <v>30.459501755780636</v>
      </c>
      <c r="W167" s="27">
        <v>26.975908107432822</v>
      </c>
      <c r="X167" s="27">
        <v>32.57748829779031</v>
      </c>
      <c r="Y167" s="27">
        <v>36.492286945311179</v>
      </c>
      <c r="Z167" s="27">
        <v>39.91596396796438</v>
      </c>
      <c r="AA167" s="27">
        <v>44.32001803975114</v>
      </c>
      <c r="AB167" s="27">
        <v>47.407208015054913</v>
      </c>
      <c r="AC167" s="27">
        <v>52.518386807903987</v>
      </c>
      <c r="AD167" s="27">
        <v>58.051716390064904</v>
      </c>
      <c r="AE167" s="27">
        <v>61.32725585159578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7.8519120079508431E-4</v>
      </c>
      <c r="Q168" s="27">
        <v>0.37077630237945047</v>
      </c>
      <c r="R168" s="27">
        <v>1.1003043297601998</v>
      </c>
      <c r="S168" s="27">
        <v>0.81363216484456391</v>
      </c>
      <c r="T168" s="27">
        <v>0.52981063640713955</v>
      </c>
      <c r="U168" s="27">
        <v>1.4470492065910288</v>
      </c>
      <c r="V168" s="27">
        <v>1.8607182767177717</v>
      </c>
      <c r="W168" s="27">
        <v>5.3215873567453116</v>
      </c>
      <c r="X168" s="27">
        <v>2.5223077576321398</v>
      </c>
      <c r="Y168" s="27">
        <v>5.3277136589013274</v>
      </c>
      <c r="Z168" s="27">
        <v>3.631229435695178</v>
      </c>
      <c r="AA168" s="27">
        <v>4.8915324431256311</v>
      </c>
      <c r="AB168" s="27">
        <v>5.4097075782930455</v>
      </c>
      <c r="AC168" s="27">
        <v>8.7162226658387603</v>
      </c>
      <c r="AD168" s="27">
        <v>7.7083433688602634</v>
      </c>
      <c r="AE168" s="27">
        <v>6.3389138165145296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9.7052267134313929E-3</v>
      </c>
      <c r="K169" s="27">
        <v>2.2868488735869056E-2</v>
      </c>
      <c r="L169" s="27">
        <v>4.8905461189402755E-2</v>
      </c>
      <c r="M169" s="27">
        <v>8.9671354959692348E-2</v>
      </c>
      <c r="N169" s="27">
        <v>0.14321980516120308</v>
      </c>
      <c r="O169" s="27">
        <v>0.19986892973404261</v>
      </c>
      <c r="P169" s="27">
        <v>0.22475463518059599</v>
      </c>
      <c r="Q169" s="27">
        <v>0.25026866679998044</v>
      </c>
      <c r="R169" s="27">
        <v>0.2850323032481043</v>
      </c>
      <c r="S169" s="27">
        <v>0.34242240540975138</v>
      </c>
      <c r="T169" s="27">
        <v>0.40919486125553967</v>
      </c>
      <c r="U169" s="27">
        <v>0.6264462165720891</v>
      </c>
      <c r="V169" s="27">
        <v>0.73025072709133521</v>
      </c>
      <c r="W169" s="27">
        <v>0.97904809673618731</v>
      </c>
      <c r="X169" s="27">
        <v>1.340782093052806</v>
      </c>
      <c r="Y169" s="27">
        <v>2.0185211027000092</v>
      </c>
      <c r="Z169" s="27">
        <v>2.450124908004133</v>
      </c>
      <c r="AA169" s="27">
        <v>2.8620455780679732</v>
      </c>
      <c r="AB169" s="27">
        <v>3.0622041649309879</v>
      </c>
      <c r="AC169" s="27">
        <v>3.394554561090354</v>
      </c>
      <c r="AD169" s="27">
        <v>3.3701196268795739</v>
      </c>
      <c r="AE169" s="27">
        <v>3.2988468837659957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0.49267121044900675</v>
      </c>
      <c r="V170" s="27">
        <v>1.0567964893880999</v>
      </c>
      <c r="W170" s="27">
        <v>1.2329608724737511</v>
      </c>
      <c r="X170" s="27">
        <v>1.3396252367798067</v>
      </c>
      <c r="Y170" s="27">
        <v>1.4508744083205736</v>
      </c>
      <c r="Z170" s="27">
        <v>1.6351591916410928</v>
      </c>
      <c r="AA170" s="27">
        <v>1.5654660925181663</v>
      </c>
      <c r="AB170" s="27">
        <v>1.1155893814736086</v>
      </c>
      <c r="AC170" s="27">
        <v>1.9678414572570635</v>
      </c>
      <c r="AD170" s="27">
        <v>2.5412517322584032</v>
      </c>
      <c r="AE170" s="27">
        <v>1.8725173511578921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2.3490814003230127E-2</v>
      </c>
      <c r="L171" s="27">
        <v>0.16566448678580323</v>
      </c>
      <c r="M171" s="27">
        <v>0.33886840145111363</v>
      </c>
      <c r="N171" s="27">
        <v>0.42417454971300461</v>
      </c>
      <c r="O171" s="27">
        <v>0.40689812010760212</v>
      </c>
      <c r="P171" s="27">
        <v>0.30531696987166651</v>
      </c>
      <c r="Q171" s="27">
        <v>0.17150263870862364</v>
      </c>
      <c r="R171" s="27">
        <v>0.21172964179436646</v>
      </c>
      <c r="S171" s="27">
        <v>0.28225284018661251</v>
      </c>
      <c r="T171" s="27">
        <v>0.24102633910940083</v>
      </c>
      <c r="U171" s="27">
        <v>0.14811370700736176</v>
      </c>
      <c r="V171" s="27">
        <v>0.11892160223664158</v>
      </c>
      <c r="W171" s="27">
        <v>0.28063050260660016</v>
      </c>
      <c r="X171" s="27">
        <v>0.67481492661424136</v>
      </c>
      <c r="Y171" s="27">
        <v>1.1984512310404294</v>
      </c>
      <c r="Z171" s="27">
        <v>1.8107385824256612</v>
      </c>
      <c r="AA171" s="27">
        <v>1.9384797992300411</v>
      </c>
      <c r="AB171" s="27">
        <v>1.8426087128083335</v>
      </c>
      <c r="AC171" s="27">
        <v>2.1471126724590111</v>
      </c>
      <c r="AD171" s="27">
        <v>2.3247749492974061</v>
      </c>
      <c r="AE171" s="27">
        <v>2.9930459354503194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3.7587239009223587E-3</v>
      </c>
      <c r="D455" s="28">
        <f t="shared" si="96"/>
        <v>1.2663126007257611E-2</v>
      </c>
      <c r="E455" s="28">
        <f t="shared" si="96"/>
        <v>2.7354719731370807E-2</v>
      </c>
      <c r="F455" s="28">
        <f t="shared" si="96"/>
        <v>3.6997415942312983E-2</v>
      </c>
      <c r="G455" s="28">
        <f t="shared" si="96"/>
        <v>0.50839400630605858</v>
      </c>
      <c r="H455" s="28">
        <f t="shared" si="96"/>
        <v>1.1323279735794443</v>
      </c>
      <c r="I455" s="28">
        <f t="shared" si="96"/>
        <v>2.4001722556467913</v>
      </c>
      <c r="J455" s="28">
        <f t="shared" si="96"/>
        <v>5.2723388122900285</v>
      </c>
      <c r="K455" s="28">
        <f t="shared" si="96"/>
        <v>5.5060801592761175</v>
      </c>
      <c r="L455" s="28">
        <f t="shared" si="96"/>
        <v>9.6927097014039845</v>
      </c>
      <c r="M455" s="28">
        <f t="shared" si="96"/>
        <v>13.062748716599696</v>
      </c>
      <c r="N455" s="28">
        <f t="shared" si="96"/>
        <v>20.49114059848058</v>
      </c>
      <c r="O455" s="28">
        <f t="shared" si="96"/>
        <v>21.328088461430688</v>
      </c>
      <c r="P455" s="28">
        <f t="shared" si="96"/>
        <v>29.675394652415299</v>
      </c>
      <c r="Q455" s="28">
        <f t="shared" si="96"/>
        <v>35.879235869631444</v>
      </c>
      <c r="R455" s="28">
        <f t="shared" si="96"/>
        <v>45.055726715466385</v>
      </c>
      <c r="S455" s="28">
        <f t="shared" si="96"/>
        <v>57.316872356225872</v>
      </c>
      <c r="T455" s="28">
        <f t="shared" si="96"/>
        <v>72.1219974927496</v>
      </c>
      <c r="U455" s="28">
        <f t="shared" si="96"/>
        <v>98.131692020201157</v>
      </c>
      <c r="V455" s="28">
        <f t="shared" si="96"/>
        <v>99.424628553944217</v>
      </c>
      <c r="W455" s="28">
        <f t="shared" si="96"/>
        <v>119.72719553099876</v>
      </c>
      <c r="X455" s="28">
        <f t="shared" si="96"/>
        <v>157.83064761017181</v>
      </c>
      <c r="Y455" s="28">
        <f t="shared" si="96"/>
        <v>186.63338000685607</v>
      </c>
      <c r="Z455" s="28">
        <f t="shared" si="96"/>
        <v>197.36252522599676</v>
      </c>
      <c r="AA455" s="28">
        <f t="shared" si="96"/>
        <v>221.35457159623729</v>
      </c>
      <c r="AB455" s="28">
        <f t="shared" si="96"/>
        <v>245.24366687946474</v>
      </c>
      <c r="AC455" s="28">
        <f t="shared" si="96"/>
        <v>263.64748507825811</v>
      </c>
      <c r="AD455" s="28">
        <f t="shared" si="96"/>
        <v>296.45931392892987</v>
      </c>
      <c r="AE455" s="28">
        <f t="shared" si="96"/>
        <v>331.68421793280817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3.7587239009223587E-3</v>
      </c>
      <c r="D471" s="28">
        <f t="shared" si="101"/>
        <v>1.2663126007257611E-2</v>
      </c>
      <c r="E471" s="28">
        <f t="shared" si="101"/>
        <v>2.7354719731370807E-2</v>
      </c>
      <c r="F471" s="28">
        <f t="shared" si="101"/>
        <v>3.6997415942312983E-2</v>
      </c>
      <c r="G471" s="28">
        <f t="shared" si="101"/>
        <v>0.50839400630605858</v>
      </c>
      <c r="H471" s="28">
        <f t="shared" si="101"/>
        <v>1.1323279735794443</v>
      </c>
      <c r="I471" s="28">
        <f t="shared" si="101"/>
        <v>2.4001722556467913</v>
      </c>
      <c r="J471" s="28">
        <f t="shared" si="101"/>
        <v>5.2723388122900285</v>
      </c>
      <c r="K471" s="28">
        <f t="shared" si="101"/>
        <v>5.5060801592761175</v>
      </c>
      <c r="L471" s="28">
        <f t="shared" si="101"/>
        <v>9.6927097014039845</v>
      </c>
      <c r="M471" s="28">
        <f t="shared" si="101"/>
        <v>13.062748716599696</v>
      </c>
      <c r="N471" s="28">
        <f t="shared" si="101"/>
        <v>20.49114059848058</v>
      </c>
      <c r="O471" s="28">
        <f t="shared" si="101"/>
        <v>21.328088461430688</v>
      </c>
      <c r="P471" s="28">
        <f t="shared" si="101"/>
        <v>29.675394652415299</v>
      </c>
      <c r="Q471" s="28">
        <f t="shared" si="101"/>
        <v>35.879235869631444</v>
      </c>
      <c r="R471" s="28">
        <f t="shared" si="101"/>
        <v>45.055726715466385</v>
      </c>
      <c r="S471" s="28">
        <f t="shared" si="101"/>
        <v>57.316872356225872</v>
      </c>
      <c r="T471" s="28">
        <f t="shared" si="101"/>
        <v>72.1219974927496</v>
      </c>
      <c r="U471" s="28">
        <f t="shared" si="101"/>
        <v>98.131692020201157</v>
      </c>
      <c r="V471" s="28">
        <f t="shared" si="101"/>
        <v>99.424628553944217</v>
      </c>
      <c r="W471" s="28">
        <f t="shared" si="101"/>
        <v>119.72719553099876</v>
      </c>
      <c r="X471" s="28">
        <f t="shared" si="101"/>
        <v>157.83064761017181</v>
      </c>
      <c r="Y471" s="28">
        <f t="shared" si="101"/>
        <v>186.63338000685607</v>
      </c>
      <c r="Z471" s="28">
        <f t="shared" si="101"/>
        <v>197.36252522599676</v>
      </c>
      <c r="AA471" s="28">
        <f t="shared" si="101"/>
        <v>221.35457159623729</v>
      </c>
      <c r="AB471" s="28">
        <f t="shared" si="101"/>
        <v>245.24366687946474</v>
      </c>
      <c r="AC471" s="28">
        <f t="shared" si="101"/>
        <v>263.64748507825811</v>
      </c>
      <c r="AD471" s="28">
        <f t="shared" si="101"/>
        <v>296.45931392892987</v>
      </c>
      <c r="AE471" s="28">
        <f t="shared" si="101"/>
        <v>331.68421793280817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4">+D503+D507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3.7587239009223587E-3</v>
      </c>
      <c r="D508" s="21">
        <f t="shared" ref="D508:AE508" si="106">+D509+D510+D511+D512+D513+D514</f>
        <v>1.2663126007257611E-2</v>
      </c>
      <c r="E508" s="21">
        <f t="shared" si="106"/>
        <v>2.7354719731370807E-2</v>
      </c>
      <c r="F508" s="21">
        <f t="shared" si="106"/>
        <v>3.6997415942312983E-2</v>
      </c>
      <c r="G508" s="21">
        <f t="shared" si="106"/>
        <v>0.50839400630605858</v>
      </c>
      <c r="H508" s="21">
        <f t="shared" si="106"/>
        <v>1.1323279735794443</v>
      </c>
      <c r="I508" s="21">
        <f t="shared" si="106"/>
        <v>2.4001722556467913</v>
      </c>
      <c r="J508" s="21">
        <f t="shared" si="106"/>
        <v>5.2723388122900285</v>
      </c>
      <c r="K508" s="21">
        <f t="shared" si="106"/>
        <v>5.5060801592761175</v>
      </c>
      <c r="L508" s="21">
        <f t="shared" si="106"/>
        <v>9.6927097014039845</v>
      </c>
      <c r="M508" s="21">
        <f t="shared" si="106"/>
        <v>13.062748716599696</v>
      </c>
      <c r="N508" s="21">
        <f t="shared" si="106"/>
        <v>20.49114059848058</v>
      </c>
      <c r="O508" s="21">
        <f t="shared" si="106"/>
        <v>21.328088461430688</v>
      </c>
      <c r="P508" s="21">
        <f t="shared" si="106"/>
        <v>29.675394652415299</v>
      </c>
      <c r="Q508" s="21">
        <f t="shared" si="106"/>
        <v>35.879235869631444</v>
      </c>
      <c r="R508" s="21">
        <f t="shared" si="106"/>
        <v>45.055726715466385</v>
      </c>
      <c r="S508" s="21">
        <f t="shared" si="106"/>
        <v>57.316872356225872</v>
      </c>
      <c r="T508" s="21">
        <f t="shared" si="106"/>
        <v>72.1219974927496</v>
      </c>
      <c r="U508" s="21">
        <f t="shared" si="106"/>
        <v>98.131692020201157</v>
      </c>
      <c r="V508" s="21">
        <f t="shared" si="106"/>
        <v>99.424628553944217</v>
      </c>
      <c r="W508" s="21">
        <f t="shared" si="106"/>
        <v>119.72719553099876</v>
      </c>
      <c r="X508" s="21">
        <f t="shared" si="106"/>
        <v>157.83064761017181</v>
      </c>
      <c r="Y508" s="21">
        <f t="shared" si="106"/>
        <v>186.63338000685607</v>
      </c>
      <c r="Z508" s="21">
        <f t="shared" si="106"/>
        <v>197.36252522599676</v>
      </c>
      <c r="AA508" s="21">
        <f t="shared" si="106"/>
        <v>221.35457159623729</v>
      </c>
      <c r="AB508" s="21">
        <f t="shared" si="106"/>
        <v>245.24366687946474</v>
      </c>
      <c r="AC508" s="21">
        <f t="shared" si="106"/>
        <v>263.64748507825811</v>
      </c>
      <c r="AD508" s="21">
        <f t="shared" si="106"/>
        <v>296.45931392892987</v>
      </c>
      <c r="AE508" s="21">
        <f t="shared" si="106"/>
        <v>331.68421793280817</v>
      </c>
    </row>
    <row r="509" spans="1:31" x14ac:dyDescent="0.2">
      <c r="A509" s="9" t="s">
        <v>343</v>
      </c>
      <c r="B509" s="4" t="s">
        <v>344</v>
      </c>
      <c r="C509" s="37">
        <f>+C161</f>
        <v>3.7587239009223587E-3</v>
      </c>
      <c r="D509" s="37">
        <f t="shared" ref="D509:AE509" si="107">+D161</f>
        <v>1.2663126007257611E-2</v>
      </c>
      <c r="E509" s="37">
        <f t="shared" si="107"/>
        <v>2.7354719731370807E-2</v>
      </c>
      <c r="F509" s="37">
        <f t="shared" si="107"/>
        <v>3.6997415942312983E-2</v>
      </c>
      <c r="G509" s="37">
        <f t="shared" si="107"/>
        <v>0.50839400630605858</v>
      </c>
      <c r="H509" s="37">
        <f t="shared" si="107"/>
        <v>1.1323279735794443</v>
      </c>
      <c r="I509" s="37">
        <f t="shared" si="107"/>
        <v>2.4001722556467913</v>
      </c>
      <c r="J509" s="37">
        <f t="shared" si="107"/>
        <v>5.2626335855765971</v>
      </c>
      <c r="K509" s="37">
        <f t="shared" si="107"/>
        <v>5.4597208565370181</v>
      </c>
      <c r="L509" s="37">
        <f t="shared" si="107"/>
        <v>9.4781397534287795</v>
      </c>
      <c r="M509" s="37">
        <f t="shared" si="107"/>
        <v>12.634208960188889</v>
      </c>
      <c r="N509" s="37">
        <f t="shared" si="107"/>
        <v>19.923746243606374</v>
      </c>
      <c r="O509" s="37">
        <f t="shared" si="107"/>
        <v>20.721321411589045</v>
      </c>
      <c r="P509" s="37">
        <f t="shared" si="107"/>
        <v>29.144537856162245</v>
      </c>
      <c r="Q509" s="37">
        <f t="shared" si="107"/>
        <v>35.08668826174339</v>
      </c>
      <c r="R509" s="37">
        <f t="shared" si="107"/>
        <v>43.458660440663721</v>
      </c>
      <c r="S509" s="37">
        <f t="shared" si="107"/>
        <v>55.878564945784944</v>
      </c>
      <c r="T509" s="37">
        <f t="shared" si="107"/>
        <v>70.941965655977526</v>
      </c>
      <c r="U509" s="37">
        <f t="shared" si="107"/>
        <v>95.417411679581662</v>
      </c>
      <c r="V509" s="37">
        <f t="shared" si="107"/>
        <v>95.657941458510365</v>
      </c>
      <c r="W509" s="37">
        <f t="shared" si="107"/>
        <v>111.9129687024369</v>
      </c>
      <c r="X509" s="37">
        <f t="shared" si="107"/>
        <v>151.95311759609282</v>
      </c>
      <c r="Y509" s="37">
        <f t="shared" si="107"/>
        <v>176.63781960589372</v>
      </c>
      <c r="Z509" s="37">
        <f t="shared" si="107"/>
        <v>187.83527310823067</v>
      </c>
      <c r="AA509" s="37">
        <f t="shared" si="107"/>
        <v>210.09704768329547</v>
      </c>
      <c r="AB509" s="37">
        <f t="shared" si="107"/>
        <v>233.81355704195877</v>
      </c>
      <c r="AC509" s="37">
        <f t="shared" si="107"/>
        <v>247.42175372161293</v>
      </c>
      <c r="AD509" s="37">
        <f t="shared" si="107"/>
        <v>280.51482425163425</v>
      </c>
      <c r="AE509" s="37">
        <f t="shared" si="107"/>
        <v>317.18089394591942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8">+D168</f>
        <v>0</v>
      </c>
      <c r="E510" s="37">
        <f t="shared" si="108"/>
        <v>0</v>
      </c>
      <c r="F510" s="37">
        <f t="shared" si="108"/>
        <v>0</v>
      </c>
      <c r="G510" s="37">
        <f t="shared" si="108"/>
        <v>0</v>
      </c>
      <c r="H510" s="37">
        <f t="shared" si="108"/>
        <v>0</v>
      </c>
      <c r="I510" s="37">
        <f t="shared" si="108"/>
        <v>0</v>
      </c>
      <c r="J510" s="37">
        <f t="shared" si="108"/>
        <v>0</v>
      </c>
      <c r="K510" s="37">
        <f t="shared" si="108"/>
        <v>0</v>
      </c>
      <c r="L510" s="37">
        <f t="shared" si="108"/>
        <v>0</v>
      </c>
      <c r="M510" s="37">
        <f t="shared" si="108"/>
        <v>0</v>
      </c>
      <c r="N510" s="37">
        <f t="shared" si="108"/>
        <v>0</v>
      </c>
      <c r="O510" s="37">
        <f t="shared" si="108"/>
        <v>0</v>
      </c>
      <c r="P510" s="37">
        <f t="shared" si="108"/>
        <v>7.8519120079508431E-4</v>
      </c>
      <c r="Q510" s="37">
        <f t="shared" si="108"/>
        <v>0.37077630237945047</v>
      </c>
      <c r="R510" s="37">
        <f t="shared" si="108"/>
        <v>1.1003043297601998</v>
      </c>
      <c r="S510" s="37">
        <f t="shared" si="108"/>
        <v>0.81363216484456391</v>
      </c>
      <c r="T510" s="37">
        <f t="shared" si="108"/>
        <v>0.52981063640713955</v>
      </c>
      <c r="U510" s="37">
        <f t="shared" si="108"/>
        <v>1.4470492065910288</v>
      </c>
      <c r="V510" s="37">
        <f t="shared" si="108"/>
        <v>1.8607182767177717</v>
      </c>
      <c r="W510" s="37">
        <f t="shared" si="108"/>
        <v>5.3215873567453116</v>
      </c>
      <c r="X510" s="37">
        <f t="shared" si="108"/>
        <v>2.5223077576321398</v>
      </c>
      <c r="Y510" s="37">
        <f t="shared" si="108"/>
        <v>5.3277136589013274</v>
      </c>
      <c r="Z510" s="37">
        <f t="shared" si="108"/>
        <v>3.631229435695178</v>
      </c>
      <c r="AA510" s="37">
        <f t="shared" si="108"/>
        <v>4.8915324431256311</v>
      </c>
      <c r="AB510" s="37">
        <f t="shared" si="108"/>
        <v>5.4097075782930455</v>
      </c>
      <c r="AC510" s="37">
        <f t="shared" si="108"/>
        <v>8.7162226658387603</v>
      </c>
      <c r="AD510" s="37">
        <f t="shared" si="108"/>
        <v>7.7083433688602634</v>
      </c>
      <c r="AE510" s="37">
        <f t="shared" si="108"/>
        <v>6.3389138165145296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9">+D169</f>
        <v>0</v>
      </c>
      <c r="E511" s="37">
        <f t="shared" si="109"/>
        <v>0</v>
      </c>
      <c r="F511" s="37">
        <f t="shared" si="109"/>
        <v>0</v>
      </c>
      <c r="G511" s="37">
        <f t="shared" si="109"/>
        <v>0</v>
      </c>
      <c r="H511" s="37">
        <f t="shared" si="109"/>
        <v>0</v>
      </c>
      <c r="I511" s="37">
        <f t="shared" si="109"/>
        <v>0</v>
      </c>
      <c r="J511" s="37">
        <f t="shared" si="109"/>
        <v>9.7052267134313929E-3</v>
      </c>
      <c r="K511" s="37">
        <f t="shared" si="109"/>
        <v>2.2868488735869056E-2</v>
      </c>
      <c r="L511" s="37">
        <f t="shared" si="109"/>
        <v>4.8905461189402755E-2</v>
      </c>
      <c r="M511" s="37">
        <f t="shared" si="109"/>
        <v>8.9671354959692348E-2</v>
      </c>
      <c r="N511" s="37">
        <f t="shared" si="109"/>
        <v>0.14321980516120308</v>
      </c>
      <c r="O511" s="37">
        <f t="shared" si="109"/>
        <v>0.19986892973404261</v>
      </c>
      <c r="P511" s="37">
        <f t="shared" si="109"/>
        <v>0.22475463518059599</v>
      </c>
      <c r="Q511" s="37">
        <f t="shared" si="109"/>
        <v>0.25026866679998044</v>
      </c>
      <c r="R511" s="37">
        <f t="shared" si="109"/>
        <v>0.2850323032481043</v>
      </c>
      <c r="S511" s="37">
        <f t="shared" si="109"/>
        <v>0.34242240540975138</v>
      </c>
      <c r="T511" s="37">
        <f t="shared" si="109"/>
        <v>0.40919486125553967</v>
      </c>
      <c r="U511" s="37">
        <f t="shared" si="109"/>
        <v>0.6264462165720891</v>
      </c>
      <c r="V511" s="37">
        <f t="shared" si="109"/>
        <v>0.73025072709133521</v>
      </c>
      <c r="W511" s="37">
        <f t="shared" si="109"/>
        <v>0.97904809673618731</v>
      </c>
      <c r="X511" s="37">
        <f t="shared" si="109"/>
        <v>1.340782093052806</v>
      </c>
      <c r="Y511" s="37">
        <f t="shared" si="109"/>
        <v>2.0185211027000092</v>
      </c>
      <c r="Z511" s="37">
        <f t="shared" si="109"/>
        <v>2.450124908004133</v>
      </c>
      <c r="AA511" s="37">
        <f t="shared" si="109"/>
        <v>2.8620455780679732</v>
      </c>
      <c r="AB511" s="37">
        <f t="shared" si="109"/>
        <v>3.0622041649309879</v>
      </c>
      <c r="AC511" s="37">
        <f t="shared" si="109"/>
        <v>3.394554561090354</v>
      </c>
      <c r="AD511" s="37">
        <f t="shared" si="109"/>
        <v>3.3701196268795739</v>
      </c>
      <c r="AE511" s="37">
        <f t="shared" si="109"/>
        <v>3.2988468837659957</v>
      </c>
    </row>
    <row r="512" spans="1:31" x14ac:dyDescent="0.2">
      <c r="A512" s="9" t="s">
        <v>352</v>
      </c>
      <c r="B512" s="4" t="s">
        <v>353</v>
      </c>
      <c r="C512" s="37">
        <f t="shared" ref="C512:R514" si="110">+C170</f>
        <v>0</v>
      </c>
      <c r="D512" s="37">
        <f t="shared" si="110"/>
        <v>0</v>
      </c>
      <c r="E512" s="37">
        <f t="shared" si="110"/>
        <v>0</v>
      </c>
      <c r="F512" s="37">
        <f t="shared" si="110"/>
        <v>0</v>
      </c>
      <c r="G512" s="37">
        <f t="shared" si="110"/>
        <v>0</v>
      </c>
      <c r="H512" s="37">
        <f t="shared" si="110"/>
        <v>0</v>
      </c>
      <c r="I512" s="37">
        <f t="shared" si="110"/>
        <v>0</v>
      </c>
      <c r="J512" s="37">
        <f t="shared" si="110"/>
        <v>0</v>
      </c>
      <c r="K512" s="37">
        <f t="shared" si="110"/>
        <v>0</v>
      </c>
      <c r="L512" s="37">
        <f t="shared" si="110"/>
        <v>0</v>
      </c>
      <c r="M512" s="37">
        <f t="shared" si="110"/>
        <v>0</v>
      </c>
      <c r="N512" s="37">
        <f t="shared" si="110"/>
        <v>0</v>
      </c>
      <c r="O512" s="37">
        <f t="shared" si="110"/>
        <v>0</v>
      </c>
      <c r="P512" s="37">
        <f t="shared" si="110"/>
        <v>0</v>
      </c>
      <c r="Q512" s="37">
        <f t="shared" si="110"/>
        <v>0</v>
      </c>
      <c r="R512" s="37">
        <f t="shared" si="110"/>
        <v>0</v>
      </c>
      <c r="S512" s="37">
        <f t="shared" si="109"/>
        <v>0</v>
      </c>
      <c r="T512" s="37">
        <f t="shared" si="109"/>
        <v>0</v>
      </c>
      <c r="U512" s="37">
        <f t="shared" si="109"/>
        <v>0.49267121044900675</v>
      </c>
      <c r="V512" s="37">
        <f t="shared" si="109"/>
        <v>1.0567964893880999</v>
      </c>
      <c r="W512" s="37">
        <f t="shared" si="109"/>
        <v>1.2329608724737511</v>
      </c>
      <c r="X512" s="37">
        <f t="shared" si="109"/>
        <v>1.3396252367798067</v>
      </c>
      <c r="Y512" s="37">
        <f t="shared" si="109"/>
        <v>1.4508744083205736</v>
      </c>
      <c r="Z512" s="37">
        <f t="shared" si="109"/>
        <v>1.6351591916410928</v>
      </c>
      <c r="AA512" s="37">
        <f t="shared" si="109"/>
        <v>1.5654660925181663</v>
      </c>
      <c r="AB512" s="37">
        <f t="shared" si="109"/>
        <v>1.1155893814736086</v>
      </c>
      <c r="AC512" s="37">
        <f t="shared" si="109"/>
        <v>1.9678414572570635</v>
      </c>
      <c r="AD512" s="37">
        <f t="shared" si="109"/>
        <v>2.5412517322584032</v>
      </c>
      <c r="AE512" s="37">
        <f t="shared" si="109"/>
        <v>1.8725173511578921</v>
      </c>
    </row>
    <row r="513" spans="1:31" x14ac:dyDescent="0.2">
      <c r="A513" s="9" t="s">
        <v>354</v>
      </c>
      <c r="B513" s="4" t="s">
        <v>355</v>
      </c>
      <c r="C513" s="37">
        <f t="shared" si="110"/>
        <v>0</v>
      </c>
      <c r="D513" s="37">
        <f t="shared" si="109"/>
        <v>0</v>
      </c>
      <c r="E513" s="37">
        <f t="shared" si="109"/>
        <v>0</v>
      </c>
      <c r="F513" s="37">
        <f t="shared" si="109"/>
        <v>0</v>
      </c>
      <c r="G513" s="37">
        <f t="shared" si="109"/>
        <v>0</v>
      </c>
      <c r="H513" s="37">
        <f t="shared" si="109"/>
        <v>0</v>
      </c>
      <c r="I513" s="37">
        <f t="shared" si="109"/>
        <v>0</v>
      </c>
      <c r="J513" s="37">
        <f t="shared" si="109"/>
        <v>0</v>
      </c>
      <c r="K513" s="37">
        <f t="shared" si="109"/>
        <v>2.3490814003230127E-2</v>
      </c>
      <c r="L513" s="37">
        <f t="shared" si="109"/>
        <v>0.16566448678580323</v>
      </c>
      <c r="M513" s="37">
        <f t="shared" si="109"/>
        <v>0.33886840145111363</v>
      </c>
      <c r="N513" s="37">
        <f t="shared" si="109"/>
        <v>0.42417454971300461</v>
      </c>
      <c r="O513" s="37">
        <f t="shared" si="109"/>
        <v>0.40689812010760212</v>
      </c>
      <c r="P513" s="37">
        <f t="shared" si="109"/>
        <v>0.30531696987166651</v>
      </c>
      <c r="Q513" s="37">
        <f t="shared" si="109"/>
        <v>0.17150263870862364</v>
      </c>
      <c r="R513" s="37">
        <f t="shared" si="109"/>
        <v>0.21172964179436646</v>
      </c>
      <c r="S513" s="37">
        <f t="shared" si="109"/>
        <v>0.28225284018661251</v>
      </c>
      <c r="T513" s="37">
        <f t="shared" si="109"/>
        <v>0.24102633910940083</v>
      </c>
      <c r="U513" s="37">
        <f t="shared" si="109"/>
        <v>0.14811370700736176</v>
      </c>
      <c r="V513" s="37">
        <f t="shared" si="109"/>
        <v>0.11892160223664158</v>
      </c>
      <c r="W513" s="37">
        <f t="shared" si="109"/>
        <v>0.28063050260660016</v>
      </c>
      <c r="X513" s="37">
        <f t="shared" si="109"/>
        <v>0.67481492661424136</v>
      </c>
      <c r="Y513" s="37">
        <f t="shared" si="109"/>
        <v>1.1984512310404294</v>
      </c>
      <c r="Z513" s="37">
        <f t="shared" si="109"/>
        <v>1.8107385824256612</v>
      </c>
      <c r="AA513" s="37">
        <f t="shared" si="109"/>
        <v>1.9384797992300411</v>
      </c>
      <c r="AB513" s="37">
        <f t="shared" si="109"/>
        <v>1.8426087128083335</v>
      </c>
      <c r="AC513" s="37">
        <f t="shared" si="109"/>
        <v>2.1471126724590111</v>
      </c>
      <c r="AD513" s="37">
        <f t="shared" si="109"/>
        <v>2.3247749492974061</v>
      </c>
      <c r="AE513" s="37">
        <f t="shared" si="109"/>
        <v>2.9930459354503194</v>
      </c>
    </row>
    <row r="514" spans="1:31" x14ac:dyDescent="0.2">
      <c r="A514" s="9" t="s">
        <v>356</v>
      </c>
      <c r="B514" s="4" t="s">
        <v>357</v>
      </c>
      <c r="C514" s="37">
        <f t="shared" si="110"/>
        <v>0</v>
      </c>
      <c r="D514" s="37">
        <f t="shared" si="109"/>
        <v>0</v>
      </c>
      <c r="E514" s="37">
        <f t="shared" si="109"/>
        <v>0</v>
      </c>
      <c r="F514" s="37">
        <f t="shared" si="109"/>
        <v>0</v>
      </c>
      <c r="G514" s="37">
        <f t="shared" si="109"/>
        <v>0</v>
      </c>
      <c r="H514" s="37">
        <f t="shared" si="109"/>
        <v>0</v>
      </c>
      <c r="I514" s="37">
        <f t="shared" si="109"/>
        <v>0</v>
      </c>
      <c r="J514" s="37">
        <f t="shared" si="109"/>
        <v>0</v>
      </c>
      <c r="K514" s="37">
        <f t="shared" si="109"/>
        <v>0</v>
      </c>
      <c r="L514" s="37">
        <f t="shared" si="109"/>
        <v>0</v>
      </c>
      <c r="M514" s="37">
        <f t="shared" si="109"/>
        <v>0</v>
      </c>
      <c r="N514" s="37">
        <f t="shared" si="109"/>
        <v>0</v>
      </c>
      <c r="O514" s="37">
        <f t="shared" si="109"/>
        <v>0</v>
      </c>
      <c r="P514" s="37">
        <f t="shared" si="109"/>
        <v>0</v>
      </c>
      <c r="Q514" s="37">
        <f t="shared" si="109"/>
        <v>0</v>
      </c>
      <c r="R514" s="37">
        <f t="shared" si="109"/>
        <v>0</v>
      </c>
      <c r="S514" s="37">
        <f t="shared" si="109"/>
        <v>0</v>
      </c>
      <c r="T514" s="37">
        <f t="shared" si="109"/>
        <v>0</v>
      </c>
      <c r="U514" s="37">
        <f t="shared" si="109"/>
        <v>0</v>
      </c>
      <c r="V514" s="37">
        <f t="shared" si="109"/>
        <v>0</v>
      </c>
      <c r="W514" s="37">
        <f t="shared" si="109"/>
        <v>0</v>
      </c>
      <c r="X514" s="37">
        <f t="shared" si="109"/>
        <v>0</v>
      </c>
      <c r="Y514" s="37">
        <f t="shared" si="109"/>
        <v>0</v>
      </c>
      <c r="Z514" s="37">
        <f t="shared" si="109"/>
        <v>0</v>
      </c>
      <c r="AA514" s="37">
        <f t="shared" si="109"/>
        <v>0</v>
      </c>
      <c r="AB514" s="37">
        <f t="shared" si="109"/>
        <v>0</v>
      </c>
      <c r="AC514" s="37">
        <f t="shared" si="109"/>
        <v>0</v>
      </c>
      <c r="AD514" s="37">
        <f t="shared" si="109"/>
        <v>0</v>
      </c>
      <c r="AE514" s="37">
        <f t="shared" si="109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1">+C525+C530+C536+C541+C544+C545+C549+C552++C553+C554</f>
        <v>0</v>
      </c>
      <c r="D524" s="28">
        <f t="shared" si="111"/>
        <v>0</v>
      </c>
      <c r="E524" s="28">
        <f t="shared" si="111"/>
        <v>0</v>
      </c>
      <c r="F524" s="28">
        <f t="shared" si="111"/>
        <v>0</v>
      </c>
      <c r="G524" s="28">
        <f t="shared" si="111"/>
        <v>0</v>
      </c>
      <c r="H524" s="28">
        <f t="shared" si="111"/>
        <v>0</v>
      </c>
      <c r="I524" s="28">
        <f t="shared" si="111"/>
        <v>0</v>
      </c>
      <c r="J524" s="28">
        <f t="shared" si="111"/>
        <v>0</v>
      </c>
      <c r="K524" s="28">
        <f t="shared" si="111"/>
        <v>0</v>
      </c>
      <c r="L524" s="28">
        <f t="shared" si="111"/>
        <v>0</v>
      </c>
      <c r="M524" s="28">
        <f t="shared" si="111"/>
        <v>0</v>
      </c>
      <c r="N524" s="28">
        <f t="shared" si="111"/>
        <v>0</v>
      </c>
      <c r="O524" s="28">
        <f t="shared" si="111"/>
        <v>0</v>
      </c>
      <c r="P524" s="28">
        <f t="shared" si="111"/>
        <v>0</v>
      </c>
      <c r="Q524" s="28">
        <f t="shared" si="111"/>
        <v>0</v>
      </c>
      <c r="R524" s="28">
        <f t="shared" si="111"/>
        <v>0</v>
      </c>
      <c r="S524" s="28">
        <f t="shared" si="111"/>
        <v>0</v>
      </c>
      <c r="T524" s="28">
        <f t="shared" si="111"/>
        <v>0</v>
      </c>
      <c r="U524" s="28">
        <f t="shared" si="111"/>
        <v>0</v>
      </c>
      <c r="V524" s="28">
        <f t="shared" si="111"/>
        <v>0</v>
      </c>
      <c r="W524" s="28">
        <f t="shared" si="111"/>
        <v>0</v>
      </c>
      <c r="X524" s="28">
        <f t="shared" si="111"/>
        <v>0</v>
      </c>
      <c r="Y524" s="28">
        <f t="shared" si="111"/>
        <v>0</v>
      </c>
      <c r="Z524" s="28">
        <f t="shared" si="111"/>
        <v>0</v>
      </c>
      <c r="AA524" s="28">
        <f t="shared" si="111"/>
        <v>0</v>
      </c>
      <c r="AB524" s="28">
        <f t="shared" si="111"/>
        <v>0</v>
      </c>
      <c r="AC524" s="28">
        <f t="shared" si="111"/>
        <v>0</v>
      </c>
      <c r="AD524" s="28">
        <f t="shared" si="111"/>
        <v>0</v>
      </c>
      <c r="AE524" s="28">
        <f t="shared" si="11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2">+C526+C527+C528+C529</f>
        <v>0</v>
      </c>
      <c r="D525" s="21">
        <f t="shared" si="112"/>
        <v>0</v>
      </c>
      <c r="E525" s="21">
        <f t="shared" si="112"/>
        <v>0</v>
      </c>
      <c r="F525" s="21">
        <f t="shared" si="112"/>
        <v>0</v>
      </c>
      <c r="G525" s="21">
        <f t="shared" si="112"/>
        <v>0</v>
      </c>
      <c r="H525" s="21">
        <f t="shared" si="112"/>
        <v>0</v>
      </c>
      <c r="I525" s="21">
        <f t="shared" si="112"/>
        <v>0</v>
      </c>
      <c r="J525" s="21">
        <f t="shared" si="112"/>
        <v>0</v>
      </c>
      <c r="K525" s="21">
        <f t="shared" si="112"/>
        <v>0</v>
      </c>
      <c r="L525" s="21">
        <f t="shared" si="112"/>
        <v>0</v>
      </c>
      <c r="M525" s="21">
        <f t="shared" si="112"/>
        <v>0</v>
      </c>
      <c r="N525" s="21">
        <f t="shared" si="112"/>
        <v>0</v>
      </c>
      <c r="O525" s="21">
        <f t="shared" si="112"/>
        <v>0</v>
      </c>
      <c r="P525" s="21">
        <f t="shared" si="112"/>
        <v>0</v>
      </c>
      <c r="Q525" s="21">
        <f t="shared" si="112"/>
        <v>0</v>
      </c>
      <c r="R525" s="21">
        <f t="shared" si="112"/>
        <v>0</v>
      </c>
      <c r="S525" s="21">
        <f t="shared" si="112"/>
        <v>0</v>
      </c>
      <c r="T525" s="21">
        <f t="shared" si="112"/>
        <v>0</v>
      </c>
      <c r="U525" s="21">
        <f t="shared" si="112"/>
        <v>0</v>
      </c>
      <c r="V525" s="21">
        <f t="shared" si="112"/>
        <v>0</v>
      </c>
      <c r="W525" s="21">
        <f t="shared" si="112"/>
        <v>0</v>
      </c>
      <c r="X525" s="21">
        <f t="shared" si="112"/>
        <v>0</v>
      </c>
      <c r="Y525" s="21">
        <f t="shared" si="112"/>
        <v>0</v>
      </c>
      <c r="Z525" s="21">
        <f t="shared" si="112"/>
        <v>0</v>
      </c>
      <c r="AA525" s="21">
        <f t="shared" si="112"/>
        <v>0</v>
      </c>
      <c r="AB525" s="21">
        <f t="shared" si="112"/>
        <v>0</v>
      </c>
      <c r="AC525" s="21">
        <f t="shared" si="112"/>
        <v>0</v>
      </c>
      <c r="AD525" s="21">
        <f t="shared" si="112"/>
        <v>0</v>
      </c>
      <c r="AE525" s="21">
        <f t="shared" si="11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3">+C531+C532+C533+C534+C535</f>
        <v>0</v>
      </c>
      <c r="D530" s="21">
        <f t="shared" si="113"/>
        <v>0</v>
      </c>
      <c r="E530" s="21">
        <f t="shared" si="113"/>
        <v>0</v>
      </c>
      <c r="F530" s="21">
        <f t="shared" si="113"/>
        <v>0</v>
      </c>
      <c r="G530" s="21">
        <f t="shared" si="113"/>
        <v>0</v>
      </c>
      <c r="H530" s="21">
        <f t="shared" si="113"/>
        <v>0</v>
      </c>
      <c r="I530" s="21">
        <f t="shared" si="113"/>
        <v>0</v>
      </c>
      <c r="J530" s="21">
        <f t="shared" si="113"/>
        <v>0</v>
      </c>
      <c r="K530" s="21">
        <f t="shared" si="113"/>
        <v>0</v>
      </c>
      <c r="L530" s="21">
        <f t="shared" si="113"/>
        <v>0</v>
      </c>
      <c r="M530" s="21">
        <f t="shared" si="113"/>
        <v>0</v>
      </c>
      <c r="N530" s="21">
        <f t="shared" si="113"/>
        <v>0</v>
      </c>
      <c r="O530" s="21">
        <f t="shared" si="113"/>
        <v>0</v>
      </c>
      <c r="P530" s="21">
        <f t="shared" si="113"/>
        <v>0</v>
      </c>
      <c r="Q530" s="21">
        <f t="shared" si="113"/>
        <v>0</v>
      </c>
      <c r="R530" s="21">
        <f t="shared" si="113"/>
        <v>0</v>
      </c>
      <c r="S530" s="21">
        <f t="shared" si="113"/>
        <v>0</v>
      </c>
      <c r="T530" s="21">
        <f t="shared" si="113"/>
        <v>0</v>
      </c>
      <c r="U530" s="21">
        <f t="shared" si="113"/>
        <v>0</v>
      </c>
      <c r="V530" s="21">
        <f t="shared" si="113"/>
        <v>0</v>
      </c>
      <c r="W530" s="21">
        <f t="shared" si="113"/>
        <v>0</v>
      </c>
      <c r="X530" s="21">
        <f t="shared" si="113"/>
        <v>0</v>
      </c>
      <c r="Y530" s="21">
        <f t="shared" si="113"/>
        <v>0</v>
      </c>
      <c r="Z530" s="21">
        <f t="shared" si="113"/>
        <v>0</v>
      </c>
      <c r="AA530" s="21">
        <f t="shared" si="113"/>
        <v>0</v>
      </c>
      <c r="AB530" s="21">
        <f t="shared" si="113"/>
        <v>0</v>
      </c>
      <c r="AC530" s="21">
        <f t="shared" si="113"/>
        <v>0</v>
      </c>
      <c r="AD530" s="21">
        <f t="shared" si="113"/>
        <v>0</v>
      </c>
      <c r="AE530" s="21">
        <f t="shared" si="11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4">+C537+C538+C539+C540</f>
        <v>0</v>
      </c>
      <c r="D536" s="21">
        <f t="shared" si="114"/>
        <v>0</v>
      </c>
      <c r="E536" s="21">
        <f t="shared" si="114"/>
        <v>0</v>
      </c>
      <c r="F536" s="21">
        <f t="shared" si="114"/>
        <v>0</v>
      </c>
      <c r="G536" s="21">
        <f t="shared" si="114"/>
        <v>0</v>
      </c>
      <c r="H536" s="21">
        <f t="shared" si="114"/>
        <v>0</v>
      </c>
      <c r="I536" s="21">
        <f t="shared" si="114"/>
        <v>0</v>
      </c>
      <c r="J536" s="21">
        <f t="shared" si="114"/>
        <v>0</v>
      </c>
      <c r="K536" s="21">
        <f t="shared" si="114"/>
        <v>0</v>
      </c>
      <c r="L536" s="21">
        <f t="shared" si="114"/>
        <v>0</v>
      </c>
      <c r="M536" s="21">
        <f t="shared" si="114"/>
        <v>0</v>
      </c>
      <c r="N536" s="21">
        <f t="shared" si="114"/>
        <v>0</v>
      </c>
      <c r="O536" s="21">
        <f t="shared" si="114"/>
        <v>0</v>
      </c>
      <c r="P536" s="21">
        <f t="shared" si="114"/>
        <v>0</v>
      </c>
      <c r="Q536" s="21">
        <f t="shared" si="114"/>
        <v>0</v>
      </c>
      <c r="R536" s="21">
        <f t="shared" si="114"/>
        <v>0</v>
      </c>
      <c r="S536" s="21">
        <f t="shared" si="114"/>
        <v>0</v>
      </c>
      <c r="T536" s="21">
        <f t="shared" si="114"/>
        <v>0</v>
      </c>
      <c r="U536" s="21">
        <f t="shared" si="114"/>
        <v>0</v>
      </c>
      <c r="V536" s="21">
        <f t="shared" si="114"/>
        <v>0</v>
      </c>
      <c r="W536" s="21">
        <f t="shared" si="114"/>
        <v>0</v>
      </c>
      <c r="X536" s="21">
        <f t="shared" si="114"/>
        <v>0</v>
      </c>
      <c r="Y536" s="21">
        <f t="shared" si="114"/>
        <v>0</v>
      </c>
      <c r="Z536" s="21">
        <f t="shared" si="114"/>
        <v>0</v>
      </c>
      <c r="AA536" s="21">
        <f t="shared" si="114"/>
        <v>0</v>
      </c>
      <c r="AB536" s="21">
        <f t="shared" si="114"/>
        <v>0</v>
      </c>
      <c r="AC536" s="21">
        <f t="shared" si="114"/>
        <v>0</v>
      </c>
      <c r="AD536" s="21">
        <f t="shared" si="114"/>
        <v>0</v>
      </c>
      <c r="AE536" s="21">
        <f t="shared" si="11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5">+C542+C543</f>
        <v>0</v>
      </c>
      <c r="D541" s="21">
        <f t="shared" si="115"/>
        <v>0</v>
      </c>
      <c r="E541" s="21">
        <f t="shared" si="115"/>
        <v>0</v>
      </c>
      <c r="F541" s="21">
        <f t="shared" si="115"/>
        <v>0</v>
      </c>
      <c r="G541" s="21">
        <f t="shared" si="115"/>
        <v>0</v>
      </c>
      <c r="H541" s="21">
        <f t="shared" si="115"/>
        <v>0</v>
      </c>
      <c r="I541" s="21">
        <f t="shared" si="115"/>
        <v>0</v>
      </c>
      <c r="J541" s="21">
        <f t="shared" si="115"/>
        <v>0</v>
      </c>
      <c r="K541" s="21">
        <f t="shared" si="115"/>
        <v>0</v>
      </c>
      <c r="L541" s="21">
        <f t="shared" si="115"/>
        <v>0</v>
      </c>
      <c r="M541" s="21">
        <f t="shared" si="115"/>
        <v>0</v>
      </c>
      <c r="N541" s="21">
        <f t="shared" si="115"/>
        <v>0</v>
      </c>
      <c r="O541" s="21">
        <f t="shared" si="115"/>
        <v>0</v>
      </c>
      <c r="P541" s="21">
        <f t="shared" si="115"/>
        <v>0</v>
      </c>
      <c r="Q541" s="21">
        <f t="shared" si="115"/>
        <v>0</v>
      </c>
      <c r="R541" s="21">
        <f t="shared" si="115"/>
        <v>0</v>
      </c>
      <c r="S541" s="21">
        <f t="shared" si="115"/>
        <v>0</v>
      </c>
      <c r="T541" s="21">
        <f t="shared" si="115"/>
        <v>0</v>
      </c>
      <c r="U541" s="21">
        <f t="shared" si="115"/>
        <v>0</v>
      </c>
      <c r="V541" s="21">
        <f t="shared" si="115"/>
        <v>0</v>
      </c>
      <c r="W541" s="21">
        <f t="shared" si="115"/>
        <v>0</v>
      </c>
      <c r="X541" s="21">
        <f t="shared" si="115"/>
        <v>0</v>
      </c>
      <c r="Y541" s="21">
        <f t="shared" si="115"/>
        <v>0</v>
      </c>
      <c r="Z541" s="21">
        <f t="shared" si="115"/>
        <v>0</v>
      </c>
      <c r="AA541" s="21">
        <f t="shared" si="115"/>
        <v>0</v>
      </c>
      <c r="AB541" s="21">
        <f t="shared" si="115"/>
        <v>0</v>
      </c>
      <c r="AC541" s="21">
        <f t="shared" si="115"/>
        <v>0</v>
      </c>
      <c r="AD541" s="21">
        <f t="shared" si="115"/>
        <v>0</v>
      </c>
      <c r="AE541" s="21">
        <f t="shared" si="11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6">+C546+C547+C548</f>
        <v>0</v>
      </c>
      <c r="D545" s="21">
        <f t="shared" si="116"/>
        <v>0</v>
      </c>
      <c r="E545" s="21">
        <f t="shared" si="116"/>
        <v>0</v>
      </c>
      <c r="F545" s="21">
        <f t="shared" si="116"/>
        <v>0</v>
      </c>
      <c r="G545" s="21">
        <f t="shared" si="116"/>
        <v>0</v>
      </c>
      <c r="H545" s="21">
        <f t="shared" si="116"/>
        <v>0</v>
      </c>
      <c r="I545" s="21">
        <f t="shared" si="116"/>
        <v>0</v>
      </c>
      <c r="J545" s="21">
        <f t="shared" si="116"/>
        <v>0</v>
      </c>
      <c r="K545" s="21">
        <f t="shared" si="116"/>
        <v>0</v>
      </c>
      <c r="L545" s="21">
        <f t="shared" si="116"/>
        <v>0</v>
      </c>
      <c r="M545" s="21">
        <f t="shared" si="116"/>
        <v>0</v>
      </c>
      <c r="N545" s="21">
        <f t="shared" si="116"/>
        <v>0</v>
      </c>
      <c r="O545" s="21">
        <f t="shared" si="116"/>
        <v>0</v>
      </c>
      <c r="P545" s="21">
        <f t="shared" si="116"/>
        <v>0</v>
      </c>
      <c r="Q545" s="21">
        <f t="shared" si="116"/>
        <v>0</v>
      </c>
      <c r="R545" s="21">
        <f t="shared" si="116"/>
        <v>0</v>
      </c>
      <c r="S545" s="21">
        <f t="shared" si="116"/>
        <v>0</v>
      </c>
      <c r="T545" s="21">
        <f t="shared" si="116"/>
        <v>0</v>
      </c>
      <c r="U545" s="21">
        <f t="shared" si="116"/>
        <v>0</v>
      </c>
      <c r="V545" s="21">
        <f t="shared" si="116"/>
        <v>0</v>
      </c>
      <c r="W545" s="21">
        <f t="shared" si="116"/>
        <v>0</v>
      </c>
      <c r="X545" s="21">
        <f t="shared" si="116"/>
        <v>0</v>
      </c>
      <c r="Y545" s="21">
        <f t="shared" si="116"/>
        <v>0</v>
      </c>
      <c r="Z545" s="21">
        <f t="shared" si="116"/>
        <v>0</v>
      </c>
      <c r="AA545" s="21">
        <f t="shared" si="116"/>
        <v>0</v>
      </c>
      <c r="AB545" s="21">
        <f t="shared" si="116"/>
        <v>0</v>
      </c>
      <c r="AC545" s="21">
        <f t="shared" si="116"/>
        <v>0</v>
      </c>
      <c r="AD545" s="21">
        <f t="shared" si="116"/>
        <v>0</v>
      </c>
      <c r="AE545" s="21">
        <f t="shared" si="11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7">+C550+C551</f>
        <v>0</v>
      </c>
      <c r="D549" s="21">
        <f t="shared" si="117"/>
        <v>0</v>
      </c>
      <c r="E549" s="21">
        <f t="shared" si="117"/>
        <v>0</v>
      </c>
      <c r="F549" s="21">
        <f t="shared" si="117"/>
        <v>0</v>
      </c>
      <c r="G549" s="21">
        <f t="shared" si="117"/>
        <v>0</v>
      </c>
      <c r="H549" s="21">
        <f t="shared" si="117"/>
        <v>0</v>
      </c>
      <c r="I549" s="21">
        <f t="shared" si="117"/>
        <v>0</v>
      </c>
      <c r="J549" s="21">
        <f t="shared" si="117"/>
        <v>0</v>
      </c>
      <c r="K549" s="21">
        <f t="shared" si="117"/>
        <v>0</v>
      </c>
      <c r="L549" s="21">
        <f t="shared" si="117"/>
        <v>0</v>
      </c>
      <c r="M549" s="21">
        <f t="shared" si="117"/>
        <v>0</v>
      </c>
      <c r="N549" s="21">
        <f t="shared" si="117"/>
        <v>0</v>
      </c>
      <c r="O549" s="21">
        <f t="shared" si="117"/>
        <v>0</v>
      </c>
      <c r="P549" s="21">
        <f t="shared" si="117"/>
        <v>0</v>
      </c>
      <c r="Q549" s="21">
        <f t="shared" si="117"/>
        <v>0</v>
      </c>
      <c r="R549" s="21">
        <f t="shared" si="117"/>
        <v>0</v>
      </c>
      <c r="S549" s="21">
        <f t="shared" si="117"/>
        <v>0</v>
      </c>
      <c r="T549" s="21">
        <f t="shared" si="117"/>
        <v>0</v>
      </c>
      <c r="U549" s="21">
        <f t="shared" si="117"/>
        <v>0</v>
      </c>
      <c r="V549" s="21">
        <f t="shared" si="117"/>
        <v>0</v>
      </c>
      <c r="W549" s="21">
        <f t="shared" si="117"/>
        <v>0</v>
      </c>
      <c r="X549" s="21">
        <f t="shared" si="117"/>
        <v>0</v>
      </c>
      <c r="Y549" s="21">
        <f t="shared" si="117"/>
        <v>0</v>
      </c>
      <c r="Z549" s="21">
        <f t="shared" si="117"/>
        <v>0</v>
      </c>
      <c r="AA549" s="21">
        <f t="shared" si="117"/>
        <v>0</v>
      </c>
      <c r="AB549" s="21">
        <f t="shared" si="117"/>
        <v>0</v>
      </c>
      <c r="AC549" s="21">
        <f t="shared" si="117"/>
        <v>0</v>
      </c>
      <c r="AD549" s="21">
        <f t="shared" si="117"/>
        <v>0</v>
      </c>
      <c r="AE549" s="21">
        <f t="shared" si="11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8">+C556+C559+C562+C565+C568++C571+C574+C575</f>
        <v>0</v>
      </c>
      <c r="D555" s="28">
        <f t="shared" si="118"/>
        <v>0</v>
      </c>
      <c r="E555" s="28">
        <f t="shared" si="118"/>
        <v>0</v>
      </c>
      <c r="F555" s="28">
        <f t="shared" si="118"/>
        <v>0</v>
      </c>
      <c r="G555" s="28">
        <f t="shared" si="118"/>
        <v>0</v>
      </c>
      <c r="H555" s="28">
        <f t="shared" si="118"/>
        <v>0</v>
      </c>
      <c r="I555" s="28">
        <f t="shared" si="118"/>
        <v>0</v>
      </c>
      <c r="J555" s="28">
        <f t="shared" si="118"/>
        <v>0</v>
      </c>
      <c r="K555" s="28">
        <f t="shared" si="118"/>
        <v>0</v>
      </c>
      <c r="L555" s="28">
        <f t="shared" si="118"/>
        <v>0</v>
      </c>
      <c r="M555" s="28">
        <f t="shared" si="118"/>
        <v>0</v>
      </c>
      <c r="N555" s="28">
        <f t="shared" si="118"/>
        <v>0</v>
      </c>
      <c r="O555" s="28">
        <f t="shared" si="118"/>
        <v>0</v>
      </c>
      <c r="P555" s="28">
        <f t="shared" si="118"/>
        <v>0</v>
      </c>
      <c r="Q555" s="28">
        <f t="shared" si="118"/>
        <v>0</v>
      </c>
      <c r="R555" s="28">
        <f t="shared" si="118"/>
        <v>0</v>
      </c>
      <c r="S555" s="28">
        <f t="shared" si="118"/>
        <v>0</v>
      </c>
      <c r="T555" s="28">
        <f t="shared" si="118"/>
        <v>0</v>
      </c>
      <c r="U555" s="28">
        <f t="shared" si="118"/>
        <v>0</v>
      </c>
      <c r="V555" s="28">
        <f t="shared" si="118"/>
        <v>0</v>
      </c>
      <c r="W555" s="28">
        <f t="shared" si="118"/>
        <v>0</v>
      </c>
      <c r="X555" s="28">
        <f t="shared" si="118"/>
        <v>0</v>
      </c>
      <c r="Y555" s="28">
        <f t="shared" si="118"/>
        <v>0</v>
      </c>
      <c r="Z555" s="28">
        <f t="shared" si="118"/>
        <v>0</v>
      </c>
      <c r="AA555" s="28">
        <f t="shared" si="118"/>
        <v>0</v>
      </c>
      <c r="AB555" s="28">
        <f t="shared" si="118"/>
        <v>0</v>
      </c>
      <c r="AC555" s="28">
        <f t="shared" si="118"/>
        <v>0</v>
      </c>
      <c r="AD555" s="28">
        <f t="shared" si="118"/>
        <v>0</v>
      </c>
      <c r="AE555" s="28">
        <f t="shared" si="11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9">+C557+C558</f>
        <v>0</v>
      </c>
      <c r="D556" s="21">
        <f t="shared" si="119"/>
        <v>0</v>
      </c>
      <c r="E556" s="21">
        <f t="shared" si="119"/>
        <v>0</v>
      </c>
      <c r="F556" s="21">
        <f t="shared" si="119"/>
        <v>0</v>
      </c>
      <c r="G556" s="21">
        <f t="shared" si="119"/>
        <v>0</v>
      </c>
      <c r="H556" s="21">
        <f t="shared" si="119"/>
        <v>0</v>
      </c>
      <c r="I556" s="21">
        <f t="shared" si="119"/>
        <v>0</v>
      </c>
      <c r="J556" s="21">
        <f t="shared" si="119"/>
        <v>0</v>
      </c>
      <c r="K556" s="21">
        <f t="shared" si="119"/>
        <v>0</v>
      </c>
      <c r="L556" s="21">
        <f t="shared" si="119"/>
        <v>0</v>
      </c>
      <c r="M556" s="21">
        <f t="shared" si="119"/>
        <v>0</v>
      </c>
      <c r="N556" s="21">
        <f t="shared" si="119"/>
        <v>0</v>
      </c>
      <c r="O556" s="21">
        <f t="shared" si="119"/>
        <v>0</v>
      </c>
      <c r="P556" s="21">
        <f t="shared" si="119"/>
        <v>0</v>
      </c>
      <c r="Q556" s="21">
        <f t="shared" si="119"/>
        <v>0</v>
      </c>
      <c r="R556" s="21">
        <f t="shared" si="119"/>
        <v>0</v>
      </c>
      <c r="S556" s="21">
        <f t="shared" si="119"/>
        <v>0</v>
      </c>
      <c r="T556" s="21">
        <f t="shared" si="119"/>
        <v>0</v>
      </c>
      <c r="U556" s="21">
        <f t="shared" si="119"/>
        <v>0</v>
      </c>
      <c r="V556" s="21">
        <f t="shared" si="119"/>
        <v>0</v>
      </c>
      <c r="W556" s="21">
        <f t="shared" si="119"/>
        <v>0</v>
      </c>
      <c r="X556" s="21">
        <f t="shared" si="119"/>
        <v>0</v>
      </c>
      <c r="Y556" s="21">
        <f t="shared" si="119"/>
        <v>0</v>
      </c>
      <c r="Z556" s="21">
        <f t="shared" si="119"/>
        <v>0</v>
      </c>
      <c r="AA556" s="21">
        <f t="shared" si="119"/>
        <v>0</v>
      </c>
      <c r="AB556" s="21">
        <f t="shared" si="119"/>
        <v>0</v>
      </c>
      <c r="AC556" s="21">
        <f t="shared" si="119"/>
        <v>0</v>
      </c>
      <c r="AD556" s="21">
        <f t="shared" si="119"/>
        <v>0</v>
      </c>
      <c r="AE556" s="21">
        <f t="shared" si="11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0">+C560+C561</f>
        <v>0</v>
      </c>
      <c r="D559" s="21">
        <f t="shared" si="120"/>
        <v>0</v>
      </c>
      <c r="E559" s="21">
        <f t="shared" si="120"/>
        <v>0</v>
      </c>
      <c r="F559" s="21">
        <f t="shared" si="120"/>
        <v>0</v>
      </c>
      <c r="G559" s="21">
        <f t="shared" si="120"/>
        <v>0</v>
      </c>
      <c r="H559" s="21">
        <f t="shared" si="120"/>
        <v>0</v>
      </c>
      <c r="I559" s="21">
        <f t="shared" si="120"/>
        <v>0</v>
      </c>
      <c r="J559" s="21">
        <f t="shared" si="120"/>
        <v>0</v>
      </c>
      <c r="K559" s="21">
        <f t="shared" si="120"/>
        <v>0</v>
      </c>
      <c r="L559" s="21">
        <f t="shared" si="120"/>
        <v>0</v>
      </c>
      <c r="M559" s="21">
        <f t="shared" si="120"/>
        <v>0</v>
      </c>
      <c r="N559" s="21">
        <f t="shared" si="120"/>
        <v>0</v>
      </c>
      <c r="O559" s="21">
        <f t="shared" si="120"/>
        <v>0</v>
      </c>
      <c r="P559" s="21">
        <f t="shared" si="120"/>
        <v>0</v>
      </c>
      <c r="Q559" s="21">
        <f t="shared" si="120"/>
        <v>0</v>
      </c>
      <c r="R559" s="21">
        <f t="shared" si="120"/>
        <v>0</v>
      </c>
      <c r="S559" s="21">
        <f t="shared" si="120"/>
        <v>0</v>
      </c>
      <c r="T559" s="21">
        <f t="shared" si="120"/>
        <v>0</v>
      </c>
      <c r="U559" s="21">
        <f t="shared" si="120"/>
        <v>0</v>
      </c>
      <c r="V559" s="21">
        <f t="shared" si="120"/>
        <v>0</v>
      </c>
      <c r="W559" s="21">
        <f t="shared" si="120"/>
        <v>0</v>
      </c>
      <c r="X559" s="21">
        <f t="shared" si="120"/>
        <v>0</v>
      </c>
      <c r="Y559" s="21">
        <f t="shared" si="120"/>
        <v>0</v>
      </c>
      <c r="Z559" s="21">
        <f t="shared" si="120"/>
        <v>0</v>
      </c>
      <c r="AA559" s="21">
        <f t="shared" si="120"/>
        <v>0</v>
      </c>
      <c r="AB559" s="21">
        <f t="shared" si="120"/>
        <v>0</v>
      </c>
      <c r="AC559" s="21">
        <f t="shared" si="120"/>
        <v>0</v>
      </c>
      <c r="AD559" s="21">
        <f t="shared" si="120"/>
        <v>0</v>
      </c>
      <c r="AE559" s="21">
        <f t="shared" si="12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1">+C563+C564</f>
        <v>0</v>
      </c>
      <c r="D562" s="21">
        <f t="shared" si="121"/>
        <v>0</v>
      </c>
      <c r="E562" s="21">
        <f t="shared" si="121"/>
        <v>0</v>
      </c>
      <c r="F562" s="21">
        <f t="shared" si="121"/>
        <v>0</v>
      </c>
      <c r="G562" s="21">
        <f t="shared" si="121"/>
        <v>0</v>
      </c>
      <c r="H562" s="21">
        <f t="shared" si="121"/>
        <v>0</v>
      </c>
      <c r="I562" s="21">
        <f t="shared" si="121"/>
        <v>0</v>
      </c>
      <c r="J562" s="21">
        <f t="shared" si="121"/>
        <v>0</v>
      </c>
      <c r="K562" s="21">
        <f t="shared" si="121"/>
        <v>0</v>
      </c>
      <c r="L562" s="21">
        <f t="shared" si="121"/>
        <v>0</v>
      </c>
      <c r="M562" s="21">
        <f t="shared" si="121"/>
        <v>0</v>
      </c>
      <c r="N562" s="21">
        <f t="shared" si="121"/>
        <v>0</v>
      </c>
      <c r="O562" s="21">
        <f t="shared" si="121"/>
        <v>0</v>
      </c>
      <c r="P562" s="21">
        <f t="shared" si="121"/>
        <v>0</v>
      </c>
      <c r="Q562" s="21">
        <f t="shared" si="121"/>
        <v>0</v>
      </c>
      <c r="R562" s="21">
        <f t="shared" si="121"/>
        <v>0</v>
      </c>
      <c r="S562" s="21">
        <f t="shared" si="121"/>
        <v>0</v>
      </c>
      <c r="T562" s="21">
        <f t="shared" si="121"/>
        <v>0</v>
      </c>
      <c r="U562" s="21">
        <f t="shared" si="121"/>
        <v>0</v>
      </c>
      <c r="V562" s="21">
        <f t="shared" si="121"/>
        <v>0</v>
      </c>
      <c r="W562" s="21">
        <f t="shared" si="121"/>
        <v>0</v>
      </c>
      <c r="X562" s="21">
        <f t="shared" si="121"/>
        <v>0</v>
      </c>
      <c r="Y562" s="21">
        <f t="shared" si="121"/>
        <v>0</v>
      </c>
      <c r="Z562" s="21">
        <f t="shared" si="121"/>
        <v>0</v>
      </c>
      <c r="AA562" s="21">
        <f t="shared" si="121"/>
        <v>0</v>
      </c>
      <c r="AB562" s="21">
        <f t="shared" si="121"/>
        <v>0</v>
      </c>
      <c r="AC562" s="21">
        <f t="shared" si="121"/>
        <v>0</v>
      </c>
      <c r="AD562" s="21">
        <f t="shared" si="121"/>
        <v>0</v>
      </c>
      <c r="AE562" s="21">
        <f t="shared" si="12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2">+C566+C567</f>
        <v>0</v>
      </c>
      <c r="D565" s="21">
        <f t="shared" si="122"/>
        <v>0</v>
      </c>
      <c r="E565" s="21">
        <f t="shared" si="122"/>
        <v>0</v>
      </c>
      <c r="F565" s="21">
        <f t="shared" si="122"/>
        <v>0</v>
      </c>
      <c r="G565" s="21">
        <f t="shared" si="122"/>
        <v>0</v>
      </c>
      <c r="H565" s="21">
        <f t="shared" si="122"/>
        <v>0</v>
      </c>
      <c r="I565" s="21">
        <f t="shared" si="122"/>
        <v>0</v>
      </c>
      <c r="J565" s="21">
        <f t="shared" si="122"/>
        <v>0</v>
      </c>
      <c r="K565" s="21">
        <f t="shared" si="122"/>
        <v>0</v>
      </c>
      <c r="L565" s="21">
        <f t="shared" si="122"/>
        <v>0</v>
      </c>
      <c r="M565" s="21">
        <f t="shared" si="122"/>
        <v>0</v>
      </c>
      <c r="N565" s="21">
        <f t="shared" si="122"/>
        <v>0</v>
      </c>
      <c r="O565" s="21">
        <f t="shared" si="122"/>
        <v>0</v>
      </c>
      <c r="P565" s="21">
        <f t="shared" si="122"/>
        <v>0</v>
      </c>
      <c r="Q565" s="21">
        <f t="shared" si="122"/>
        <v>0</v>
      </c>
      <c r="R565" s="21">
        <f t="shared" si="122"/>
        <v>0</v>
      </c>
      <c r="S565" s="21">
        <f t="shared" si="122"/>
        <v>0</v>
      </c>
      <c r="T565" s="21">
        <f t="shared" si="122"/>
        <v>0</v>
      </c>
      <c r="U565" s="21">
        <f t="shared" si="122"/>
        <v>0</v>
      </c>
      <c r="V565" s="21">
        <f t="shared" si="122"/>
        <v>0</v>
      </c>
      <c r="W565" s="21">
        <f t="shared" si="122"/>
        <v>0</v>
      </c>
      <c r="X565" s="21">
        <f t="shared" si="122"/>
        <v>0</v>
      </c>
      <c r="Y565" s="21">
        <f t="shared" si="122"/>
        <v>0</v>
      </c>
      <c r="Z565" s="21">
        <f t="shared" si="122"/>
        <v>0</v>
      </c>
      <c r="AA565" s="21">
        <f t="shared" si="122"/>
        <v>0</v>
      </c>
      <c r="AB565" s="21">
        <f t="shared" si="122"/>
        <v>0</v>
      </c>
      <c r="AC565" s="21">
        <f t="shared" si="122"/>
        <v>0</v>
      </c>
      <c r="AD565" s="21">
        <f t="shared" si="122"/>
        <v>0</v>
      </c>
      <c r="AE565" s="21">
        <f t="shared" si="12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3">+C569+C570</f>
        <v>0</v>
      </c>
      <c r="D568" s="21">
        <f t="shared" si="123"/>
        <v>0</v>
      </c>
      <c r="E568" s="21">
        <f t="shared" si="123"/>
        <v>0</v>
      </c>
      <c r="F568" s="21">
        <f t="shared" si="123"/>
        <v>0</v>
      </c>
      <c r="G568" s="21">
        <f t="shared" si="123"/>
        <v>0</v>
      </c>
      <c r="H568" s="21">
        <f t="shared" si="123"/>
        <v>0</v>
      </c>
      <c r="I568" s="21">
        <f t="shared" si="123"/>
        <v>0</v>
      </c>
      <c r="J568" s="21">
        <f t="shared" si="123"/>
        <v>0</v>
      </c>
      <c r="K568" s="21">
        <f t="shared" si="123"/>
        <v>0</v>
      </c>
      <c r="L568" s="21">
        <f t="shared" si="123"/>
        <v>0</v>
      </c>
      <c r="M568" s="21">
        <f t="shared" si="123"/>
        <v>0</v>
      </c>
      <c r="N568" s="21">
        <f t="shared" si="123"/>
        <v>0</v>
      </c>
      <c r="O568" s="21">
        <f t="shared" si="123"/>
        <v>0</v>
      </c>
      <c r="P568" s="21">
        <f t="shared" si="123"/>
        <v>0</v>
      </c>
      <c r="Q568" s="21">
        <f t="shared" si="123"/>
        <v>0</v>
      </c>
      <c r="R568" s="21">
        <f t="shared" si="123"/>
        <v>0</v>
      </c>
      <c r="S568" s="21">
        <f t="shared" si="123"/>
        <v>0</v>
      </c>
      <c r="T568" s="21">
        <f t="shared" si="123"/>
        <v>0</v>
      </c>
      <c r="U568" s="21">
        <f t="shared" si="123"/>
        <v>0</v>
      </c>
      <c r="V568" s="21">
        <f t="shared" si="123"/>
        <v>0</v>
      </c>
      <c r="W568" s="21">
        <f t="shared" si="123"/>
        <v>0</v>
      </c>
      <c r="X568" s="21">
        <f t="shared" si="123"/>
        <v>0</v>
      </c>
      <c r="Y568" s="21">
        <f t="shared" si="123"/>
        <v>0</v>
      </c>
      <c r="Z568" s="21">
        <f t="shared" si="123"/>
        <v>0</v>
      </c>
      <c r="AA568" s="21">
        <f t="shared" si="123"/>
        <v>0</v>
      </c>
      <c r="AB568" s="21">
        <f t="shared" si="123"/>
        <v>0</v>
      </c>
      <c r="AC568" s="21">
        <f t="shared" si="123"/>
        <v>0</v>
      </c>
      <c r="AD568" s="21">
        <f t="shared" si="123"/>
        <v>0</v>
      </c>
      <c r="AE568" s="21">
        <f t="shared" si="12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4">+C572+C573</f>
        <v>0</v>
      </c>
      <c r="D571" s="21">
        <f t="shared" si="124"/>
        <v>0</v>
      </c>
      <c r="E571" s="21">
        <f t="shared" si="124"/>
        <v>0</v>
      </c>
      <c r="F571" s="21">
        <f t="shared" si="124"/>
        <v>0</v>
      </c>
      <c r="G571" s="21">
        <f t="shared" si="124"/>
        <v>0</v>
      </c>
      <c r="H571" s="21">
        <f t="shared" si="124"/>
        <v>0</v>
      </c>
      <c r="I571" s="21">
        <f t="shared" si="124"/>
        <v>0</v>
      </c>
      <c r="J571" s="21">
        <f t="shared" si="124"/>
        <v>0</v>
      </c>
      <c r="K571" s="21">
        <f t="shared" si="124"/>
        <v>0</v>
      </c>
      <c r="L571" s="21">
        <f t="shared" si="124"/>
        <v>0</v>
      </c>
      <c r="M571" s="21">
        <f t="shared" si="124"/>
        <v>0</v>
      </c>
      <c r="N571" s="21">
        <f t="shared" si="124"/>
        <v>0</v>
      </c>
      <c r="O571" s="21">
        <f t="shared" si="124"/>
        <v>0</v>
      </c>
      <c r="P571" s="21">
        <f t="shared" si="124"/>
        <v>0</v>
      </c>
      <c r="Q571" s="21">
        <f t="shared" si="124"/>
        <v>0</v>
      </c>
      <c r="R571" s="21">
        <f t="shared" si="124"/>
        <v>0</v>
      </c>
      <c r="S571" s="21">
        <f t="shared" si="124"/>
        <v>0</v>
      </c>
      <c r="T571" s="21">
        <f t="shared" si="124"/>
        <v>0</v>
      </c>
      <c r="U571" s="21">
        <f t="shared" si="124"/>
        <v>0</v>
      </c>
      <c r="V571" s="21">
        <f t="shared" si="124"/>
        <v>0</v>
      </c>
      <c r="W571" s="21">
        <f t="shared" si="124"/>
        <v>0</v>
      </c>
      <c r="X571" s="21">
        <f t="shared" si="124"/>
        <v>0</v>
      </c>
      <c r="Y571" s="21">
        <f t="shared" si="124"/>
        <v>0</v>
      </c>
      <c r="Z571" s="21">
        <f t="shared" si="124"/>
        <v>0</v>
      </c>
      <c r="AA571" s="21">
        <f t="shared" si="124"/>
        <v>0</v>
      </c>
      <c r="AB571" s="21">
        <f t="shared" si="124"/>
        <v>0</v>
      </c>
      <c r="AC571" s="21">
        <f t="shared" si="124"/>
        <v>0</v>
      </c>
      <c r="AD571" s="21">
        <f t="shared" si="124"/>
        <v>0</v>
      </c>
      <c r="AE571" s="21">
        <f t="shared" si="12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5">+C585+C586</f>
        <v>0</v>
      </c>
      <c r="D584" s="21">
        <f t="shared" si="125"/>
        <v>0</v>
      </c>
      <c r="E584" s="21">
        <f t="shared" si="125"/>
        <v>0</v>
      </c>
      <c r="F584" s="21">
        <f t="shared" si="125"/>
        <v>0</v>
      </c>
      <c r="G584" s="21">
        <f t="shared" si="125"/>
        <v>0</v>
      </c>
      <c r="H584" s="21">
        <f t="shared" si="125"/>
        <v>0</v>
      </c>
      <c r="I584" s="21">
        <f t="shared" si="125"/>
        <v>0</v>
      </c>
      <c r="J584" s="21">
        <f t="shared" si="125"/>
        <v>0</v>
      </c>
      <c r="K584" s="21">
        <f t="shared" si="125"/>
        <v>0</v>
      </c>
      <c r="L584" s="21">
        <f t="shared" si="125"/>
        <v>0</v>
      </c>
      <c r="M584" s="21">
        <f t="shared" si="125"/>
        <v>0</v>
      </c>
      <c r="N584" s="21">
        <f t="shared" si="125"/>
        <v>0</v>
      </c>
      <c r="O584" s="21">
        <f t="shared" si="125"/>
        <v>0</v>
      </c>
      <c r="P584" s="21">
        <f t="shared" si="125"/>
        <v>0</v>
      </c>
      <c r="Q584" s="21">
        <f t="shared" si="125"/>
        <v>0</v>
      </c>
      <c r="R584" s="21">
        <f t="shared" si="125"/>
        <v>0</v>
      </c>
      <c r="S584" s="21">
        <f t="shared" si="125"/>
        <v>0</v>
      </c>
      <c r="T584" s="21">
        <f t="shared" si="125"/>
        <v>0</v>
      </c>
      <c r="U584" s="21">
        <f t="shared" si="125"/>
        <v>0</v>
      </c>
      <c r="V584" s="21">
        <f t="shared" si="125"/>
        <v>0</v>
      </c>
      <c r="W584" s="21">
        <f t="shared" si="125"/>
        <v>0</v>
      </c>
      <c r="X584" s="21">
        <f t="shared" si="125"/>
        <v>0</v>
      </c>
      <c r="Y584" s="21">
        <f t="shared" si="125"/>
        <v>0</v>
      </c>
      <c r="Z584" s="21">
        <f t="shared" si="125"/>
        <v>0</v>
      </c>
      <c r="AA584" s="21">
        <f t="shared" si="125"/>
        <v>0</v>
      </c>
      <c r="AB584" s="21">
        <f t="shared" si="125"/>
        <v>0</v>
      </c>
      <c r="AC584" s="21">
        <f t="shared" si="125"/>
        <v>0</v>
      </c>
      <c r="AD584" s="21">
        <f t="shared" si="125"/>
        <v>0</v>
      </c>
      <c r="AE584" s="21">
        <f t="shared" si="12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6">+C599-C4</f>
        <v>0</v>
      </c>
      <c r="D597" s="72">
        <f t="shared" si="126"/>
        <v>0</v>
      </c>
      <c r="E597" s="72">
        <f t="shared" si="126"/>
        <v>0</v>
      </c>
      <c r="F597" s="72">
        <f t="shared" si="126"/>
        <v>0</v>
      </c>
      <c r="G597" s="72">
        <f t="shared" si="126"/>
        <v>0</v>
      </c>
      <c r="H597" s="72">
        <f t="shared" si="126"/>
        <v>0</v>
      </c>
      <c r="I597" s="72">
        <f t="shared" si="126"/>
        <v>0</v>
      </c>
      <c r="J597" s="72">
        <f t="shared" si="126"/>
        <v>0</v>
      </c>
      <c r="K597" s="72">
        <f t="shared" si="126"/>
        <v>0</v>
      </c>
      <c r="L597" s="72">
        <f t="shared" si="126"/>
        <v>0</v>
      </c>
      <c r="M597" s="72">
        <f t="shared" si="126"/>
        <v>0</v>
      </c>
      <c r="N597" s="72">
        <f t="shared" si="126"/>
        <v>0</v>
      </c>
      <c r="O597" s="72">
        <f t="shared" si="126"/>
        <v>0</v>
      </c>
      <c r="P597" s="72">
        <f t="shared" si="126"/>
        <v>0</v>
      </c>
      <c r="Q597" s="72">
        <f t="shared" si="126"/>
        <v>0</v>
      </c>
      <c r="R597" s="72">
        <f t="shared" si="126"/>
        <v>0</v>
      </c>
      <c r="S597" s="72">
        <f t="shared" si="126"/>
        <v>0</v>
      </c>
      <c r="T597" s="72">
        <f t="shared" si="126"/>
        <v>0</v>
      </c>
      <c r="U597" s="72">
        <f t="shared" si="126"/>
        <v>0</v>
      </c>
      <c r="V597" s="72">
        <f t="shared" si="126"/>
        <v>0</v>
      </c>
      <c r="W597" s="72">
        <f t="shared" si="126"/>
        <v>0</v>
      </c>
      <c r="X597" s="72">
        <f t="shared" si="126"/>
        <v>0</v>
      </c>
      <c r="Y597" s="72">
        <f t="shared" si="126"/>
        <v>0</v>
      </c>
      <c r="Z597" s="72">
        <f t="shared" si="126"/>
        <v>0</v>
      </c>
      <c r="AA597" s="72">
        <f t="shared" si="126"/>
        <v>0</v>
      </c>
      <c r="AB597" s="72">
        <f t="shared" si="126"/>
        <v>0</v>
      </c>
      <c r="AC597" s="72">
        <f t="shared" si="126"/>
        <v>0</v>
      </c>
      <c r="AD597" s="72">
        <f t="shared" si="126"/>
        <v>0</v>
      </c>
      <c r="AE597" s="72">
        <f t="shared" si="12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7">+C600+C604+C613+C624+C633</f>
        <v>3.7587239009223587E-3</v>
      </c>
      <c r="D599" s="28">
        <f t="shared" si="127"/>
        <v>1.2663126007257611E-2</v>
      </c>
      <c r="E599" s="28">
        <f t="shared" si="127"/>
        <v>2.7354719731370807E-2</v>
      </c>
      <c r="F599" s="28">
        <f t="shared" si="127"/>
        <v>3.6997415942312983E-2</v>
      </c>
      <c r="G599" s="28">
        <f t="shared" si="127"/>
        <v>0.50839400630605858</v>
      </c>
      <c r="H599" s="28">
        <f t="shared" si="127"/>
        <v>1.1323279735794443</v>
      </c>
      <c r="I599" s="28">
        <f t="shared" si="127"/>
        <v>2.4001722556467913</v>
      </c>
      <c r="J599" s="28">
        <f t="shared" si="127"/>
        <v>5.2723388122900285</v>
      </c>
      <c r="K599" s="28">
        <f t="shared" si="127"/>
        <v>5.5060801592761175</v>
      </c>
      <c r="L599" s="28">
        <f t="shared" si="127"/>
        <v>9.6927097014039845</v>
      </c>
      <c r="M599" s="28">
        <f t="shared" si="127"/>
        <v>13.062748716599696</v>
      </c>
      <c r="N599" s="28">
        <f t="shared" si="127"/>
        <v>20.49114059848058</v>
      </c>
      <c r="O599" s="28">
        <f t="shared" si="127"/>
        <v>21.328088461430688</v>
      </c>
      <c r="P599" s="28">
        <f t="shared" si="127"/>
        <v>29.675394652415299</v>
      </c>
      <c r="Q599" s="28">
        <f t="shared" si="127"/>
        <v>35.879235869631444</v>
      </c>
      <c r="R599" s="28">
        <f t="shared" si="127"/>
        <v>45.055726715466385</v>
      </c>
      <c r="S599" s="28">
        <f t="shared" si="127"/>
        <v>57.316872356225872</v>
      </c>
      <c r="T599" s="28">
        <f t="shared" si="127"/>
        <v>72.1219974927496</v>
      </c>
      <c r="U599" s="28">
        <f t="shared" si="127"/>
        <v>98.131692020201157</v>
      </c>
      <c r="V599" s="28">
        <f t="shared" si="127"/>
        <v>99.424628553944217</v>
      </c>
      <c r="W599" s="28">
        <f t="shared" si="127"/>
        <v>119.72719553099876</v>
      </c>
      <c r="X599" s="28">
        <f t="shared" si="127"/>
        <v>157.83064761017181</v>
      </c>
      <c r="Y599" s="28">
        <f t="shared" si="127"/>
        <v>186.63338000685607</v>
      </c>
      <c r="Z599" s="28">
        <f t="shared" si="127"/>
        <v>197.36252522599676</v>
      </c>
      <c r="AA599" s="28">
        <f t="shared" si="127"/>
        <v>221.35457159623729</v>
      </c>
      <c r="AB599" s="28">
        <f t="shared" si="127"/>
        <v>245.24366687946474</v>
      </c>
      <c r="AC599" s="28">
        <f t="shared" si="127"/>
        <v>263.64748507825811</v>
      </c>
      <c r="AD599" s="28">
        <f t="shared" si="127"/>
        <v>296.45931392892987</v>
      </c>
      <c r="AE599" s="28">
        <f t="shared" si="127"/>
        <v>331.68421793280817</v>
      </c>
    </row>
    <row r="600" spans="1:31" x14ac:dyDescent="0.2">
      <c r="A600" s="6" t="s">
        <v>19</v>
      </c>
      <c r="B600" s="7" t="s">
        <v>20</v>
      </c>
      <c r="C600" s="28">
        <f t="shared" ref="C600:AE600" si="128">+C601+C602+C603</f>
        <v>0</v>
      </c>
      <c r="D600" s="28">
        <f t="shared" si="128"/>
        <v>0</v>
      </c>
      <c r="E600" s="28">
        <f t="shared" si="128"/>
        <v>0</v>
      </c>
      <c r="F600" s="28">
        <f t="shared" si="128"/>
        <v>0</v>
      </c>
      <c r="G600" s="28">
        <f t="shared" si="128"/>
        <v>0</v>
      </c>
      <c r="H600" s="28">
        <f t="shared" si="128"/>
        <v>0</v>
      </c>
      <c r="I600" s="28">
        <f t="shared" si="128"/>
        <v>0</v>
      </c>
      <c r="J600" s="28">
        <f t="shared" si="128"/>
        <v>0</v>
      </c>
      <c r="K600" s="28">
        <f t="shared" si="128"/>
        <v>0</v>
      </c>
      <c r="L600" s="28">
        <f t="shared" si="128"/>
        <v>0</v>
      </c>
      <c r="M600" s="28">
        <f t="shared" si="128"/>
        <v>0</v>
      </c>
      <c r="N600" s="28">
        <f t="shared" si="128"/>
        <v>0</v>
      </c>
      <c r="O600" s="28">
        <f t="shared" si="128"/>
        <v>0</v>
      </c>
      <c r="P600" s="28">
        <f t="shared" si="128"/>
        <v>0</v>
      </c>
      <c r="Q600" s="28">
        <f t="shared" si="128"/>
        <v>0</v>
      </c>
      <c r="R600" s="28">
        <f t="shared" si="128"/>
        <v>0</v>
      </c>
      <c r="S600" s="28">
        <f t="shared" si="128"/>
        <v>0</v>
      </c>
      <c r="T600" s="28">
        <f t="shared" si="128"/>
        <v>0</v>
      </c>
      <c r="U600" s="28">
        <f t="shared" si="128"/>
        <v>0</v>
      </c>
      <c r="V600" s="28">
        <f t="shared" si="128"/>
        <v>0</v>
      </c>
      <c r="W600" s="28">
        <f t="shared" si="128"/>
        <v>0</v>
      </c>
      <c r="X600" s="28">
        <f t="shared" si="128"/>
        <v>0</v>
      </c>
      <c r="Y600" s="28">
        <f t="shared" si="128"/>
        <v>0</v>
      </c>
      <c r="Z600" s="28">
        <f t="shared" si="128"/>
        <v>0</v>
      </c>
      <c r="AA600" s="28">
        <f t="shared" si="128"/>
        <v>0</v>
      </c>
      <c r="AB600" s="28">
        <f t="shared" si="128"/>
        <v>0</v>
      </c>
      <c r="AC600" s="28">
        <f t="shared" si="128"/>
        <v>0</v>
      </c>
      <c r="AD600" s="28">
        <f t="shared" si="128"/>
        <v>0</v>
      </c>
      <c r="AE600" s="28">
        <f t="shared" si="12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3.7587239009223587E-3</v>
      </c>
      <c r="D604" s="28">
        <f t="shared" ref="D604:AE604" si="129">+D606+D607+D609+D610+D611</f>
        <v>1.2663126007257611E-2</v>
      </c>
      <c r="E604" s="28">
        <f t="shared" si="129"/>
        <v>2.7354719731370807E-2</v>
      </c>
      <c r="F604" s="28">
        <f t="shared" si="129"/>
        <v>3.6997415942312983E-2</v>
      </c>
      <c r="G604" s="28">
        <f t="shared" si="129"/>
        <v>0.50839400630605858</v>
      </c>
      <c r="H604" s="28">
        <f t="shared" si="129"/>
        <v>1.1323279735794443</v>
      </c>
      <c r="I604" s="28">
        <f t="shared" si="129"/>
        <v>2.4001722556467913</v>
      </c>
      <c r="J604" s="28">
        <f t="shared" si="129"/>
        <v>5.2723388122900285</v>
      </c>
      <c r="K604" s="28">
        <f t="shared" si="129"/>
        <v>5.5060801592761175</v>
      </c>
      <c r="L604" s="28">
        <f t="shared" si="129"/>
        <v>9.6927097014039845</v>
      </c>
      <c r="M604" s="28">
        <f t="shared" si="129"/>
        <v>13.062748716599696</v>
      </c>
      <c r="N604" s="28">
        <f t="shared" si="129"/>
        <v>20.49114059848058</v>
      </c>
      <c r="O604" s="28">
        <f t="shared" si="129"/>
        <v>21.328088461430688</v>
      </c>
      <c r="P604" s="28">
        <f t="shared" si="129"/>
        <v>29.675394652415299</v>
      </c>
      <c r="Q604" s="28">
        <f t="shared" si="129"/>
        <v>35.879235869631444</v>
      </c>
      <c r="R604" s="28">
        <f t="shared" si="129"/>
        <v>45.055726715466385</v>
      </c>
      <c r="S604" s="28">
        <f t="shared" si="129"/>
        <v>57.316872356225872</v>
      </c>
      <c r="T604" s="28">
        <f t="shared" si="129"/>
        <v>72.1219974927496</v>
      </c>
      <c r="U604" s="28">
        <f t="shared" si="129"/>
        <v>98.131692020201157</v>
      </c>
      <c r="V604" s="28">
        <f t="shared" si="129"/>
        <v>99.424628553944217</v>
      </c>
      <c r="W604" s="28">
        <f t="shared" si="129"/>
        <v>119.72719553099876</v>
      </c>
      <c r="X604" s="28">
        <f t="shared" si="129"/>
        <v>157.83064761017181</v>
      </c>
      <c r="Y604" s="28">
        <f t="shared" si="129"/>
        <v>186.63338000685607</v>
      </c>
      <c r="Z604" s="28">
        <f t="shared" si="129"/>
        <v>197.36252522599676</v>
      </c>
      <c r="AA604" s="28">
        <f t="shared" si="129"/>
        <v>221.35457159623729</v>
      </c>
      <c r="AB604" s="28">
        <f t="shared" si="129"/>
        <v>245.24366687946474</v>
      </c>
      <c r="AC604" s="28">
        <f t="shared" si="129"/>
        <v>263.64748507825811</v>
      </c>
      <c r="AD604" s="28">
        <f t="shared" si="129"/>
        <v>296.45931392892987</v>
      </c>
      <c r="AE604" s="28">
        <f t="shared" si="129"/>
        <v>331.68421793280817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0">+C478</f>
        <v>0</v>
      </c>
      <c r="D606" s="37">
        <f t="shared" si="130"/>
        <v>0</v>
      </c>
      <c r="E606" s="37">
        <f t="shared" si="130"/>
        <v>0</v>
      </c>
      <c r="F606" s="37">
        <f t="shared" si="130"/>
        <v>0</v>
      </c>
      <c r="G606" s="37">
        <f t="shared" si="130"/>
        <v>0</v>
      </c>
      <c r="H606" s="37">
        <f t="shared" si="130"/>
        <v>0</v>
      </c>
      <c r="I606" s="37">
        <f t="shared" si="130"/>
        <v>0</v>
      </c>
      <c r="J606" s="37">
        <f t="shared" si="130"/>
        <v>0</v>
      </c>
      <c r="K606" s="37">
        <f t="shared" si="130"/>
        <v>0</v>
      </c>
      <c r="L606" s="37">
        <f t="shared" si="130"/>
        <v>0</v>
      </c>
      <c r="M606" s="37">
        <f t="shared" si="130"/>
        <v>0</v>
      </c>
      <c r="N606" s="37">
        <f t="shared" si="130"/>
        <v>0</v>
      </c>
      <c r="O606" s="37">
        <f t="shared" si="130"/>
        <v>0</v>
      </c>
      <c r="P606" s="37">
        <f t="shared" si="130"/>
        <v>0</v>
      </c>
      <c r="Q606" s="37">
        <f t="shared" si="130"/>
        <v>0</v>
      </c>
      <c r="R606" s="37">
        <f t="shared" si="130"/>
        <v>0</v>
      </c>
      <c r="S606" s="37">
        <f t="shared" si="130"/>
        <v>0</v>
      </c>
      <c r="T606" s="37">
        <f t="shared" si="130"/>
        <v>0</v>
      </c>
      <c r="U606" s="37">
        <f t="shared" si="130"/>
        <v>0</v>
      </c>
      <c r="V606" s="37">
        <f t="shared" si="130"/>
        <v>0</v>
      </c>
      <c r="W606" s="37">
        <f t="shared" si="130"/>
        <v>0</v>
      </c>
      <c r="X606" s="37">
        <f t="shared" si="130"/>
        <v>0</v>
      </c>
      <c r="Y606" s="37">
        <f t="shared" si="130"/>
        <v>0</v>
      </c>
      <c r="Z606" s="37">
        <f t="shared" si="130"/>
        <v>0</v>
      </c>
      <c r="AA606" s="37">
        <f t="shared" si="130"/>
        <v>0</v>
      </c>
      <c r="AB606" s="37">
        <f t="shared" si="130"/>
        <v>0</v>
      </c>
      <c r="AC606" s="37">
        <f t="shared" si="130"/>
        <v>0</v>
      </c>
      <c r="AD606" s="37">
        <f t="shared" si="130"/>
        <v>0</v>
      </c>
      <c r="AE606" s="37">
        <f t="shared" si="13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1">+C489</f>
        <v>0</v>
      </c>
      <c r="D607" s="37">
        <f t="shared" si="131"/>
        <v>0</v>
      </c>
      <c r="E607" s="37">
        <f t="shared" si="131"/>
        <v>0</v>
      </c>
      <c r="F607" s="37">
        <f t="shared" si="131"/>
        <v>0</v>
      </c>
      <c r="G607" s="37">
        <f t="shared" si="131"/>
        <v>0</v>
      </c>
      <c r="H607" s="37">
        <f t="shared" si="131"/>
        <v>0</v>
      </c>
      <c r="I607" s="37">
        <f t="shared" si="131"/>
        <v>0</v>
      </c>
      <c r="J607" s="37">
        <f t="shared" si="131"/>
        <v>0</v>
      </c>
      <c r="K607" s="37">
        <f t="shared" si="131"/>
        <v>0</v>
      </c>
      <c r="L607" s="37">
        <f t="shared" si="131"/>
        <v>0</v>
      </c>
      <c r="M607" s="37">
        <f t="shared" si="131"/>
        <v>0</v>
      </c>
      <c r="N607" s="37">
        <f t="shared" si="131"/>
        <v>0</v>
      </c>
      <c r="O607" s="37">
        <f t="shared" si="131"/>
        <v>0</v>
      </c>
      <c r="P607" s="37">
        <f t="shared" si="131"/>
        <v>0</v>
      </c>
      <c r="Q607" s="37">
        <f t="shared" si="131"/>
        <v>0</v>
      </c>
      <c r="R607" s="37">
        <f t="shared" si="131"/>
        <v>0</v>
      </c>
      <c r="S607" s="37">
        <f t="shared" si="131"/>
        <v>0</v>
      </c>
      <c r="T607" s="37">
        <f t="shared" si="131"/>
        <v>0</v>
      </c>
      <c r="U607" s="37">
        <f t="shared" si="131"/>
        <v>0</v>
      </c>
      <c r="V607" s="37">
        <f t="shared" si="131"/>
        <v>0</v>
      </c>
      <c r="W607" s="37">
        <f t="shared" si="131"/>
        <v>0</v>
      </c>
      <c r="X607" s="37">
        <f t="shared" si="131"/>
        <v>0</v>
      </c>
      <c r="Y607" s="37">
        <f t="shared" si="131"/>
        <v>0</v>
      </c>
      <c r="Z607" s="37">
        <f t="shared" si="131"/>
        <v>0</v>
      </c>
      <c r="AA607" s="37">
        <f t="shared" si="131"/>
        <v>0</v>
      </c>
      <c r="AB607" s="37">
        <f t="shared" si="131"/>
        <v>0</v>
      </c>
      <c r="AC607" s="37">
        <f t="shared" si="131"/>
        <v>0</v>
      </c>
      <c r="AD607" s="37">
        <f t="shared" si="131"/>
        <v>0</v>
      </c>
      <c r="AE607" s="37">
        <f t="shared" si="13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2">+C502</f>
        <v>0</v>
      </c>
      <c r="D609" s="37">
        <f t="shared" si="132"/>
        <v>0</v>
      </c>
      <c r="E609" s="37">
        <f t="shared" si="132"/>
        <v>0</v>
      </c>
      <c r="F609" s="37">
        <f t="shared" si="132"/>
        <v>0</v>
      </c>
      <c r="G609" s="37">
        <f t="shared" si="132"/>
        <v>0</v>
      </c>
      <c r="H609" s="37">
        <f t="shared" si="132"/>
        <v>0</v>
      </c>
      <c r="I609" s="37">
        <f t="shared" si="132"/>
        <v>0</v>
      </c>
      <c r="J609" s="37">
        <f t="shared" si="132"/>
        <v>0</v>
      </c>
      <c r="K609" s="37">
        <f t="shared" si="132"/>
        <v>0</v>
      </c>
      <c r="L609" s="37">
        <f t="shared" si="132"/>
        <v>0</v>
      </c>
      <c r="M609" s="37">
        <f t="shared" si="132"/>
        <v>0</v>
      </c>
      <c r="N609" s="37">
        <f t="shared" si="132"/>
        <v>0</v>
      </c>
      <c r="O609" s="37">
        <f t="shared" si="132"/>
        <v>0</v>
      </c>
      <c r="P609" s="37">
        <f t="shared" si="132"/>
        <v>0</v>
      </c>
      <c r="Q609" s="37">
        <f t="shared" si="132"/>
        <v>0</v>
      </c>
      <c r="R609" s="37">
        <f t="shared" si="132"/>
        <v>0</v>
      </c>
      <c r="S609" s="37">
        <f t="shared" si="132"/>
        <v>0</v>
      </c>
      <c r="T609" s="37">
        <f t="shared" si="132"/>
        <v>0</v>
      </c>
      <c r="U609" s="37">
        <f t="shared" si="132"/>
        <v>0</v>
      </c>
      <c r="V609" s="37">
        <f t="shared" si="132"/>
        <v>0</v>
      </c>
      <c r="W609" s="37">
        <f t="shared" si="132"/>
        <v>0</v>
      </c>
      <c r="X609" s="37">
        <f t="shared" si="132"/>
        <v>0</v>
      </c>
      <c r="Y609" s="37">
        <f t="shared" si="132"/>
        <v>0</v>
      </c>
      <c r="Z609" s="37">
        <f t="shared" si="132"/>
        <v>0</v>
      </c>
      <c r="AA609" s="37">
        <f t="shared" si="132"/>
        <v>0</v>
      </c>
      <c r="AB609" s="37">
        <f t="shared" si="132"/>
        <v>0</v>
      </c>
      <c r="AC609" s="37">
        <f t="shared" si="132"/>
        <v>0</v>
      </c>
      <c r="AD609" s="37">
        <f t="shared" si="132"/>
        <v>0</v>
      </c>
      <c r="AE609" s="37">
        <f t="shared" si="132"/>
        <v>0</v>
      </c>
    </row>
    <row r="610" spans="1:31" x14ac:dyDescent="0.2">
      <c r="A610" s="8" t="s">
        <v>341</v>
      </c>
      <c r="B610" s="4" t="s">
        <v>389</v>
      </c>
      <c r="C610" s="37">
        <f>+C508</f>
        <v>3.7587239009223587E-3</v>
      </c>
      <c r="D610" s="37">
        <f t="shared" ref="D610:AE610" si="133">+D508</f>
        <v>1.2663126007257611E-2</v>
      </c>
      <c r="E610" s="37">
        <f t="shared" si="133"/>
        <v>2.7354719731370807E-2</v>
      </c>
      <c r="F610" s="37">
        <f t="shared" si="133"/>
        <v>3.6997415942312983E-2</v>
      </c>
      <c r="G610" s="37">
        <f t="shared" si="133"/>
        <v>0.50839400630605858</v>
      </c>
      <c r="H610" s="37">
        <f t="shared" si="133"/>
        <v>1.1323279735794443</v>
      </c>
      <c r="I610" s="37">
        <f t="shared" si="133"/>
        <v>2.4001722556467913</v>
      </c>
      <c r="J610" s="37">
        <f t="shared" si="133"/>
        <v>5.2723388122900285</v>
      </c>
      <c r="K610" s="37">
        <f t="shared" si="133"/>
        <v>5.5060801592761175</v>
      </c>
      <c r="L610" s="37">
        <f t="shared" si="133"/>
        <v>9.6927097014039845</v>
      </c>
      <c r="M610" s="37">
        <f t="shared" si="133"/>
        <v>13.062748716599696</v>
      </c>
      <c r="N610" s="37">
        <f t="shared" si="133"/>
        <v>20.49114059848058</v>
      </c>
      <c r="O610" s="37">
        <f t="shared" si="133"/>
        <v>21.328088461430688</v>
      </c>
      <c r="P610" s="37">
        <f t="shared" si="133"/>
        <v>29.675394652415299</v>
      </c>
      <c r="Q610" s="37">
        <f t="shared" si="133"/>
        <v>35.879235869631444</v>
      </c>
      <c r="R610" s="37">
        <f t="shared" si="133"/>
        <v>45.055726715466385</v>
      </c>
      <c r="S610" s="37">
        <f t="shared" si="133"/>
        <v>57.316872356225872</v>
      </c>
      <c r="T610" s="37">
        <f t="shared" si="133"/>
        <v>72.1219974927496</v>
      </c>
      <c r="U610" s="37">
        <f t="shared" si="133"/>
        <v>98.131692020201157</v>
      </c>
      <c r="V610" s="37">
        <f t="shared" si="133"/>
        <v>99.424628553944217</v>
      </c>
      <c r="W610" s="37">
        <f t="shared" si="133"/>
        <v>119.72719553099876</v>
      </c>
      <c r="X610" s="37">
        <f t="shared" si="133"/>
        <v>157.83064761017181</v>
      </c>
      <c r="Y610" s="37">
        <f t="shared" si="133"/>
        <v>186.63338000685607</v>
      </c>
      <c r="Z610" s="37">
        <f t="shared" si="133"/>
        <v>197.36252522599676</v>
      </c>
      <c r="AA610" s="37">
        <f t="shared" si="133"/>
        <v>221.35457159623729</v>
      </c>
      <c r="AB610" s="37">
        <f t="shared" si="133"/>
        <v>245.24366687946474</v>
      </c>
      <c r="AC610" s="37">
        <f t="shared" si="133"/>
        <v>263.64748507825811</v>
      </c>
      <c r="AD610" s="37">
        <f t="shared" si="133"/>
        <v>296.45931392892987</v>
      </c>
      <c r="AE610" s="37">
        <f t="shared" si="133"/>
        <v>331.68421793280817</v>
      </c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3.7587239009223587E-3</v>
      </c>
      <c r="D656" s="28">
        <f t="shared" si="139"/>
        <v>1.2663126007257611E-2</v>
      </c>
      <c r="E656" s="28">
        <f t="shared" si="139"/>
        <v>2.7354719731370807E-2</v>
      </c>
      <c r="F656" s="28">
        <f t="shared" si="139"/>
        <v>3.6997415942312983E-2</v>
      </c>
      <c r="G656" s="28">
        <f t="shared" si="139"/>
        <v>0.50839400630605858</v>
      </c>
      <c r="H656" s="28">
        <f t="shared" si="139"/>
        <v>1.1323279735794443</v>
      </c>
      <c r="I656" s="28">
        <f t="shared" si="139"/>
        <v>2.4001722556467913</v>
      </c>
      <c r="J656" s="28">
        <f t="shared" si="139"/>
        <v>5.2723388122900285</v>
      </c>
      <c r="K656" s="28">
        <f t="shared" si="139"/>
        <v>5.5060801592761175</v>
      </c>
      <c r="L656" s="28">
        <f t="shared" si="139"/>
        <v>9.6927097014039845</v>
      </c>
      <c r="M656" s="28">
        <f t="shared" si="139"/>
        <v>13.062748716599696</v>
      </c>
      <c r="N656" s="28">
        <f t="shared" si="139"/>
        <v>20.49114059848058</v>
      </c>
      <c r="O656" s="28">
        <f t="shared" si="139"/>
        <v>21.328088461430688</v>
      </c>
      <c r="P656" s="28">
        <f t="shared" si="139"/>
        <v>29.675394652415299</v>
      </c>
      <c r="Q656" s="28">
        <f t="shared" si="139"/>
        <v>35.879235869631444</v>
      </c>
      <c r="R656" s="28">
        <f t="shared" si="139"/>
        <v>45.055726715466385</v>
      </c>
      <c r="S656" s="28">
        <f t="shared" si="139"/>
        <v>57.316872356225872</v>
      </c>
      <c r="T656" s="28">
        <f t="shared" si="139"/>
        <v>72.1219974927496</v>
      </c>
      <c r="U656" s="28">
        <f t="shared" si="139"/>
        <v>98.131692020201157</v>
      </c>
      <c r="V656" s="28">
        <f t="shared" si="139"/>
        <v>99.424628553944217</v>
      </c>
      <c r="W656" s="28">
        <f t="shared" si="139"/>
        <v>119.72719553099876</v>
      </c>
      <c r="X656" s="28">
        <f t="shared" si="139"/>
        <v>157.83064761017181</v>
      </c>
      <c r="Y656" s="28">
        <f t="shared" si="139"/>
        <v>186.63338000685607</v>
      </c>
      <c r="Z656" s="28">
        <f t="shared" si="139"/>
        <v>197.36252522599676</v>
      </c>
      <c r="AA656" s="28">
        <f t="shared" si="139"/>
        <v>221.35457159623729</v>
      </c>
      <c r="AB656" s="28">
        <f t="shared" si="139"/>
        <v>245.24366687946474</v>
      </c>
      <c r="AC656" s="28">
        <f t="shared" si="139"/>
        <v>263.64748507825811</v>
      </c>
      <c r="AD656" s="28">
        <f t="shared" si="139"/>
        <v>296.45931392892987</v>
      </c>
      <c r="AE656" s="28">
        <f t="shared" si="139"/>
        <v>331.68421793280817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3.7587239009223587E-3</v>
      </c>
      <c r="D658" s="28">
        <f t="shared" si="141"/>
        <v>1.2663126007257611E-2</v>
      </c>
      <c r="E658" s="28">
        <f t="shared" si="141"/>
        <v>2.7354719731370807E-2</v>
      </c>
      <c r="F658" s="28">
        <f t="shared" si="141"/>
        <v>3.6997415942312983E-2</v>
      </c>
      <c r="G658" s="28">
        <f t="shared" si="141"/>
        <v>0.50839400630605858</v>
      </c>
      <c r="H658" s="28">
        <f t="shared" si="141"/>
        <v>1.1323279735794443</v>
      </c>
      <c r="I658" s="28">
        <f t="shared" si="141"/>
        <v>2.4001722556467913</v>
      </c>
      <c r="J658" s="28">
        <f t="shared" si="141"/>
        <v>5.2723388122900285</v>
      </c>
      <c r="K658" s="28">
        <f t="shared" si="141"/>
        <v>5.5060801592761175</v>
      </c>
      <c r="L658" s="28">
        <f t="shared" si="141"/>
        <v>9.6927097014039845</v>
      </c>
      <c r="M658" s="28">
        <f t="shared" si="141"/>
        <v>13.062748716599696</v>
      </c>
      <c r="N658" s="28">
        <f t="shared" si="141"/>
        <v>20.49114059848058</v>
      </c>
      <c r="O658" s="28">
        <f t="shared" si="141"/>
        <v>21.328088461430688</v>
      </c>
      <c r="P658" s="28">
        <f t="shared" si="141"/>
        <v>29.675394652415299</v>
      </c>
      <c r="Q658" s="28">
        <f t="shared" si="141"/>
        <v>35.879235869631444</v>
      </c>
      <c r="R658" s="28">
        <f t="shared" si="141"/>
        <v>45.055726715466385</v>
      </c>
      <c r="S658" s="28">
        <f t="shared" si="141"/>
        <v>57.316872356225872</v>
      </c>
      <c r="T658" s="28">
        <f t="shared" si="141"/>
        <v>72.1219974927496</v>
      </c>
      <c r="U658" s="28">
        <f t="shared" si="141"/>
        <v>98.131692020201157</v>
      </c>
      <c r="V658" s="28">
        <f t="shared" si="141"/>
        <v>99.424628553944217</v>
      </c>
      <c r="W658" s="28">
        <f t="shared" si="141"/>
        <v>119.72719553099876</v>
      </c>
      <c r="X658" s="28">
        <f t="shared" si="141"/>
        <v>157.83064761017181</v>
      </c>
      <c r="Y658" s="28">
        <f t="shared" si="141"/>
        <v>186.63338000685607</v>
      </c>
      <c r="Z658" s="28">
        <f t="shared" si="141"/>
        <v>197.36252522599676</v>
      </c>
      <c r="AA658" s="28">
        <f t="shared" si="141"/>
        <v>221.35457159623729</v>
      </c>
      <c r="AB658" s="28">
        <f t="shared" si="141"/>
        <v>245.24366687946474</v>
      </c>
      <c r="AC658" s="28">
        <f t="shared" si="141"/>
        <v>263.64748507825811</v>
      </c>
      <c r="AD658" s="28">
        <f t="shared" si="141"/>
        <v>296.45931392892987</v>
      </c>
      <c r="AE658" s="28">
        <f t="shared" si="141"/>
        <v>331.68421793280817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420" priority="247" operator="equal">
      <formula>0</formula>
    </cfRule>
  </conditionalFormatting>
  <conditionalFormatting sqref="AD2:AE2">
    <cfRule type="cellIs" dxfId="419" priority="111" operator="equal">
      <formula>0</formula>
    </cfRule>
  </conditionalFormatting>
  <conditionalFormatting sqref="C434:C437 C425:C431">
    <cfRule type="cellIs" dxfId="418" priority="77" operator="lessThan">
      <formula>0</formula>
    </cfRule>
  </conditionalFormatting>
  <conditionalFormatting sqref="C613">
    <cfRule type="cellIs" dxfId="417" priority="76" operator="lessThan">
      <formula>0</formula>
    </cfRule>
  </conditionalFormatting>
  <conditionalFormatting sqref="C432:C433">
    <cfRule type="cellIs" dxfId="416" priority="75" operator="lessThan">
      <formula>0</formula>
    </cfRule>
  </conditionalFormatting>
  <conditionalFormatting sqref="C555:C581">
    <cfRule type="cellIs" dxfId="415" priority="74" operator="lessThan">
      <formula>0</formula>
    </cfRule>
  </conditionalFormatting>
  <conditionalFormatting sqref="C624:C638">
    <cfRule type="cellIs" dxfId="414" priority="73" operator="lessThan">
      <formula>0</formula>
    </cfRule>
  </conditionalFormatting>
  <conditionalFormatting sqref="C659">
    <cfRule type="cellIs" dxfId="413" priority="72" operator="lessThan">
      <formula>0</formula>
    </cfRule>
  </conditionalFormatting>
  <conditionalFormatting sqref="C660">
    <cfRule type="cellIs" dxfId="412" priority="71" operator="lessThan">
      <formula>0</formula>
    </cfRule>
  </conditionalFormatting>
  <conditionalFormatting sqref="C661">
    <cfRule type="cellIs" dxfId="411" priority="70" operator="lessThan">
      <formula>0</formula>
    </cfRule>
  </conditionalFormatting>
  <conditionalFormatting sqref="C609">
    <cfRule type="cellIs" dxfId="410" priority="69" operator="lessThan">
      <formula>0</formula>
    </cfRule>
  </conditionalFormatting>
  <conditionalFormatting sqref="C610">
    <cfRule type="cellIs" dxfId="409" priority="68" operator="lessThan">
      <formula>0</formula>
    </cfRule>
  </conditionalFormatting>
  <conditionalFormatting sqref="C611">
    <cfRule type="cellIs" dxfId="408" priority="67" operator="lessThan">
      <formula>0</formula>
    </cfRule>
  </conditionalFormatting>
  <conditionalFormatting sqref="C606:C607">
    <cfRule type="cellIs" dxfId="407" priority="66" operator="lessThan">
      <formula>0</formula>
    </cfRule>
  </conditionalFormatting>
  <conditionalFormatting sqref="C191:C210 C212:C225 C227:C270 C273:C278 C280:C286 C292:C296">
    <cfRule type="cellIs" dxfId="406" priority="65" operator="lessThan">
      <formula>0</formula>
    </cfRule>
  </conditionalFormatting>
  <conditionalFormatting sqref="C271">
    <cfRule type="cellIs" dxfId="405" priority="64" operator="lessThan">
      <formula>0</formula>
    </cfRule>
  </conditionalFormatting>
  <conditionalFormatting sqref="C287">
    <cfRule type="cellIs" dxfId="404" priority="63" operator="lessThan">
      <formula>0</formula>
    </cfRule>
  </conditionalFormatting>
  <conditionalFormatting sqref="C291">
    <cfRule type="cellIs" dxfId="403" priority="62" operator="lessThan">
      <formula>0</formula>
    </cfRule>
  </conditionalFormatting>
  <conditionalFormatting sqref="C226">
    <cfRule type="cellIs" dxfId="402" priority="60" operator="lessThan">
      <formula>0</formula>
    </cfRule>
  </conditionalFormatting>
  <conditionalFormatting sqref="C211">
    <cfRule type="cellIs" dxfId="401" priority="61" operator="lessThan">
      <formula>0</formula>
    </cfRule>
  </conditionalFormatting>
  <conditionalFormatting sqref="C272">
    <cfRule type="cellIs" dxfId="400" priority="59" operator="lessThan">
      <formula>0</formula>
    </cfRule>
  </conditionalFormatting>
  <conditionalFormatting sqref="C279">
    <cfRule type="cellIs" dxfId="399" priority="58" operator="lessThan">
      <formula>0</formula>
    </cfRule>
  </conditionalFormatting>
  <conditionalFormatting sqref="C288:C290">
    <cfRule type="cellIs" dxfId="398" priority="57" operator="lessThan">
      <formula>0</formula>
    </cfRule>
  </conditionalFormatting>
  <conditionalFormatting sqref="C297:C354 C356:C424">
    <cfRule type="cellIs" dxfId="397" priority="56" operator="lessThan">
      <formula>0</formula>
    </cfRule>
  </conditionalFormatting>
  <conditionalFormatting sqref="C526:C554">
    <cfRule type="cellIs" dxfId="396" priority="55" operator="lessThan">
      <formula>0</formula>
    </cfRule>
  </conditionalFormatting>
  <conditionalFormatting sqref="C524:C525">
    <cfRule type="cellIs" dxfId="395" priority="54" operator="lessThan">
      <formula>0</formula>
    </cfRule>
  </conditionalFormatting>
  <conditionalFormatting sqref="C614:C623">
    <cfRule type="cellIs" dxfId="394" priority="53" operator="lessThan">
      <formula>0</formula>
    </cfRule>
  </conditionalFormatting>
  <conditionalFormatting sqref="C355">
    <cfRule type="cellIs" dxfId="393" priority="52" operator="lessThan">
      <formula>0</formula>
    </cfRule>
  </conditionalFormatting>
  <conditionalFormatting sqref="C453">
    <cfRule type="cellIs" dxfId="392" priority="51" operator="lessThan">
      <formula>0</formula>
    </cfRule>
  </conditionalFormatting>
  <conditionalFormatting sqref="C453">
    <cfRule type="cellIs" dxfId="391" priority="49" operator="equal">
      <formula>0</formula>
    </cfRule>
    <cfRule type="cellIs" dxfId="390" priority="50" operator="equal">
      <formula>0</formula>
    </cfRule>
  </conditionalFormatting>
  <conditionalFormatting sqref="C597">
    <cfRule type="cellIs" dxfId="389" priority="48" operator="lessThan">
      <formula>0</formula>
    </cfRule>
  </conditionalFormatting>
  <conditionalFormatting sqref="C597">
    <cfRule type="cellIs" dxfId="388" priority="46" operator="equal">
      <formula>0</formula>
    </cfRule>
    <cfRule type="cellIs" dxfId="387" priority="47" operator="equal">
      <formula>0</formula>
    </cfRule>
  </conditionalFormatting>
  <conditionalFormatting sqref="C654">
    <cfRule type="cellIs" dxfId="386" priority="45" operator="lessThan">
      <formula>0</formula>
    </cfRule>
  </conditionalFormatting>
  <conditionalFormatting sqref="C654">
    <cfRule type="cellIs" dxfId="385" priority="43" operator="equal">
      <formula>0</formula>
    </cfRule>
    <cfRule type="cellIs" dxfId="384" priority="44" operator="equal">
      <formula>0</formula>
    </cfRule>
  </conditionalFormatting>
  <conditionalFormatting sqref="A425:B426 A430:B431 A434:B437 A427:A429">
    <cfRule type="cellIs" dxfId="383" priority="42" operator="lessThan">
      <formula>0</formula>
    </cfRule>
  </conditionalFormatting>
  <conditionalFormatting sqref="A432:B433">
    <cfRule type="cellIs" dxfId="382" priority="41" operator="lessThan">
      <formula>0</formula>
    </cfRule>
  </conditionalFormatting>
  <conditionalFormatting sqref="B555 A576:B581">
    <cfRule type="cellIs" dxfId="381" priority="40" operator="lessThan">
      <formula>0</formula>
    </cfRule>
  </conditionalFormatting>
  <conditionalFormatting sqref="A633:B638 B624">
    <cfRule type="cellIs" dxfId="380" priority="39" operator="lessThan">
      <formula>0</formula>
    </cfRule>
  </conditionalFormatting>
  <conditionalFormatting sqref="A661:B661">
    <cfRule type="cellIs" dxfId="379" priority="38" operator="lessThan">
      <formula>0</formula>
    </cfRule>
  </conditionalFormatting>
  <conditionalFormatting sqref="B659:B660">
    <cfRule type="cellIs" dxfId="378" priority="37" operator="lessThan">
      <formula>0</formula>
    </cfRule>
  </conditionalFormatting>
  <conditionalFormatting sqref="B613">
    <cfRule type="cellIs" dxfId="377" priority="36" operator="lessThan">
      <formula>0</formula>
    </cfRule>
  </conditionalFormatting>
  <conditionalFormatting sqref="D434:AE437 D425:AE431">
    <cfRule type="cellIs" dxfId="376" priority="35" operator="lessThan">
      <formula>0</formula>
    </cfRule>
  </conditionalFormatting>
  <conditionalFormatting sqref="D613:AE613">
    <cfRule type="cellIs" dxfId="375" priority="34" operator="lessThan">
      <formula>0</formula>
    </cfRule>
  </conditionalFormatting>
  <conditionalFormatting sqref="D432:AE433">
    <cfRule type="cellIs" dxfId="374" priority="33" operator="lessThan">
      <formula>0</formula>
    </cfRule>
  </conditionalFormatting>
  <conditionalFormatting sqref="D555:AE581">
    <cfRule type="cellIs" dxfId="373" priority="32" operator="lessThan">
      <formula>0</formula>
    </cfRule>
  </conditionalFormatting>
  <conditionalFormatting sqref="D624:AE638">
    <cfRule type="cellIs" dxfId="372" priority="31" operator="lessThan">
      <formula>0</formula>
    </cfRule>
  </conditionalFormatting>
  <conditionalFormatting sqref="D659:AE659">
    <cfRule type="cellIs" dxfId="371" priority="30" operator="lessThan">
      <formula>0</formula>
    </cfRule>
  </conditionalFormatting>
  <conditionalFormatting sqref="D660:AE660">
    <cfRule type="cellIs" dxfId="370" priority="29" operator="lessThan">
      <formula>0</formula>
    </cfRule>
  </conditionalFormatting>
  <conditionalFormatting sqref="D661:AE661">
    <cfRule type="cellIs" dxfId="369" priority="28" operator="lessThan">
      <formula>0</formula>
    </cfRule>
  </conditionalFormatting>
  <conditionalFormatting sqref="D609:AE609">
    <cfRule type="cellIs" dxfId="368" priority="27" operator="lessThan">
      <formula>0</formula>
    </cfRule>
  </conditionalFormatting>
  <conditionalFormatting sqref="D610:AE610">
    <cfRule type="cellIs" dxfId="367" priority="26" operator="lessThan">
      <formula>0</formula>
    </cfRule>
  </conditionalFormatting>
  <conditionalFormatting sqref="D611:AE611">
    <cfRule type="cellIs" dxfId="366" priority="25" operator="lessThan">
      <formula>0</formula>
    </cfRule>
  </conditionalFormatting>
  <conditionalFormatting sqref="D606:AE607">
    <cfRule type="cellIs" dxfId="365" priority="24" operator="lessThan">
      <formula>0</formula>
    </cfRule>
  </conditionalFormatting>
  <conditionalFormatting sqref="D191:AE210 D212:AE225 D227:AE270 D273:AE278 D280:AE286 D292:AE296">
    <cfRule type="cellIs" dxfId="364" priority="23" operator="lessThan">
      <formula>0</formula>
    </cfRule>
  </conditionalFormatting>
  <conditionalFormatting sqref="D271:AE271">
    <cfRule type="cellIs" dxfId="363" priority="22" operator="lessThan">
      <formula>0</formula>
    </cfRule>
  </conditionalFormatting>
  <conditionalFormatting sqref="D287:AE287">
    <cfRule type="cellIs" dxfId="362" priority="21" operator="lessThan">
      <formula>0</formula>
    </cfRule>
  </conditionalFormatting>
  <conditionalFormatting sqref="D291:AE291">
    <cfRule type="cellIs" dxfId="361" priority="20" operator="lessThan">
      <formula>0</formula>
    </cfRule>
  </conditionalFormatting>
  <conditionalFormatting sqref="D226:AE226">
    <cfRule type="cellIs" dxfId="360" priority="18" operator="lessThan">
      <formula>0</formula>
    </cfRule>
  </conditionalFormatting>
  <conditionalFormatting sqref="D211:AE211">
    <cfRule type="cellIs" dxfId="359" priority="19" operator="lessThan">
      <formula>0</formula>
    </cfRule>
  </conditionalFormatting>
  <conditionalFormatting sqref="D272:AE272">
    <cfRule type="cellIs" dxfId="358" priority="17" operator="lessThan">
      <formula>0</formula>
    </cfRule>
  </conditionalFormatting>
  <conditionalFormatting sqref="D279:AE279">
    <cfRule type="cellIs" dxfId="357" priority="16" operator="lessThan">
      <formula>0</formula>
    </cfRule>
  </conditionalFormatting>
  <conditionalFormatting sqref="D288:AE290">
    <cfRule type="cellIs" dxfId="356" priority="15" operator="lessThan">
      <formula>0</formula>
    </cfRule>
  </conditionalFormatting>
  <conditionalFormatting sqref="D297:AE354 D356:AE424">
    <cfRule type="cellIs" dxfId="355" priority="14" operator="lessThan">
      <formula>0</formula>
    </cfRule>
  </conditionalFormatting>
  <conditionalFormatting sqref="D526:AE554">
    <cfRule type="cellIs" dxfId="354" priority="13" operator="lessThan">
      <formula>0</formula>
    </cfRule>
  </conditionalFormatting>
  <conditionalFormatting sqref="D524:AE525">
    <cfRule type="cellIs" dxfId="353" priority="12" operator="lessThan">
      <formula>0</formula>
    </cfRule>
  </conditionalFormatting>
  <conditionalFormatting sqref="D614:AE623">
    <cfRule type="cellIs" dxfId="352" priority="11" operator="lessThan">
      <formula>0</formula>
    </cfRule>
  </conditionalFormatting>
  <conditionalFormatting sqref="D355:AE355">
    <cfRule type="cellIs" dxfId="351" priority="10" operator="lessThan">
      <formula>0</formula>
    </cfRule>
  </conditionalFormatting>
  <conditionalFormatting sqref="D453:AE453">
    <cfRule type="cellIs" dxfId="350" priority="9" operator="lessThan">
      <formula>0</formula>
    </cfRule>
  </conditionalFormatting>
  <conditionalFormatting sqref="D453:AE453">
    <cfRule type="cellIs" dxfId="349" priority="7" operator="equal">
      <formula>0</formula>
    </cfRule>
    <cfRule type="cellIs" dxfId="348" priority="8" operator="equal">
      <formula>0</formula>
    </cfRule>
  </conditionalFormatting>
  <conditionalFormatting sqref="D597:AE597">
    <cfRule type="cellIs" dxfId="347" priority="6" operator="lessThan">
      <formula>0</formula>
    </cfRule>
  </conditionalFormatting>
  <conditionalFormatting sqref="D597:AE597">
    <cfRule type="cellIs" dxfId="346" priority="4" operator="equal">
      <formula>0</formula>
    </cfRule>
    <cfRule type="cellIs" dxfId="345" priority="5" operator="equal">
      <formula>0</formula>
    </cfRule>
  </conditionalFormatting>
  <conditionalFormatting sqref="D654:AE654">
    <cfRule type="cellIs" dxfId="344" priority="3" operator="lessThan">
      <formula>0</formula>
    </cfRule>
  </conditionalFormatting>
  <conditionalFormatting sqref="D654:AE654">
    <cfRule type="cellIs" dxfId="343" priority="1" operator="equal">
      <formula>0</formula>
    </cfRule>
    <cfRule type="cellIs" dxfId="342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topLeftCell="A295" zoomScale="85" zoomScaleNormal="85" workbookViewId="0">
      <selection activeCell="C179" sqref="C179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 t="e">
        <f ca="1">+C4-INDIRECT("'"&amp;C3&amp;"'!$"&amp;"I"&amp;"4",1)</f>
        <v>#REF!</v>
      </c>
      <c r="D2" s="29" t="e">
        <f t="shared" ref="D2:AC2" ca="1" si="0">+D4-INDIRECT("'"&amp;D3&amp;"'!$"&amp;"I"&amp;"4",1)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+AD4-INDIRECT("'"&amp;AD3&amp;"'!$"&amp;"I"&amp;"4",1)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2">+D144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4">+D155+D156+D157+D158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5">+D161+D169+D171+D172</f>
        <v>0</v>
      </c>
      <c r="E160" s="21">
        <f t="shared" si="35"/>
        <v>0</v>
      </c>
      <c r="F160" s="21">
        <f t="shared" si="35"/>
        <v>0</v>
      </c>
      <c r="G160" s="21">
        <f t="shared" si="35"/>
        <v>0</v>
      </c>
      <c r="H160" s="21">
        <f t="shared" si="35"/>
        <v>0</v>
      </c>
      <c r="I160" s="21">
        <f t="shared" si="35"/>
        <v>0</v>
      </c>
      <c r="J160" s="21">
        <f t="shared" si="35"/>
        <v>0</v>
      </c>
      <c r="K160" s="21">
        <f t="shared" si="35"/>
        <v>0</v>
      </c>
      <c r="L160" s="21">
        <f t="shared" si="35"/>
        <v>0</v>
      </c>
      <c r="M160" s="21">
        <f t="shared" si="35"/>
        <v>0</v>
      </c>
      <c r="N160" s="21">
        <f t="shared" si="35"/>
        <v>0</v>
      </c>
      <c r="O160" s="21">
        <f t="shared" si="35"/>
        <v>0</v>
      </c>
      <c r="P160" s="21">
        <f t="shared" si="35"/>
        <v>0</v>
      </c>
      <c r="Q160" s="21">
        <f t="shared" si="35"/>
        <v>0</v>
      </c>
      <c r="R160" s="21">
        <f t="shared" si="35"/>
        <v>0</v>
      </c>
      <c r="S160" s="21">
        <f t="shared" si="35"/>
        <v>0</v>
      </c>
      <c r="T160" s="21">
        <f t="shared" si="35"/>
        <v>0</v>
      </c>
      <c r="U160" s="21">
        <f t="shared" si="35"/>
        <v>0</v>
      </c>
      <c r="V160" s="21">
        <f t="shared" si="35"/>
        <v>0</v>
      </c>
      <c r="W160" s="21">
        <f t="shared" si="35"/>
        <v>0</v>
      </c>
      <c r="X160" s="21">
        <f t="shared" si="35"/>
        <v>0</v>
      </c>
      <c r="Y160" s="21">
        <f t="shared" si="35"/>
        <v>0</v>
      </c>
      <c r="Z160" s="21">
        <f t="shared" si="35"/>
        <v>0</v>
      </c>
      <c r="AA160" s="21">
        <f t="shared" si="35"/>
        <v>0</v>
      </c>
      <c r="AB160" s="21">
        <f t="shared" si="35"/>
        <v>0</v>
      </c>
      <c r="AC160" s="21">
        <f t="shared" si="35"/>
        <v>0</v>
      </c>
      <c r="AD160" s="21">
        <f t="shared" si="35"/>
        <v>0</v>
      </c>
      <c r="AE160" s="21">
        <f t="shared" si="35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6">+D162+D163+D164+D165+D166+D167</f>
        <v>0</v>
      </c>
      <c r="E161" s="21">
        <f t="shared" si="36"/>
        <v>0</v>
      </c>
      <c r="F161" s="21">
        <f t="shared" si="36"/>
        <v>0</v>
      </c>
      <c r="G161" s="21">
        <f t="shared" si="36"/>
        <v>0</v>
      </c>
      <c r="H161" s="21">
        <f t="shared" si="36"/>
        <v>0</v>
      </c>
      <c r="I161" s="21">
        <f t="shared" si="36"/>
        <v>0</v>
      </c>
      <c r="J161" s="21">
        <f t="shared" si="36"/>
        <v>0</v>
      </c>
      <c r="K161" s="21">
        <f t="shared" si="36"/>
        <v>0</v>
      </c>
      <c r="L161" s="21">
        <f t="shared" si="36"/>
        <v>0</v>
      </c>
      <c r="M161" s="21">
        <f t="shared" si="36"/>
        <v>0</v>
      </c>
      <c r="N161" s="21">
        <f t="shared" si="36"/>
        <v>0</v>
      </c>
      <c r="O161" s="21">
        <f t="shared" si="36"/>
        <v>0</v>
      </c>
      <c r="P161" s="21">
        <f t="shared" si="36"/>
        <v>0</v>
      </c>
      <c r="Q161" s="21">
        <f t="shared" si="36"/>
        <v>0</v>
      </c>
      <c r="R161" s="21">
        <f t="shared" si="36"/>
        <v>0</v>
      </c>
      <c r="S161" s="21">
        <f t="shared" si="36"/>
        <v>0</v>
      </c>
      <c r="T161" s="21">
        <f t="shared" si="36"/>
        <v>0</v>
      </c>
      <c r="U161" s="21">
        <f t="shared" si="36"/>
        <v>0</v>
      </c>
      <c r="V161" s="21">
        <f t="shared" si="36"/>
        <v>0</v>
      </c>
      <c r="W161" s="21">
        <f t="shared" si="36"/>
        <v>0</v>
      </c>
      <c r="X161" s="21">
        <f t="shared" si="36"/>
        <v>0</v>
      </c>
      <c r="Y161" s="21">
        <f t="shared" si="36"/>
        <v>0</v>
      </c>
      <c r="Z161" s="21">
        <f t="shared" si="36"/>
        <v>0</v>
      </c>
      <c r="AA161" s="21">
        <f t="shared" si="36"/>
        <v>0</v>
      </c>
      <c r="AB161" s="21">
        <f t="shared" si="36"/>
        <v>0</v>
      </c>
      <c r="AC161" s="21">
        <f t="shared" si="36"/>
        <v>0</v>
      </c>
      <c r="AD161" s="21">
        <f t="shared" si="36"/>
        <v>0</v>
      </c>
      <c r="AE161" s="21">
        <f t="shared" si="36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7">+C174+C178+C182</f>
        <v>0</v>
      </c>
      <c r="D173" s="21">
        <f t="shared" si="37"/>
        <v>0</v>
      </c>
      <c r="E173" s="21">
        <f t="shared" si="37"/>
        <v>0</v>
      </c>
      <c r="F173" s="21">
        <f t="shared" si="37"/>
        <v>0</v>
      </c>
      <c r="G173" s="21">
        <f t="shared" si="37"/>
        <v>0</v>
      </c>
      <c r="H173" s="21">
        <f t="shared" si="37"/>
        <v>0</v>
      </c>
      <c r="I173" s="21">
        <f t="shared" si="37"/>
        <v>0</v>
      </c>
      <c r="J173" s="21">
        <f t="shared" si="37"/>
        <v>0</v>
      </c>
      <c r="K173" s="21">
        <f t="shared" si="37"/>
        <v>0</v>
      </c>
      <c r="L173" s="21">
        <f t="shared" si="37"/>
        <v>0</v>
      </c>
      <c r="M173" s="21">
        <f t="shared" si="37"/>
        <v>0</v>
      </c>
      <c r="N173" s="21">
        <f t="shared" si="37"/>
        <v>0</v>
      </c>
      <c r="O173" s="21">
        <f t="shared" si="37"/>
        <v>0</v>
      </c>
      <c r="P173" s="21">
        <f t="shared" si="37"/>
        <v>0</v>
      </c>
      <c r="Q173" s="21">
        <f t="shared" si="37"/>
        <v>0</v>
      </c>
      <c r="R173" s="21">
        <f t="shared" si="37"/>
        <v>0</v>
      </c>
      <c r="S173" s="21">
        <f t="shared" si="37"/>
        <v>0</v>
      </c>
      <c r="T173" s="21">
        <f t="shared" si="37"/>
        <v>0</v>
      </c>
      <c r="U173" s="21">
        <f t="shared" si="37"/>
        <v>0</v>
      </c>
      <c r="V173" s="21">
        <f t="shared" si="37"/>
        <v>0</v>
      </c>
      <c r="W173" s="21">
        <f t="shared" si="37"/>
        <v>0</v>
      </c>
      <c r="X173" s="21">
        <f t="shared" si="37"/>
        <v>0</v>
      </c>
      <c r="Y173" s="21">
        <f t="shared" si="37"/>
        <v>0</v>
      </c>
      <c r="Z173" s="21">
        <f t="shared" si="37"/>
        <v>0</v>
      </c>
      <c r="AA173" s="21">
        <f t="shared" si="37"/>
        <v>0</v>
      </c>
      <c r="AB173" s="21">
        <f t="shared" si="37"/>
        <v>0</v>
      </c>
      <c r="AC173" s="21">
        <f t="shared" si="37"/>
        <v>0</v>
      </c>
      <c r="AD173" s="21">
        <f t="shared" si="37"/>
        <v>0</v>
      </c>
      <c r="AE173" s="21">
        <f t="shared" si="37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8">+D175+D176+D177</f>
        <v>0</v>
      </c>
      <c r="E174" s="21">
        <f t="shared" si="38"/>
        <v>0</v>
      </c>
      <c r="F174" s="21">
        <f t="shared" si="38"/>
        <v>0</v>
      </c>
      <c r="G174" s="21">
        <f t="shared" si="38"/>
        <v>0</v>
      </c>
      <c r="H174" s="21">
        <f t="shared" si="38"/>
        <v>0</v>
      </c>
      <c r="I174" s="21">
        <f t="shared" si="38"/>
        <v>0</v>
      </c>
      <c r="J174" s="21">
        <f t="shared" si="38"/>
        <v>0</v>
      </c>
      <c r="K174" s="21">
        <f t="shared" si="38"/>
        <v>0</v>
      </c>
      <c r="L174" s="21">
        <f t="shared" si="38"/>
        <v>0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21">
        <f t="shared" si="38"/>
        <v>0</v>
      </c>
      <c r="Q174" s="21">
        <f t="shared" si="38"/>
        <v>0</v>
      </c>
      <c r="R174" s="21">
        <f t="shared" si="38"/>
        <v>0</v>
      </c>
      <c r="S174" s="21">
        <f t="shared" si="38"/>
        <v>0</v>
      </c>
      <c r="T174" s="21">
        <f t="shared" si="38"/>
        <v>0</v>
      </c>
      <c r="U174" s="21">
        <f t="shared" si="38"/>
        <v>0</v>
      </c>
      <c r="V174" s="21">
        <f t="shared" si="38"/>
        <v>0</v>
      </c>
      <c r="W174" s="21">
        <f t="shared" si="38"/>
        <v>0</v>
      </c>
      <c r="X174" s="21">
        <f t="shared" si="38"/>
        <v>0</v>
      </c>
      <c r="Y174" s="21">
        <f t="shared" si="38"/>
        <v>0</v>
      </c>
      <c r="Z174" s="21">
        <f t="shared" si="38"/>
        <v>0</v>
      </c>
      <c r="AA174" s="21">
        <f t="shared" si="38"/>
        <v>0</v>
      </c>
      <c r="AB174" s="21">
        <f t="shared" si="38"/>
        <v>0</v>
      </c>
      <c r="AC174" s="21">
        <f t="shared" si="38"/>
        <v>0</v>
      </c>
      <c r="AD174" s="21">
        <f t="shared" si="38"/>
        <v>0</v>
      </c>
      <c r="AE174" s="21">
        <f t="shared" si="38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9">+D179+D180+D181</f>
        <v>0</v>
      </c>
      <c r="E178" s="21">
        <f t="shared" si="39"/>
        <v>0</v>
      </c>
      <c r="F178" s="21">
        <f t="shared" si="39"/>
        <v>0</v>
      </c>
      <c r="G178" s="21">
        <f t="shared" si="39"/>
        <v>0</v>
      </c>
      <c r="H178" s="21">
        <f t="shared" si="39"/>
        <v>0</v>
      </c>
      <c r="I178" s="21">
        <f t="shared" si="39"/>
        <v>0</v>
      </c>
      <c r="J178" s="21">
        <f t="shared" si="39"/>
        <v>0</v>
      </c>
      <c r="K178" s="21">
        <f t="shared" si="39"/>
        <v>0</v>
      </c>
      <c r="L178" s="21">
        <f t="shared" si="39"/>
        <v>0</v>
      </c>
      <c r="M178" s="21">
        <f t="shared" si="39"/>
        <v>0</v>
      </c>
      <c r="N178" s="21">
        <f t="shared" si="39"/>
        <v>0</v>
      </c>
      <c r="O178" s="21">
        <f t="shared" si="39"/>
        <v>0</v>
      </c>
      <c r="P178" s="21">
        <f t="shared" si="39"/>
        <v>0</v>
      </c>
      <c r="Q178" s="21">
        <f t="shared" si="39"/>
        <v>0</v>
      </c>
      <c r="R178" s="21">
        <f t="shared" si="39"/>
        <v>0</v>
      </c>
      <c r="S178" s="21">
        <f t="shared" si="39"/>
        <v>0</v>
      </c>
      <c r="T178" s="21">
        <f t="shared" si="39"/>
        <v>0</v>
      </c>
      <c r="U178" s="21">
        <f t="shared" si="39"/>
        <v>0</v>
      </c>
      <c r="V178" s="21">
        <f t="shared" si="39"/>
        <v>0</v>
      </c>
      <c r="W178" s="21">
        <f t="shared" si="39"/>
        <v>0</v>
      </c>
      <c r="X178" s="21">
        <f t="shared" si="39"/>
        <v>0</v>
      </c>
      <c r="Y178" s="21">
        <f t="shared" si="39"/>
        <v>0</v>
      </c>
      <c r="Z178" s="21">
        <f t="shared" si="39"/>
        <v>0</v>
      </c>
      <c r="AA178" s="21">
        <f t="shared" si="39"/>
        <v>0</v>
      </c>
      <c r="AB178" s="21">
        <f t="shared" si="39"/>
        <v>0</v>
      </c>
      <c r="AC178" s="21">
        <f t="shared" si="39"/>
        <v>0</v>
      </c>
      <c r="AD178" s="21">
        <f t="shared" si="39"/>
        <v>0</v>
      </c>
      <c r="AE178" s="21">
        <f t="shared" si="39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0">+C192+C216+C252+C257+C286+C287+C291+C294+C295+C296</f>
        <v>0</v>
      </c>
      <c r="D191" s="28">
        <f t="shared" si="40"/>
        <v>0</v>
      </c>
      <c r="E191" s="28">
        <f t="shared" si="40"/>
        <v>0</v>
      </c>
      <c r="F191" s="28">
        <f t="shared" si="40"/>
        <v>0</v>
      </c>
      <c r="G191" s="28">
        <f t="shared" si="40"/>
        <v>0</v>
      </c>
      <c r="H191" s="28">
        <f t="shared" si="40"/>
        <v>0</v>
      </c>
      <c r="I191" s="28">
        <f t="shared" si="40"/>
        <v>0</v>
      </c>
      <c r="J191" s="28">
        <f t="shared" si="40"/>
        <v>0</v>
      </c>
      <c r="K191" s="28">
        <f t="shared" si="40"/>
        <v>0</v>
      </c>
      <c r="L191" s="28">
        <f t="shared" si="40"/>
        <v>0</v>
      </c>
      <c r="M191" s="28">
        <f t="shared" si="40"/>
        <v>0</v>
      </c>
      <c r="N191" s="28">
        <f t="shared" si="40"/>
        <v>0</v>
      </c>
      <c r="O191" s="28">
        <f t="shared" si="40"/>
        <v>0</v>
      </c>
      <c r="P191" s="28">
        <f t="shared" si="40"/>
        <v>0</v>
      </c>
      <c r="Q191" s="28">
        <f t="shared" si="40"/>
        <v>0</v>
      </c>
      <c r="R191" s="28">
        <f t="shared" si="40"/>
        <v>0</v>
      </c>
      <c r="S191" s="28">
        <f t="shared" si="40"/>
        <v>0</v>
      </c>
      <c r="T191" s="28">
        <f t="shared" si="40"/>
        <v>0</v>
      </c>
      <c r="U191" s="28">
        <f t="shared" si="40"/>
        <v>0</v>
      </c>
      <c r="V191" s="28">
        <f t="shared" si="40"/>
        <v>0</v>
      </c>
      <c r="W191" s="28">
        <f t="shared" si="40"/>
        <v>0</v>
      </c>
      <c r="X191" s="28">
        <f t="shared" si="40"/>
        <v>0</v>
      </c>
      <c r="Y191" s="28">
        <f t="shared" si="40"/>
        <v>0</v>
      </c>
      <c r="Z191" s="28">
        <f t="shared" si="40"/>
        <v>0</v>
      </c>
      <c r="AA191" s="28">
        <f t="shared" si="40"/>
        <v>0</v>
      </c>
      <c r="AB191" s="28">
        <f t="shared" si="40"/>
        <v>0</v>
      </c>
      <c r="AC191" s="28">
        <f t="shared" si="40"/>
        <v>0</v>
      </c>
      <c r="AD191" s="28">
        <f t="shared" si="40"/>
        <v>0</v>
      </c>
      <c r="AE191" s="28">
        <f t="shared" si="40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41">+C193++C201+C202+C206</f>
        <v>0</v>
      </c>
      <c r="D192" s="21">
        <f t="shared" si="41"/>
        <v>0</v>
      </c>
      <c r="E192" s="21">
        <f t="shared" si="41"/>
        <v>0</v>
      </c>
      <c r="F192" s="21">
        <f t="shared" si="41"/>
        <v>0</v>
      </c>
      <c r="G192" s="21">
        <f t="shared" si="41"/>
        <v>0</v>
      </c>
      <c r="H192" s="21">
        <f t="shared" si="41"/>
        <v>0</v>
      </c>
      <c r="I192" s="21">
        <f t="shared" si="41"/>
        <v>0</v>
      </c>
      <c r="J192" s="21">
        <f t="shared" si="41"/>
        <v>0</v>
      </c>
      <c r="K192" s="21">
        <f t="shared" si="41"/>
        <v>0</v>
      </c>
      <c r="L192" s="21">
        <f t="shared" si="41"/>
        <v>0</v>
      </c>
      <c r="M192" s="21">
        <f t="shared" si="41"/>
        <v>0</v>
      </c>
      <c r="N192" s="21">
        <f t="shared" si="41"/>
        <v>0</v>
      </c>
      <c r="O192" s="21">
        <f t="shared" si="41"/>
        <v>0</v>
      </c>
      <c r="P192" s="21">
        <f t="shared" si="41"/>
        <v>0</v>
      </c>
      <c r="Q192" s="21">
        <f t="shared" si="41"/>
        <v>0</v>
      </c>
      <c r="R192" s="21">
        <f t="shared" si="41"/>
        <v>0</v>
      </c>
      <c r="S192" s="21">
        <f t="shared" si="41"/>
        <v>0</v>
      </c>
      <c r="T192" s="21">
        <f t="shared" si="41"/>
        <v>0</v>
      </c>
      <c r="U192" s="21">
        <f t="shared" si="41"/>
        <v>0</v>
      </c>
      <c r="V192" s="21">
        <f t="shared" si="41"/>
        <v>0</v>
      </c>
      <c r="W192" s="21">
        <f t="shared" si="41"/>
        <v>0</v>
      </c>
      <c r="X192" s="21">
        <f t="shared" si="41"/>
        <v>0</v>
      </c>
      <c r="Y192" s="21">
        <f t="shared" si="41"/>
        <v>0</v>
      </c>
      <c r="Z192" s="21">
        <f t="shared" si="41"/>
        <v>0</v>
      </c>
      <c r="AA192" s="21">
        <f t="shared" si="41"/>
        <v>0</v>
      </c>
      <c r="AB192" s="21">
        <f t="shared" si="41"/>
        <v>0</v>
      </c>
      <c r="AC192" s="21">
        <f t="shared" si="41"/>
        <v>0</v>
      </c>
      <c r="AD192" s="21">
        <f t="shared" si="41"/>
        <v>0</v>
      </c>
      <c r="AE192" s="21">
        <f t="shared" si="41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2">+C194+C195</f>
        <v>0</v>
      </c>
      <c r="D193" s="21">
        <f t="shared" si="42"/>
        <v>0</v>
      </c>
      <c r="E193" s="21">
        <f t="shared" si="42"/>
        <v>0</v>
      </c>
      <c r="F193" s="21">
        <f t="shared" si="42"/>
        <v>0</v>
      </c>
      <c r="G193" s="21">
        <f t="shared" si="42"/>
        <v>0</v>
      </c>
      <c r="H193" s="21">
        <f t="shared" si="42"/>
        <v>0</v>
      </c>
      <c r="I193" s="21">
        <f t="shared" si="42"/>
        <v>0</v>
      </c>
      <c r="J193" s="21">
        <f t="shared" si="42"/>
        <v>0</v>
      </c>
      <c r="K193" s="21">
        <f t="shared" si="42"/>
        <v>0</v>
      </c>
      <c r="L193" s="21">
        <f t="shared" si="42"/>
        <v>0</v>
      </c>
      <c r="M193" s="21">
        <f t="shared" si="42"/>
        <v>0</v>
      </c>
      <c r="N193" s="21">
        <f t="shared" si="42"/>
        <v>0</v>
      </c>
      <c r="O193" s="21">
        <f t="shared" si="42"/>
        <v>0</v>
      </c>
      <c r="P193" s="21">
        <f t="shared" si="42"/>
        <v>0</v>
      </c>
      <c r="Q193" s="21">
        <f t="shared" si="42"/>
        <v>0</v>
      </c>
      <c r="R193" s="21">
        <f t="shared" si="42"/>
        <v>0</v>
      </c>
      <c r="S193" s="21">
        <f t="shared" si="42"/>
        <v>0</v>
      </c>
      <c r="T193" s="21">
        <f t="shared" si="42"/>
        <v>0</v>
      </c>
      <c r="U193" s="21">
        <f t="shared" si="42"/>
        <v>0</v>
      </c>
      <c r="V193" s="21">
        <f t="shared" si="42"/>
        <v>0</v>
      </c>
      <c r="W193" s="21">
        <f t="shared" si="42"/>
        <v>0</v>
      </c>
      <c r="X193" s="21">
        <f t="shared" si="42"/>
        <v>0</v>
      </c>
      <c r="Y193" s="21">
        <f t="shared" si="42"/>
        <v>0</v>
      </c>
      <c r="Z193" s="21">
        <f t="shared" si="42"/>
        <v>0</v>
      </c>
      <c r="AA193" s="21">
        <f t="shared" si="42"/>
        <v>0</v>
      </c>
      <c r="AB193" s="21">
        <f t="shared" si="42"/>
        <v>0</v>
      </c>
      <c r="AC193" s="21">
        <f t="shared" si="42"/>
        <v>0</v>
      </c>
      <c r="AD193" s="21">
        <f t="shared" si="42"/>
        <v>0</v>
      </c>
      <c r="AE193" s="21">
        <f t="shared" si="42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3">+C196+C197+C198+C199+C200</f>
        <v>0</v>
      </c>
      <c r="D195" s="21">
        <f t="shared" si="43"/>
        <v>0</v>
      </c>
      <c r="E195" s="21">
        <f t="shared" si="43"/>
        <v>0</v>
      </c>
      <c r="F195" s="21">
        <f t="shared" si="43"/>
        <v>0</v>
      </c>
      <c r="G195" s="21">
        <f t="shared" si="43"/>
        <v>0</v>
      </c>
      <c r="H195" s="21">
        <f t="shared" si="43"/>
        <v>0</v>
      </c>
      <c r="I195" s="21">
        <f t="shared" si="43"/>
        <v>0</v>
      </c>
      <c r="J195" s="21">
        <f t="shared" si="43"/>
        <v>0</v>
      </c>
      <c r="K195" s="21">
        <f t="shared" si="43"/>
        <v>0</v>
      </c>
      <c r="L195" s="21">
        <f t="shared" si="43"/>
        <v>0</v>
      </c>
      <c r="M195" s="21">
        <f t="shared" si="43"/>
        <v>0</v>
      </c>
      <c r="N195" s="21">
        <f t="shared" si="43"/>
        <v>0</v>
      </c>
      <c r="O195" s="21">
        <f t="shared" si="43"/>
        <v>0</v>
      </c>
      <c r="P195" s="21">
        <f t="shared" si="43"/>
        <v>0</v>
      </c>
      <c r="Q195" s="21">
        <f t="shared" si="43"/>
        <v>0</v>
      </c>
      <c r="R195" s="21">
        <f t="shared" si="43"/>
        <v>0</v>
      </c>
      <c r="S195" s="21">
        <f t="shared" si="43"/>
        <v>0</v>
      </c>
      <c r="T195" s="21">
        <f t="shared" si="43"/>
        <v>0</v>
      </c>
      <c r="U195" s="21">
        <f t="shared" si="43"/>
        <v>0</v>
      </c>
      <c r="V195" s="21">
        <f t="shared" si="43"/>
        <v>0</v>
      </c>
      <c r="W195" s="21">
        <f t="shared" si="43"/>
        <v>0</v>
      </c>
      <c r="X195" s="21">
        <f t="shared" si="43"/>
        <v>0</v>
      </c>
      <c r="Y195" s="21">
        <f t="shared" si="43"/>
        <v>0</v>
      </c>
      <c r="Z195" s="21">
        <f t="shared" si="43"/>
        <v>0</v>
      </c>
      <c r="AA195" s="21">
        <f t="shared" si="43"/>
        <v>0</v>
      </c>
      <c r="AB195" s="21">
        <f t="shared" si="43"/>
        <v>0</v>
      </c>
      <c r="AC195" s="21">
        <f t="shared" si="43"/>
        <v>0</v>
      </c>
      <c r="AD195" s="21">
        <f t="shared" si="43"/>
        <v>0</v>
      </c>
      <c r="AE195" s="21">
        <f t="shared" si="43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4">+C203+C204+C205</f>
        <v>0</v>
      </c>
      <c r="D202" s="21">
        <f t="shared" si="44"/>
        <v>0</v>
      </c>
      <c r="E202" s="21">
        <f t="shared" si="44"/>
        <v>0</v>
      </c>
      <c r="F202" s="21">
        <f t="shared" si="44"/>
        <v>0</v>
      </c>
      <c r="G202" s="21">
        <f t="shared" si="44"/>
        <v>0</v>
      </c>
      <c r="H202" s="21">
        <f t="shared" si="44"/>
        <v>0</v>
      </c>
      <c r="I202" s="21">
        <f t="shared" si="44"/>
        <v>0</v>
      </c>
      <c r="J202" s="21">
        <f t="shared" si="44"/>
        <v>0</v>
      </c>
      <c r="K202" s="21">
        <f t="shared" si="44"/>
        <v>0</v>
      </c>
      <c r="L202" s="21">
        <f t="shared" si="44"/>
        <v>0</v>
      </c>
      <c r="M202" s="21">
        <f t="shared" si="44"/>
        <v>0</v>
      </c>
      <c r="N202" s="21">
        <f t="shared" si="44"/>
        <v>0</v>
      </c>
      <c r="O202" s="21">
        <f t="shared" si="44"/>
        <v>0</v>
      </c>
      <c r="P202" s="21">
        <f t="shared" si="44"/>
        <v>0</v>
      </c>
      <c r="Q202" s="21">
        <f t="shared" si="44"/>
        <v>0</v>
      </c>
      <c r="R202" s="21">
        <f t="shared" si="44"/>
        <v>0</v>
      </c>
      <c r="S202" s="21">
        <f t="shared" si="44"/>
        <v>0</v>
      </c>
      <c r="T202" s="21">
        <f t="shared" si="44"/>
        <v>0</v>
      </c>
      <c r="U202" s="21">
        <f t="shared" si="44"/>
        <v>0</v>
      </c>
      <c r="V202" s="21">
        <f t="shared" si="44"/>
        <v>0</v>
      </c>
      <c r="W202" s="21">
        <f t="shared" si="44"/>
        <v>0</v>
      </c>
      <c r="X202" s="21">
        <f t="shared" si="44"/>
        <v>0</v>
      </c>
      <c r="Y202" s="21">
        <f t="shared" si="44"/>
        <v>0</v>
      </c>
      <c r="Z202" s="21">
        <f t="shared" si="44"/>
        <v>0</v>
      </c>
      <c r="AA202" s="21">
        <f t="shared" si="44"/>
        <v>0</v>
      </c>
      <c r="AB202" s="21">
        <f t="shared" si="44"/>
        <v>0</v>
      </c>
      <c r="AC202" s="21">
        <f t="shared" si="44"/>
        <v>0</v>
      </c>
      <c r="AD202" s="21">
        <f t="shared" si="44"/>
        <v>0</v>
      </c>
      <c r="AE202" s="21">
        <f t="shared" si="44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5">+C207+C208+C209+C210+C211+C212+C213</f>
        <v>0</v>
      </c>
      <c r="D206" s="21">
        <f t="shared" si="45"/>
        <v>0</v>
      </c>
      <c r="E206" s="21">
        <f t="shared" si="45"/>
        <v>0</v>
      </c>
      <c r="F206" s="21">
        <f t="shared" si="45"/>
        <v>0</v>
      </c>
      <c r="G206" s="21">
        <f t="shared" si="45"/>
        <v>0</v>
      </c>
      <c r="H206" s="21">
        <f t="shared" si="45"/>
        <v>0</v>
      </c>
      <c r="I206" s="21">
        <f t="shared" si="45"/>
        <v>0</v>
      </c>
      <c r="J206" s="21">
        <f t="shared" si="45"/>
        <v>0</v>
      </c>
      <c r="K206" s="21">
        <f t="shared" si="45"/>
        <v>0</v>
      </c>
      <c r="L206" s="21">
        <f t="shared" si="45"/>
        <v>0</v>
      </c>
      <c r="M206" s="21">
        <f t="shared" si="45"/>
        <v>0</v>
      </c>
      <c r="N206" s="21">
        <f t="shared" si="45"/>
        <v>0</v>
      </c>
      <c r="O206" s="21">
        <f t="shared" si="45"/>
        <v>0</v>
      </c>
      <c r="P206" s="21">
        <f t="shared" si="45"/>
        <v>0</v>
      </c>
      <c r="Q206" s="21">
        <f t="shared" si="45"/>
        <v>0</v>
      </c>
      <c r="R206" s="21">
        <f t="shared" si="45"/>
        <v>0</v>
      </c>
      <c r="S206" s="21">
        <f t="shared" si="45"/>
        <v>0</v>
      </c>
      <c r="T206" s="21">
        <f t="shared" si="45"/>
        <v>0</v>
      </c>
      <c r="U206" s="21">
        <f t="shared" si="45"/>
        <v>0</v>
      </c>
      <c r="V206" s="21">
        <f t="shared" si="45"/>
        <v>0</v>
      </c>
      <c r="W206" s="21">
        <f t="shared" si="45"/>
        <v>0</v>
      </c>
      <c r="X206" s="21">
        <f t="shared" si="45"/>
        <v>0</v>
      </c>
      <c r="Y206" s="21">
        <f t="shared" si="45"/>
        <v>0</v>
      </c>
      <c r="Z206" s="21">
        <f t="shared" si="45"/>
        <v>0</v>
      </c>
      <c r="AA206" s="21">
        <f t="shared" si="45"/>
        <v>0</v>
      </c>
      <c r="AB206" s="21">
        <f t="shared" si="45"/>
        <v>0</v>
      </c>
      <c r="AC206" s="21">
        <f t="shared" si="45"/>
        <v>0</v>
      </c>
      <c r="AD206" s="21">
        <f t="shared" si="45"/>
        <v>0</v>
      </c>
      <c r="AE206" s="21">
        <f t="shared" si="45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6">+C214+C215</f>
        <v>0</v>
      </c>
      <c r="D213" s="21">
        <f t="shared" si="46"/>
        <v>0</v>
      </c>
      <c r="E213" s="21">
        <f t="shared" si="46"/>
        <v>0</v>
      </c>
      <c r="F213" s="21">
        <f t="shared" si="46"/>
        <v>0</v>
      </c>
      <c r="G213" s="21">
        <f t="shared" si="46"/>
        <v>0</v>
      </c>
      <c r="H213" s="21">
        <f t="shared" si="46"/>
        <v>0</v>
      </c>
      <c r="I213" s="21">
        <f t="shared" si="46"/>
        <v>0</v>
      </c>
      <c r="J213" s="21">
        <f t="shared" si="46"/>
        <v>0</v>
      </c>
      <c r="K213" s="21">
        <f t="shared" si="46"/>
        <v>0</v>
      </c>
      <c r="L213" s="21">
        <f t="shared" si="46"/>
        <v>0</v>
      </c>
      <c r="M213" s="21">
        <f t="shared" si="46"/>
        <v>0</v>
      </c>
      <c r="N213" s="21">
        <f t="shared" si="46"/>
        <v>0</v>
      </c>
      <c r="O213" s="21">
        <f t="shared" si="46"/>
        <v>0</v>
      </c>
      <c r="P213" s="21">
        <f t="shared" si="46"/>
        <v>0</v>
      </c>
      <c r="Q213" s="21">
        <f t="shared" si="46"/>
        <v>0</v>
      </c>
      <c r="R213" s="21">
        <f t="shared" si="46"/>
        <v>0</v>
      </c>
      <c r="S213" s="21">
        <f t="shared" si="46"/>
        <v>0</v>
      </c>
      <c r="T213" s="21">
        <f t="shared" si="46"/>
        <v>0</v>
      </c>
      <c r="U213" s="21">
        <f t="shared" si="46"/>
        <v>0</v>
      </c>
      <c r="V213" s="21">
        <f t="shared" si="46"/>
        <v>0</v>
      </c>
      <c r="W213" s="21">
        <f t="shared" si="46"/>
        <v>0</v>
      </c>
      <c r="X213" s="21">
        <f t="shared" si="46"/>
        <v>0</v>
      </c>
      <c r="Y213" s="21">
        <f t="shared" si="46"/>
        <v>0</v>
      </c>
      <c r="Z213" s="21">
        <f t="shared" si="46"/>
        <v>0</v>
      </c>
      <c r="AA213" s="21">
        <f t="shared" si="46"/>
        <v>0</v>
      </c>
      <c r="AB213" s="21">
        <f t="shared" si="46"/>
        <v>0</v>
      </c>
      <c r="AC213" s="21">
        <f t="shared" si="46"/>
        <v>0</v>
      </c>
      <c r="AD213" s="21">
        <f t="shared" si="46"/>
        <v>0</v>
      </c>
      <c r="AE213" s="21">
        <f t="shared" si="46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7">+C217+C225+C226+C230+C240</f>
        <v>0</v>
      </c>
      <c r="D216" s="21">
        <f t="shared" si="47"/>
        <v>0</v>
      </c>
      <c r="E216" s="21">
        <f t="shared" si="47"/>
        <v>0</v>
      </c>
      <c r="F216" s="21">
        <f t="shared" si="47"/>
        <v>0</v>
      </c>
      <c r="G216" s="21">
        <f t="shared" si="47"/>
        <v>0</v>
      </c>
      <c r="H216" s="21">
        <f t="shared" si="47"/>
        <v>0</v>
      </c>
      <c r="I216" s="21">
        <f t="shared" si="47"/>
        <v>0</v>
      </c>
      <c r="J216" s="21">
        <f t="shared" si="47"/>
        <v>0</v>
      </c>
      <c r="K216" s="21">
        <f t="shared" si="47"/>
        <v>0</v>
      </c>
      <c r="L216" s="21">
        <f t="shared" si="47"/>
        <v>0</v>
      </c>
      <c r="M216" s="21">
        <f t="shared" si="47"/>
        <v>0</v>
      </c>
      <c r="N216" s="21">
        <f t="shared" si="47"/>
        <v>0</v>
      </c>
      <c r="O216" s="21">
        <f t="shared" si="47"/>
        <v>0</v>
      </c>
      <c r="P216" s="21">
        <f t="shared" si="47"/>
        <v>0</v>
      </c>
      <c r="Q216" s="21">
        <f t="shared" si="47"/>
        <v>0</v>
      </c>
      <c r="R216" s="21">
        <f t="shared" si="47"/>
        <v>0</v>
      </c>
      <c r="S216" s="21">
        <f t="shared" si="47"/>
        <v>0</v>
      </c>
      <c r="T216" s="21">
        <f t="shared" si="47"/>
        <v>0</v>
      </c>
      <c r="U216" s="21">
        <f t="shared" si="47"/>
        <v>0</v>
      </c>
      <c r="V216" s="21">
        <f t="shared" si="47"/>
        <v>0</v>
      </c>
      <c r="W216" s="21">
        <f t="shared" si="47"/>
        <v>0</v>
      </c>
      <c r="X216" s="21">
        <f t="shared" si="47"/>
        <v>0</v>
      </c>
      <c r="Y216" s="21">
        <f t="shared" si="47"/>
        <v>0</v>
      </c>
      <c r="Z216" s="21">
        <f t="shared" si="47"/>
        <v>0</v>
      </c>
      <c r="AA216" s="21">
        <f t="shared" si="47"/>
        <v>0</v>
      </c>
      <c r="AB216" s="21">
        <f t="shared" si="47"/>
        <v>0</v>
      </c>
      <c r="AC216" s="21">
        <f t="shared" si="47"/>
        <v>0</v>
      </c>
      <c r="AD216" s="21">
        <f t="shared" si="47"/>
        <v>0</v>
      </c>
      <c r="AE216" s="21">
        <f t="shared" si="47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8">+C218+C219</f>
        <v>0</v>
      </c>
      <c r="D217" s="21">
        <f t="shared" si="48"/>
        <v>0</v>
      </c>
      <c r="E217" s="21">
        <f t="shared" si="48"/>
        <v>0</v>
      </c>
      <c r="F217" s="21">
        <f t="shared" si="48"/>
        <v>0</v>
      </c>
      <c r="G217" s="21">
        <f t="shared" si="48"/>
        <v>0</v>
      </c>
      <c r="H217" s="21">
        <f t="shared" si="48"/>
        <v>0</v>
      </c>
      <c r="I217" s="21">
        <f t="shared" si="48"/>
        <v>0</v>
      </c>
      <c r="J217" s="21">
        <f t="shared" si="48"/>
        <v>0</v>
      </c>
      <c r="K217" s="21">
        <f t="shared" si="48"/>
        <v>0</v>
      </c>
      <c r="L217" s="21">
        <f t="shared" si="48"/>
        <v>0</v>
      </c>
      <c r="M217" s="21">
        <f t="shared" si="48"/>
        <v>0</v>
      </c>
      <c r="N217" s="21">
        <f t="shared" si="48"/>
        <v>0</v>
      </c>
      <c r="O217" s="21">
        <f t="shared" si="48"/>
        <v>0</v>
      </c>
      <c r="P217" s="21">
        <f t="shared" si="48"/>
        <v>0</v>
      </c>
      <c r="Q217" s="21">
        <f t="shared" si="48"/>
        <v>0</v>
      </c>
      <c r="R217" s="21">
        <f t="shared" si="48"/>
        <v>0</v>
      </c>
      <c r="S217" s="21">
        <f t="shared" si="48"/>
        <v>0</v>
      </c>
      <c r="T217" s="21">
        <f t="shared" si="48"/>
        <v>0</v>
      </c>
      <c r="U217" s="21">
        <f t="shared" si="48"/>
        <v>0</v>
      </c>
      <c r="V217" s="21">
        <f t="shared" si="48"/>
        <v>0</v>
      </c>
      <c r="W217" s="21">
        <f t="shared" si="48"/>
        <v>0</v>
      </c>
      <c r="X217" s="21">
        <f t="shared" si="48"/>
        <v>0</v>
      </c>
      <c r="Y217" s="21">
        <f t="shared" si="48"/>
        <v>0</v>
      </c>
      <c r="Z217" s="21">
        <f t="shared" si="48"/>
        <v>0</v>
      </c>
      <c r="AA217" s="21">
        <f t="shared" si="48"/>
        <v>0</v>
      </c>
      <c r="AB217" s="21">
        <f t="shared" si="48"/>
        <v>0</v>
      </c>
      <c r="AC217" s="21">
        <f t="shared" si="48"/>
        <v>0</v>
      </c>
      <c r="AD217" s="21">
        <f t="shared" si="48"/>
        <v>0</v>
      </c>
      <c r="AE217" s="21">
        <f t="shared" si="48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9">+C220+C221+C222+C223+C224</f>
        <v>0</v>
      </c>
      <c r="D219" s="21">
        <f t="shared" si="49"/>
        <v>0</v>
      </c>
      <c r="E219" s="21">
        <f t="shared" si="49"/>
        <v>0</v>
      </c>
      <c r="F219" s="21">
        <f t="shared" si="49"/>
        <v>0</v>
      </c>
      <c r="G219" s="21">
        <f t="shared" si="49"/>
        <v>0</v>
      </c>
      <c r="H219" s="21">
        <f t="shared" si="49"/>
        <v>0</v>
      </c>
      <c r="I219" s="21">
        <f t="shared" si="49"/>
        <v>0</v>
      </c>
      <c r="J219" s="21">
        <f t="shared" si="49"/>
        <v>0</v>
      </c>
      <c r="K219" s="21">
        <f t="shared" si="49"/>
        <v>0</v>
      </c>
      <c r="L219" s="21">
        <f t="shared" si="49"/>
        <v>0</v>
      </c>
      <c r="M219" s="21">
        <f t="shared" si="49"/>
        <v>0</v>
      </c>
      <c r="N219" s="21">
        <f t="shared" si="49"/>
        <v>0</v>
      </c>
      <c r="O219" s="21">
        <f t="shared" si="49"/>
        <v>0</v>
      </c>
      <c r="P219" s="21">
        <f t="shared" si="49"/>
        <v>0</v>
      </c>
      <c r="Q219" s="21">
        <f t="shared" si="49"/>
        <v>0</v>
      </c>
      <c r="R219" s="21">
        <f t="shared" si="49"/>
        <v>0</v>
      </c>
      <c r="S219" s="21">
        <f t="shared" si="49"/>
        <v>0</v>
      </c>
      <c r="T219" s="21">
        <f t="shared" si="49"/>
        <v>0</v>
      </c>
      <c r="U219" s="21">
        <f t="shared" si="49"/>
        <v>0</v>
      </c>
      <c r="V219" s="21">
        <f t="shared" si="49"/>
        <v>0</v>
      </c>
      <c r="W219" s="21">
        <f t="shared" si="49"/>
        <v>0</v>
      </c>
      <c r="X219" s="21">
        <f t="shared" si="49"/>
        <v>0</v>
      </c>
      <c r="Y219" s="21">
        <f t="shared" si="49"/>
        <v>0</v>
      </c>
      <c r="Z219" s="21">
        <f t="shared" si="49"/>
        <v>0</v>
      </c>
      <c r="AA219" s="21">
        <f t="shared" si="49"/>
        <v>0</v>
      </c>
      <c r="AB219" s="21">
        <f t="shared" si="49"/>
        <v>0</v>
      </c>
      <c r="AC219" s="21">
        <f t="shared" si="49"/>
        <v>0</v>
      </c>
      <c r="AD219" s="21">
        <f t="shared" si="49"/>
        <v>0</v>
      </c>
      <c r="AE219" s="21">
        <f t="shared" si="49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50">+C227+C228+C229</f>
        <v>0</v>
      </c>
      <c r="D226" s="21">
        <f t="shared" si="50"/>
        <v>0</v>
      </c>
      <c r="E226" s="21">
        <f t="shared" si="50"/>
        <v>0</v>
      </c>
      <c r="F226" s="21">
        <f t="shared" si="50"/>
        <v>0</v>
      </c>
      <c r="G226" s="21">
        <f t="shared" si="50"/>
        <v>0</v>
      </c>
      <c r="H226" s="21">
        <f t="shared" si="50"/>
        <v>0</v>
      </c>
      <c r="I226" s="21">
        <f t="shared" si="50"/>
        <v>0</v>
      </c>
      <c r="J226" s="21">
        <f t="shared" si="50"/>
        <v>0</v>
      </c>
      <c r="K226" s="21">
        <f t="shared" si="50"/>
        <v>0</v>
      </c>
      <c r="L226" s="21">
        <f t="shared" si="50"/>
        <v>0</v>
      </c>
      <c r="M226" s="21">
        <f t="shared" si="50"/>
        <v>0</v>
      </c>
      <c r="N226" s="21">
        <f t="shared" si="50"/>
        <v>0</v>
      </c>
      <c r="O226" s="21">
        <f t="shared" si="50"/>
        <v>0</v>
      </c>
      <c r="P226" s="21">
        <f t="shared" si="50"/>
        <v>0</v>
      </c>
      <c r="Q226" s="21">
        <f t="shared" si="50"/>
        <v>0</v>
      </c>
      <c r="R226" s="21">
        <f t="shared" si="50"/>
        <v>0</v>
      </c>
      <c r="S226" s="21">
        <f t="shared" si="50"/>
        <v>0</v>
      </c>
      <c r="T226" s="21">
        <f t="shared" si="50"/>
        <v>0</v>
      </c>
      <c r="U226" s="21">
        <f t="shared" si="50"/>
        <v>0</v>
      </c>
      <c r="V226" s="21">
        <f t="shared" si="50"/>
        <v>0</v>
      </c>
      <c r="W226" s="21">
        <f t="shared" si="50"/>
        <v>0</v>
      </c>
      <c r="X226" s="21">
        <f t="shared" si="50"/>
        <v>0</v>
      </c>
      <c r="Y226" s="21">
        <f t="shared" si="50"/>
        <v>0</v>
      </c>
      <c r="Z226" s="21">
        <f t="shared" si="50"/>
        <v>0</v>
      </c>
      <c r="AA226" s="21">
        <f t="shared" si="50"/>
        <v>0</v>
      </c>
      <c r="AB226" s="21">
        <f t="shared" si="50"/>
        <v>0</v>
      </c>
      <c r="AC226" s="21">
        <f t="shared" si="50"/>
        <v>0</v>
      </c>
      <c r="AD226" s="21">
        <f t="shared" si="50"/>
        <v>0</v>
      </c>
      <c r="AE226" s="21">
        <f t="shared" si="50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51">+C231+C232+C233+C234+C235+C236+C237</f>
        <v>0</v>
      </c>
      <c r="D230" s="21">
        <f t="shared" si="51"/>
        <v>0</v>
      </c>
      <c r="E230" s="21">
        <f t="shared" si="51"/>
        <v>0</v>
      </c>
      <c r="F230" s="21">
        <f t="shared" si="51"/>
        <v>0</v>
      </c>
      <c r="G230" s="21">
        <f t="shared" si="51"/>
        <v>0</v>
      </c>
      <c r="H230" s="21">
        <f t="shared" si="51"/>
        <v>0</v>
      </c>
      <c r="I230" s="21">
        <f t="shared" si="51"/>
        <v>0</v>
      </c>
      <c r="J230" s="21">
        <f t="shared" si="51"/>
        <v>0</v>
      </c>
      <c r="K230" s="21">
        <f t="shared" si="51"/>
        <v>0</v>
      </c>
      <c r="L230" s="21">
        <f t="shared" si="51"/>
        <v>0</v>
      </c>
      <c r="M230" s="21">
        <f t="shared" si="51"/>
        <v>0</v>
      </c>
      <c r="N230" s="21">
        <f t="shared" si="51"/>
        <v>0</v>
      </c>
      <c r="O230" s="21">
        <f t="shared" si="51"/>
        <v>0</v>
      </c>
      <c r="P230" s="21">
        <f t="shared" si="51"/>
        <v>0</v>
      </c>
      <c r="Q230" s="21">
        <f t="shared" si="51"/>
        <v>0</v>
      </c>
      <c r="R230" s="21">
        <f t="shared" si="51"/>
        <v>0</v>
      </c>
      <c r="S230" s="21">
        <f t="shared" si="51"/>
        <v>0</v>
      </c>
      <c r="T230" s="21">
        <f t="shared" si="51"/>
        <v>0</v>
      </c>
      <c r="U230" s="21">
        <f t="shared" si="51"/>
        <v>0</v>
      </c>
      <c r="V230" s="21">
        <f t="shared" si="51"/>
        <v>0</v>
      </c>
      <c r="W230" s="21">
        <f t="shared" si="51"/>
        <v>0</v>
      </c>
      <c r="X230" s="21">
        <f t="shared" si="51"/>
        <v>0</v>
      </c>
      <c r="Y230" s="21">
        <f t="shared" si="51"/>
        <v>0</v>
      </c>
      <c r="Z230" s="21">
        <f t="shared" si="51"/>
        <v>0</v>
      </c>
      <c r="AA230" s="21">
        <f t="shared" si="51"/>
        <v>0</v>
      </c>
      <c r="AB230" s="21">
        <f t="shared" si="51"/>
        <v>0</v>
      </c>
      <c r="AC230" s="21">
        <f t="shared" si="51"/>
        <v>0</v>
      </c>
      <c r="AD230" s="21">
        <f t="shared" si="51"/>
        <v>0</v>
      </c>
      <c r="AE230" s="21">
        <f t="shared" si="51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2">+C238+C239</f>
        <v>0</v>
      </c>
      <c r="D237" s="21">
        <f t="shared" si="52"/>
        <v>0</v>
      </c>
      <c r="E237" s="21">
        <f t="shared" si="52"/>
        <v>0</v>
      </c>
      <c r="F237" s="21">
        <f t="shared" si="52"/>
        <v>0</v>
      </c>
      <c r="G237" s="21">
        <f t="shared" si="52"/>
        <v>0</v>
      </c>
      <c r="H237" s="21">
        <f t="shared" si="52"/>
        <v>0</v>
      </c>
      <c r="I237" s="21">
        <f t="shared" si="52"/>
        <v>0</v>
      </c>
      <c r="J237" s="21">
        <f t="shared" si="52"/>
        <v>0</v>
      </c>
      <c r="K237" s="21">
        <f t="shared" si="52"/>
        <v>0</v>
      </c>
      <c r="L237" s="21">
        <f t="shared" si="52"/>
        <v>0</v>
      </c>
      <c r="M237" s="21">
        <f t="shared" si="52"/>
        <v>0</v>
      </c>
      <c r="N237" s="21">
        <f t="shared" si="52"/>
        <v>0</v>
      </c>
      <c r="O237" s="21">
        <f t="shared" si="52"/>
        <v>0</v>
      </c>
      <c r="P237" s="21">
        <f t="shared" si="52"/>
        <v>0</v>
      </c>
      <c r="Q237" s="21">
        <f t="shared" si="52"/>
        <v>0</v>
      </c>
      <c r="R237" s="21">
        <f t="shared" si="52"/>
        <v>0</v>
      </c>
      <c r="S237" s="21">
        <f t="shared" si="52"/>
        <v>0</v>
      </c>
      <c r="T237" s="21">
        <f t="shared" si="52"/>
        <v>0</v>
      </c>
      <c r="U237" s="21">
        <f t="shared" si="52"/>
        <v>0</v>
      </c>
      <c r="V237" s="21">
        <f t="shared" si="52"/>
        <v>0</v>
      </c>
      <c r="W237" s="21">
        <f t="shared" si="52"/>
        <v>0</v>
      </c>
      <c r="X237" s="21">
        <f t="shared" si="52"/>
        <v>0</v>
      </c>
      <c r="Y237" s="21">
        <f t="shared" si="52"/>
        <v>0</v>
      </c>
      <c r="Z237" s="21">
        <f t="shared" si="52"/>
        <v>0</v>
      </c>
      <c r="AA237" s="21">
        <f t="shared" si="52"/>
        <v>0</v>
      </c>
      <c r="AB237" s="21">
        <f t="shared" si="52"/>
        <v>0</v>
      </c>
      <c r="AC237" s="21">
        <f t="shared" si="52"/>
        <v>0</v>
      </c>
      <c r="AD237" s="21">
        <f t="shared" si="52"/>
        <v>0</v>
      </c>
      <c r="AE237" s="21">
        <f t="shared" si="52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3">+C241+C242+C243+C244</f>
        <v>0</v>
      </c>
      <c r="D240" s="21">
        <f t="shared" si="53"/>
        <v>0</v>
      </c>
      <c r="E240" s="21">
        <f t="shared" si="53"/>
        <v>0</v>
      </c>
      <c r="F240" s="21">
        <f t="shared" si="53"/>
        <v>0</v>
      </c>
      <c r="G240" s="21">
        <f t="shared" si="53"/>
        <v>0</v>
      </c>
      <c r="H240" s="21">
        <f t="shared" si="53"/>
        <v>0</v>
      </c>
      <c r="I240" s="21">
        <f t="shared" si="53"/>
        <v>0</v>
      </c>
      <c r="J240" s="21">
        <f t="shared" si="53"/>
        <v>0</v>
      </c>
      <c r="K240" s="21">
        <f t="shared" si="53"/>
        <v>0</v>
      </c>
      <c r="L240" s="21">
        <f t="shared" si="53"/>
        <v>0</v>
      </c>
      <c r="M240" s="21">
        <f t="shared" si="53"/>
        <v>0</v>
      </c>
      <c r="N240" s="21">
        <f t="shared" si="53"/>
        <v>0</v>
      </c>
      <c r="O240" s="21">
        <f t="shared" si="53"/>
        <v>0</v>
      </c>
      <c r="P240" s="21">
        <f t="shared" si="53"/>
        <v>0</v>
      </c>
      <c r="Q240" s="21">
        <f t="shared" si="53"/>
        <v>0</v>
      </c>
      <c r="R240" s="21">
        <f t="shared" si="53"/>
        <v>0</v>
      </c>
      <c r="S240" s="21">
        <f t="shared" si="53"/>
        <v>0</v>
      </c>
      <c r="T240" s="21">
        <f t="shared" si="53"/>
        <v>0</v>
      </c>
      <c r="U240" s="21">
        <f t="shared" si="53"/>
        <v>0</v>
      </c>
      <c r="V240" s="21">
        <f t="shared" si="53"/>
        <v>0</v>
      </c>
      <c r="W240" s="21">
        <f t="shared" si="53"/>
        <v>0</v>
      </c>
      <c r="X240" s="21">
        <f t="shared" si="53"/>
        <v>0</v>
      </c>
      <c r="Y240" s="21">
        <f t="shared" si="53"/>
        <v>0</v>
      </c>
      <c r="Z240" s="21">
        <f t="shared" si="53"/>
        <v>0</v>
      </c>
      <c r="AA240" s="21">
        <f t="shared" si="53"/>
        <v>0</v>
      </c>
      <c r="AB240" s="21">
        <f t="shared" si="53"/>
        <v>0</v>
      </c>
      <c r="AC240" s="21">
        <f t="shared" si="53"/>
        <v>0</v>
      </c>
      <c r="AD240" s="21">
        <f t="shared" si="53"/>
        <v>0</v>
      </c>
      <c r="AE240" s="21">
        <f t="shared" si="53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4">+C245+C246+C247+C248+C249+C250+C251</f>
        <v>0</v>
      </c>
      <c r="D244" s="21">
        <f t="shared" si="54"/>
        <v>0</v>
      </c>
      <c r="E244" s="21">
        <f t="shared" si="54"/>
        <v>0</v>
      </c>
      <c r="F244" s="21">
        <f t="shared" si="54"/>
        <v>0</v>
      </c>
      <c r="G244" s="21">
        <f t="shared" si="54"/>
        <v>0</v>
      </c>
      <c r="H244" s="21">
        <f t="shared" si="54"/>
        <v>0</v>
      </c>
      <c r="I244" s="21">
        <f t="shared" si="54"/>
        <v>0</v>
      </c>
      <c r="J244" s="21">
        <f t="shared" si="54"/>
        <v>0</v>
      </c>
      <c r="K244" s="21">
        <f t="shared" si="54"/>
        <v>0</v>
      </c>
      <c r="L244" s="21">
        <f t="shared" si="54"/>
        <v>0</v>
      </c>
      <c r="M244" s="21">
        <f t="shared" si="54"/>
        <v>0</v>
      </c>
      <c r="N244" s="21">
        <f t="shared" si="54"/>
        <v>0</v>
      </c>
      <c r="O244" s="21">
        <f t="shared" si="54"/>
        <v>0</v>
      </c>
      <c r="P244" s="21">
        <f t="shared" si="54"/>
        <v>0</v>
      </c>
      <c r="Q244" s="21">
        <f t="shared" si="54"/>
        <v>0</v>
      </c>
      <c r="R244" s="21">
        <f t="shared" si="54"/>
        <v>0</v>
      </c>
      <c r="S244" s="21">
        <f t="shared" si="54"/>
        <v>0</v>
      </c>
      <c r="T244" s="21">
        <f t="shared" si="54"/>
        <v>0</v>
      </c>
      <c r="U244" s="21">
        <f t="shared" si="54"/>
        <v>0</v>
      </c>
      <c r="V244" s="21">
        <f t="shared" si="54"/>
        <v>0</v>
      </c>
      <c r="W244" s="21">
        <f t="shared" si="54"/>
        <v>0</v>
      </c>
      <c r="X244" s="21">
        <f t="shared" si="54"/>
        <v>0</v>
      </c>
      <c r="Y244" s="21">
        <f t="shared" si="54"/>
        <v>0</v>
      </c>
      <c r="Z244" s="21">
        <f t="shared" si="54"/>
        <v>0</v>
      </c>
      <c r="AA244" s="21">
        <f t="shared" si="54"/>
        <v>0</v>
      </c>
      <c r="AB244" s="21">
        <f t="shared" si="54"/>
        <v>0</v>
      </c>
      <c r="AC244" s="21">
        <f t="shared" si="54"/>
        <v>0</v>
      </c>
      <c r="AD244" s="21">
        <f t="shared" si="54"/>
        <v>0</v>
      </c>
      <c r="AE244" s="21">
        <f t="shared" si="54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5">+C253+C254++C255+C256</f>
        <v>0</v>
      </c>
      <c r="D252" s="21">
        <f t="shared" si="55"/>
        <v>0</v>
      </c>
      <c r="E252" s="21">
        <f t="shared" si="55"/>
        <v>0</v>
      </c>
      <c r="F252" s="21">
        <f t="shared" si="55"/>
        <v>0</v>
      </c>
      <c r="G252" s="21">
        <f t="shared" si="55"/>
        <v>0</v>
      </c>
      <c r="H252" s="21">
        <f t="shared" si="55"/>
        <v>0</v>
      </c>
      <c r="I252" s="21">
        <f t="shared" si="55"/>
        <v>0</v>
      </c>
      <c r="J252" s="21">
        <f t="shared" si="55"/>
        <v>0</v>
      </c>
      <c r="K252" s="21">
        <f t="shared" si="55"/>
        <v>0</v>
      </c>
      <c r="L252" s="21">
        <f t="shared" si="55"/>
        <v>0</v>
      </c>
      <c r="M252" s="21">
        <f t="shared" si="55"/>
        <v>0</v>
      </c>
      <c r="N252" s="21">
        <f t="shared" si="55"/>
        <v>0</v>
      </c>
      <c r="O252" s="21">
        <f t="shared" si="55"/>
        <v>0</v>
      </c>
      <c r="P252" s="21">
        <f t="shared" si="55"/>
        <v>0</v>
      </c>
      <c r="Q252" s="21">
        <f t="shared" si="55"/>
        <v>0</v>
      </c>
      <c r="R252" s="21">
        <f t="shared" si="55"/>
        <v>0</v>
      </c>
      <c r="S252" s="21">
        <f t="shared" si="55"/>
        <v>0</v>
      </c>
      <c r="T252" s="21">
        <f t="shared" si="55"/>
        <v>0</v>
      </c>
      <c r="U252" s="21">
        <f t="shared" si="55"/>
        <v>0</v>
      </c>
      <c r="V252" s="21">
        <f t="shared" si="55"/>
        <v>0</v>
      </c>
      <c r="W252" s="21">
        <f t="shared" si="55"/>
        <v>0</v>
      </c>
      <c r="X252" s="21">
        <f t="shared" si="55"/>
        <v>0</v>
      </c>
      <c r="Y252" s="21">
        <f t="shared" si="55"/>
        <v>0</v>
      </c>
      <c r="Z252" s="21">
        <f t="shared" si="55"/>
        <v>0</v>
      </c>
      <c r="AA252" s="21">
        <f t="shared" si="55"/>
        <v>0</v>
      </c>
      <c r="AB252" s="21">
        <f t="shared" si="55"/>
        <v>0</v>
      </c>
      <c r="AC252" s="21">
        <f t="shared" si="55"/>
        <v>0</v>
      </c>
      <c r="AD252" s="21">
        <f t="shared" si="55"/>
        <v>0</v>
      </c>
      <c r="AE252" s="21">
        <f t="shared" si="55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6">+C258+C269</f>
        <v>0</v>
      </c>
      <c r="D257" s="21">
        <f t="shared" si="56"/>
        <v>0</v>
      </c>
      <c r="E257" s="21">
        <f t="shared" si="56"/>
        <v>0</v>
      </c>
      <c r="F257" s="21">
        <f t="shared" si="56"/>
        <v>0</v>
      </c>
      <c r="G257" s="21">
        <f t="shared" si="56"/>
        <v>0</v>
      </c>
      <c r="H257" s="21">
        <f t="shared" si="56"/>
        <v>0</v>
      </c>
      <c r="I257" s="21">
        <f t="shared" si="56"/>
        <v>0</v>
      </c>
      <c r="J257" s="21">
        <f t="shared" si="56"/>
        <v>0</v>
      </c>
      <c r="K257" s="21">
        <f t="shared" si="56"/>
        <v>0</v>
      </c>
      <c r="L257" s="21">
        <f t="shared" si="56"/>
        <v>0</v>
      </c>
      <c r="M257" s="21">
        <f t="shared" si="56"/>
        <v>0</v>
      </c>
      <c r="N257" s="21">
        <f t="shared" si="56"/>
        <v>0</v>
      </c>
      <c r="O257" s="21">
        <f t="shared" si="56"/>
        <v>0</v>
      </c>
      <c r="P257" s="21">
        <f t="shared" si="56"/>
        <v>0</v>
      </c>
      <c r="Q257" s="21">
        <f t="shared" si="56"/>
        <v>0</v>
      </c>
      <c r="R257" s="21">
        <f t="shared" si="56"/>
        <v>0</v>
      </c>
      <c r="S257" s="21">
        <f t="shared" si="56"/>
        <v>0</v>
      </c>
      <c r="T257" s="21">
        <f t="shared" si="56"/>
        <v>0</v>
      </c>
      <c r="U257" s="21">
        <f t="shared" si="56"/>
        <v>0</v>
      </c>
      <c r="V257" s="21">
        <f t="shared" si="56"/>
        <v>0</v>
      </c>
      <c r="W257" s="21">
        <f t="shared" si="56"/>
        <v>0</v>
      </c>
      <c r="X257" s="21">
        <f t="shared" si="56"/>
        <v>0</v>
      </c>
      <c r="Y257" s="21">
        <f t="shared" si="56"/>
        <v>0</v>
      </c>
      <c r="Z257" s="21">
        <f t="shared" si="56"/>
        <v>0</v>
      </c>
      <c r="AA257" s="21">
        <f t="shared" si="56"/>
        <v>0</v>
      </c>
      <c r="AB257" s="21">
        <f t="shared" si="56"/>
        <v>0</v>
      </c>
      <c r="AC257" s="21">
        <f t="shared" si="56"/>
        <v>0</v>
      </c>
      <c r="AD257" s="21">
        <f t="shared" si="56"/>
        <v>0</v>
      </c>
      <c r="AE257" s="21">
        <f t="shared" si="56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7">+C259+C260+C264+C265+C266+C267+C268</f>
        <v>0</v>
      </c>
      <c r="D258" s="21">
        <f t="shared" si="57"/>
        <v>0</v>
      </c>
      <c r="E258" s="21">
        <f t="shared" si="57"/>
        <v>0</v>
      </c>
      <c r="F258" s="21">
        <f t="shared" si="57"/>
        <v>0</v>
      </c>
      <c r="G258" s="21">
        <f t="shared" si="57"/>
        <v>0</v>
      </c>
      <c r="H258" s="21">
        <f t="shared" si="57"/>
        <v>0</v>
      </c>
      <c r="I258" s="21">
        <f t="shared" si="57"/>
        <v>0</v>
      </c>
      <c r="J258" s="21">
        <f t="shared" si="57"/>
        <v>0</v>
      </c>
      <c r="K258" s="21">
        <f t="shared" si="57"/>
        <v>0</v>
      </c>
      <c r="L258" s="21">
        <f t="shared" si="57"/>
        <v>0</v>
      </c>
      <c r="M258" s="21">
        <f t="shared" si="57"/>
        <v>0</v>
      </c>
      <c r="N258" s="21">
        <f t="shared" si="57"/>
        <v>0</v>
      </c>
      <c r="O258" s="21">
        <f t="shared" si="57"/>
        <v>0</v>
      </c>
      <c r="P258" s="21">
        <f t="shared" si="57"/>
        <v>0</v>
      </c>
      <c r="Q258" s="21">
        <f t="shared" si="57"/>
        <v>0</v>
      </c>
      <c r="R258" s="21">
        <f t="shared" si="57"/>
        <v>0</v>
      </c>
      <c r="S258" s="21">
        <f t="shared" si="57"/>
        <v>0</v>
      </c>
      <c r="T258" s="21">
        <f t="shared" si="57"/>
        <v>0</v>
      </c>
      <c r="U258" s="21">
        <f t="shared" si="57"/>
        <v>0</v>
      </c>
      <c r="V258" s="21">
        <f t="shared" si="57"/>
        <v>0</v>
      </c>
      <c r="W258" s="21">
        <f t="shared" si="57"/>
        <v>0</v>
      </c>
      <c r="X258" s="21">
        <f t="shared" si="57"/>
        <v>0</v>
      </c>
      <c r="Y258" s="21">
        <f t="shared" si="57"/>
        <v>0</v>
      </c>
      <c r="Z258" s="21">
        <f t="shared" si="57"/>
        <v>0</v>
      </c>
      <c r="AA258" s="21">
        <f t="shared" si="57"/>
        <v>0</v>
      </c>
      <c r="AB258" s="21">
        <f t="shared" si="57"/>
        <v>0</v>
      </c>
      <c r="AC258" s="21">
        <f t="shared" si="57"/>
        <v>0</v>
      </c>
      <c r="AD258" s="21">
        <f t="shared" si="57"/>
        <v>0</v>
      </c>
      <c r="AE258" s="21">
        <f t="shared" si="5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8">+C261+C262+C263</f>
        <v>0</v>
      </c>
      <c r="D260" s="21">
        <f t="shared" si="58"/>
        <v>0</v>
      </c>
      <c r="E260" s="21">
        <f t="shared" si="58"/>
        <v>0</v>
      </c>
      <c r="F260" s="21">
        <f t="shared" si="58"/>
        <v>0</v>
      </c>
      <c r="G260" s="21">
        <f t="shared" si="58"/>
        <v>0</v>
      </c>
      <c r="H260" s="21">
        <f t="shared" si="58"/>
        <v>0</v>
      </c>
      <c r="I260" s="21">
        <f t="shared" si="58"/>
        <v>0</v>
      </c>
      <c r="J260" s="21">
        <f t="shared" si="58"/>
        <v>0</v>
      </c>
      <c r="K260" s="21">
        <f t="shared" si="58"/>
        <v>0</v>
      </c>
      <c r="L260" s="21">
        <f t="shared" si="58"/>
        <v>0</v>
      </c>
      <c r="M260" s="21">
        <f t="shared" si="58"/>
        <v>0</v>
      </c>
      <c r="N260" s="21">
        <f t="shared" si="58"/>
        <v>0</v>
      </c>
      <c r="O260" s="21">
        <f t="shared" si="58"/>
        <v>0</v>
      </c>
      <c r="P260" s="21">
        <f t="shared" si="58"/>
        <v>0</v>
      </c>
      <c r="Q260" s="21">
        <f t="shared" si="58"/>
        <v>0</v>
      </c>
      <c r="R260" s="21">
        <f t="shared" si="58"/>
        <v>0</v>
      </c>
      <c r="S260" s="21">
        <f t="shared" si="58"/>
        <v>0</v>
      </c>
      <c r="T260" s="21">
        <f t="shared" si="58"/>
        <v>0</v>
      </c>
      <c r="U260" s="21">
        <f t="shared" si="58"/>
        <v>0</v>
      </c>
      <c r="V260" s="21">
        <f t="shared" si="58"/>
        <v>0</v>
      </c>
      <c r="W260" s="21">
        <f t="shared" si="58"/>
        <v>0</v>
      </c>
      <c r="X260" s="21">
        <f t="shared" si="58"/>
        <v>0</v>
      </c>
      <c r="Y260" s="21">
        <f t="shared" si="58"/>
        <v>0</v>
      </c>
      <c r="Z260" s="21">
        <f t="shared" si="58"/>
        <v>0</v>
      </c>
      <c r="AA260" s="21">
        <f t="shared" si="58"/>
        <v>0</v>
      </c>
      <c r="AB260" s="21">
        <f t="shared" si="58"/>
        <v>0</v>
      </c>
      <c r="AC260" s="21">
        <f t="shared" si="58"/>
        <v>0</v>
      </c>
      <c r="AD260" s="21">
        <f t="shared" si="58"/>
        <v>0</v>
      </c>
      <c r="AE260" s="21">
        <f t="shared" si="58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9">+C270+C277</f>
        <v>0</v>
      </c>
      <c r="D269" s="21">
        <f t="shared" si="59"/>
        <v>0</v>
      </c>
      <c r="E269" s="21">
        <f t="shared" si="59"/>
        <v>0</v>
      </c>
      <c r="F269" s="21">
        <f t="shared" si="59"/>
        <v>0</v>
      </c>
      <c r="G269" s="21">
        <f t="shared" si="59"/>
        <v>0</v>
      </c>
      <c r="H269" s="21">
        <f t="shared" si="59"/>
        <v>0</v>
      </c>
      <c r="I269" s="21">
        <f t="shared" si="59"/>
        <v>0</v>
      </c>
      <c r="J269" s="21">
        <f t="shared" si="59"/>
        <v>0</v>
      </c>
      <c r="K269" s="21">
        <f t="shared" si="59"/>
        <v>0</v>
      </c>
      <c r="L269" s="21">
        <f t="shared" si="59"/>
        <v>0</v>
      </c>
      <c r="M269" s="21">
        <f t="shared" si="59"/>
        <v>0</v>
      </c>
      <c r="N269" s="21">
        <f t="shared" si="59"/>
        <v>0</v>
      </c>
      <c r="O269" s="21">
        <f t="shared" si="59"/>
        <v>0</v>
      </c>
      <c r="P269" s="21">
        <f t="shared" si="59"/>
        <v>0</v>
      </c>
      <c r="Q269" s="21">
        <f t="shared" si="59"/>
        <v>0</v>
      </c>
      <c r="R269" s="21">
        <f t="shared" si="59"/>
        <v>0</v>
      </c>
      <c r="S269" s="21">
        <f t="shared" si="59"/>
        <v>0</v>
      </c>
      <c r="T269" s="21">
        <f t="shared" si="59"/>
        <v>0</v>
      </c>
      <c r="U269" s="21">
        <f t="shared" si="59"/>
        <v>0</v>
      </c>
      <c r="V269" s="21">
        <f t="shared" si="59"/>
        <v>0</v>
      </c>
      <c r="W269" s="21">
        <f t="shared" si="59"/>
        <v>0</v>
      </c>
      <c r="X269" s="21">
        <f t="shared" si="59"/>
        <v>0</v>
      </c>
      <c r="Y269" s="21">
        <f t="shared" si="59"/>
        <v>0</v>
      </c>
      <c r="Z269" s="21">
        <f t="shared" si="59"/>
        <v>0</v>
      </c>
      <c r="AA269" s="21">
        <f t="shared" si="59"/>
        <v>0</v>
      </c>
      <c r="AB269" s="21">
        <f t="shared" si="59"/>
        <v>0</v>
      </c>
      <c r="AC269" s="21">
        <f t="shared" si="59"/>
        <v>0</v>
      </c>
      <c r="AD269" s="21">
        <f t="shared" si="59"/>
        <v>0</v>
      </c>
      <c r="AE269" s="21">
        <f t="shared" si="59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0">+C271+C272+C276</f>
        <v>0</v>
      </c>
      <c r="D270" s="21">
        <f t="shared" si="60"/>
        <v>0</v>
      </c>
      <c r="E270" s="21">
        <f t="shared" si="60"/>
        <v>0</v>
      </c>
      <c r="F270" s="21">
        <f t="shared" si="60"/>
        <v>0</v>
      </c>
      <c r="G270" s="21">
        <f t="shared" si="60"/>
        <v>0</v>
      </c>
      <c r="H270" s="21">
        <f t="shared" si="60"/>
        <v>0</v>
      </c>
      <c r="I270" s="21">
        <f t="shared" si="60"/>
        <v>0</v>
      </c>
      <c r="J270" s="21">
        <f t="shared" si="60"/>
        <v>0</v>
      </c>
      <c r="K270" s="21">
        <f t="shared" si="60"/>
        <v>0</v>
      </c>
      <c r="L270" s="21">
        <f t="shared" si="60"/>
        <v>0</v>
      </c>
      <c r="M270" s="21">
        <f t="shared" si="60"/>
        <v>0</v>
      </c>
      <c r="N270" s="21">
        <f t="shared" si="60"/>
        <v>0</v>
      </c>
      <c r="O270" s="21">
        <f t="shared" si="60"/>
        <v>0</v>
      </c>
      <c r="P270" s="21">
        <f t="shared" si="60"/>
        <v>0</v>
      </c>
      <c r="Q270" s="21">
        <f t="shared" si="60"/>
        <v>0</v>
      </c>
      <c r="R270" s="21">
        <f t="shared" si="60"/>
        <v>0</v>
      </c>
      <c r="S270" s="21">
        <f t="shared" si="60"/>
        <v>0</v>
      </c>
      <c r="T270" s="21">
        <f t="shared" si="60"/>
        <v>0</v>
      </c>
      <c r="U270" s="21">
        <f t="shared" si="60"/>
        <v>0</v>
      </c>
      <c r="V270" s="21">
        <f t="shared" si="60"/>
        <v>0</v>
      </c>
      <c r="W270" s="21">
        <f t="shared" si="60"/>
        <v>0</v>
      </c>
      <c r="X270" s="21">
        <f t="shared" si="60"/>
        <v>0</v>
      </c>
      <c r="Y270" s="21">
        <f t="shared" si="60"/>
        <v>0</v>
      </c>
      <c r="Z270" s="21">
        <f t="shared" si="60"/>
        <v>0</v>
      </c>
      <c r="AA270" s="21">
        <f t="shared" si="60"/>
        <v>0</v>
      </c>
      <c r="AB270" s="21">
        <f t="shared" si="60"/>
        <v>0</v>
      </c>
      <c r="AC270" s="21">
        <f t="shared" si="60"/>
        <v>0</v>
      </c>
      <c r="AD270" s="21">
        <f t="shared" si="60"/>
        <v>0</v>
      </c>
      <c r="AE270" s="21">
        <f t="shared" si="60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61">+C273+C274+C275</f>
        <v>0</v>
      </c>
      <c r="D272" s="21">
        <f t="shared" si="61"/>
        <v>0</v>
      </c>
      <c r="E272" s="21">
        <f t="shared" si="61"/>
        <v>0</v>
      </c>
      <c r="F272" s="21">
        <f t="shared" si="61"/>
        <v>0</v>
      </c>
      <c r="G272" s="21">
        <f t="shared" si="61"/>
        <v>0</v>
      </c>
      <c r="H272" s="21">
        <f t="shared" si="61"/>
        <v>0</v>
      </c>
      <c r="I272" s="21">
        <f t="shared" si="61"/>
        <v>0</v>
      </c>
      <c r="J272" s="21">
        <f t="shared" si="61"/>
        <v>0</v>
      </c>
      <c r="K272" s="21">
        <f t="shared" si="61"/>
        <v>0</v>
      </c>
      <c r="L272" s="21">
        <f t="shared" si="61"/>
        <v>0</v>
      </c>
      <c r="M272" s="21">
        <f t="shared" si="61"/>
        <v>0</v>
      </c>
      <c r="N272" s="21">
        <f t="shared" si="61"/>
        <v>0</v>
      </c>
      <c r="O272" s="21">
        <f t="shared" si="61"/>
        <v>0</v>
      </c>
      <c r="P272" s="21">
        <f t="shared" si="61"/>
        <v>0</v>
      </c>
      <c r="Q272" s="21">
        <f t="shared" si="61"/>
        <v>0</v>
      </c>
      <c r="R272" s="21">
        <f t="shared" si="61"/>
        <v>0</v>
      </c>
      <c r="S272" s="21">
        <f t="shared" si="61"/>
        <v>0</v>
      </c>
      <c r="T272" s="21">
        <f t="shared" si="61"/>
        <v>0</v>
      </c>
      <c r="U272" s="21">
        <f t="shared" si="61"/>
        <v>0</v>
      </c>
      <c r="V272" s="21">
        <f t="shared" si="61"/>
        <v>0</v>
      </c>
      <c r="W272" s="21">
        <f t="shared" si="61"/>
        <v>0</v>
      </c>
      <c r="X272" s="21">
        <f t="shared" si="61"/>
        <v>0</v>
      </c>
      <c r="Y272" s="21">
        <f t="shared" si="61"/>
        <v>0</v>
      </c>
      <c r="Z272" s="21">
        <f t="shared" si="61"/>
        <v>0</v>
      </c>
      <c r="AA272" s="21">
        <f t="shared" si="61"/>
        <v>0</v>
      </c>
      <c r="AB272" s="21">
        <f t="shared" si="61"/>
        <v>0</v>
      </c>
      <c r="AC272" s="21">
        <f t="shared" si="61"/>
        <v>0</v>
      </c>
      <c r="AD272" s="21">
        <f t="shared" si="61"/>
        <v>0</v>
      </c>
      <c r="AE272" s="21">
        <f t="shared" si="61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2">+C278+C279+C283+C284+C285</f>
        <v>0</v>
      </c>
      <c r="D277" s="21">
        <f t="shared" si="62"/>
        <v>0</v>
      </c>
      <c r="E277" s="21">
        <f t="shared" si="62"/>
        <v>0</v>
      </c>
      <c r="F277" s="21">
        <f t="shared" si="62"/>
        <v>0</v>
      </c>
      <c r="G277" s="21">
        <f t="shared" si="62"/>
        <v>0</v>
      </c>
      <c r="H277" s="21">
        <f t="shared" si="62"/>
        <v>0</v>
      </c>
      <c r="I277" s="21">
        <f t="shared" si="62"/>
        <v>0</v>
      </c>
      <c r="J277" s="21">
        <f t="shared" si="62"/>
        <v>0</v>
      </c>
      <c r="K277" s="21">
        <f t="shared" si="62"/>
        <v>0</v>
      </c>
      <c r="L277" s="21">
        <f t="shared" si="62"/>
        <v>0</v>
      </c>
      <c r="M277" s="21">
        <f t="shared" si="62"/>
        <v>0</v>
      </c>
      <c r="N277" s="21">
        <f t="shared" si="62"/>
        <v>0</v>
      </c>
      <c r="O277" s="21">
        <f t="shared" si="62"/>
        <v>0</v>
      </c>
      <c r="P277" s="21">
        <f t="shared" si="62"/>
        <v>0</v>
      </c>
      <c r="Q277" s="21">
        <f t="shared" si="62"/>
        <v>0</v>
      </c>
      <c r="R277" s="21">
        <f t="shared" si="62"/>
        <v>0</v>
      </c>
      <c r="S277" s="21">
        <f t="shared" si="62"/>
        <v>0</v>
      </c>
      <c r="T277" s="21">
        <f t="shared" si="62"/>
        <v>0</v>
      </c>
      <c r="U277" s="21">
        <f t="shared" si="62"/>
        <v>0</v>
      </c>
      <c r="V277" s="21">
        <f t="shared" si="62"/>
        <v>0</v>
      </c>
      <c r="W277" s="21">
        <f t="shared" si="62"/>
        <v>0</v>
      </c>
      <c r="X277" s="21">
        <f t="shared" si="62"/>
        <v>0</v>
      </c>
      <c r="Y277" s="21">
        <f t="shared" si="62"/>
        <v>0</v>
      </c>
      <c r="Z277" s="21">
        <f t="shared" si="62"/>
        <v>0</v>
      </c>
      <c r="AA277" s="21">
        <f t="shared" si="62"/>
        <v>0</v>
      </c>
      <c r="AB277" s="21">
        <f t="shared" si="62"/>
        <v>0</v>
      </c>
      <c r="AC277" s="21">
        <f t="shared" si="62"/>
        <v>0</v>
      </c>
      <c r="AD277" s="21">
        <f t="shared" si="62"/>
        <v>0</v>
      </c>
      <c r="AE277" s="21">
        <f t="shared" si="62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3">+C280+C281+C282</f>
        <v>0</v>
      </c>
      <c r="D279" s="21">
        <f t="shared" si="63"/>
        <v>0</v>
      </c>
      <c r="E279" s="21">
        <f t="shared" si="63"/>
        <v>0</v>
      </c>
      <c r="F279" s="21">
        <f t="shared" si="63"/>
        <v>0</v>
      </c>
      <c r="G279" s="21">
        <f t="shared" si="63"/>
        <v>0</v>
      </c>
      <c r="H279" s="21">
        <f t="shared" si="63"/>
        <v>0</v>
      </c>
      <c r="I279" s="21">
        <f t="shared" si="63"/>
        <v>0</v>
      </c>
      <c r="J279" s="21">
        <f t="shared" si="63"/>
        <v>0</v>
      </c>
      <c r="K279" s="21">
        <f t="shared" si="63"/>
        <v>0</v>
      </c>
      <c r="L279" s="21">
        <f t="shared" si="63"/>
        <v>0</v>
      </c>
      <c r="M279" s="21">
        <f t="shared" si="63"/>
        <v>0</v>
      </c>
      <c r="N279" s="21">
        <f t="shared" si="63"/>
        <v>0</v>
      </c>
      <c r="O279" s="21">
        <f t="shared" si="63"/>
        <v>0</v>
      </c>
      <c r="P279" s="21">
        <f t="shared" si="63"/>
        <v>0</v>
      </c>
      <c r="Q279" s="21">
        <f t="shared" si="63"/>
        <v>0</v>
      </c>
      <c r="R279" s="21">
        <f t="shared" si="63"/>
        <v>0</v>
      </c>
      <c r="S279" s="21">
        <f t="shared" si="63"/>
        <v>0</v>
      </c>
      <c r="T279" s="21">
        <f t="shared" si="63"/>
        <v>0</v>
      </c>
      <c r="U279" s="21">
        <f t="shared" si="63"/>
        <v>0</v>
      </c>
      <c r="V279" s="21">
        <f t="shared" si="63"/>
        <v>0</v>
      </c>
      <c r="W279" s="21">
        <f t="shared" si="63"/>
        <v>0</v>
      </c>
      <c r="X279" s="21">
        <f t="shared" si="63"/>
        <v>0</v>
      </c>
      <c r="Y279" s="21">
        <f t="shared" si="63"/>
        <v>0</v>
      </c>
      <c r="Z279" s="21">
        <f t="shared" si="63"/>
        <v>0</v>
      </c>
      <c r="AA279" s="21">
        <f t="shared" si="63"/>
        <v>0</v>
      </c>
      <c r="AB279" s="21">
        <f t="shared" si="63"/>
        <v>0</v>
      </c>
      <c r="AC279" s="21">
        <f t="shared" si="63"/>
        <v>0</v>
      </c>
      <c r="AD279" s="21">
        <f t="shared" si="63"/>
        <v>0</v>
      </c>
      <c r="AE279" s="21">
        <f t="shared" si="63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4">+C288+C289+C290</f>
        <v>0</v>
      </c>
      <c r="D287" s="21">
        <f t="shared" si="64"/>
        <v>0</v>
      </c>
      <c r="E287" s="21">
        <f t="shared" si="64"/>
        <v>0</v>
      </c>
      <c r="F287" s="21">
        <f t="shared" si="64"/>
        <v>0</v>
      </c>
      <c r="G287" s="21">
        <f t="shared" si="64"/>
        <v>0</v>
      </c>
      <c r="H287" s="21">
        <f t="shared" si="64"/>
        <v>0</v>
      </c>
      <c r="I287" s="21">
        <f t="shared" si="64"/>
        <v>0</v>
      </c>
      <c r="J287" s="21">
        <f t="shared" si="64"/>
        <v>0</v>
      </c>
      <c r="K287" s="21">
        <f t="shared" si="64"/>
        <v>0</v>
      </c>
      <c r="L287" s="21">
        <f t="shared" si="64"/>
        <v>0</v>
      </c>
      <c r="M287" s="21">
        <f t="shared" si="64"/>
        <v>0</v>
      </c>
      <c r="N287" s="21">
        <f t="shared" si="64"/>
        <v>0</v>
      </c>
      <c r="O287" s="21">
        <f t="shared" si="64"/>
        <v>0</v>
      </c>
      <c r="P287" s="21">
        <f t="shared" si="64"/>
        <v>0</v>
      </c>
      <c r="Q287" s="21">
        <f t="shared" si="64"/>
        <v>0</v>
      </c>
      <c r="R287" s="21">
        <f t="shared" si="64"/>
        <v>0</v>
      </c>
      <c r="S287" s="21">
        <f t="shared" si="64"/>
        <v>0</v>
      </c>
      <c r="T287" s="21">
        <f t="shared" si="64"/>
        <v>0</v>
      </c>
      <c r="U287" s="21">
        <f t="shared" si="64"/>
        <v>0</v>
      </c>
      <c r="V287" s="21">
        <f t="shared" si="64"/>
        <v>0</v>
      </c>
      <c r="W287" s="21">
        <f t="shared" si="64"/>
        <v>0</v>
      </c>
      <c r="X287" s="21">
        <f t="shared" si="64"/>
        <v>0</v>
      </c>
      <c r="Y287" s="21">
        <f t="shared" si="64"/>
        <v>0</v>
      </c>
      <c r="Z287" s="21">
        <f t="shared" si="64"/>
        <v>0</v>
      </c>
      <c r="AA287" s="21">
        <f t="shared" si="64"/>
        <v>0</v>
      </c>
      <c r="AB287" s="21">
        <f t="shared" si="64"/>
        <v>0</v>
      </c>
      <c r="AC287" s="21">
        <f t="shared" si="64"/>
        <v>0</v>
      </c>
      <c r="AD287" s="21">
        <f t="shared" si="64"/>
        <v>0</v>
      </c>
      <c r="AE287" s="21">
        <f t="shared" si="64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5">+C292+C293</f>
        <v>0</v>
      </c>
      <c r="D291" s="21">
        <f t="shared" si="65"/>
        <v>0</v>
      </c>
      <c r="E291" s="21">
        <f t="shared" si="65"/>
        <v>0</v>
      </c>
      <c r="F291" s="21">
        <f t="shared" si="65"/>
        <v>0</v>
      </c>
      <c r="G291" s="21">
        <f t="shared" si="65"/>
        <v>0</v>
      </c>
      <c r="H291" s="21">
        <f t="shared" si="65"/>
        <v>0</v>
      </c>
      <c r="I291" s="21">
        <f t="shared" si="65"/>
        <v>0</v>
      </c>
      <c r="J291" s="21">
        <f t="shared" si="65"/>
        <v>0</v>
      </c>
      <c r="K291" s="21">
        <f t="shared" si="65"/>
        <v>0</v>
      </c>
      <c r="L291" s="21">
        <f t="shared" si="65"/>
        <v>0</v>
      </c>
      <c r="M291" s="21">
        <f t="shared" si="65"/>
        <v>0</v>
      </c>
      <c r="N291" s="21">
        <f t="shared" si="65"/>
        <v>0</v>
      </c>
      <c r="O291" s="21">
        <f t="shared" si="65"/>
        <v>0</v>
      </c>
      <c r="P291" s="21">
        <f t="shared" si="65"/>
        <v>0</v>
      </c>
      <c r="Q291" s="21">
        <f t="shared" si="65"/>
        <v>0</v>
      </c>
      <c r="R291" s="21">
        <f t="shared" si="65"/>
        <v>0</v>
      </c>
      <c r="S291" s="21">
        <f t="shared" si="65"/>
        <v>0</v>
      </c>
      <c r="T291" s="21">
        <f t="shared" si="65"/>
        <v>0</v>
      </c>
      <c r="U291" s="21">
        <f t="shared" si="65"/>
        <v>0</v>
      </c>
      <c r="V291" s="21">
        <f t="shared" si="65"/>
        <v>0</v>
      </c>
      <c r="W291" s="21">
        <f t="shared" si="65"/>
        <v>0</v>
      </c>
      <c r="X291" s="21">
        <f t="shared" si="65"/>
        <v>0</v>
      </c>
      <c r="Y291" s="21">
        <f t="shared" si="65"/>
        <v>0</v>
      </c>
      <c r="Z291" s="21">
        <f t="shared" si="65"/>
        <v>0</v>
      </c>
      <c r="AA291" s="21">
        <f t="shared" si="65"/>
        <v>0</v>
      </c>
      <c r="AB291" s="21">
        <f t="shared" si="65"/>
        <v>0</v>
      </c>
      <c r="AC291" s="21">
        <f t="shared" si="65"/>
        <v>0</v>
      </c>
      <c r="AD291" s="21">
        <f t="shared" si="65"/>
        <v>0</v>
      </c>
      <c r="AE291" s="21">
        <f t="shared" si="65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6">+C298+C383+C391+C399+C407+C415+C423+C424</f>
        <v>0</v>
      </c>
      <c r="D297" s="28">
        <f t="shared" si="66"/>
        <v>0</v>
      </c>
      <c r="E297" s="28">
        <f t="shared" si="66"/>
        <v>0</v>
      </c>
      <c r="F297" s="28">
        <f t="shared" si="66"/>
        <v>0</v>
      </c>
      <c r="G297" s="28">
        <f t="shared" si="66"/>
        <v>0</v>
      </c>
      <c r="H297" s="28">
        <f t="shared" si="66"/>
        <v>0</v>
      </c>
      <c r="I297" s="28">
        <f t="shared" si="66"/>
        <v>0</v>
      </c>
      <c r="J297" s="28">
        <f t="shared" si="66"/>
        <v>0</v>
      </c>
      <c r="K297" s="28">
        <f t="shared" si="66"/>
        <v>0</v>
      </c>
      <c r="L297" s="28">
        <f t="shared" si="66"/>
        <v>0</v>
      </c>
      <c r="M297" s="28">
        <f t="shared" si="66"/>
        <v>0</v>
      </c>
      <c r="N297" s="28">
        <f t="shared" si="66"/>
        <v>0</v>
      </c>
      <c r="O297" s="28">
        <f t="shared" si="66"/>
        <v>0</v>
      </c>
      <c r="P297" s="28">
        <f t="shared" si="66"/>
        <v>0</v>
      </c>
      <c r="Q297" s="28">
        <f t="shared" si="66"/>
        <v>0</v>
      </c>
      <c r="R297" s="28">
        <f t="shared" si="66"/>
        <v>0</v>
      </c>
      <c r="S297" s="28">
        <f t="shared" si="66"/>
        <v>0</v>
      </c>
      <c r="T297" s="28">
        <f t="shared" si="66"/>
        <v>0</v>
      </c>
      <c r="U297" s="28">
        <f t="shared" si="66"/>
        <v>0</v>
      </c>
      <c r="V297" s="28">
        <f t="shared" si="66"/>
        <v>0</v>
      </c>
      <c r="W297" s="28">
        <f t="shared" si="66"/>
        <v>0</v>
      </c>
      <c r="X297" s="28">
        <f t="shared" si="66"/>
        <v>0</v>
      </c>
      <c r="Y297" s="28">
        <f t="shared" si="66"/>
        <v>0</v>
      </c>
      <c r="Z297" s="28">
        <f t="shared" si="66"/>
        <v>0</v>
      </c>
      <c r="AA297" s="28">
        <f t="shared" si="66"/>
        <v>0</v>
      </c>
      <c r="AB297" s="28">
        <f t="shared" si="66"/>
        <v>0</v>
      </c>
      <c r="AC297" s="28">
        <f t="shared" si="66"/>
        <v>0</v>
      </c>
      <c r="AD297" s="28">
        <f t="shared" si="66"/>
        <v>0</v>
      </c>
      <c r="AE297" s="28">
        <f t="shared" si="66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7">+C299+C367</f>
        <v>0</v>
      </c>
      <c r="D298" s="21">
        <f t="shared" si="67"/>
        <v>0</v>
      </c>
      <c r="E298" s="21">
        <f t="shared" si="67"/>
        <v>0</v>
      </c>
      <c r="F298" s="21">
        <f t="shared" si="67"/>
        <v>0</v>
      </c>
      <c r="G298" s="21">
        <f t="shared" si="67"/>
        <v>0</v>
      </c>
      <c r="H298" s="21">
        <f t="shared" si="67"/>
        <v>0</v>
      </c>
      <c r="I298" s="21">
        <f t="shared" si="67"/>
        <v>0</v>
      </c>
      <c r="J298" s="21">
        <f t="shared" si="67"/>
        <v>0</v>
      </c>
      <c r="K298" s="21">
        <f t="shared" si="67"/>
        <v>0</v>
      </c>
      <c r="L298" s="21">
        <f t="shared" si="67"/>
        <v>0</v>
      </c>
      <c r="M298" s="21">
        <f t="shared" si="67"/>
        <v>0</v>
      </c>
      <c r="N298" s="21">
        <f t="shared" si="67"/>
        <v>0</v>
      </c>
      <c r="O298" s="21">
        <f t="shared" si="67"/>
        <v>0</v>
      </c>
      <c r="P298" s="21">
        <f t="shared" si="67"/>
        <v>0</v>
      </c>
      <c r="Q298" s="21">
        <f t="shared" si="67"/>
        <v>0</v>
      </c>
      <c r="R298" s="21">
        <f t="shared" si="67"/>
        <v>0</v>
      </c>
      <c r="S298" s="21">
        <f t="shared" si="67"/>
        <v>0</v>
      </c>
      <c r="T298" s="21">
        <f t="shared" si="67"/>
        <v>0</v>
      </c>
      <c r="U298" s="21">
        <f t="shared" si="67"/>
        <v>0</v>
      </c>
      <c r="V298" s="21">
        <f t="shared" si="67"/>
        <v>0</v>
      </c>
      <c r="W298" s="21">
        <f t="shared" si="67"/>
        <v>0</v>
      </c>
      <c r="X298" s="21">
        <f t="shared" si="67"/>
        <v>0</v>
      </c>
      <c r="Y298" s="21">
        <f t="shared" si="67"/>
        <v>0</v>
      </c>
      <c r="Z298" s="21">
        <f t="shared" si="67"/>
        <v>0</v>
      </c>
      <c r="AA298" s="21">
        <f t="shared" si="67"/>
        <v>0</v>
      </c>
      <c r="AB298" s="21">
        <f t="shared" si="67"/>
        <v>0</v>
      </c>
      <c r="AC298" s="21">
        <f t="shared" si="67"/>
        <v>0</v>
      </c>
      <c r="AD298" s="21">
        <f t="shared" si="67"/>
        <v>0</v>
      </c>
      <c r="AE298" s="21">
        <f t="shared" si="67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8">+C300+C349+C364</f>
        <v>0</v>
      </c>
      <c r="D299" s="21">
        <f t="shared" si="68"/>
        <v>0</v>
      </c>
      <c r="E299" s="21">
        <f t="shared" si="68"/>
        <v>0</v>
      </c>
      <c r="F299" s="21">
        <f t="shared" si="68"/>
        <v>0</v>
      </c>
      <c r="G299" s="21">
        <f t="shared" si="68"/>
        <v>0</v>
      </c>
      <c r="H299" s="21">
        <f t="shared" si="68"/>
        <v>0</v>
      </c>
      <c r="I299" s="21">
        <f t="shared" si="68"/>
        <v>0</v>
      </c>
      <c r="J299" s="21">
        <f t="shared" si="68"/>
        <v>0</v>
      </c>
      <c r="K299" s="21">
        <f t="shared" si="68"/>
        <v>0</v>
      </c>
      <c r="L299" s="21">
        <f t="shared" si="68"/>
        <v>0</v>
      </c>
      <c r="M299" s="21">
        <f t="shared" si="68"/>
        <v>0</v>
      </c>
      <c r="N299" s="21">
        <f t="shared" si="68"/>
        <v>0</v>
      </c>
      <c r="O299" s="21">
        <f t="shared" si="68"/>
        <v>0</v>
      </c>
      <c r="P299" s="21">
        <f t="shared" si="68"/>
        <v>0</v>
      </c>
      <c r="Q299" s="21">
        <f t="shared" si="68"/>
        <v>0</v>
      </c>
      <c r="R299" s="21">
        <f t="shared" si="68"/>
        <v>0</v>
      </c>
      <c r="S299" s="21">
        <f t="shared" si="68"/>
        <v>0</v>
      </c>
      <c r="T299" s="21">
        <f t="shared" si="68"/>
        <v>0</v>
      </c>
      <c r="U299" s="21">
        <f t="shared" si="68"/>
        <v>0</v>
      </c>
      <c r="V299" s="21">
        <f t="shared" si="68"/>
        <v>0</v>
      </c>
      <c r="W299" s="21">
        <f t="shared" si="68"/>
        <v>0</v>
      </c>
      <c r="X299" s="21">
        <f t="shared" si="68"/>
        <v>0</v>
      </c>
      <c r="Y299" s="21">
        <f t="shared" si="68"/>
        <v>0</v>
      </c>
      <c r="Z299" s="21">
        <f t="shared" si="68"/>
        <v>0</v>
      </c>
      <c r="AA299" s="21">
        <f t="shared" si="68"/>
        <v>0</v>
      </c>
      <c r="AB299" s="21">
        <f t="shared" si="68"/>
        <v>0</v>
      </c>
      <c r="AC299" s="21">
        <f t="shared" si="68"/>
        <v>0</v>
      </c>
      <c r="AD299" s="21">
        <f t="shared" si="68"/>
        <v>0</v>
      </c>
      <c r="AE299" s="21">
        <f t="shared" si="68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9">+C301+C341</f>
        <v>0</v>
      </c>
      <c r="D300" s="21">
        <f t="shared" si="69"/>
        <v>0</v>
      </c>
      <c r="E300" s="21">
        <f t="shared" si="69"/>
        <v>0</v>
      </c>
      <c r="F300" s="21">
        <f t="shared" si="69"/>
        <v>0</v>
      </c>
      <c r="G300" s="21">
        <f t="shared" si="69"/>
        <v>0</v>
      </c>
      <c r="H300" s="21">
        <f t="shared" si="69"/>
        <v>0</v>
      </c>
      <c r="I300" s="21">
        <f t="shared" si="69"/>
        <v>0</v>
      </c>
      <c r="J300" s="21">
        <f t="shared" si="69"/>
        <v>0</v>
      </c>
      <c r="K300" s="21">
        <f t="shared" si="69"/>
        <v>0</v>
      </c>
      <c r="L300" s="21">
        <f t="shared" si="69"/>
        <v>0</v>
      </c>
      <c r="M300" s="21">
        <f t="shared" si="69"/>
        <v>0</v>
      </c>
      <c r="N300" s="21">
        <f t="shared" si="69"/>
        <v>0</v>
      </c>
      <c r="O300" s="21">
        <f t="shared" si="69"/>
        <v>0</v>
      </c>
      <c r="P300" s="21">
        <f t="shared" si="69"/>
        <v>0</v>
      </c>
      <c r="Q300" s="21">
        <f t="shared" si="69"/>
        <v>0</v>
      </c>
      <c r="R300" s="21">
        <f t="shared" si="69"/>
        <v>0</v>
      </c>
      <c r="S300" s="21">
        <f t="shared" si="69"/>
        <v>0</v>
      </c>
      <c r="T300" s="21">
        <f t="shared" si="69"/>
        <v>0</v>
      </c>
      <c r="U300" s="21">
        <f t="shared" si="69"/>
        <v>0</v>
      </c>
      <c r="V300" s="21">
        <f t="shared" si="69"/>
        <v>0</v>
      </c>
      <c r="W300" s="21">
        <f t="shared" si="69"/>
        <v>0</v>
      </c>
      <c r="X300" s="21">
        <f t="shared" si="69"/>
        <v>0</v>
      </c>
      <c r="Y300" s="21">
        <f t="shared" si="69"/>
        <v>0</v>
      </c>
      <c r="Z300" s="21">
        <f t="shared" si="69"/>
        <v>0</v>
      </c>
      <c r="AA300" s="21">
        <f t="shared" si="69"/>
        <v>0</v>
      </c>
      <c r="AB300" s="21">
        <f t="shared" si="69"/>
        <v>0</v>
      </c>
      <c r="AC300" s="21">
        <f t="shared" si="69"/>
        <v>0</v>
      </c>
      <c r="AD300" s="21">
        <f t="shared" si="69"/>
        <v>0</v>
      </c>
      <c r="AE300" s="21">
        <f t="shared" si="69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0">+C302+C315+C328</f>
        <v>0</v>
      </c>
      <c r="D301" s="21">
        <f t="shared" si="70"/>
        <v>0</v>
      </c>
      <c r="E301" s="21">
        <f t="shared" si="70"/>
        <v>0</v>
      </c>
      <c r="F301" s="21">
        <f t="shared" si="70"/>
        <v>0</v>
      </c>
      <c r="G301" s="21">
        <f t="shared" si="70"/>
        <v>0</v>
      </c>
      <c r="H301" s="21">
        <f t="shared" si="70"/>
        <v>0</v>
      </c>
      <c r="I301" s="21">
        <f t="shared" si="70"/>
        <v>0</v>
      </c>
      <c r="J301" s="21">
        <f t="shared" si="70"/>
        <v>0</v>
      </c>
      <c r="K301" s="21">
        <f t="shared" si="70"/>
        <v>0</v>
      </c>
      <c r="L301" s="21">
        <f t="shared" si="70"/>
        <v>0</v>
      </c>
      <c r="M301" s="21">
        <f t="shared" si="70"/>
        <v>0</v>
      </c>
      <c r="N301" s="21">
        <f t="shared" si="70"/>
        <v>0</v>
      </c>
      <c r="O301" s="21">
        <f t="shared" si="70"/>
        <v>0</v>
      </c>
      <c r="P301" s="21">
        <f t="shared" si="70"/>
        <v>0</v>
      </c>
      <c r="Q301" s="21">
        <f t="shared" si="70"/>
        <v>0</v>
      </c>
      <c r="R301" s="21">
        <f t="shared" si="70"/>
        <v>0</v>
      </c>
      <c r="S301" s="21">
        <f t="shared" si="70"/>
        <v>0</v>
      </c>
      <c r="T301" s="21">
        <f t="shared" si="70"/>
        <v>0</v>
      </c>
      <c r="U301" s="21">
        <f t="shared" si="70"/>
        <v>0</v>
      </c>
      <c r="V301" s="21">
        <f t="shared" si="70"/>
        <v>0</v>
      </c>
      <c r="W301" s="21">
        <f t="shared" si="70"/>
        <v>0</v>
      </c>
      <c r="X301" s="21">
        <f t="shared" si="70"/>
        <v>0</v>
      </c>
      <c r="Y301" s="21">
        <f t="shared" si="70"/>
        <v>0</v>
      </c>
      <c r="Z301" s="21">
        <f t="shared" si="70"/>
        <v>0</v>
      </c>
      <c r="AA301" s="21">
        <f t="shared" si="70"/>
        <v>0</v>
      </c>
      <c r="AB301" s="21">
        <f t="shared" si="70"/>
        <v>0</v>
      </c>
      <c r="AC301" s="21">
        <f t="shared" si="70"/>
        <v>0</v>
      </c>
      <c r="AD301" s="21">
        <f t="shared" si="70"/>
        <v>0</v>
      </c>
      <c r="AE301" s="21">
        <f t="shared" si="70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1">+C303+C304+C305+C306+C307+C308+C309+C310+C311+C312+C313+C314</f>
        <v>0</v>
      </c>
      <c r="D302" s="21">
        <f t="shared" si="71"/>
        <v>0</v>
      </c>
      <c r="E302" s="21">
        <f t="shared" si="71"/>
        <v>0</v>
      </c>
      <c r="F302" s="21">
        <f t="shared" si="71"/>
        <v>0</v>
      </c>
      <c r="G302" s="21">
        <f t="shared" si="71"/>
        <v>0</v>
      </c>
      <c r="H302" s="21">
        <f t="shared" si="71"/>
        <v>0</v>
      </c>
      <c r="I302" s="21">
        <f t="shared" si="71"/>
        <v>0</v>
      </c>
      <c r="J302" s="21">
        <f t="shared" si="71"/>
        <v>0</v>
      </c>
      <c r="K302" s="21">
        <f t="shared" si="71"/>
        <v>0</v>
      </c>
      <c r="L302" s="21">
        <f t="shared" si="71"/>
        <v>0</v>
      </c>
      <c r="M302" s="21">
        <f t="shared" si="71"/>
        <v>0</v>
      </c>
      <c r="N302" s="21">
        <f t="shared" si="71"/>
        <v>0</v>
      </c>
      <c r="O302" s="21">
        <f t="shared" si="71"/>
        <v>0</v>
      </c>
      <c r="P302" s="21">
        <f t="shared" si="71"/>
        <v>0</v>
      </c>
      <c r="Q302" s="21">
        <f t="shared" si="71"/>
        <v>0</v>
      </c>
      <c r="R302" s="21">
        <f t="shared" si="71"/>
        <v>0</v>
      </c>
      <c r="S302" s="21">
        <f t="shared" si="71"/>
        <v>0</v>
      </c>
      <c r="T302" s="21">
        <f t="shared" si="71"/>
        <v>0</v>
      </c>
      <c r="U302" s="21">
        <f t="shared" si="71"/>
        <v>0</v>
      </c>
      <c r="V302" s="21">
        <f t="shared" si="71"/>
        <v>0</v>
      </c>
      <c r="W302" s="21">
        <f t="shared" si="71"/>
        <v>0</v>
      </c>
      <c r="X302" s="21">
        <f t="shared" si="71"/>
        <v>0</v>
      </c>
      <c r="Y302" s="21">
        <f t="shared" si="71"/>
        <v>0</v>
      </c>
      <c r="Z302" s="21">
        <f t="shared" si="71"/>
        <v>0</v>
      </c>
      <c r="AA302" s="21">
        <f t="shared" si="71"/>
        <v>0</v>
      </c>
      <c r="AB302" s="21">
        <f t="shared" si="71"/>
        <v>0</v>
      </c>
      <c r="AC302" s="21">
        <f t="shared" si="71"/>
        <v>0</v>
      </c>
      <c r="AD302" s="21">
        <f t="shared" si="71"/>
        <v>0</v>
      </c>
      <c r="AE302" s="21">
        <f t="shared" si="71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2">+C316+C317+C318+C319+C320+C321+C322+C323+C324+C325+C326+C327</f>
        <v>0</v>
      </c>
      <c r="D315" s="21">
        <f t="shared" si="72"/>
        <v>0</v>
      </c>
      <c r="E315" s="21">
        <f t="shared" si="72"/>
        <v>0</v>
      </c>
      <c r="F315" s="21">
        <f t="shared" si="72"/>
        <v>0</v>
      </c>
      <c r="G315" s="21">
        <f t="shared" si="72"/>
        <v>0</v>
      </c>
      <c r="H315" s="21">
        <f t="shared" si="72"/>
        <v>0</v>
      </c>
      <c r="I315" s="21">
        <f t="shared" si="72"/>
        <v>0</v>
      </c>
      <c r="J315" s="21">
        <f t="shared" si="72"/>
        <v>0</v>
      </c>
      <c r="K315" s="21">
        <f t="shared" si="72"/>
        <v>0</v>
      </c>
      <c r="L315" s="21">
        <f t="shared" si="72"/>
        <v>0</v>
      </c>
      <c r="M315" s="21">
        <f t="shared" si="72"/>
        <v>0</v>
      </c>
      <c r="N315" s="21">
        <f t="shared" si="72"/>
        <v>0</v>
      </c>
      <c r="O315" s="21">
        <f t="shared" si="72"/>
        <v>0</v>
      </c>
      <c r="P315" s="21">
        <f t="shared" si="72"/>
        <v>0</v>
      </c>
      <c r="Q315" s="21">
        <f t="shared" si="72"/>
        <v>0</v>
      </c>
      <c r="R315" s="21">
        <f t="shared" si="72"/>
        <v>0</v>
      </c>
      <c r="S315" s="21">
        <f t="shared" si="72"/>
        <v>0</v>
      </c>
      <c r="T315" s="21">
        <f t="shared" si="72"/>
        <v>0</v>
      </c>
      <c r="U315" s="21">
        <f t="shared" si="72"/>
        <v>0</v>
      </c>
      <c r="V315" s="21">
        <f t="shared" si="72"/>
        <v>0</v>
      </c>
      <c r="W315" s="21">
        <f t="shared" si="72"/>
        <v>0</v>
      </c>
      <c r="X315" s="21">
        <f t="shared" si="72"/>
        <v>0</v>
      </c>
      <c r="Y315" s="21">
        <f t="shared" si="72"/>
        <v>0</v>
      </c>
      <c r="Z315" s="21">
        <f t="shared" si="72"/>
        <v>0</v>
      </c>
      <c r="AA315" s="21">
        <f t="shared" si="72"/>
        <v>0</v>
      </c>
      <c r="AB315" s="21">
        <f t="shared" si="72"/>
        <v>0</v>
      </c>
      <c r="AC315" s="21">
        <f t="shared" si="72"/>
        <v>0</v>
      </c>
      <c r="AD315" s="21">
        <f t="shared" si="72"/>
        <v>0</v>
      </c>
      <c r="AE315" s="21">
        <f t="shared" si="72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3">+C329+C330+C331+C332+C333+C334+C335+C336+C337+C338+C339+C340</f>
        <v>0</v>
      </c>
      <c r="D328" s="21">
        <f t="shared" si="73"/>
        <v>0</v>
      </c>
      <c r="E328" s="21">
        <f t="shared" si="73"/>
        <v>0</v>
      </c>
      <c r="F328" s="21">
        <f t="shared" si="73"/>
        <v>0</v>
      </c>
      <c r="G328" s="21">
        <f t="shared" si="73"/>
        <v>0</v>
      </c>
      <c r="H328" s="21">
        <f t="shared" si="73"/>
        <v>0</v>
      </c>
      <c r="I328" s="21">
        <f t="shared" si="73"/>
        <v>0</v>
      </c>
      <c r="J328" s="21">
        <f t="shared" si="73"/>
        <v>0</v>
      </c>
      <c r="K328" s="21">
        <f t="shared" si="73"/>
        <v>0</v>
      </c>
      <c r="L328" s="21">
        <f t="shared" si="73"/>
        <v>0</v>
      </c>
      <c r="M328" s="21">
        <f t="shared" si="73"/>
        <v>0</v>
      </c>
      <c r="N328" s="21">
        <f t="shared" si="73"/>
        <v>0</v>
      </c>
      <c r="O328" s="21">
        <f t="shared" si="73"/>
        <v>0</v>
      </c>
      <c r="P328" s="21">
        <f t="shared" si="73"/>
        <v>0</v>
      </c>
      <c r="Q328" s="21">
        <f t="shared" si="73"/>
        <v>0</v>
      </c>
      <c r="R328" s="21">
        <f t="shared" si="73"/>
        <v>0</v>
      </c>
      <c r="S328" s="21">
        <f t="shared" si="73"/>
        <v>0</v>
      </c>
      <c r="T328" s="21">
        <f t="shared" si="73"/>
        <v>0</v>
      </c>
      <c r="U328" s="21">
        <f t="shared" si="73"/>
        <v>0</v>
      </c>
      <c r="V328" s="21">
        <f t="shared" si="73"/>
        <v>0</v>
      </c>
      <c r="W328" s="21">
        <f t="shared" si="73"/>
        <v>0</v>
      </c>
      <c r="X328" s="21">
        <f t="shared" si="73"/>
        <v>0</v>
      </c>
      <c r="Y328" s="21">
        <f t="shared" si="73"/>
        <v>0</v>
      </c>
      <c r="Z328" s="21">
        <f t="shared" si="73"/>
        <v>0</v>
      </c>
      <c r="AA328" s="21">
        <f t="shared" si="73"/>
        <v>0</v>
      </c>
      <c r="AB328" s="21">
        <f t="shared" si="73"/>
        <v>0</v>
      </c>
      <c r="AC328" s="21">
        <f t="shared" si="73"/>
        <v>0</v>
      </c>
      <c r="AD328" s="21">
        <f t="shared" si="73"/>
        <v>0</v>
      </c>
      <c r="AE328" s="21">
        <f t="shared" si="73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4">+C342+C343+C344+C345+C346+C347+C348</f>
        <v>0</v>
      </c>
      <c r="D341" s="21">
        <f t="shared" si="74"/>
        <v>0</v>
      </c>
      <c r="E341" s="21">
        <f t="shared" si="74"/>
        <v>0</v>
      </c>
      <c r="F341" s="21">
        <f t="shared" si="74"/>
        <v>0</v>
      </c>
      <c r="G341" s="21">
        <f t="shared" si="74"/>
        <v>0</v>
      </c>
      <c r="H341" s="21">
        <f t="shared" si="74"/>
        <v>0</v>
      </c>
      <c r="I341" s="21">
        <f t="shared" si="74"/>
        <v>0</v>
      </c>
      <c r="J341" s="21">
        <f t="shared" si="74"/>
        <v>0</v>
      </c>
      <c r="K341" s="21">
        <f t="shared" si="74"/>
        <v>0</v>
      </c>
      <c r="L341" s="21">
        <f t="shared" si="74"/>
        <v>0</v>
      </c>
      <c r="M341" s="21">
        <f t="shared" si="74"/>
        <v>0</v>
      </c>
      <c r="N341" s="21">
        <f t="shared" si="74"/>
        <v>0</v>
      </c>
      <c r="O341" s="21">
        <f t="shared" si="74"/>
        <v>0</v>
      </c>
      <c r="P341" s="21">
        <f t="shared" si="74"/>
        <v>0</v>
      </c>
      <c r="Q341" s="21">
        <f t="shared" si="74"/>
        <v>0</v>
      </c>
      <c r="R341" s="21">
        <f t="shared" si="74"/>
        <v>0</v>
      </c>
      <c r="S341" s="21">
        <f t="shared" si="74"/>
        <v>0</v>
      </c>
      <c r="T341" s="21">
        <f t="shared" si="74"/>
        <v>0</v>
      </c>
      <c r="U341" s="21">
        <f t="shared" si="74"/>
        <v>0</v>
      </c>
      <c r="V341" s="21">
        <f t="shared" si="74"/>
        <v>0</v>
      </c>
      <c r="W341" s="21">
        <f t="shared" si="74"/>
        <v>0</v>
      </c>
      <c r="X341" s="21">
        <f t="shared" si="74"/>
        <v>0</v>
      </c>
      <c r="Y341" s="21">
        <f t="shared" si="74"/>
        <v>0</v>
      </c>
      <c r="Z341" s="21">
        <f t="shared" si="74"/>
        <v>0</v>
      </c>
      <c r="AA341" s="21">
        <f t="shared" si="74"/>
        <v>0</v>
      </c>
      <c r="AB341" s="21">
        <f t="shared" si="74"/>
        <v>0</v>
      </c>
      <c r="AC341" s="21">
        <f t="shared" si="74"/>
        <v>0</v>
      </c>
      <c r="AD341" s="21">
        <f t="shared" si="74"/>
        <v>0</v>
      </c>
      <c r="AE341" s="21">
        <f t="shared" si="74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5">+C350+C355+C358+C363</f>
        <v>0</v>
      </c>
      <c r="D349" s="21">
        <f t="shared" si="75"/>
        <v>0</v>
      </c>
      <c r="E349" s="21">
        <f t="shared" si="75"/>
        <v>0</v>
      </c>
      <c r="F349" s="21">
        <f t="shared" si="75"/>
        <v>0</v>
      </c>
      <c r="G349" s="21">
        <f t="shared" si="75"/>
        <v>0</v>
      </c>
      <c r="H349" s="21">
        <f t="shared" si="75"/>
        <v>0</v>
      </c>
      <c r="I349" s="21">
        <f t="shared" si="75"/>
        <v>0</v>
      </c>
      <c r="J349" s="21">
        <f t="shared" si="75"/>
        <v>0</v>
      </c>
      <c r="K349" s="21">
        <f t="shared" si="75"/>
        <v>0</v>
      </c>
      <c r="L349" s="21">
        <f t="shared" si="75"/>
        <v>0</v>
      </c>
      <c r="M349" s="21">
        <f t="shared" si="75"/>
        <v>0</v>
      </c>
      <c r="N349" s="21">
        <f t="shared" si="75"/>
        <v>0</v>
      </c>
      <c r="O349" s="21">
        <f t="shared" si="75"/>
        <v>0</v>
      </c>
      <c r="P349" s="21">
        <f t="shared" si="75"/>
        <v>0</v>
      </c>
      <c r="Q349" s="21">
        <f t="shared" si="75"/>
        <v>0</v>
      </c>
      <c r="R349" s="21">
        <f t="shared" si="75"/>
        <v>0</v>
      </c>
      <c r="S349" s="21">
        <f t="shared" si="75"/>
        <v>0</v>
      </c>
      <c r="T349" s="21">
        <f t="shared" si="75"/>
        <v>0</v>
      </c>
      <c r="U349" s="21">
        <f t="shared" si="75"/>
        <v>0</v>
      </c>
      <c r="V349" s="21">
        <f t="shared" si="75"/>
        <v>0</v>
      </c>
      <c r="W349" s="21">
        <f t="shared" si="75"/>
        <v>0</v>
      </c>
      <c r="X349" s="21">
        <f t="shared" si="75"/>
        <v>0</v>
      </c>
      <c r="Y349" s="21">
        <f t="shared" si="75"/>
        <v>0</v>
      </c>
      <c r="Z349" s="21">
        <f t="shared" si="75"/>
        <v>0</v>
      </c>
      <c r="AA349" s="21">
        <f t="shared" si="75"/>
        <v>0</v>
      </c>
      <c r="AB349" s="21">
        <f t="shared" si="75"/>
        <v>0</v>
      </c>
      <c r="AC349" s="21">
        <f t="shared" si="75"/>
        <v>0</v>
      </c>
      <c r="AD349" s="21">
        <f t="shared" si="75"/>
        <v>0</v>
      </c>
      <c r="AE349" s="21">
        <f t="shared" si="75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6">+C351+C352+C353+C354</f>
        <v>0</v>
      </c>
      <c r="D350" s="21">
        <f t="shared" si="76"/>
        <v>0</v>
      </c>
      <c r="E350" s="21">
        <f t="shared" si="76"/>
        <v>0</v>
      </c>
      <c r="F350" s="21">
        <f t="shared" si="76"/>
        <v>0</v>
      </c>
      <c r="G350" s="21">
        <f t="shared" si="76"/>
        <v>0</v>
      </c>
      <c r="H350" s="21">
        <f t="shared" si="76"/>
        <v>0</v>
      </c>
      <c r="I350" s="21">
        <f t="shared" si="76"/>
        <v>0</v>
      </c>
      <c r="J350" s="21">
        <f t="shared" si="76"/>
        <v>0</v>
      </c>
      <c r="K350" s="21">
        <f t="shared" si="76"/>
        <v>0</v>
      </c>
      <c r="L350" s="21">
        <f t="shared" si="76"/>
        <v>0</v>
      </c>
      <c r="M350" s="21">
        <f t="shared" si="76"/>
        <v>0</v>
      </c>
      <c r="N350" s="21">
        <f t="shared" si="76"/>
        <v>0</v>
      </c>
      <c r="O350" s="21">
        <f t="shared" si="76"/>
        <v>0</v>
      </c>
      <c r="P350" s="21">
        <f t="shared" si="76"/>
        <v>0</v>
      </c>
      <c r="Q350" s="21">
        <f t="shared" si="76"/>
        <v>0</v>
      </c>
      <c r="R350" s="21">
        <f t="shared" si="76"/>
        <v>0</v>
      </c>
      <c r="S350" s="21">
        <f t="shared" si="76"/>
        <v>0</v>
      </c>
      <c r="T350" s="21">
        <f t="shared" si="76"/>
        <v>0</v>
      </c>
      <c r="U350" s="21">
        <f t="shared" si="76"/>
        <v>0</v>
      </c>
      <c r="V350" s="21">
        <f t="shared" si="76"/>
        <v>0</v>
      </c>
      <c r="W350" s="21">
        <f t="shared" si="76"/>
        <v>0</v>
      </c>
      <c r="X350" s="21">
        <f t="shared" si="76"/>
        <v>0</v>
      </c>
      <c r="Y350" s="21">
        <f t="shared" si="76"/>
        <v>0</v>
      </c>
      <c r="Z350" s="21">
        <f t="shared" si="76"/>
        <v>0</v>
      </c>
      <c r="AA350" s="21">
        <f t="shared" si="76"/>
        <v>0</v>
      </c>
      <c r="AB350" s="21">
        <f t="shared" si="76"/>
        <v>0</v>
      </c>
      <c r="AC350" s="21">
        <f t="shared" si="76"/>
        <v>0</v>
      </c>
      <c r="AD350" s="21">
        <f t="shared" si="76"/>
        <v>0</v>
      </c>
      <c r="AE350" s="21">
        <f t="shared" si="76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7">+C356+C357</f>
        <v>0</v>
      </c>
      <c r="D355" s="21">
        <f t="shared" si="77"/>
        <v>0</v>
      </c>
      <c r="E355" s="21">
        <f t="shared" si="77"/>
        <v>0</v>
      </c>
      <c r="F355" s="21">
        <f t="shared" si="77"/>
        <v>0</v>
      </c>
      <c r="G355" s="21">
        <f t="shared" si="77"/>
        <v>0</v>
      </c>
      <c r="H355" s="21">
        <f t="shared" si="77"/>
        <v>0</v>
      </c>
      <c r="I355" s="21">
        <f t="shared" si="77"/>
        <v>0</v>
      </c>
      <c r="J355" s="21">
        <f t="shared" si="77"/>
        <v>0</v>
      </c>
      <c r="K355" s="21">
        <f t="shared" si="77"/>
        <v>0</v>
      </c>
      <c r="L355" s="21">
        <f t="shared" si="77"/>
        <v>0</v>
      </c>
      <c r="M355" s="21">
        <f t="shared" si="77"/>
        <v>0</v>
      </c>
      <c r="N355" s="21">
        <f t="shared" si="77"/>
        <v>0</v>
      </c>
      <c r="O355" s="21">
        <f t="shared" si="77"/>
        <v>0</v>
      </c>
      <c r="P355" s="21">
        <f t="shared" si="77"/>
        <v>0</v>
      </c>
      <c r="Q355" s="21">
        <f t="shared" si="77"/>
        <v>0</v>
      </c>
      <c r="R355" s="21">
        <f t="shared" si="77"/>
        <v>0</v>
      </c>
      <c r="S355" s="21">
        <f t="shared" si="77"/>
        <v>0</v>
      </c>
      <c r="T355" s="21">
        <f t="shared" si="77"/>
        <v>0</v>
      </c>
      <c r="U355" s="21">
        <f t="shared" si="77"/>
        <v>0</v>
      </c>
      <c r="V355" s="21">
        <f t="shared" si="77"/>
        <v>0</v>
      </c>
      <c r="W355" s="21">
        <f t="shared" si="77"/>
        <v>0</v>
      </c>
      <c r="X355" s="21">
        <f t="shared" si="77"/>
        <v>0</v>
      </c>
      <c r="Y355" s="21">
        <f t="shared" si="77"/>
        <v>0</v>
      </c>
      <c r="Z355" s="21">
        <f t="shared" si="77"/>
        <v>0</v>
      </c>
      <c r="AA355" s="21">
        <f t="shared" si="77"/>
        <v>0</v>
      </c>
      <c r="AB355" s="21">
        <f t="shared" si="77"/>
        <v>0</v>
      </c>
      <c r="AC355" s="21">
        <f t="shared" si="77"/>
        <v>0</v>
      </c>
      <c r="AD355" s="21">
        <f t="shared" si="77"/>
        <v>0</v>
      </c>
      <c r="AE355" s="21">
        <f t="shared" si="7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8">+C359+C362</f>
        <v>0</v>
      </c>
      <c r="D358" s="21">
        <f t="shared" si="78"/>
        <v>0</v>
      </c>
      <c r="E358" s="21">
        <f t="shared" si="78"/>
        <v>0</v>
      </c>
      <c r="F358" s="21">
        <f t="shared" si="78"/>
        <v>0</v>
      </c>
      <c r="G358" s="21">
        <f t="shared" si="78"/>
        <v>0</v>
      </c>
      <c r="H358" s="21">
        <f t="shared" si="78"/>
        <v>0</v>
      </c>
      <c r="I358" s="21">
        <f t="shared" si="78"/>
        <v>0</v>
      </c>
      <c r="J358" s="21">
        <f t="shared" si="78"/>
        <v>0</v>
      </c>
      <c r="K358" s="21">
        <f t="shared" si="78"/>
        <v>0</v>
      </c>
      <c r="L358" s="21">
        <f t="shared" si="78"/>
        <v>0</v>
      </c>
      <c r="M358" s="21">
        <f t="shared" si="78"/>
        <v>0</v>
      </c>
      <c r="N358" s="21">
        <f t="shared" si="78"/>
        <v>0</v>
      </c>
      <c r="O358" s="21">
        <f t="shared" si="78"/>
        <v>0</v>
      </c>
      <c r="P358" s="21">
        <f t="shared" si="78"/>
        <v>0</v>
      </c>
      <c r="Q358" s="21">
        <f t="shared" si="78"/>
        <v>0</v>
      </c>
      <c r="R358" s="21">
        <f t="shared" si="78"/>
        <v>0</v>
      </c>
      <c r="S358" s="21">
        <f t="shared" si="78"/>
        <v>0</v>
      </c>
      <c r="T358" s="21">
        <f t="shared" si="78"/>
        <v>0</v>
      </c>
      <c r="U358" s="21">
        <f t="shared" si="78"/>
        <v>0</v>
      </c>
      <c r="V358" s="21">
        <f t="shared" si="78"/>
        <v>0</v>
      </c>
      <c r="W358" s="21">
        <f t="shared" si="78"/>
        <v>0</v>
      </c>
      <c r="X358" s="21">
        <f t="shared" si="78"/>
        <v>0</v>
      </c>
      <c r="Y358" s="21">
        <f t="shared" si="78"/>
        <v>0</v>
      </c>
      <c r="Z358" s="21">
        <f t="shared" si="78"/>
        <v>0</v>
      </c>
      <c r="AA358" s="21">
        <f t="shared" si="78"/>
        <v>0</v>
      </c>
      <c r="AB358" s="21">
        <f t="shared" si="78"/>
        <v>0</v>
      </c>
      <c r="AC358" s="21">
        <f t="shared" si="78"/>
        <v>0</v>
      </c>
      <c r="AD358" s="21">
        <f t="shared" si="78"/>
        <v>0</v>
      </c>
      <c r="AE358" s="21">
        <f t="shared" si="78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9">+C360+C361</f>
        <v>0</v>
      </c>
      <c r="D359" s="21">
        <f t="shared" si="79"/>
        <v>0</v>
      </c>
      <c r="E359" s="21">
        <f t="shared" si="79"/>
        <v>0</v>
      </c>
      <c r="F359" s="21">
        <f t="shared" si="79"/>
        <v>0</v>
      </c>
      <c r="G359" s="21">
        <f t="shared" si="79"/>
        <v>0</v>
      </c>
      <c r="H359" s="21">
        <f t="shared" si="79"/>
        <v>0</v>
      </c>
      <c r="I359" s="21">
        <f t="shared" si="79"/>
        <v>0</v>
      </c>
      <c r="J359" s="21">
        <f t="shared" si="79"/>
        <v>0</v>
      </c>
      <c r="K359" s="21">
        <f t="shared" si="79"/>
        <v>0</v>
      </c>
      <c r="L359" s="21">
        <f t="shared" si="79"/>
        <v>0</v>
      </c>
      <c r="M359" s="21">
        <f t="shared" si="79"/>
        <v>0</v>
      </c>
      <c r="N359" s="21">
        <f t="shared" si="79"/>
        <v>0</v>
      </c>
      <c r="O359" s="21">
        <f t="shared" si="79"/>
        <v>0</v>
      </c>
      <c r="P359" s="21">
        <f t="shared" si="79"/>
        <v>0</v>
      </c>
      <c r="Q359" s="21">
        <f t="shared" si="79"/>
        <v>0</v>
      </c>
      <c r="R359" s="21">
        <f t="shared" si="79"/>
        <v>0</v>
      </c>
      <c r="S359" s="21">
        <f t="shared" si="79"/>
        <v>0</v>
      </c>
      <c r="T359" s="21">
        <f t="shared" si="79"/>
        <v>0</v>
      </c>
      <c r="U359" s="21">
        <f t="shared" si="79"/>
        <v>0</v>
      </c>
      <c r="V359" s="21">
        <f t="shared" si="79"/>
        <v>0</v>
      </c>
      <c r="W359" s="21">
        <f t="shared" si="79"/>
        <v>0</v>
      </c>
      <c r="X359" s="21">
        <f t="shared" si="79"/>
        <v>0</v>
      </c>
      <c r="Y359" s="21">
        <f t="shared" si="79"/>
        <v>0</v>
      </c>
      <c r="Z359" s="21">
        <f t="shared" si="79"/>
        <v>0</v>
      </c>
      <c r="AA359" s="21">
        <f t="shared" si="79"/>
        <v>0</v>
      </c>
      <c r="AB359" s="21">
        <f t="shared" si="79"/>
        <v>0</v>
      </c>
      <c r="AC359" s="21">
        <f t="shared" si="79"/>
        <v>0</v>
      </c>
      <c r="AD359" s="21">
        <f t="shared" si="79"/>
        <v>0</v>
      </c>
      <c r="AE359" s="21">
        <f t="shared" si="79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80">+C365+C366</f>
        <v>0</v>
      </c>
      <c r="D364" s="21">
        <f t="shared" si="80"/>
        <v>0</v>
      </c>
      <c r="E364" s="21">
        <f t="shared" si="80"/>
        <v>0</v>
      </c>
      <c r="F364" s="21">
        <f t="shared" si="80"/>
        <v>0</v>
      </c>
      <c r="G364" s="21">
        <f t="shared" si="80"/>
        <v>0</v>
      </c>
      <c r="H364" s="21">
        <f t="shared" si="80"/>
        <v>0</v>
      </c>
      <c r="I364" s="21">
        <f t="shared" si="80"/>
        <v>0</v>
      </c>
      <c r="J364" s="21">
        <f t="shared" si="80"/>
        <v>0</v>
      </c>
      <c r="K364" s="21">
        <f t="shared" si="80"/>
        <v>0</v>
      </c>
      <c r="L364" s="21">
        <f t="shared" si="80"/>
        <v>0</v>
      </c>
      <c r="M364" s="21">
        <f t="shared" si="80"/>
        <v>0</v>
      </c>
      <c r="N364" s="21">
        <f t="shared" si="80"/>
        <v>0</v>
      </c>
      <c r="O364" s="21">
        <f t="shared" si="80"/>
        <v>0</v>
      </c>
      <c r="P364" s="21">
        <f t="shared" si="80"/>
        <v>0</v>
      </c>
      <c r="Q364" s="21">
        <f t="shared" si="80"/>
        <v>0</v>
      </c>
      <c r="R364" s="21">
        <f t="shared" si="80"/>
        <v>0</v>
      </c>
      <c r="S364" s="21">
        <f t="shared" si="80"/>
        <v>0</v>
      </c>
      <c r="T364" s="21">
        <f t="shared" si="80"/>
        <v>0</v>
      </c>
      <c r="U364" s="21">
        <f t="shared" si="80"/>
        <v>0</v>
      </c>
      <c r="V364" s="21">
        <f t="shared" si="80"/>
        <v>0</v>
      </c>
      <c r="W364" s="21">
        <f t="shared" si="80"/>
        <v>0</v>
      </c>
      <c r="X364" s="21">
        <f t="shared" si="80"/>
        <v>0</v>
      </c>
      <c r="Y364" s="21">
        <f t="shared" si="80"/>
        <v>0</v>
      </c>
      <c r="Z364" s="21">
        <f t="shared" si="80"/>
        <v>0</v>
      </c>
      <c r="AA364" s="21">
        <f t="shared" si="80"/>
        <v>0</v>
      </c>
      <c r="AB364" s="21">
        <f t="shared" si="80"/>
        <v>0</v>
      </c>
      <c r="AC364" s="21">
        <f t="shared" si="80"/>
        <v>0</v>
      </c>
      <c r="AD364" s="21">
        <f t="shared" si="80"/>
        <v>0</v>
      </c>
      <c r="AE364" s="21">
        <f t="shared" si="80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1">C368+C371+C374+C377+C380</f>
        <v>0</v>
      </c>
      <c r="D367" s="21">
        <f t="shared" si="81"/>
        <v>0</v>
      </c>
      <c r="E367" s="21">
        <f t="shared" si="81"/>
        <v>0</v>
      </c>
      <c r="F367" s="21">
        <f t="shared" si="81"/>
        <v>0</v>
      </c>
      <c r="G367" s="21">
        <f t="shared" si="81"/>
        <v>0</v>
      </c>
      <c r="H367" s="21">
        <f t="shared" si="81"/>
        <v>0</v>
      </c>
      <c r="I367" s="21">
        <f t="shared" si="81"/>
        <v>0</v>
      </c>
      <c r="J367" s="21">
        <f t="shared" si="81"/>
        <v>0</v>
      </c>
      <c r="K367" s="21">
        <f t="shared" si="81"/>
        <v>0</v>
      </c>
      <c r="L367" s="21">
        <f t="shared" si="81"/>
        <v>0</v>
      </c>
      <c r="M367" s="21">
        <f t="shared" si="81"/>
        <v>0</v>
      </c>
      <c r="N367" s="21">
        <f t="shared" si="81"/>
        <v>0</v>
      </c>
      <c r="O367" s="21">
        <f t="shared" si="81"/>
        <v>0</v>
      </c>
      <c r="P367" s="21">
        <f t="shared" si="81"/>
        <v>0</v>
      </c>
      <c r="Q367" s="21">
        <f t="shared" si="81"/>
        <v>0</v>
      </c>
      <c r="R367" s="21">
        <f t="shared" si="81"/>
        <v>0</v>
      </c>
      <c r="S367" s="21">
        <f t="shared" si="81"/>
        <v>0</v>
      </c>
      <c r="T367" s="21">
        <f t="shared" si="81"/>
        <v>0</v>
      </c>
      <c r="U367" s="21">
        <f t="shared" si="81"/>
        <v>0</v>
      </c>
      <c r="V367" s="21">
        <f t="shared" si="81"/>
        <v>0</v>
      </c>
      <c r="W367" s="21">
        <f t="shared" si="81"/>
        <v>0</v>
      </c>
      <c r="X367" s="21">
        <f t="shared" si="81"/>
        <v>0</v>
      </c>
      <c r="Y367" s="21">
        <f t="shared" si="81"/>
        <v>0</v>
      </c>
      <c r="Z367" s="21">
        <f t="shared" si="81"/>
        <v>0</v>
      </c>
      <c r="AA367" s="21">
        <f t="shared" si="81"/>
        <v>0</v>
      </c>
      <c r="AB367" s="21">
        <f t="shared" si="81"/>
        <v>0</v>
      </c>
      <c r="AC367" s="21">
        <f t="shared" si="81"/>
        <v>0</v>
      </c>
      <c r="AD367" s="21">
        <f t="shared" si="81"/>
        <v>0</v>
      </c>
      <c r="AE367" s="21">
        <f t="shared" si="81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2">+C369+C370</f>
        <v>0</v>
      </c>
      <c r="D368" s="21">
        <f t="shared" si="82"/>
        <v>0</v>
      </c>
      <c r="E368" s="21">
        <f t="shared" si="82"/>
        <v>0</v>
      </c>
      <c r="F368" s="21">
        <f t="shared" si="82"/>
        <v>0</v>
      </c>
      <c r="G368" s="21">
        <f t="shared" si="82"/>
        <v>0</v>
      </c>
      <c r="H368" s="21">
        <f t="shared" si="82"/>
        <v>0</v>
      </c>
      <c r="I368" s="21">
        <f t="shared" si="82"/>
        <v>0</v>
      </c>
      <c r="J368" s="21">
        <f t="shared" si="82"/>
        <v>0</v>
      </c>
      <c r="K368" s="21">
        <f t="shared" si="82"/>
        <v>0</v>
      </c>
      <c r="L368" s="21">
        <f t="shared" si="82"/>
        <v>0</v>
      </c>
      <c r="M368" s="21">
        <f t="shared" si="82"/>
        <v>0</v>
      </c>
      <c r="N368" s="21">
        <f t="shared" si="82"/>
        <v>0</v>
      </c>
      <c r="O368" s="21">
        <f t="shared" si="82"/>
        <v>0</v>
      </c>
      <c r="P368" s="21">
        <f t="shared" si="82"/>
        <v>0</v>
      </c>
      <c r="Q368" s="21">
        <f t="shared" si="82"/>
        <v>0</v>
      </c>
      <c r="R368" s="21">
        <f t="shared" si="82"/>
        <v>0</v>
      </c>
      <c r="S368" s="21">
        <f t="shared" si="82"/>
        <v>0</v>
      </c>
      <c r="T368" s="21">
        <f t="shared" si="82"/>
        <v>0</v>
      </c>
      <c r="U368" s="21">
        <f t="shared" si="82"/>
        <v>0</v>
      </c>
      <c r="V368" s="21">
        <f t="shared" si="82"/>
        <v>0</v>
      </c>
      <c r="W368" s="21">
        <f t="shared" si="82"/>
        <v>0</v>
      </c>
      <c r="X368" s="21">
        <f t="shared" si="82"/>
        <v>0</v>
      </c>
      <c r="Y368" s="21">
        <f t="shared" si="82"/>
        <v>0</v>
      </c>
      <c r="Z368" s="21">
        <f t="shared" si="82"/>
        <v>0</v>
      </c>
      <c r="AA368" s="21">
        <f t="shared" si="82"/>
        <v>0</v>
      </c>
      <c r="AB368" s="21">
        <f t="shared" si="82"/>
        <v>0</v>
      </c>
      <c r="AC368" s="21">
        <f t="shared" si="82"/>
        <v>0</v>
      </c>
      <c r="AD368" s="21">
        <f t="shared" si="82"/>
        <v>0</v>
      </c>
      <c r="AE368" s="21">
        <f t="shared" si="82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3">+C372+C373</f>
        <v>0</v>
      </c>
      <c r="D371" s="21">
        <f t="shared" si="83"/>
        <v>0</v>
      </c>
      <c r="E371" s="21">
        <f t="shared" si="83"/>
        <v>0</v>
      </c>
      <c r="F371" s="21">
        <f t="shared" si="83"/>
        <v>0</v>
      </c>
      <c r="G371" s="21">
        <f t="shared" si="83"/>
        <v>0</v>
      </c>
      <c r="H371" s="21">
        <f t="shared" si="83"/>
        <v>0</v>
      </c>
      <c r="I371" s="21">
        <f t="shared" si="83"/>
        <v>0</v>
      </c>
      <c r="J371" s="21">
        <f t="shared" si="83"/>
        <v>0</v>
      </c>
      <c r="K371" s="21">
        <f t="shared" si="83"/>
        <v>0</v>
      </c>
      <c r="L371" s="21">
        <f t="shared" si="83"/>
        <v>0</v>
      </c>
      <c r="M371" s="21">
        <f t="shared" si="83"/>
        <v>0</v>
      </c>
      <c r="N371" s="21">
        <f t="shared" si="83"/>
        <v>0</v>
      </c>
      <c r="O371" s="21">
        <f t="shared" si="83"/>
        <v>0</v>
      </c>
      <c r="P371" s="21">
        <f t="shared" si="83"/>
        <v>0</v>
      </c>
      <c r="Q371" s="21">
        <f t="shared" si="83"/>
        <v>0</v>
      </c>
      <c r="R371" s="21">
        <f t="shared" si="83"/>
        <v>0</v>
      </c>
      <c r="S371" s="21">
        <f t="shared" si="83"/>
        <v>0</v>
      </c>
      <c r="T371" s="21">
        <f t="shared" si="83"/>
        <v>0</v>
      </c>
      <c r="U371" s="21">
        <f t="shared" si="83"/>
        <v>0</v>
      </c>
      <c r="V371" s="21">
        <f t="shared" si="83"/>
        <v>0</v>
      </c>
      <c r="W371" s="21">
        <f t="shared" si="83"/>
        <v>0</v>
      </c>
      <c r="X371" s="21">
        <f t="shared" si="83"/>
        <v>0</v>
      </c>
      <c r="Y371" s="21">
        <f t="shared" si="83"/>
        <v>0</v>
      </c>
      <c r="Z371" s="21">
        <f t="shared" si="83"/>
        <v>0</v>
      </c>
      <c r="AA371" s="21">
        <f t="shared" si="83"/>
        <v>0</v>
      </c>
      <c r="AB371" s="21">
        <f t="shared" si="83"/>
        <v>0</v>
      </c>
      <c r="AC371" s="21">
        <f t="shared" si="83"/>
        <v>0</v>
      </c>
      <c r="AD371" s="21">
        <f t="shared" si="83"/>
        <v>0</v>
      </c>
      <c r="AE371" s="21">
        <f t="shared" si="83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4">+C375+C376</f>
        <v>0</v>
      </c>
      <c r="D374" s="21">
        <f t="shared" si="84"/>
        <v>0</v>
      </c>
      <c r="E374" s="21">
        <f t="shared" si="84"/>
        <v>0</v>
      </c>
      <c r="F374" s="21">
        <f t="shared" si="84"/>
        <v>0</v>
      </c>
      <c r="G374" s="21">
        <f t="shared" si="84"/>
        <v>0</v>
      </c>
      <c r="H374" s="21">
        <f t="shared" si="84"/>
        <v>0</v>
      </c>
      <c r="I374" s="21">
        <f t="shared" si="84"/>
        <v>0</v>
      </c>
      <c r="J374" s="21">
        <f t="shared" si="84"/>
        <v>0</v>
      </c>
      <c r="K374" s="21">
        <f t="shared" si="84"/>
        <v>0</v>
      </c>
      <c r="L374" s="21">
        <f t="shared" si="84"/>
        <v>0</v>
      </c>
      <c r="M374" s="21">
        <f t="shared" si="84"/>
        <v>0</v>
      </c>
      <c r="N374" s="21">
        <f t="shared" si="84"/>
        <v>0</v>
      </c>
      <c r="O374" s="21">
        <f t="shared" si="84"/>
        <v>0</v>
      </c>
      <c r="P374" s="21">
        <f t="shared" si="84"/>
        <v>0</v>
      </c>
      <c r="Q374" s="21">
        <f t="shared" si="84"/>
        <v>0</v>
      </c>
      <c r="R374" s="21">
        <f t="shared" si="84"/>
        <v>0</v>
      </c>
      <c r="S374" s="21">
        <f t="shared" si="84"/>
        <v>0</v>
      </c>
      <c r="T374" s="21">
        <f t="shared" si="84"/>
        <v>0</v>
      </c>
      <c r="U374" s="21">
        <f t="shared" si="84"/>
        <v>0</v>
      </c>
      <c r="V374" s="21">
        <f t="shared" si="84"/>
        <v>0</v>
      </c>
      <c r="W374" s="21">
        <f t="shared" si="84"/>
        <v>0</v>
      </c>
      <c r="X374" s="21">
        <f t="shared" si="84"/>
        <v>0</v>
      </c>
      <c r="Y374" s="21">
        <f t="shared" si="84"/>
        <v>0</v>
      </c>
      <c r="Z374" s="21">
        <f t="shared" si="84"/>
        <v>0</v>
      </c>
      <c r="AA374" s="21">
        <f t="shared" si="84"/>
        <v>0</v>
      </c>
      <c r="AB374" s="21">
        <f t="shared" si="84"/>
        <v>0</v>
      </c>
      <c r="AC374" s="21">
        <f t="shared" si="84"/>
        <v>0</v>
      </c>
      <c r="AD374" s="21">
        <f t="shared" si="84"/>
        <v>0</v>
      </c>
      <c r="AE374" s="21">
        <f t="shared" si="84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5">+C378+C379</f>
        <v>0</v>
      </c>
      <c r="D377" s="21">
        <f t="shared" si="85"/>
        <v>0</v>
      </c>
      <c r="E377" s="21">
        <f t="shared" si="85"/>
        <v>0</v>
      </c>
      <c r="F377" s="21">
        <f t="shared" si="85"/>
        <v>0</v>
      </c>
      <c r="G377" s="21">
        <f t="shared" si="85"/>
        <v>0</v>
      </c>
      <c r="H377" s="21">
        <f t="shared" si="85"/>
        <v>0</v>
      </c>
      <c r="I377" s="21">
        <f t="shared" si="85"/>
        <v>0</v>
      </c>
      <c r="J377" s="21">
        <f t="shared" si="85"/>
        <v>0</v>
      </c>
      <c r="K377" s="21">
        <f t="shared" si="85"/>
        <v>0</v>
      </c>
      <c r="L377" s="21">
        <f t="shared" si="85"/>
        <v>0</v>
      </c>
      <c r="M377" s="21">
        <f t="shared" si="85"/>
        <v>0</v>
      </c>
      <c r="N377" s="21">
        <f t="shared" si="85"/>
        <v>0</v>
      </c>
      <c r="O377" s="21">
        <f t="shared" si="85"/>
        <v>0</v>
      </c>
      <c r="P377" s="21">
        <f t="shared" si="85"/>
        <v>0</v>
      </c>
      <c r="Q377" s="21">
        <f t="shared" si="85"/>
        <v>0</v>
      </c>
      <c r="R377" s="21">
        <f t="shared" si="85"/>
        <v>0</v>
      </c>
      <c r="S377" s="21">
        <f t="shared" si="85"/>
        <v>0</v>
      </c>
      <c r="T377" s="21">
        <f t="shared" si="85"/>
        <v>0</v>
      </c>
      <c r="U377" s="21">
        <f t="shared" si="85"/>
        <v>0</v>
      </c>
      <c r="V377" s="21">
        <f t="shared" si="85"/>
        <v>0</v>
      </c>
      <c r="W377" s="21">
        <f t="shared" si="85"/>
        <v>0</v>
      </c>
      <c r="X377" s="21">
        <f t="shared" si="85"/>
        <v>0</v>
      </c>
      <c r="Y377" s="21">
        <f t="shared" si="85"/>
        <v>0</v>
      </c>
      <c r="Z377" s="21">
        <f t="shared" si="85"/>
        <v>0</v>
      </c>
      <c r="AA377" s="21">
        <f t="shared" si="85"/>
        <v>0</v>
      </c>
      <c r="AB377" s="21">
        <f t="shared" si="85"/>
        <v>0</v>
      </c>
      <c r="AC377" s="21">
        <f t="shared" si="85"/>
        <v>0</v>
      </c>
      <c r="AD377" s="21">
        <f t="shared" si="85"/>
        <v>0</v>
      </c>
      <c r="AE377" s="21">
        <f t="shared" si="85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6">+C381+C382</f>
        <v>0</v>
      </c>
      <c r="D380" s="21">
        <f t="shared" si="86"/>
        <v>0</v>
      </c>
      <c r="E380" s="21">
        <f t="shared" si="86"/>
        <v>0</v>
      </c>
      <c r="F380" s="21">
        <f t="shared" si="86"/>
        <v>0</v>
      </c>
      <c r="G380" s="21">
        <f t="shared" si="86"/>
        <v>0</v>
      </c>
      <c r="H380" s="21">
        <f t="shared" si="86"/>
        <v>0</v>
      </c>
      <c r="I380" s="21">
        <f t="shared" si="86"/>
        <v>0</v>
      </c>
      <c r="J380" s="21">
        <f t="shared" si="86"/>
        <v>0</v>
      </c>
      <c r="K380" s="21">
        <f t="shared" si="86"/>
        <v>0</v>
      </c>
      <c r="L380" s="21">
        <f t="shared" si="86"/>
        <v>0</v>
      </c>
      <c r="M380" s="21">
        <f t="shared" si="86"/>
        <v>0</v>
      </c>
      <c r="N380" s="21">
        <f t="shared" si="86"/>
        <v>0</v>
      </c>
      <c r="O380" s="21">
        <f t="shared" si="86"/>
        <v>0</v>
      </c>
      <c r="P380" s="21">
        <f t="shared" si="86"/>
        <v>0</v>
      </c>
      <c r="Q380" s="21">
        <f t="shared" si="86"/>
        <v>0</v>
      </c>
      <c r="R380" s="21">
        <f t="shared" si="86"/>
        <v>0</v>
      </c>
      <c r="S380" s="21">
        <f t="shared" si="86"/>
        <v>0</v>
      </c>
      <c r="T380" s="21">
        <f t="shared" si="86"/>
        <v>0</v>
      </c>
      <c r="U380" s="21">
        <f t="shared" si="86"/>
        <v>0</v>
      </c>
      <c r="V380" s="21">
        <f t="shared" si="86"/>
        <v>0</v>
      </c>
      <c r="W380" s="21">
        <f t="shared" si="86"/>
        <v>0</v>
      </c>
      <c r="X380" s="21">
        <f t="shared" si="86"/>
        <v>0</v>
      </c>
      <c r="Y380" s="21">
        <f t="shared" si="86"/>
        <v>0</v>
      </c>
      <c r="Z380" s="21">
        <f t="shared" si="86"/>
        <v>0</v>
      </c>
      <c r="AA380" s="21">
        <f t="shared" si="86"/>
        <v>0</v>
      </c>
      <c r="AB380" s="21">
        <f t="shared" si="86"/>
        <v>0</v>
      </c>
      <c r="AC380" s="21">
        <f t="shared" si="86"/>
        <v>0</v>
      </c>
      <c r="AD380" s="21">
        <f t="shared" si="86"/>
        <v>0</v>
      </c>
      <c r="AE380" s="21">
        <f t="shared" si="86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7">+C384+C385</f>
        <v>0</v>
      </c>
      <c r="D383" s="21">
        <f t="shared" si="87"/>
        <v>0</v>
      </c>
      <c r="E383" s="21">
        <f t="shared" si="87"/>
        <v>0</v>
      </c>
      <c r="F383" s="21">
        <f t="shared" si="87"/>
        <v>0</v>
      </c>
      <c r="G383" s="21">
        <f t="shared" si="87"/>
        <v>0</v>
      </c>
      <c r="H383" s="21">
        <f t="shared" si="87"/>
        <v>0</v>
      </c>
      <c r="I383" s="21">
        <f t="shared" si="87"/>
        <v>0</v>
      </c>
      <c r="J383" s="21">
        <f t="shared" si="87"/>
        <v>0</v>
      </c>
      <c r="K383" s="21">
        <f t="shared" si="87"/>
        <v>0</v>
      </c>
      <c r="L383" s="21">
        <f t="shared" si="87"/>
        <v>0</v>
      </c>
      <c r="M383" s="21">
        <f t="shared" si="87"/>
        <v>0</v>
      </c>
      <c r="N383" s="21">
        <f t="shared" si="87"/>
        <v>0</v>
      </c>
      <c r="O383" s="21">
        <f t="shared" si="87"/>
        <v>0</v>
      </c>
      <c r="P383" s="21">
        <f t="shared" si="87"/>
        <v>0</v>
      </c>
      <c r="Q383" s="21">
        <f t="shared" si="87"/>
        <v>0</v>
      </c>
      <c r="R383" s="21">
        <f t="shared" si="87"/>
        <v>0</v>
      </c>
      <c r="S383" s="21">
        <f t="shared" si="87"/>
        <v>0</v>
      </c>
      <c r="T383" s="21">
        <f t="shared" si="87"/>
        <v>0</v>
      </c>
      <c r="U383" s="21">
        <f t="shared" si="87"/>
        <v>0</v>
      </c>
      <c r="V383" s="21">
        <f t="shared" si="87"/>
        <v>0</v>
      </c>
      <c r="W383" s="21">
        <f t="shared" si="87"/>
        <v>0</v>
      </c>
      <c r="X383" s="21">
        <f t="shared" si="87"/>
        <v>0</v>
      </c>
      <c r="Y383" s="21">
        <f t="shared" si="87"/>
        <v>0</v>
      </c>
      <c r="Z383" s="21">
        <f t="shared" si="87"/>
        <v>0</v>
      </c>
      <c r="AA383" s="21">
        <f t="shared" si="87"/>
        <v>0</v>
      </c>
      <c r="AB383" s="21">
        <f t="shared" si="87"/>
        <v>0</v>
      </c>
      <c r="AC383" s="21">
        <f t="shared" si="87"/>
        <v>0</v>
      </c>
      <c r="AD383" s="21">
        <f t="shared" si="87"/>
        <v>0</v>
      </c>
      <c r="AE383" s="21">
        <f t="shared" si="87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8">+C392+C393</f>
        <v>0</v>
      </c>
      <c r="D391" s="21">
        <f t="shared" si="88"/>
        <v>0</v>
      </c>
      <c r="E391" s="21">
        <f t="shared" si="88"/>
        <v>0</v>
      </c>
      <c r="F391" s="21">
        <f t="shared" si="88"/>
        <v>0</v>
      </c>
      <c r="G391" s="21">
        <f t="shared" si="88"/>
        <v>0</v>
      </c>
      <c r="H391" s="21">
        <f t="shared" si="88"/>
        <v>0</v>
      </c>
      <c r="I391" s="21">
        <f t="shared" si="88"/>
        <v>0</v>
      </c>
      <c r="J391" s="21">
        <f t="shared" si="88"/>
        <v>0</v>
      </c>
      <c r="K391" s="21">
        <f t="shared" si="88"/>
        <v>0</v>
      </c>
      <c r="L391" s="21">
        <f t="shared" si="88"/>
        <v>0</v>
      </c>
      <c r="M391" s="21">
        <f t="shared" si="88"/>
        <v>0</v>
      </c>
      <c r="N391" s="21">
        <f t="shared" si="88"/>
        <v>0</v>
      </c>
      <c r="O391" s="21">
        <f t="shared" si="88"/>
        <v>0</v>
      </c>
      <c r="P391" s="21">
        <f t="shared" si="88"/>
        <v>0</v>
      </c>
      <c r="Q391" s="21">
        <f t="shared" si="88"/>
        <v>0</v>
      </c>
      <c r="R391" s="21">
        <f t="shared" si="88"/>
        <v>0</v>
      </c>
      <c r="S391" s="21">
        <f t="shared" si="88"/>
        <v>0</v>
      </c>
      <c r="T391" s="21">
        <f t="shared" si="88"/>
        <v>0</v>
      </c>
      <c r="U391" s="21">
        <f t="shared" si="88"/>
        <v>0</v>
      </c>
      <c r="V391" s="21">
        <f t="shared" si="88"/>
        <v>0</v>
      </c>
      <c r="W391" s="21">
        <f t="shared" si="88"/>
        <v>0</v>
      </c>
      <c r="X391" s="21">
        <f t="shared" si="88"/>
        <v>0</v>
      </c>
      <c r="Y391" s="21">
        <f t="shared" si="88"/>
        <v>0</v>
      </c>
      <c r="Z391" s="21">
        <f t="shared" si="88"/>
        <v>0</v>
      </c>
      <c r="AA391" s="21">
        <f t="shared" si="88"/>
        <v>0</v>
      </c>
      <c r="AB391" s="21">
        <f t="shared" si="88"/>
        <v>0</v>
      </c>
      <c r="AC391" s="21">
        <f t="shared" si="88"/>
        <v>0</v>
      </c>
      <c r="AD391" s="21">
        <f t="shared" si="88"/>
        <v>0</v>
      </c>
      <c r="AE391" s="21">
        <f t="shared" si="88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9">+C394+C395+C396+C397+C398</f>
        <v>0</v>
      </c>
      <c r="D393" s="21">
        <f t="shared" si="89"/>
        <v>0</v>
      </c>
      <c r="E393" s="21">
        <f t="shared" si="89"/>
        <v>0</v>
      </c>
      <c r="F393" s="21">
        <f t="shared" si="89"/>
        <v>0</v>
      </c>
      <c r="G393" s="21">
        <f t="shared" si="89"/>
        <v>0</v>
      </c>
      <c r="H393" s="21">
        <f t="shared" si="89"/>
        <v>0</v>
      </c>
      <c r="I393" s="21">
        <f t="shared" si="89"/>
        <v>0</v>
      </c>
      <c r="J393" s="21">
        <f t="shared" si="89"/>
        <v>0</v>
      </c>
      <c r="K393" s="21">
        <f t="shared" si="89"/>
        <v>0</v>
      </c>
      <c r="L393" s="21">
        <f t="shared" si="89"/>
        <v>0</v>
      </c>
      <c r="M393" s="21">
        <f t="shared" si="89"/>
        <v>0</v>
      </c>
      <c r="N393" s="21">
        <f t="shared" si="89"/>
        <v>0</v>
      </c>
      <c r="O393" s="21">
        <f t="shared" si="89"/>
        <v>0</v>
      </c>
      <c r="P393" s="21">
        <f t="shared" si="89"/>
        <v>0</v>
      </c>
      <c r="Q393" s="21">
        <f t="shared" si="89"/>
        <v>0</v>
      </c>
      <c r="R393" s="21">
        <f t="shared" si="89"/>
        <v>0</v>
      </c>
      <c r="S393" s="21">
        <f t="shared" si="89"/>
        <v>0</v>
      </c>
      <c r="T393" s="21">
        <f t="shared" si="89"/>
        <v>0</v>
      </c>
      <c r="U393" s="21">
        <f t="shared" si="89"/>
        <v>0</v>
      </c>
      <c r="V393" s="21">
        <f t="shared" si="89"/>
        <v>0</v>
      </c>
      <c r="W393" s="21">
        <f t="shared" si="89"/>
        <v>0</v>
      </c>
      <c r="X393" s="21">
        <f t="shared" si="89"/>
        <v>0</v>
      </c>
      <c r="Y393" s="21">
        <f t="shared" si="89"/>
        <v>0</v>
      </c>
      <c r="Z393" s="21">
        <f t="shared" si="89"/>
        <v>0</v>
      </c>
      <c r="AA393" s="21">
        <f t="shared" si="89"/>
        <v>0</v>
      </c>
      <c r="AB393" s="21">
        <f t="shared" si="89"/>
        <v>0</v>
      </c>
      <c r="AC393" s="21">
        <f t="shared" si="89"/>
        <v>0</v>
      </c>
      <c r="AD393" s="21">
        <f t="shared" si="89"/>
        <v>0</v>
      </c>
      <c r="AE393" s="21">
        <f t="shared" si="89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0">+C400+C401</f>
        <v>0</v>
      </c>
      <c r="D399" s="21">
        <f t="shared" si="90"/>
        <v>0</v>
      </c>
      <c r="E399" s="21">
        <f t="shared" si="90"/>
        <v>0</v>
      </c>
      <c r="F399" s="21">
        <f t="shared" si="90"/>
        <v>0</v>
      </c>
      <c r="G399" s="21">
        <f t="shared" si="90"/>
        <v>0</v>
      </c>
      <c r="H399" s="21">
        <f t="shared" si="90"/>
        <v>0</v>
      </c>
      <c r="I399" s="21">
        <f t="shared" si="90"/>
        <v>0</v>
      </c>
      <c r="J399" s="21">
        <f t="shared" si="90"/>
        <v>0</v>
      </c>
      <c r="K399" s="21">
        <f t="shared" si="90"/>
        <v>0</v>
      </c>
      <c r="L399" s="21">
        <f t="shared" si="90"/>
        <v>0</v>
      </c>
      <c r="M399" s="21">
        <f t="shared" si="90"/>
        <v>0</v>
      </c>
      <c r="N399" s="21">
        <f t="shared" si="90"/>
        <v>0</v>
      </c>
      <c r="O399" s="21">
        <f t="shared" si="90"/>
        <v>0</v>
      </c>
      <c r="P399" s="21">
        <f t="shared" si="90"/>
        <v>0</v>
      </c>
      <c r="Q399" s="21">
        <f t="shared" si="90"/>
        <v>0</v>
      </c>
      <c r="R399" s="21">
        <f t="shared" si="90"/>
        <v>0</v>
      </c>
      <c r="S399" s="21">
        <f t="shared" si="90"/>
        <v>0</v>
      </c>
      <c r="T399" s="21">
        <f t="shared" si="90"/>
        <v>0</v>
      </c>
      <c r="U399" s="21">
        <f t="shared" si="90"/>
        <v>0</v>
      </c>
      <c r="V399" s="21">
        <f t="shared" si="90"/>
        <v>0</v>
      </c>
      <c r="W399" s="21">
        <f t="shared" si="90"/>
        <v>0</v>
      </c>
      <c r="X399" s="21">
        <f t="shared" si="90"/>
        <v>0</v>
      </c>
      <c r="Y399" s="21">
        <f t="shared" si="90"/>
        <v>0</v>
      </c>
      <c r="Z399" s="21">
        <f t="shared" si="90"/>
        <v>0</v>
      </c>
      <c r="AA399" s="21">
        <f t="shared" si="90"/>
        <v>0</v>
      </c>
      <c r="AB399" s="21">
        <f t="shared" si="90"/>
        <v>0</v>
      </c>
      <c r="AC399" s="21">
        <f t="shared" si="90"/>
        <v>0</v>
      </c>
      <c r="AD399" s="21">
        <f t="shared" si="90"/>
        <v>0</v>
      </c>
      <c r="AE399" s="21">
        <f t="shared" si="90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1">+C408+C409</f>
        <v>0</v>
      </c>
      <c r="D407" s="21">
        <f t="shared" si="91"/>
        <v>0</v>
      </c>
      <c r="E407" s="21">
        <f t="shared" si="91"/>
        <v>0</v>
      </c>
      <c r="F407" s="21">
        <f t="shared" si="91"/>
        <v>0</v>
      </c>
      <c r="G407" s="21">
        <f t="shared" si="91"/>
        <v>0</v>
      </c>
      <c r="H407" s="21">
        <f t="shared" si="91"/>
        <v>0</v>
      </c>
      <c r="I407" s="21">
        <f t="shared" si="91"/>
        <v>0</v>
      </c>
      <c r="J407" s="21">
        <f t="shared" si="91"/>
        <v>0</v>
      </c>
      <c r="K407" s="21">
        <f t="shared" si="91"/>
        <v>0</v>
      </c>
      <c r="L407" s="21">
        <f t="shared" si="91"/>
        <v>0</v>
      </c>
      <c r="M407" s="21">
        <f t="shared" si="91"/>
        <v>0</v>
      </c>
      <c r="N407" s="21">
        <f t="shared" si="91"/>
        <v>0</v>
      </c>
      <c r="O407" s="21">
        <f t="shared" si="91"/>
        <v>0</v>
      </c>
      <c r="P407" s="21">
        <f t="shared" si="91"/>
        <v>0</v>
      </c>
      <c r="Q407" s="21">
        <f t="shared" si="91"/>
        <v>0</v>
      </c>
      <c r="R407" s="21">
        <f t="shared" si="91"/>
        <v>0</v>
      </c>
      <c r="S407" s="21">
        <f t="shared" si="91"/>
        <v>0</v>
      </c>
      <c r="T407" s="21">
        <f t="shared" si="91"/>
        <v>0</v>
      </c>
      <c r="U407" s="21">
        <f t="shared" si="91"/>
        <v>0</v>
      </c>
      <c r="V407" s="21">
        <f t="shared" si="91"/>
        <v>0</v>
      </c>
      <c r="W407" s="21">
        <f t="shared" si="91"/>
        <v>0</v>
      </c>
      <c r="X407" s="21">
        <f t="shared" si="91"/>
        <v>0</v>
      </c>
      <c r="Y407" s="21">
        <f t="shared" si="91"/>
        <v>0</v>
      </c>
      <c r="Z407" s="21">
        <f t="shared" si="91"/>
        <v>0</v>
      </c>
      <c r="AA407" s="21">
        <f t="shared" si="91"/>
        <v>0</v>
      </c>
      <c r="AB407" s="21">
        <f t="shared" si="91"/>
        <v>0</v>
      </c>
      <c r="AC407" s="21">
        <f t="shared" si="91"/>
        <v>0</v>
      </c>
      <c r="AD407" s="21">
        <f t="shared" si="91"/>
        <v>0</v>
      </c>
      <c r="AE407" s="21">
        <f t="shared" si="91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2">+C410+C411+C412+C413+C414</f>
        <v>0</v>
      </c>
      <c r="D409" s="21">
        <f t="shared" si="92"/>
        <v>0</v>
      </c>
      <c r="E409" s="21">
        <f t="shared" si="92"/>
        <v>0</v>
      </c>
      <c r="F409" s="21">
        <f t="shared" si="92"/>
        <v>0</v>
      </c>
      <c r="G409" s="21">
        <f t="shared" si="92"/>
        <v>0</v>
      </c>
      <c r="H409" s="21">
        <f t="shared" si="92"/>
        <v>0</v>
      </c>
      <c r="I409" s="21">
        <f t="shared" si="92"/>
        <v>0</v>
      </c>
      <c r="J409" s="21">
        <f t="shared" si="92"/>
        <v>0</v>
      </c>
      <c r="K409" s="21">
        <f t="shared" si="92"/>
        <v>0</v>
      </c>
      <c r="L409" s="21">
        <f t="shared" si="92"/>
        <v>0</v>
      </c>
      <c r="M409" s="21">
        <f t="shared" si="92"/>
        <v>0</v>
      </c>
      <c r="N409" s="21">
        <f t="shared" si="92"/>
        <v>0</v>
      </c>
      <c r="O409" s="21">
        <f t="shared" si="92"/>
        <v>0</v>
      </c>
      <c r="P409" s="21">
        <f t="shared" si="92"/>
        <v>0</v>
      </c>
      <c r="Q409" s="21">
        <f t="shared" si="92"/>
        <v>0</v>
      </c>
      <c r="R409" s="21">
        <f t="shared" si="92"/>
        <v>0</v>
      </c>
      <c r="S409" s="21">
        <f t="shared" si="92"/>
        <v>0</v>
      </c>
      <c r="T409" s="21">
        <f t="shared" si="92"/>
        <v>0</v>
      </c>
      <c r="U409" s="21">
        <f t="shared" si="92"/>
        <v>0</v>
      </c>
      <c r="V409" s="21">
        <f t="shared" si="92"/>
        <v>0</v>
      </c>
      <c r="W409" s="21">
        <f t="shared" si="92"/>
        <v>0</v>
      </c>
      <c r="X409" s="21">
        <f t="shared" si="92"/>
        <v>0</v>
      </c>
      <c r="Y409" s="21">
        <f t="shared" si="92"/>
        <v>0</v>
      </c>
      <c r="Z409" s="21">
        <f t="shared" si="92"/>
        <v>0</v>
      </c>
      <c r="AA409" s="21">
        <f t="shared" si="92"/>
        <v>0</v>
      </c>
      <c r="AB409" s="21">
        <f t="shared" si="92"/>
        <v>0</v>
      </c>
      <c r="AC409" s="21">
        <f t="shared" si="92"/>
        <v>0</v>
      </c>
      <c r="AD409" s="21">
        <f t="shared" si="92"/>
        <v>0</v>
      </c>
      <c r="AE409" s="21">
        <f t="shared" si="92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3">+C416+C417</f>
        <v>0</v>
      </c>
      <c r="D415" s="21">
        <f t="shared" si="93"/>
        <v>0</v>
      </c>
      <c r="E415" s="21">
        <f t="shared" si="93"/>
        <v>0</v>
      </c>
      <c r="F415" s="21">
        <f t="shared" si="93"/>
        <v>0</v>
      </c>
      <c r="G415" s="21">
        <f t="shared" si="93"/>
        <v>0</v>
      </c>
      <c r="H415" s="21">
        <f t="shared" si="93"/>
        <v>0</v>
      </c>
      <c r="I415" s="21">
        <f t="shared" si="93"/>
        <v>0</v>
      </c>
      <c r="J415" s="21">
        <f t="shared" si="93"/>
        <v>0</v>
      </c>
      <c r="K415" s="21">
        <f t="shared" si="93"/>
        <v>0</v>
      </c>
      <c r="L415" s="21">
        <f t="shared" si="93"/>
        <v>0</v>
      </c>
      <c r="M415" s="21">
        <f t="shared" si="93"/>
        <v>0</v>
      </c>
      <c r="N415" s="21">
        <f t="shared" si="93"/>
        <v>0</v>
      </c>
      <c r="O415" s="21">
        <f t="shared" si="93"/>
        <v>0</v>
      </c>
      <c r="P415" s="21">
        <f t="shared" si="93"/>
        <v>0</v>
      </c>
      <c r="Q415" s="21">
        <f t="shared" si="93"/>
        <v>0</v>
      </c>
      <c r="R415" s="21">
        <f t="shared" si="93"/>
        <v>0</v>
      </c>
      <c r="S415" s="21">
        <f t="shared" si="93"/>
        <v>0</v>
      </c>
      <c r="T415" s="21">
        <f t="shared" si="93"/>
        <v>0</v>
      </c>
      <c r="U415" s="21">
        <f t="shared" si="93"/>
        <v>0</v>
      </c>
      <c r="V415" s="21">
        <f t="shared" si="93"/>
        <v>0</v>
      </c>
      <c r="W415" s="21">
        <f t="shared" si="93"/>
        <v>0</v>
      </c>
      <c r="X415" s="21">
        <f t="shared" si="93"/>
        <v>0</v>
      </c>
      <c r="Y415" s="21">
        <f t="shared" si="93"/>
        <v>0</v>
      </c>
      <c r="Z415" s="21">
        <f t="shared" si="93"/>
        <v>0</v>
      </c>
      <c r="AA415" s="21">
        <f t="shared" si="93"/>
        <v>0</v>
      </c>
      <c r="AB415" s="21">
        <f t="shared" si="93"/>
        <v>0</v>
      </c>
      <c r="AC415" s="21">
        <f t="shared" si="93"/>
        <v>0</v>
      </c>
      <c r="AD415" s="21">
        <f t="shared" si="93"/>
        <v>0</v>
      </c>
      <c r="AE415" s="21">
        <f t="shared" si="93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4">+C418+C419+C420+C421+C422</f>
        <v>0</v>
      </c>
      <c r="D417" s="21">
        <f t="shared" si="94"/>
        <v>0</v>
      </c>
      <c r="E417" s="21">
        <f t="shared" si="94"/>
        <v>0</v>
      </c>
      <c r="F417" s="21">
        <f t="shared" si="94"/>
        <v>0</v>
      </c>
      <c r="G417" s="21">
        <f t="shared" si="94"/>
        <v>0</v>
      </c>
      <c r="H417" s="21">
        <f t="shared" si="94"/>
        <v>0</v>
      </c>
      <c r="I417" s="21">
        <f t="shared" si="94"/>
        <v>0</v>
      </c>
      <c r="J417" s="21">
        <f t="shared" si="94"/>
        <v>0</v>
      </c>
      <c r="K417" s="21">
        <f t="shared" si="94"/>
        <v>0</v>
      </c>
      <c r="L417" s="21">
        <f t="shared" si="94"/>
        <v>0</v>
      </c>
      <c r="M417" s="21">
        <f t="shared" si="94"/>
        <v>0</v>
      </c>
      <c r="N417" s="21">
        <f t="shared" si="94"/>
        <v>0</v>
      </c>
      <c r="O417" s="21">
        <f t="shared" si="94"/>
        <v>0</v>
      </c>
      <c r="P417" s="21">
        <f t="shared" si="94"/>
        <v>0</v>
      </c>
      <c r="Q417" s="21">
        <f t="shared" si="94"/>
        <v>0</v>
      </c>
      <c r="R417" s="21">
        <f t="shared" si="94"/>
        <v>0</v>
      </c>
      <c r="S417" s="21">
        <f t="shared" si="94"/>
        <v>0</v>
      </c>
      <c r="T417" s="21">
        <f t="shared" si="94"/>
        <v>0</v>
      </c>
      <c r="U417" s="21">
        <f t="shared" si="94"/>
        <v>0</v>
      </c>
      <c r="V417" s="21">
        <f t="shared" si="94"/>
        <v>0</v>
      </c>
      <c r="W417" s="21">
        <f t="shared" si="94"/>
        <v>0</v>
      </c>
      <c r="X417" s="21">
        <f t="shared" si="94"/>
        <v>0</v>
      </c>
      <c r="Y417" s="21">
        <f t="shared" si="94"/>
        <v>0</v>
      </c>
      <c r="Z417" s="21">
        <f t="shared" si="94"/>
        <v>0</v>
      </c>
      <c r="AA417" s="21">
        <f t="shared" si="94"/>
        <v>0</v>
      </c>
      <c r="AB417" s="21">
        <f t="shared" si="94"/>
        <v>0</v>
      </c>
      <c r="AC417" s="21">
        <f t="shared" si="94"/>
        <v>0</v>
      </c>
      <c r="AD417" s="21">
        <f t="shared" si="94"/>
        <v>0</v>
      </c>
      <c r="AE417" s="21">
        <f t="shared" si="94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5">+C426+C430+C431+C434</f>
        <v>0</v>
      </c>
      <c r="D425" s="28">
        <f t="shared" si="95"/>
        <v>0</v>
      </c>
      <c r="E425" s="28">
        <f t="shared" si="95"/>
        <v>0</v>
      </c>
      <c r="F425" s="28">
        <f t="shared" si="95"/>
        <v>0</v>
      </c>
      <c r="G425" s="28">
        <f t="shared" si="95"/>
        <v>0</v>
      </c>
      <c r="H425" s="28">
        <f t="shared" si="95"/>
        <v>0</v>
      </c>
      <c r="I425" s="28">
        <f t="shared" si="95"/>
        <v>0</v>
      </c>
      <c r="J425" s="28">
        <f t="shared" si="95"/>
        <v>0</v>
      </c>
      <c r="K425" s="28">
        <f t="shared" si="95"/>
        <v>0</v>
      </c>
      <c r="L425" s="28">
        <f t="shared" si="95"/>
        <v>0</v>
      </c>
      <c r="M425" s="28">
        <f t="shared" si="95"/>
        <v>0</v>
      </c>
      <c r="N425" s="28">
        <f t="shared" si="95"/>
        <v>0</v>
      </c>
      <c r="O425" s="28">
        <f t="shared" si="95"/>
        <v>0</v>
      </c>
      <c r="P425" s="28">
        <f t="shared" si="95"/>
        <v>0</v>
      </c>
      <c r="Q425" s="28">
        <f t="shared" si="95"/>
        <v>0</v>
      </c>
      <c r="R425" s="28">
        <f t="shared" si="95"/>
        <v>0</v>
      </c>
      <c r="S425" s="28">
        <f t="shared" si="95"/>
        <v>0</v>
      </c>
      <c r="T425" s="28">
        <f t="shared" si="95"/>
        <v>0</v>
      </c>
      <c r="U425" s="28">
        <f t="shared" si="95"/>
        <v>0</v>
      </c>
      <c r="V425" s="28">
        <f t="shared" si="95"/>
        <v>0</v>
      </c>
      <c r="W425" s="28">
        <f t="shared" si="95"/>
        <v>0</v>
      </c>
      <c r="X425" s="28">
        <f t="shared" si="95"/>
        <v>0</v>
      </c>
      <c r="Y425" s="28">
        <f t="shared" si="95"/>
        <v>0</v>
      </c>
      <c r="Z425" s="28">
        <f t="shared" si="95"/>
        <v>0</v>
      </c>
      <c r="AA425" s="28">
        <f t="shared" si="95"/>
        <v>0</v>
      </c>
      <c r="AB425" s="28">
        <f t="shared" si="95"/>
        <v>0</v>
      </c>
      <c r="AC425" s="28">
        <f t="shared" si="95"/>
        <v>0</v>
      </c>
      <c r="AD425" s="28">
        <f t="shared" si="95"/>
        <v>0</v>
      </c>
      <c r="AE425" s="28">
        <f t="shared" si="95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6">+C441+C442</f>
        <v>0</v>
      </c>
      <c r="D440" s="21">
        <f t="shared" si="96"/>
        <v>0</v>
      </c>
      <c r="E440" s="21">
        <f t="shared" si="96"/>
        <v>0</v>
      </c>
      <c r="F440" s="21">
        <f t="shared" si="96"/>
        <v>0</v>
      </c>
      <c r="G440" s="21">
        <f t="shared" si="96"/>
        <v>0</v>
      </c>
      <c r="H440" s="21">
        <f t="shared" si="96"/>
        <v>0</v>
      </c>
      <c r="I440" s="21">
        <f t="shared" si="96"/>
        <v>0</v>
      </c>
      <c r="J440" s="21">
        <f t="shared" si="96"/>
        <v>0</v>
      </c>
      <c r="K440" s="21">
        <f t="shared" si="96"/>
        <v>0</v>
      </c>
      <c r="L440" s="21">
        <f t="shared" si="96"/>
        <v>0</v>
      </c>
      <c r="M440" s="21">
        <f t="shared" si="96"/>
        <v>0</v>
      </c>
      <c r="N440" s="21">
        <f t="shared" si="96"/>
        <v>0</v>
      </c>
      <c r="O440" s="21">
        <f t="shared" si="96"/>
        <v>0</v>
      </c>
      <c r="P440" s="21">
        <f t="shared" si="96"/>
        <v>0</v>
      </c>
      <c r="Q440" s="21">
        <f t="shared" si="96"/>
        <v>0</v>
      </c>
      <c r="R440" s="21">
        <f t="shared" si="96"/>
        <v>0</v>
      </c>
      <c r="S440" s="21">
        <f t="shared" si="96"/>
        <v>0</v>
      </c>
      <c r="T440" s="21">
        <f t="shared" si="96"/>
        <v>0</v>
      </c>
      <c r="U440" s="21">
        <f t="shared" si="96"/>
        <v>0</v>
      </c>
      <c r="V440" s="21">
        <f t="shared" si="96"/>
        <v>0</v>
      </c>
      <c r="W440" s="21">
        <f t="shared" si="96"/>
        <v>0</v>
      </c>
      <c r="X440" s="21">
        <f t="shared" si="96"/>
        <v>0</v>
      </c>
      <c r="Y440" s="21">
        <f t="shared" si="96"/>
        <v>0</v>
      </c>
      <c r="Z440" s="21">
        <f t="shared" si="96"/>
        <v>0</v>
      </c>
      <c r="AA440" s="21">
        <f t="shared" si="96"/>
        <v>0</v>
      </c>
      <c r="AB440" s="21">
        <f t="shared" si="96"/>
        <v>0</v>
      </c>
      <c r="AC440" s="21">
        <f t="shared" si="96"/>
        <v>0</v>
      </c>
      <c r="AD440" s="21">
        <f t="shared" si="96"/>
        <v>0</v>
      </c>
      <c r="AE440" s="21">
        <f t="shared" si="96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7">+C455-C4</f>
        <v>0</v>
      </c>
      <c r="D453" s="71">
        <f t="shared" si="97"/>
        <v>0</v>
      </c>
      <c r="E453" s="71">
        <f t="shared" si="97"/>
        <v>0</v>
      </c>
      <c r="F453" s="71">
        <f t="shared" si="97"/>
        <v>0</v>
      </c>
      <c r="G453" s="71">
        <f t="shared" si="97"/>
        <v>0</v>
      </c>
      <c r="H453" s="71">
        <f t="shared" si="97"/>
        <v>0</v>
      </c>
      <c r="I453" s="71">
        <f t="shared" si="97"/>
        <v>0</v>
      </c>
      <c r="J453" s="71">
        <f t="shared" si="97"/>
        <v>0</v>
      </c>
      <c r="K453" s="71">
        <f t="shared" si="97"/>
        <v>0</v>
      </c>
      <c r="L453" s="71">
        <f t="shared" si="97"/>
        <v>0</v>
      </c>
      <c r="M453" s="71">
        <f t="shared" si="97"/>
        <v>0</v>
      </c>
      <c r="N453" s="71">
        <f t="shared" si="97"/>
        <v>0</v>
      </c>
      <c r="O453" s="71">
        <f t="shared" si="97"/>
        <v>0</v>
      </c>
      <c r="P453" s="71">
        <f t="shared" si="97"/>
        <v>0</v>
      </c>
      <c r="Q453" s="71">
        <f t="shared" si="97"/>
        <v>0</v>
      </c>
      <c r="R453" s="71">
        <f t="shared" si="97"/>
        <v>0</v>
      </c>
      <c r="S453" s="71">
        <f t="shared" si="97"/>
        <v>0</v>
      </c>
      <c r="T453" s="71">
        <f t="shared" si="97"/>
        <v>0</v>
      </c>
      <c r="U453" s="71">
        <f t="shared" si="97"/>
        <v>0</v>
      </c>
      <c r="V453" s="71">
        <f t="shared" si="97"/>
        <v>0</v>
      </c>
      <c r="W453" s="71">
        <f t="shared" si="97"/>
        <v>0</v>
      </c>
      <c r="X453" s="71">
        <f t="shared" si="97"/>
        <v>0</v>
      </c>
      <c r="Y453" s="71">
        <f t="shared" si="97"/>
        <v>0</v>
      </c>
      <c r="Z453" s="71">
        <f t="shared" si="97"/>
        <v>0</v>
      </c>
      <c r="AA453" s="71">
        <f t="shared" si="97"/>
        <v>0</v>
      </c>
      <c r="AB453" s="71">
        <f t="shared" si="97"/>
        <v>0</v>
      </c>
      <c r="AC453" s="71">
        <f t="shared" si="97"/>
        <v>0</v>
      </c>
      <c r="AD453" s="71">
        <f t="shared" si="97"/>
        <v>0</v>
      </c>
      <c r="AE453" s="71">
        <f t="shared" si="9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8">+C456+C471+C524+C555+C576</f>
        <v>0</v>
      </c>
      <c r="D455" s="28">
        <f t="shared" si="98"/>
        <v>0</v>
      </c>
      <c r="E455" s="28">
        <f t="shared" si="98"/>
        <v>0</v>
      </c>
      <c r="F455" s="28">
        <f t="shared" si="98"/>
        <v>0</v>
      </c>
      <c r="G455" s="28">
        <f t="shared" si="98"/>
        <v>0</v>
      </c>
      <c r="H455" s="28">
        <f t="shared" si="98"/>
        <v>0</v>
      </c>
      <c r="I455" s="28">
        <f t="shared" si="98"/>
        <v>0</v>
      </c>
      <c r="J455" s="28">
        <f t="shared" si="98"/>
        <v>0</v>
      </c>
      <c r="K455" s="28">
        <f t="shared" si="98"/>
        <v>0</v>
      </c>
      <c r="L455" s="28">
        <f t="shared" si="98"/>
        <v>0</v>
      </c>
      <c r="M455" s="28">
        <f t="shared" si="98"/>
        <v>0</v>
      </c>
      <c r="N455" s="28">
        <f t="shared" si="98"/>
        <v>0</v>
      </c>
      <c r="O455" s="28">
        <f t="shared" si="98"/>
        <v>0</v>
      </c>
      <c r="P455" s="28">
        <f t="shared" si="98"/>
        <v>0</v>
      </c>
      <c r="Q455" s="28">
        <f t="shared" si="98"/>
        <v>0</v>
      </c>
      <c r="R455" s="28">
        <f t="shared" si="98"/>
        <v>0</v>
      </c>
      <c r="S455" s="28">
        <f t="shared" si="98"/>
        <v>0</v>
      </c>
      <c r="T455" s="28">
        <f t="shared" si="98"/>
        <v>0</v>
      </c>
      <c r="U455" s="28">
        <f t="shared" si="98"/>
        <v>0</v>
      </c>
      <c r="V455" s="28">
        <f t="shared" si="98"/>
        <v>0</v>
      </c>
      <c r="W455" s="28">
        <f t="shared" si="98"/>
        <v>0</v>
      </c>
      <c r="X455" s="28">
        <f t="shared" si="98"/>
        <v>0</v>
      </c>
      <c r="Y455" s="28">
        <f t="shared" si="98"/>
        <v>0</v>
      </c>
      <c r="Z455" s="28">
        <f t="shared" si="98"/>
        <v>0</v>
      </c>
      <c r="AA455" s="28">
        <f t="shared" si="98"/>
        <v>0</v>
      </c>
      <c r="AB455" s="28">
        <f t="shared" si="98"/>
        <v>0</v>
      </c>
      <c r="AC455" s="28">
        <f t="shared" si="98"/>
        <v>0</v>
      </c>
      <c r="AD455" s="28">
        <f t="shared" si="98"/>
        <v>0</v>
      </c>
      <c r="AE455" s="28">
        <f t="shared" si="98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9">+C457+C463+C467</f>
        <v>0</v>
      </c>
      <c r="D456" s="28">
        <f t="shared" si="99"/>
        <v>0</v>
      </c>
      <c r="E456" s="28">
        <f t="shared" si="99"/>
        <v>0</v>
      </c>
      <c r="F456" s="28">
        <f t="shared" si="99"/>
        <v>0</v>
      </c>
      <c r="G456" s="28">
        <f t="shared" si="99"/>
        <v>0</v>
      </c>
      <c r="H456" s="28">
        <f t="shared" si="99"/>
        <v>0</v>
      </c>
      <c r="I456" s="28">
        <f t="shared" si="99"/>
        <v>0</v>
      </c>
      <c r="J456" s="28">
        <f t="shared" si="99"/>
        <v>0</v>
      </c>
      <c r="K456" s="28">
        <f t="shared" si="99"/>
        <v>0</v>
      </c>
      <c r="L456" s="28">
        <f t="shared" si="99"/>
        <v>0</v>
      </c>
      <c r="M456" s="28">
        <f t="shared" si="99"/>
        <v>0</v>
      </c>
      <c r="N456" s="28">
        <f t="shared" si="99"/>
        <v>0</v>
      </c>
      <c r="O456" s="28">
        <f t="shared" si="99"/>
        <v>0</v>
      </c>
      <c r="P456" s="28">
        <f t="shared" si="99"/>
        <v>0</v>
      </c>
      <c r="Q456" s="28">
        <f t="shared" si="99"/>
        <v>0</v>
      </c>
      <c r="R456" s="28">
        <f t="shared" si="99"/>
        <v>0</v>
      </c>
      <c r="S456" s="28">
        <f t="shared" si="99"/>
        <v>0</v>
      </c>
      <c r="T456" s="28">
        <f t="shared" si="99"/>
        <v>0</v>
      </c>
      <c r="U456" s="28">
        <f t="shared" si="99"/>
        <v>0</v>
      </c>
      <c r="V456" s="28">
        <f t="shared" si="99"/>
        <v>0</v>
      </c>
      <c r="W456" s="28">
        <f t="shared" si="99"/>
        <v>0</v>
      </c>
      <c r="X456" s="28">
        <f t="shared" si="99"/>
        <v>0</v>
      </c>
      <c r="Y456" s="28">
        <f t="shared" si="99"/>
        <v>0</v>
      </c>
      <c r="Z456" s="28">
        <f t="shared" si="99"/>
        <v>0</v>
      </c>
      <c r="AA456" s="28">
        <f t="shared" si="99"/>
        <v>0</v>
      </c>
      <c r="AB456" s="28">
        <f t="shared" si="99"/>
        <v>0</v>
      </c>
      <c r="AC456" s="28">
        <f t="shared" si="99"/>
        <v>0</v>
      </c>
      <c r="AD456" s="28">
        <f t="shared" si="99"/>
        <v>0</v>
      </c>
      <c r="AE456" s="28">
        <f t="shared" si="99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100">+C458+C459+C460+C461+C462</f>
        <v>0</v>
      </c>
      <c r="D457" s="21">
        <f t="shared" si="100"/>
        <v>0</v>
      </c>
      <c r="E457" s="21">
        <f t="shared" si="100"/>
        <v>0</v>
      </c>
      <c r="F457" s="21">
        <f t="shared" si="100"/>
        <v>0</v>
      </c>
      <c r="G457" s="21">
        <f t="shared" si="100"/>
        <v>0</v>
      </c>
      <c r="H457" s="21">
        <f t="shared" si="100"/>
        <v>0</v>
      </c>
      <c r="I457" s="21">
        <f t="shared" si="100"/>
        <v>0</v>
      </c>
      <c r="J457" s="21">
        <f t="shared" si="100"/>
        <v>0</v>
      </c>
      <c r="K457" s="21">
        <f t="shared" si="100"/>
        <v>0</v>
      </c>
      <c r="L457" s="21">
        <f t="shared" si="100"/>
        <v>0</v>
      </c>
      <c r="M457" s="21">
        <f t="shared" si="100"/>
        <v>0</v>
      </c>
      <c r="N457" s="21">
        <f t="shared" si="100"/>
        <v>0</v>
      </c>
      <c r="O457" s="21">
        <f t="shared" si="100"/>
        <v>0</v>
      </c>
      <c r="P457" s="21">
        <f t="shared" si="100"/>
        <v>0</v>
      </c>
      <c r="Q457" s="21">
        <f t="shared" si="100"/>
        <v>0</v>
      </c>
      <c r="R457" s="21">
        <f t="shared" si="100"/>
        <v>0</v>
      </c>
      <c r="S457" s="21">
        <f t="shared" si="100"/>
        <v>0</v>
      </c>
      <c r="T457" s="21">
        <f t="shared" si="100"/>
        <v>0</v>
      </c>
      <c r="U457" s="21">
        <f t="shared" si="100"/>
        <v>0</v>
      </c>
      <c r="V457" s="21">
        <f t="shared" si="100"/>
        <v>0</v>
      </c>
      <c r="W457" s="21">
        <f t="shared" si="100"/>
        <v>0</v>
      </c>
      <c r="X457" s="21">
        <f t="shared" si="100"/>
        <v>0</v>
      </c>
      <c r="Y457" s="21">
        <f t="shared" si="100"/>
        <v>0</v>
      </c>
      <c r="Z457" s="21">
        <f t="shared" si="100"/>
        <v>0</v>
      </c>
      <c r="AA457" s="21">
        <f t="shared" si="100"/>
        <v>0</v>
      </c>
      <c r="AB457" s="21">
        <f t="shared" si="100"/>
        <v>0</v>
      </c>
      <c r="AC457" s="21">
        <f t="shared" si="100"/>
        <v>0</v>
      </c>
      <c r="AD457" s="21">
        <f t="shared" si="100"/>
        <v>0</v>
      </c>
      <c r="AE457" s="21">
        <f t="shared" si="100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101">+C464+C465+C466</f>
        <v>0</v>
      </c>
      <c r="D463" s="21">
        <f t="shared" si="101"/>
        <v>0</v>
      </c>
      <c r="E463" s="21">
        <f t="shared" si="101"/>
        <v>0</v>
      </c>
      <c r="F463" s="21">
        <f t="shared" si="101"/>
        <v>0</v>
      </c>
      <c r="G463" s="21">
        <f t="shared" si="101"/>
        <v>0</v>
      </c>
      <c r="H463" s="21">
        <f t="shared" si="101"/>
        <v>0</v>
      </c>
      <c r="I463" s="21">
        <f t="shared" si="101"/>
        <v>0</v>
      </c>
      <c r="J463" s="21">
        <f t="shared" si="101"/>
        <v>0</v>
      </c>
      <c r="K463" s="21">
        <f t="shared" si="101"/>
        <v>0</v>
      </c>
      <c r="L463" s="21">
        <f t="shared" si="101"/>
        <v>0</v>
      </c>
      <c r="M463" s="21">
        <f t="shared" si="101"/>
        <v>0</v>
      </c>
      <c r="N463" s="21">
        <f t="shared" si="101"/>
        <v>0</v>
      </c>
      <c r="O463" s="21">
        <f t="shared" si="101"/>
        <v>0</v>
      </c>
      <c r="P463" s="21">
        <f t="shared" si="101"/>
        <v>0</v>
      </c>
      <c r="Q463" s="21">
        <f t="shared" si="101"/>
        <v>0</v>
      </c>
      <c r="R463" s="21">
        <f t="shared" si="101"/>
        <v>0</v>
      </c>
      <c r="S463" s="21">
        <f t="shared" si="101"/>
        <v>0</v>
      </c>
      <c r="T463" s="21">
        <f t="shared" si="101"/>
        <v>0</v>
      </c>
      <c r="U463" s="21">
        <f t="shared" si="101"/>
        <v>0</v>
      </c>
      <c r="V463" s="21">
        <f t="shared" si="101"/>
        <v>0</v>
      </c>
      <c r="W463" s="21">
        <f t="shared" si="101"/>
        <v>0</v>
      </c>
      <c r="X463" s="21">
        <f t="shared" si="101"/>
        <v>0</v>
      </c>
      <c r="Y463" s="21">
        <f t="shared" si="101"/>
        <v>0</v>
      </c>
      <c r="Z463" s="21">
        <f t="shared" si="101"/>
        <v>0</v>
      </c>
      <c r="AA463" s="21">
        <f t="shared" si="101"/>
        <v>0</v>
      </c>
      <c r="AB463" s="21">
        <f t="shared" si="101"/>
        <v>0</v>
      </c>
      <c r="AC463" s="21">
        <f t="shared" si="101"/>
        <v>0</v>
      </c>
      <c r="AD463" s="21">
        <f t="shared" si="101"/>
        <v>0</v>
      </c>
      <c r="AE463" s="21">
        <f t="shared" si="101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2">+C468+C469+C470</f>
        <v>0</v>
      </c>
      <c r="D467" s="21">
        <f t="shared" si="102"/>
        <v>0</v>
      </c>
      <c r="E467" s="21">
        <f t="shared" si="102"/>
        <v>0</v>
      </c>
      <c r="F467" s="21">
        <f t="shared" si="102"/>
        <v>0</v>
      </c>
      <c r="G467" s="21">
        <f t="shared" si="102"/>
        <v>0</v>
      </c>
      <c r="H467" s="21">
        <f t="shared" si="102"/>
        <v>0</v>
      </c>
      <c r="I467" s="21">
        <f t="shared" si="102"/>
        <v>0</v>
      </c>
      <c r="J467" s="21">
        <f t="shared" si="102"/>
        <v>0</v>
      </c>
      <c r="K467" s="21">
        <f t="shared" si="102"/>
        <v>0</v>
      </c>
      <c r="L467" s="21">
        <f t="shared" si="102"/>
        <v>0</v>
      </c>
      <c r="M467" s="21">
        <f t="shared" si="102"/>
        <v>0</v>
      </c>
      <c r="N467" s="21">
        <f t="shared" si="102"/>
        <v>0</v>
      </c>
      <c r="O467" s="21">
        <f t="shared" si="102"/>
        <v>0</v>
      </c>
      <c r="P467" s="21">
        <f t="shared" si="102"/>
        <v>0</v>
      </c>
      <c r="Q467" s="21">
        <f t="shared" si="102"/>
        <v>0</v>
      </c>
      <c r="R467" s="21">
        <f t="shared" si="102"/>
        <v>0</v>
      </c>
      <c r="S467" s="21">
        <f t="shared" si="102"/>
        <v>0</v>
      </c>
      <c r="T467" s="21">
        <f t="shared" si="102"/>
        <v>0</v>
      </c>
      <c r="U467" s="21">
        <f t="shared" si="102"/>
        <v>0</v>
      </c>
      <c r="V467" s="21">
        <f t="shared" si="102"/>
        <v>0</v>
      </c>
      <c r="W467" s="21">
        <f t="shared" si="102"/>
        <v>0</v>
      </c>
      <c r="X467" s="21">
        <f t="shared" si="102"/>
        <v>0</v>
      </c>
      <c r="Y467" s="21">
        <f t="shared" si="102"/>
        <v>0</v>
      </c>
      <c r="Z467" s="21">
        <f t="shared" si="102"/>
        <v>0</v>
      </c>
      <c r="AA467" s="21">
        <f t="shared" si="102"/>
        <v>0</v>
      </c>
      <c r="AB467" s="21">
        <f t="shared" si="102"/>
        <v>0</v>
      </c>
      <c r="AC467" s="21">
        <f t="shared" si="102"/>
        <v>0</v>
      </c>
      <c r="AD467" s="21">
        <f t="shared" si="102"/>
        <v>0</v>
      </c>
      <c r="AE467" s="21">
        <f t="shared" si="1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3">+C472+C478+C489+C497+C502+C508+C515+C520</f>
        <v>0</v>
      </c>
      <c r="D471" s="28">
        <f t="shared" si="103"/>
        <v>0</v>
      </c>
      <c r="E471" s="28">
        <f t="shared" si="103"/>
        <v>0</v>
      </c>
      <c r="F471" s="28">
        <f t="shared" si="103"/>
        <v>0</v>
      </c>
      <c r="G471" s="28">
        <f t="shared" si="103"/>
        <v>0</v>
      </c>
      <c r="H471" s="28">
        <f t="shared" si="103"/>
        <v>0</v>
      </c>
      <c r="I471" s="28">
        <f t="shared" si="103"/>
        <v>0</v>
      </c>
      <c r="J471" s="28">
        <f t="shared" si="103"/>
        <v>0</v>
      </c>
      <c r="K471" s="28">
        <f t="shared" si="103"/>
        <v>0</v>
      </c>
      <c r="L471" s="28">
        <f t="shared" si="103"/>
        <v>0</v>
      </c>
      <c r="M471" s="28">
        <f t="shared" si="103"/>
        <v>0</v>
      </c>
      <c r="N471" s="28">
        <f t="shared" si="103"/>
        <v>0</v>
      </c>
      <c r="O471" s="28">
        <f t="shared" si="103"/>
        <v>0</v>
      </c>
      <c r="P471" s="28">
        <f t="shared" si="103"/>
        <v>0</v>
      </c>
      <c r="Q471" s="28">
        <f t="shared" si="103"/>
        <v>0</v>
      </c>
      <c r="R471" s="28">
        <f t="shared" si="103"/>
        <v>0</v>
      </c>
      <c r="S471" s="28">
        <f t="shared" si="103"/>
        <v>0</v>
      </c>
      <c r="T471" s="28">
        <f t="shared" si="103"/>
        <v>0</v>
      </c>
      <c r="U471" s="28">
        <f t="shared" si="103"/>
        <v>0</v>
      </c>
      <c r="V471" s="28">
        <f t="shared" si="103"/>
        <v>0</v>
      </c>
      <c r="W471" s="28">
        <f t="shared" si="103"/>
        <v>0</v>
      </c>
      <c r="X471" s="28">
        <f t="shared" si="103"/>
        <v>0</v>
      </c>
      <c r="Y471" s="28">
        <f t="shared" si="103"/>
        <v>0</v>
      </c>
      <c r="Z471" s="28">
        <f t="shared" si="103"/>
        <v>0</v>
      </c>
      <c r="AA471" s="28">
        <f t="shared" si="103"/>
        <v>0</v>
      </c>
      <c r="AB471" s="28">
        <f t="shared" si="103"/>
        <v>0</v>
      </c>
      <c r="AC471" s="28">
        <f t="shared" si="103"/>
        <v>0</v>
      </c>
      <c r="AD471" s="28">
        <f t="shared" si="103"/>
        <v>0</v>
      </c>
      <c r="AE471" s="28">
        <f t="shared" si="1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4">+C473+C474+C475+C476+C477</f>
        <v>0</v>
      </c>
      <c r="D472" s="21">
        <f t="shared" si="104"/>
        <v>0</v>
      </c>
      <c r="E472" s="21">
        <f t="shared" si="104"/>
        <v>0</v>
      </c>
      <c r="F472" s="21">
        <f t="shared" si="104"/>
        <v>0</v>
      </c>
      <c r="G472" s="21">
        <f t="shared" si="104"/>
        <v>0</v>
      </c>
      <c r="H472" s="21">
        <f t="shared" si="104"/>
        <v>0</v>
      </c>
      <c r="I472" s="21">
        <f t="shared" si="104"/>
        <v>0</v>
      </c>
      <c r="J472" s="21">
        <f t="shared" si="104"/>
        <v>0</v>
      </c>
      <c r="K472" s="21">
        <f t="shared" si="104"/>
        <v>0</v>
      </c>
      <c r="L472" s="21">
        <f t="shared" si="104"/>
        <v>0</v>
      </c>
      <c r="M472" s="21">
        <f t="shared" si="104"/>
        <v>0</v>
      </c>
      <c r="N472" s="21">
        <f t="shared" si="104"/>
        <v>0</v>
      </c>
      <c r="O472" s="21">
        <f t="shared" si="104"/>
        <v>0</v>
      </c>
      <c r="P472" s="21">
        <f t="shared" si="104"/>
        <v>0</v>
      </c>
      <c r="Q472" s="21">
        <f t="shared" si="104"/>
        <v>0</v>
      </c>
      <c r="R472" s="21">
        <f t="shared" si="104"/>
        <v>0</v>
      </c>
      <c r="S472" s="21">
        <f t="shared" si="104"/>
        <v>0</v>
      </c>
      <c r="T472" s="21">
        <f t="shared" si="104"/>
        <v>0</v>
      </c>
      <c r="U472" s="21">
        <f t="shared" si="104"/>
        <v>0</v>
      </c>
      <c r="V472" s="21">
        <f t="shared" si="104"/>
        <v>0</v>
      </c>
      <c r="W472" s="21">
        <f t="shared" si="104"/>
        <v>0</v>
      </c>
      <c r="X472" s="21">
        <f t="shared" si="104"/>
        <v>0</v>
      </c>
      <c r="Y472" s="21">
        <f t="shared" si="104"/>
        <v>0</v>
      </c>
      <c r="Z472" s="21">
        <f t="shared" si="104"/>
        <v>0</v>
      </c>
      <c r="AA472" s="21">
        <f t="shared" si="104"/>
        <v>0</v>
      </c>
      <c r="AB472" s="21">
        <f t="shared" si="104"/>
        <v>0</v>
      </c>
      <c r="AC472" s="21">
        <f t="shared" si="104"/>
        <v>0</v>
      </c>
      <c r="AD472" s="21">
        <f t="shared" si="104"/>
        <v>0</v>
      </c>
      <c r="AE472" s="21">
        <f t="shared" si="1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5">+C140</f>
        <v>0</v>
      </c>
      <c r="D488" s="37">
        <f t="shared" si="105"/>
        <v>0</v>
      </c>
      <c r="E488" s="37">
        <f t="shared" si="105"/>
        <v>0</v>
      </c>
      <c r="F488" s="37">
        <f t="shared" si="105"/>
        <v>0</v>
      </c>
      <c r="G488" s="37">
        <f t="shared" si="105"/>
        <v>0</v>
      </c>
      <c r="H488" s="37">
        <f t="shared" si="105"/>
        <v>0</v>
      </c>
      <c r="I488" s="37">
        <f t="shared" si="105"/>
        <v>0</v>
      </c>
      <c r="J488" s="37">
        <f t="shared" si="105"/>
        <v>0</v>
      </c>
      <c r="K488" s="37">
        <f t="shared" si="105"/>
        <v>0</v>
      </c>
      <c r="L488" s="37">
        <f t="shared" si="105"/>
        <v>0</v>
      </c>
      <c r="M488" s="37">
        <f t="shared" si="105"/>
        <v>0</v>
      </c>
      <c r="N488" s="37">
        <f t="shared" si="105"/>
        <v>0</v>
      </c>
      <c r="O488" s="37">
        <f t="shared" si="105"/>
        <v>0</v>
      </c>
      <c r="P488" s="37">
        <f t="shared" si="105"/>
        <v>0</v>
      </c>
      <c r="Q488" s="37">
        <f t="shared" si="105"/>
        <v>0</v>
      </c>
      <c r="R488" s="37">
        <f t="shared" si="105"/>
        <v>0</v>
      </c>
      <c r="S488" s="37">
        <f t="shared" si="105"/>
        <v>0</v>
      </c>
      <c r="T488" s="37">
        <f t="shared" si="105"/>
        <v>0</v>
      </c>
      <c r="U488" s="37">
        <f t="shared" si="105"/>
        <v>0</v>
      </c>
      <c r="V488" s="37">
        <f t="shared" si="105"/>
        <v>0</v>
      </c>
      <c r="W488" s="37">
        <f t="shared" si="105"/>
        <v>0</v>
      </c>
      <c r="X488" s="37">
        <f t="shared" si="105"/>
        <v>0</v>
      </c>
      <c r="Y488" s="37">
        <f t="shared" si="105"/>
        <v>0</v>
      </c>
      <c r="Z488" s="37">
        <f t="shared" si="105"/>
        <v>0</v>
      </c>
      <c r="AA488" s="37">
        <f t="shared" si="105"/>
        <v>0</v>
      </c>
      <c r="AB488" s="37">
        <f t="shared" si="105"/>
        <v>0</v>
      </c>
      <c r="AC488" s="37">
        <f t="shared" si="105"/>
        <v>0</v>
      </c>
      <c r="AD488" s="37">
        <f t="shared" si="105"/>
        <v>0</v>
      </c>
      <c r="AE488" s="37">
        <f t="shared" si="105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6">+D492</f>
        <v>0</v>
      </c>
      <c r="E489" s="21">
        <f t="shared" si="106"/>
        <v>0</v>
      </c>
      <c r="F489" s="21">
        <f t="shared" si="106"/>
        <v>0</v>
      </c>
      <c r="G489" s="21">
        <f t="shared" si="106"/>
        <v>0</v>
      </c>
      <c r="H489" s="21">
        <f t="shared" si="106"/>
        <v>0</v>
      </c>
      <c r="I489" s="21">
        <f t="shared" si="106"/>
        <v>0</v>
      </c>
      <c r="J489" s="21">
        <f t="shared" si="106"/>
        <v>0</v>
      </c>
      <c r="K489" s="21">
        <f t="shared" si="106"/>
        <v>0</v>
      </c>
      <c r="L489" s="21">
        <f t="shared" si="106"/>
        <v>0</v>
      </c>
      <c r="M489" s="21">
        <f t="shared" si="106"/>
        <v>0</v>
      </c>
      <c r="N489" s="21">
        <f t="shared" si="106"/>
        <v>0</v>
      </c>
      <c r="O489" s="21">
        <f t="shared" si="106"/>
        <v>0</v>
      </c>
      <c r="P489" s="21">
        <f t="shared" si="106"/>
        <v>0</v>
      </c>
      <c r="Q489" s="21">
        <f t="shared" si="106"/>
        <v>0</v>
      </c>
      <c r="R489" s="21">
        <f t="shared" si="106"/>
        <v>0</v>
      </c>
      <c r="S489" s="21">
        <f t="shared" si="106"/>
        <v>0</v>
      </c>
      <c r="T489" s="21">
        <f t="shared" si="106"/>
        <v>0</v>
      </c>
      <c r="U489" s="21">
        <f t="shared" si="106"/>
        <v>0</v>
      </c>
      <c r="V489" s="21">
        <f t="shared" si="106"/>
        <v>0</v>
      </c>
      <c r="W489" s="21">
        <f t="shared" si="106"/>
        <v>0</v>
      </c>
      <c r="X489" s="21">
        <f t="shared" si="106"/>
        <v>0</v>
      </c>
      <c r="Y489" s="21">
        <f t="shared" si="106"/>
        <v>0</v>
      </c>
      <c r="Z489" s="21">
        <f t="shared" si="106"/>
        <v>0</v>
      </c>
      <c r="AA489" s="21">
        <f t="shared" si="106"/>
        <v>0</v>
      </c>
      <c r="AB489" s="21">
        <f t="shared" si="106"/>
        <v>0</v>
      </c>
      <c r="AC489" s="21">
        <f t="shared" si="106"/>
        <v>0</v>
      </c>
      <c r="AD489" s="21">
        <f t="shared" si="106"/>
        <v>0</v>
      </c>
      <c r="AE489" s="21">
        <f t="shared" si="106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7">+D144</f>
        <v>0</v>
      </c>
      <c r="E492" s="37">
        <f t="shared" si="107"/>
        <v>0</v>
      </c>
      <c r="F492" s="37">
        <f t="shared" si="107"/>
        <v>0</v>
      </c>
      <c r="G492" s="37">
        <f t="shared" si="107"/>
        <v>0</v>
      </c>
      <c r="H492" s="37">
        <f t="shared" si="107"/>
        <v>0</v>
      </c>
      <c r="I492" s="37">
        <f t="shared" si="107"/>
        <v>0</v>
      </c>
      <c r="J492" s="37">
        <f t="shared" si="107"/>
        <v>0</v>
      </c>
      <c r="K492" s="37">
        <f t="shared" si="107"/>
        <v>0</v>
      </c>
      <c r="L492" s="37">
        <f t="shared" si="107"/>
        <v>0</v>
      </c>
      <c r="M492" s="37">
        <f t="shared" si="107"/>
        <v>0</v>
      </c>
      <c r="N492" s="37">
        <f t="shared" si="107"/>
        <v>0</v>
      </c>
      <c r="O492" s="37">
        <f t="shared" si="107"/>
        <v>0</v>
      </c>
      <c r="P492" s="37">
        <f t="shared" si="107"/>
        <v>0</v>
      </c>
      <c r="Q492" s="37">
        <f t="shared" si="107"/>
        <v>0</v>
      </c>
      <c r="R492" s="37">
        <f t="shared" si="107"/>
        <v>0</v>
      </c>
      <c r="S492" s="37">
        <f t="shared" si="107"/>
        <v>0</v>
      </c>
      <c r="T492" s="37">
        <f t="shared" si="107"/>
        <v>0</v>
      </c>
      <c r="U492" s="37">
        <f t="shared" si="107"/>
        <v>0</v>
      </c>
      <c r="V492" s="37">
        <f t="shared" si="107"/>
        <v>0</v>
      </c>
      <c r="W492" s="37">
        <f t="shared" si="107"/>
        <v>0</v>
      </c>
      <c r="X492" s="37">
        <f t="shared" si="107"/>
        <v>0</v>
      </c>
      <c r="Y492" s="37">
        <f t="shared" si="107"/>
        <v>0</v>
      </c>
      <c r="Z492" s="37">
        <f t="shared" si="107"/>
        <v>0</v>
      </c>
      <c r="AA492" s="37">
        <f t="shared" si="107"/>
        <v>0</v>
      </c>
      <c r="AB492" s="37">
        <f t="shared" si="107"/>
        <v>0</v>
      </c>
      <c r="AC492" s="37">
        <f t="shared" si="107"/>
        <v>0</v>
      </c>
      <c r="AD492" s="37">
        <f t="shared" si="107"/>
        <v>0</v>
      </c>
      <c r="AE492" s="37">
        <f t="shared" si="107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8">+D503+D504+D505+D506+D507</f>
        <v>0</v>
      </c>
      <c r="E502" s="21">
        <f t="shared" si="108"/>
        <v>0</v>
      </c>
      <c r="F502" s="21">
        <f t="shared" si="108"/>
        <v>0</v>
      </c>
      <c r="G502" s="21">
        <f t="shared" si="108"/>
        <v>0</v>
      </c>
      <c r="H502" s="21">
        <f t="shared" si="108"/>
        <v>0</v>
      </c>
      <c r="I502" s="21">
        <f t="shared" si="108"/>
        <v>0</v>
      </c>
      <c r="J502" s="21">
        <f t="shared" si="108"/>
        <v>0</v>
      </c>
      <c r="K502" s="21">
        <f t="shared" si="108"/>
        <v>0</v>
      </c>
      <c r="L502" s="21">
        <f t="shared" si="108"/>
        <v>0</v>
      </c>
      <c r="M502" s="21">
        <f t="shared" si="108"/>
        <v>0</v>
      </c>
      <c r="N502" s="21">
        <f t="shared" si="108"/>
        <v>0</v>
      </c>
      <c r="O502" s="21">
        <f t="shared" si="108"/>
        <v>0</v>
      </c>
      <c r="P502" s="21">
        <f t="shared" si="108"/>
        <v>0</v>
      </c>
      <c r="Q502" s="21">
        <f t="shared" si="108"/>
        <v>0</v>
      </c>
      <c r="R502" s="21">
        <f t="shared" si="108"/>
        <v>0</v>
      </c>
      <c r="S502" s="21">
        <f t="shared" si="108"/>
        <v>0</v>
      </c>
      <c r="T502" s="21">
        <f t="shared" si="108"/>
        <v>0</v>
      </c>
      <c r="U502" s="21">
        <f t="shared" si="108"/>
        <v>0</v>
      </c>
      <c r="V502" s="21">
        <f t="shared" si="108"/>
        <v>0</v>
      </c>
      <c r="W502" s="21">
        <f t="shared" si="108"/>
        <v>0</v>
      </c>
      <c r="X502" s="21">
        <f t="shared" si="108"/>
        <v>0</v>
      </c>
      <c r="Y502" s="21">
        <f t="shared" si="108"/>
        <v>0</v>
      </c>
      <c r="Z502" s="21">
        <f t="shared" si="108"/>
        <v>0</v>
      </c>
      <c r="AA502" s="21">
        <f t="shared" si="108"/>
        <v>0</v>
      </c>
      <c r="AB502" s="21">
        <f t="shared" si="108"/>
        <v>0</v>
      </c>
      <c r="AC502" s="21">
        <f t="shared" si="108"/>
        <v>0</v>
      </c>
      <c r="AD502" s="21">
        <f t="shared" si="108"/>
        <v>0</v>
      </c>
      <c r="AE502" s="21">
        <f t="shared" si="108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9">+D155</f>
        <v>0</v>
      </c>
      <c r="E503" s="37">
        <f t="shared" si="109"/>
        <v>0</v>
      </c>
      <c r="F503" s="37">
        <f t="shared" si="109"/>
        <v>0</v>
      </c>
      <c r="G503" s="37">
        <f t="shared" si="109"/>
        <v>0</v>
      </c>
      <c r="H503" s="37">
        <f t="shared" si="109"/>
        <v>0</v>
      </c>
      <c r="I503" s="37">
        <f t="shared" si="109"/>
        <v>0</v>
      </c>
      <c r="J503" s="37">
        <f t="shared" si="109"/>
        <v>0</v>
      </c>
      <c r="K503" s="37">
        <f t="shared" si="109"/>
        <v>0</v>
      </c>
      <c r="L503" s="37">
        <f t="shared" si="109"/>
        <v>0</v>
      </c>
      <c r="M503" s="37">
        <f t="shared" si="109"/>
        <v>0</v>
      </c>
      <c r="N503" s="37">
        <f t="shared" si="109"/>
        <v>0</v>
      </c>
      <c r="O503" s="37">
        <f t="shared" si="109"/>
        <v>0</v>
      </c>
      <c r="P503" s="37">
        <f t="shared" si="109"/>
        <v>0</v>
      </c>
      <c r="Q503" s="37">
        <f t="shared" si="109"/>
        <v>0</v>
      </c>
      <c r="R503" s="37">
        <f t="shared" si="109"/>
        <v>0</v>
      </c>
      <c r="S503" s="37">
        <f t="shared" si="109"/>
        <v>0</v>
      </c>
      <c r="T503" s="37">
        <f t="shared" si="109"/>
        <v>0</v>
      </c>
      <c r="U503" s="37">
        <f t="shared" si="109"/>
        <v>0</v>
      </c>
      <c r="V503" s="37">
        <f t="shared" si="109"/>
        <v>0</v>
      </c>
      <c r="W503" s="37">
        <f t="shared" si="109"/>
        <v>0</v>
      </c>
      <c r="X503" s="37">
        <f t="shared" si="109"/>
        <v>0</v>
      </c>
      <c r="Y503" s="37">
        <f t="shared" si="109"/>
        <v>0</v>
      </c>
      <c r="Z503" s="37">
        <f t="shared" si="109"/>
        <v>0</v>
      </c>
      <c r="AA503" s="37">
        <f t="shared" si="109"/>
        <v>0</v>
      </c>
      <c r="AB503" s="37">
        <f t="shared" si="109"/>
        <v>0</v>
      </c>
      <c r="AC503" s="37">
        <f t="shared" si="109"/>
        <v>0</v>
      </c>
      <c r="AD503" s="37">
        <f t="shared" si="109"/>
        <v>0</v>
      </c>
      <c r="AE503" s="37">
        <f t="shared" si="109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10">+D156</f>
        <v>0</v>
      </c>
      <c r="E504" s="37">
        <f t="shared" si="110"/>
        <v>0</v>
      </c>
      <c r="F504" s="37">
        <f t="shared" si="110"/>
        <v>0</v>
      </c>
      <c r="G504" s="37">
        <f t="shared" si="110"/>
        <v>0</v>
      </c>
      <c r="H504" s="37">
        <f t="shared" si="110"/>
        <v>0</v>
      </c>
      <c r="I504" s="37">
        <f t="shared" si="110"/>
        <v>0</v>
      </c>
      <c r="J504" s="37">
        <f t="shared" si="110"/>
        <v>0</v>
      </c>
      <c r="K504" s="37">
        <f t="shared" si="110"/>
        <v>0</v>
      </c>
      <c r="L504" s="37">
        <f t="shared" si="110"/>
        <v>0</v>
      </c>
      <c r="M504" s="37">
        <f t="shared" si="110"/>
        <v>0</v>
      </c>
      <c r="N504" s="37">
        <f t="shared" si="110"/>
        <v>0</v>
      </c>
      <c r="O504" s="37">
        <f t="shared" si="110"/>
        <v>0</v>
      </c>
      <c r="P504" s="37">
        <f t="shared" si="110"/>
        <v>0</v>
      </c>
      <c r="Q504" s="37">
        <f t="shared" si="110"/>
        <v>0</v>
      </c>
      <c r="R504" s="37">
        <f t="shared" si="110"/>
        <v>0</v>
      </c>
      <c r="S504" s="37">
        <f t="shared" si="110"/>
        <v>0</v>
      </c>
      <c r="T504" s="37">
        <f t="shared" si="110"/>
        <v>0</v>
      </c>
      <c r="U504" s="37">
        <f t="shared" si="110"/>
        <v>0</v>
      </c>
      <c r="V504" s="37">
        <f t="shared" si="110"/>
        <v>0</v>
      </c>
      <c r="W504" s="37">
        <f t="shared" si="110"/>
        <v>0</v>
      </c>
      <c r="X504" s="37">
        <f t="shared" si="110"/>
        <v>0</v>
      </c>
      <c r="Y504" s="37">
        <f t="shared" si="110"/>
        <v>0</v>
      </c>
      <c r="Z504" s="37">
        <f t="shared" si="110"/>
        <v>0</v>
      </c>
      <c r="AA504" s="37">
        <f t="shared" si="110"/>
        <v>0</v>
      </c>
      <c r="AB504" s="37">
        <f t="shared" si="110"/>
        <v>0</v>
      </c>
      <c r="AC504" s="37">
        <f t="shared" si="110"/>
        <v>0</v>
      </c>
      <c r="AD504" s="37">
        <f t="shared" si="110"/>
        <v>0</v>
      </c>
      <c r="AE504" s="37">
        <f t="shared" si="110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11">+D157</f>
        <v>0</v>
      </c>
      <c r="E505" s="37">
        <f t="shared" si="111"/>
        <v>0</v>
      </c>
      <c r="F505" s="37">
        <f t="shared" si="111"/>
        <v>0</v>
      </c>
      <c r="G505" s="37">
        <f t="shared" si="111"/>
        <v>0</v>
      </c>
      <c r="H505" s="37">
        <f t="shared" si="111"/>
        <v>0</v>
      </c>
      <c r="I505" s="37">
        <f t="shared" si="111"/>
        <v>0</v>
      </c>
      <c r="J505" s="37">
        <f t="shared" si="111"/>
        <v>0</v>
      </c>
      <c r="K505" s="37">
        <f t="shared" si="111"/>
        <v>0</v>
      </c>
      <c r="L505" s="37">
        <f t="shared" si="111"/>
        <v>0</v>
      </c>
      <c r="M505" s="37">
        <f t="shared" si="111"/>
        <v>0</v>
      </c>
      <c r="N505" s="37">
        <f t="shared" si="111"/>
        <v>0</v>
      </c>
      <c r="O505" s="37">
        <f t="shared" si="111"/>
        <v>0</v>
      </c>
      <c r="P505" s="37">
        <f t="shared" si="111"/>
        <v>0</v>
      </c>
      <c r="Q505" s="37">
        <f t="shared" si="111"/>
        <v>0</v>
      </c>
      <c r="R505" s="37">
        <f t="shared" si="111"/>
        <v>0</v>
      </c>
      <c r="S505" s="37">
        <f t="shared" si="111"/>
        <v>0</v>
      </c>
      <c r="T505" s="37">
        <f t="shared" si="111"/>
        <v>0</v>
      </c>
      <c r="U505" s="37">
        <f t="shared" si="111"/>
        <v>0</v>
      </c>
      <c r="V505" s="37">
        <f t="shared" si="111"/>
        <v>0</v>
      </c>
      <c r="W505" s="37">
        <f t="shared" si="111"/>
        <v>0</v>
      </c>
      <c r="X505" s="37">
        <f t="shared" si="111"/>
        <v>0</v>
      </c>
      <c r="Y505" s="37">
        <f t="shared" si="111"/>
        <v>0</v>
      </c>
      <c r="Z505" s="37">
        <f t="shared" si="111"/>
        <v>0</v>
      </c>
      <c r="AA505" s="37">
        <f t="shared" si="111"/>
        <v>0</v>
      </c>
      <c r="AB505" s="37">
        <f t="shared" si="111"/>
        <v>0</v>
      </c>
      <c r="AC505" s="37">
        <f t="shared" si="111"/>
        <v>0</v>
      </c>
      <c r="AD505" s="37">
        <f t="shared" si="111"/>
        <v>0</v>
      </c>
      <c r="AE505" s="37">
        <f t="shared" si="111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2">+D158</f>
        <v>0</v>
      </c>
      <c r="E506" s="37">
        <f t="shared" si="112"/>
        <v>0</v>
      </c>
      <c r="F506" s="37">
        <f t="shared" si="112"/>
        <v>0</v>
      </c>
      <c r="G506" s="37">
        <f t="shared" si="112"/>
        <v>0</v>
      </c>
      <c r="H506" s="37">
        <f t="shared" si="112"/>
        <v>0</v>
      </c>
      <c r="I506" s="37">
        <f t="shared" si="112"/>
        <v>0</v>
      </c>
      <c r="J506" s="37">
        <f t="shared" si="112"/>
        <v>0</v>
      </c>
      <c r="K506" s="37">
        <f t="shared" si="112"/>
        <v>0</v>
      </c>
      <c r="L506" s="37">
        <f t="shared" si="112"/>
        <v>0</v>
      </c>
      <c r="M506" s="37">
        <f t="shared" si="112"/>
        <v>0</v>
      </c>
      <c r="N506" s="37">
        <f t="shared" si="112"/>
        <v>0</v>
      </c>
      <c r="O506" s="37">
        <f t="shared" si="112"/>
        <v>0</v>
      </c>
      <c r="P506" s="37">
        <f t="shared" si="112"/>
        <v>0</v>
      </c>
      <c r="Q506" s="37">
        <f t="shared" si="112"/>
        <v>0</v>
      </c>
      <c r="R506" s="37">
        <f t="shared" si="112"/>
        <v>0</v>
      </c>
      <c r="S506" s="37">
        <f t="shared" si="112"/>
        <v>0</v>
      </c>
      <c r="T506" s="37">
        <f t="shared" si="112"/>
        <v>0</v>
      </c>
      <c r="U506" s="37">
        <f t="shared" si="112"/>
        <v>0</v>
      </c>
      <c r="V506" s="37">
        <f t="shared" si="112"/>
        <v>0</v>
      </c>
      <c r="W506" s="37">
        <f t="shared" si="112"/>
        <v>0</v>
      </c>
      <c r="X506" s="37">
        <f t="shared" si="112"/>
        <v>0</v>
      </c>
      <c r="Y506" s="37">
        <f t="shared" si="112"/>
        <v>0</v>
      </c>
      <c r="Z506" s="37">
        <f t="shared" si="112"/>
        <v>0</v>
      </c>
      <c r="AA506" s="37">
        <f t="shared" si="112"/>
        <v>0</v>
      </c>
      <c r="AB506" s="37">
        <f t="shared" si="112"/>
        <v>0</v>
      </c>
      <c r="AC506" s="37">
        <f t="shared" si="112"/>
        <v>0</v>
      </c>
      <c r="AD506" s="37">
        <f t="shared" si="112"/>
        <v>0</v>
      </c>
      <c r="AE506" s="37">
        <f t="shared" si="112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3">+D509+D510+D511+D512+D513+D514</f>
        <v>0</v>
      </c>
      <c r="E508" s="21">
        <f t="shared" si="113"/>
        <v>0</v>
      </c>
      <c r="F508" s="21">
        <f t="shared" si="113"/>
        <v>0</v>
      </c>
      <c r="G508" s="21">
        <f t="shared" si="113"/>
        <v>0</v>
      </c>
      <c r="H508" s="21">
        <f t="shared" si="113"/>
        <v>0</v>
      </c>
      <c r="I508" s="21">
        <f t="shared" si="113"/>
        <v>0</v>
      </c>
      <c r="J508" s="21">
        <f t="shared" si="113"/>
        <v>0</v>
      </c>
      <c r="K508" s="21">
        <f t="shared" si="113"/>
        <v>0</v>
      </c>
      <c r="L508" s="21">
        <f t="shared" si="113"/>
        <v>0</v>
      </c>
      <c r="M508" s="21">
        <f t="shared" si="113"/>
        <v>0</v>
      </c>
      <c r="N508" s="21">
        <f t="shared" si="113"/>
        <v>0</v>
      </c>
      <c r="O508" s="21">
        <f t="shared" si="113"/>
        <v>0</v>
      </c>
      <c r="P508" s="21">
        <f t="shared" si="113"/>
        <v>0</v>
      </c>
      <c r="Q508" s="21">
        <f t="shared" si="113"/>
        <v>0</v>
      </c>
      <c r="R508" s="21">
        <f t="shared" si="113"/>
        <v>0</v>
      </c>
      <c r="S508" s="21">
        <f t="shared" si="113"/>
        <v>0</v>
      </c>
      <c r="T508" s="21">
        <f t="shared" si="113"/>
        <v>0</v>
      </c>
      <c r="U508" s="21">
        <f t="shared" si="113"/>
        <v>0</v>
      </c>
      <c r="V508" s="21">
        <f t="shared" si="113"/>
        <v>0</v>
      </c>
      <c r="W508" s="21">
        <f t="shared" si="113"/>
        <v>0</v>
      </c>
      <c r="X508" s="21">
        <f t="shared" si="113"/>
        <v>0</v>
      </c>
      <c r="Y508" s="21">
        <f t="shared" si="113"/>
        <v>0</v>
      </c>
      <c r="Z508" s="21">
        <f t="shared" si="113"/>
        <v>0</v>
      </c>
      <c r="AA508" s="21">
        <f t="shared" si="113"/>
        <v>0</v>
      </c>
      <c r="AB508" s="21">
        <f t="shared" si="113"/>
        <v>0</v>
      </c>
      <c r="AC508" s="21">
        <f t="shared" si="113"/>
        <v>0</v>
      </c>
      <c r="AD508" s="21">
        <f t="shared" si="113"/>
        <v>0</v>
      </c>
      <c r="AE508" s="21">
        <f t="shared" si="113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4">+D161</f>
        <v>0</v>
      </c>
      <c r="E509" s="37">
        <f t="shared" si="114"/>
        <v>0</v>
      </c>
      <c r="F509" s="37">
        <f t="shared" si="114"/>
        <v>0</v>
      </c>
      <c r="G509" s="37">
        <f t="shared" si="114"/>
        <v>0</v>
      </c>
      <c r="H509" s="37">
        <f t="shared" si="114"/>
        <v>0</v>
      </c>
      <c r="I509" s="37">
        <f t="shared" si="114"/>
        <v>0</v>
      </c>
      <c r="J509" s="37">
        <f t="shared" si="114"/>
        <v>0</v>
      </c>
      <c r="K509" s="37">
        <f t="shared" si="114"/>
        <v>0</v>
      </c>
      <c r="L509" s="37">
        <f t="shared" si="114"/>
        <v>0</v>
      </c>
      <c r="M509" s="37">
        <f t="shared" si="114"/>
        <v>0</v>
      </c>
      <c r="N509" s="37">
        <f t="shared" si="114"/>
        <v>0</v>
      </c>
      <c r="O509" s="37">
        <f t="shared" si="114"/>
        <v>0</v>
      </c>
      <c r="P509" s="37">
        <f t="shared" si="114"/>
        <v>0</v>
      </c>
      <c r="Q509" s="37">
        <f t="shared" si="114"/>
        <v>0</v>
      </c>
      <c r="R509" s="37">
        <f t="shared" si="114"/>
        <v>0</v>
      </c>
      <c r="S509" s="37">
        <f t="shared" si="114"/>
        <v>0</v>
      </c>
      <c r="T509" s="37">
        <f t="shared" si="114"/>
        <v>0</v>
      </c>
      <c r="U509" s="37">
        <f t="shared" si="114"/>
        <v>0</v>
      </c>
      <c r="V509" s="37">
        <f t="shared" si="114"/>
        <v>0</v>
      </c>
      <c r="W509" s="37">
        <f t="shared" si="114"/>
        <v>0</v>
      </c>
      <c r="X509" s="37">
        <f t="shared" si="114"/>
        <v>0</v>
      </c>
      <c r="Y509" s="37">
        <f t="shared" si="114"/>
        <v>0</v>
      </c>
      <c r="Z509" s="37">
        <f t="shared" si="114"/>
        <v>0</v>
      </c>
      <c r="AA509" s="37">
        <f t="shared" si="114"/>
        <v>0</v>
      </c>
      <c r="AB509" s="37">
        <f t="shared" si="114"/>
        <v>0</v>
      </c>
      <c r="AC509" s="37">
        <f t="shared" si="114"/>
        <v>0</v>
      </c>
      <c r="AD509" s="37">
        <f t="shared" si="114"/>
        <v>0</v>
      </c>
      <c r="AE509" s="37">
        <f t="shared" si="114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5">+D169</f>
        <v>0</v>
      </c>
      <c r="E511" s="37">
        <f t="shared" si="115"/>
        <v>0</v>
      </c>
      <c r="F511" s="37">
        <f t="shared" si="115"/>
        <v>0</v>
      </c>
      <c r="G511" s="37">
        <f t="shared" si="115"/>
        <v>0</v>
      </c>
      <c r="H511" s="37">
        <f t="shared" si="115"/>
        <v>0</v>
      </c>
      <c r="I511" s="37">
        <f t="shared" si="115"/>
        <v>0</v>
      </c>
      <c r="J511" s="37">
        <f t="shared" si="115"/>
        <v>0</v>
      </c>
      <c r="K511" s="37">
        <f t="shared" si="115"/>
        <v>0</v>
      </c>
      <c r="L511" s="37">
        <f t="shared" si="115"/>
        <v>0</v>
      </c>
      <c r="M511" s="37">
        <f t="shared" si="115"/>
        <v>0</v>
      </c>
      <c r="N511" s="37">
        <f t="shared" si="115"/>
        <v>0</v>
      </c>
      <c r="O511" s="37">
        <f t="shared" si="115"/>
        <v>0</v>
      </c>
      <c r="P511" s="37">
        <f t="shared" si="115"/>
        <v>0</v>
      </c>
      <c r="Q511" s="37">
        <f t="shared" si="115"/>
        <v>0</v>
      </c>
      <c r="R511" s="37">
        <f t="shared" si="115"/>
        <v>0</v>
      </c>
      <c r="S511" s="37">
        <f t="shared" si="115"/>
        <v>0</v>
      </c>
      <c r="T511" s="37">
        <f t="shared" si="115"/>
        <v>0</v>
      </c>
      <c r="U511" s="37">
        <f t="shared" si="115"/>
        <v>0</v>
      </c>
      <c r="V511" s="37">
        <f t="shared" si="115"/>
        <v>0</v>
      </c>
      <c r="W511" s="37">
        <f t="shared" si="115"/>
        <v>0</v>
      </c>
      <c r="X511" s="37">
        <f t="shared" si="115"/>
        <v>0</v>
      </c>
      <c r="Y511" s="37">
        <f t="shared" si="115"/>
        <v>0</v>
      </c>
      <c r="Z511" s="37">
        <f t="shared" si="115"/>
        <v>0</v>
      </c>
      <c r="AA511" s="37">
        <f t="shared" si="115"/>
        <v>0</v>
      </c>
      <c r="AB511" s="37">
        <f t="shared" si="115"/>
        <v>0</v>
      </c>
      <c r="AC511" s="37">
        <f t="shared" si="115"/>
        <v>0</v>
      </c>
      <c r="AD511" s="37">
        <f t="shared" si="115"/>
        <v>0</v>
      </c>
      <c r="AE511" s="37">
        <f t="shared" si="115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6">+C171</f>
        <v>0</v>
      </c>
      <c r="D513" s="37">
        <f t="shared" si="116"/>
        <v>0</v>
      </c>
      <c r="E513" s="37">
        <f t="shared" si="116"/>
        <v>0</v>
      </c>
      <c r="F513" s="37">
        <f t="shared" si="116"/>
        <v>0</v>
      </c>
      <c r="G513" s="37">
        <f t="shared" si="116"/>
        <v>0</v>
      </c>
      <c r="H513" s="37">
        <f t="shared" si="116"/>
        <v>0</v>
      </c>
      <c r="I513" s="37">
        <f t="shared" si="116"/>
        <v>0</v>
      </c>
      <c r="J513" s="37">
        <f t="shared" si="116"/>
        <v>0</v>
      </c>
      <c r="K513" s="37">
        <f t="shared" si="116"/>
        <v>0</v>
      </c>
      <c r="L513" s="37">
        <f t="shared" si="116"/>
        <v>0</v>
      </c>
      <c r="M513" s="37">
        <f t="shared" si="116"/>
        <v>0</v>
      </c>
      <c r="N513" s="37">
        <f t="shared" si="116"/>
        <v>0</v>
      </c>
      <c r="O513" s="37">
        <f t="shared" si="116"/>
        <v>0</v>
      </c>
      <c r="P513" s="37">
        <f t="shared" si="116"/>
        <v>0</v>
      </c>
      <c r="Q513" s="37">
        <f t="shared" si="116"/>
        <v>0</v>
      </c>
      <c r="R513" s="37">
        <f t="shared" si="116"/>
        <v>0</v>
      </c>
      <c r="S513" s="37">
        <f t="shared" ref="D513:AE514" si="117">+S171</f>
        <v>0</v>
      </c>
      <c r="T513" s="37">
        <f t="shared" si="117"/>
        <v>0</v>
      </c>
      <c r="U513" s="37">
        <f t="shared" si="117"/>
        <v>0</v>
      </c>
      <c r="V513" s="37">
        <f t="shared" si="117"/>
        <v>0</v>
      </c>
      <c r="W513" s="37">
        <f t="shared" si="117"/>
        <v>0</v>
      </c>
      <c r="X513" s="37">
        <f t="shared" si="117"/>
        <v>0</v>
      </c>
      <c r="Y513" s="37">
        <f t="shared" si="117"/>
        <v>0</v>
      </c>
      <c r="Z513" s="37">
        <f t="shared" si="117"/>
        <v>0</v>
      </c>
      <c r="AA513" s="37">
        <f t="shared" si="117"/>
        <v>0</v>
      </c>
      <c r="AB513" s="37">
        <f t="shared" si="117"/>
        <v>0</v>
      </c>
      <c r="AC513" s="37">
        <f t="shared" si="117"/>
        <v>0</v>
      </c>
      <c r="AD513" s="37">
        <f t="shared" si="117"/>
        <v>0</v>
      </c>
      <c r="AE513" s="37">
        <f t="shared" si="117"/>
        <v>0</v>
      </c>
    </row>
    <row r="514" spans="1:31" x14ac:dyDescent="0.2">
      <c r="A514" s="9" t="s">
        <v>356</v>
      </c>
      <c r="B514" s="4" t="s">
        <v>357</v>
      </c>
      <c r="C514" s="37">
        <f t="shared" si="116"/>
        <v>0</v>
      </c>
      <c r="D514" s="37">
        <f t="shared" si="117"/>
        <v>0</v>
      </c>
      <c r="E514" s="37">
        <f t="shared" si="117"/>
        <v>0</v>
      </c>
      <c r="F514" s="37">
        <f t="shared" si="117"/>
        <v>0</v>
      </c>
      <c r="G514" s="37">
        <f t="shared" si="117"/>
        <v>0</v>
      </c>
      <c r="H514" s="37">
        <f t="shared" si="117"/>
        <v>0</v>
      </c>
      <c r="I514" s="37">
        <f t="shared" si="117"/>
        <v>0</v>
      </c>
      <c r="J514" s="37">
        <f t="shared" si="117"/>
        <v>0</v>
      </c>
      <c r="K514" s="37">
        <f t="shared" si="117"/>
        <v>0</v>
      </c>
      <c r="L514" s="37">
        <f t="shared" si="117"/>
        <v>0</v>
      </c>
      <c r="M514" s="37">
        <f t="shared" si="117"/>
        <v>0</v>
      </c>
      <c r="N514" s="37">
        <f t="shared" si="117"/>
        <v>0</v>
      </c>
      <c r="O514" s="37">
        <f t="shared" si="117"/>
        <v>0</v>
      </c>
      <c r="P514" s="37">
        <f t="shared" si="117"/>
        <v>0</v>
      </c>
      <c r="Q514" s="37">
        <f t="shared" si="117"/>
        <v>0</v>
      </c>
      <c r="R514" s="37">
        <f t="shared" si="117"/>
        <v>0</v>
      </c>
      <c r="S514" s="37">
        <f t="shared" si="117"/>
        <v>0</v>
      </c>
      <c r="T514" s="37">
        <f t="shared" si="117"/>
        <v>0</v>
      </c>
      <c r="U514" s="37">
        <f t="shared" si="117"/>
        <v>0</v>
      </c>
      <c r="V514" s="37">
        <f t="shared" si="117"/>
        <v>0</v>
      </c>
      <c r="W514" s="37">
        <f t="shared" si="117"/>
        <v>0</v>
      </c>
      <c r="X514" s="37">
        <f t="shared" si="117"/>
        <v>0</v>
      </c>
      <c r="Y514" s="37">
        <f t="shared" si="117"/>
        <v>0</v>
      </c>
      <c r="Z514" s="37">
        <f t="shared" si="117"/>
        <v>0</v>
      </c>
      <c r="AA514" s="37">
        <f t="shared" si="117"/>
        <v>0</v>
      </c>
      <c r="AB514" s="37">
        <f t="shared" si="117"/>
        <v>0</v>
      </c>
      <c r="AC514" s="37">
        <f t="shared" si="117"/>
        <v>0</v>
      </c>
      <c r="AD514" s="37">
        <f t="shared" si="117"/>
        <v>0</v>
      </c>
      <c r="AE514" s="37">
        <f t="shared" si="117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8">+D516+D517</f>
        <v>0</v>
      </c>
      <c r="E515" s="21">
        <f t="shared" si="118"/>
        <v>0</v>
      </c>
      <c r="F515" s="21">
        <f t="shared" si="118"/>
        <v>0</v>
      </c>
      <c r="G515" s="21">
        <f t="shared" si="118"/>
        <v>0</v>
      </c>
      <c r="H515" s="21">
        <f t="shared" si="118"/>
        <v>0</v>
      </c>
      <c r="I515" s="21">
        <f t="shared" si="118"/>
        <v>0</v>
      </c>
      <c r="J515" s="21">
        <f t="shared" si="118"/>
        <v>0</v>
      </c>
      <c r="K515" s="21">
        <f t="shared" si="118"/>
        <v>0</v>
      </c>
      <c r="L515" s="21">
        <f t="shared" si="118"/>
        <v>0</v>
      </c>
      <c r="M515" s="21">
        <f t="shared" si="118"/>
        <v>0</v>
      </c>
      <c r="N515" s="21">
        <f t="shared" si="118"/>
        <v>0</v>
      </c>
      <c r="O515" s="21">
        <f t="shared" si="118"/>
        <v>0</v>
      </c>
      <c r="P515" s="21">
        <f t="shared" si="118"/>
        <v>0</v>
      </c>
      <c r="Q515" s="21">
        <f t="shared" si="118"/>
        <v>0</v>
      </c>
      <c r="R515" s="21">
        <f t="shared" si="118"/>
        <v>0</v>
      </c>
      <c r="S515" s="21">
        <f t="shared" si="118"/>
        <v>0</v>
      </c>
      <c r="T515" s="21">
        <f t="shared" si="118"/>
        <v>0</v>
      </c>
      <c r="U515" s="21">
        <f t="shared" si="118"/>
        <v>0</v>
      </c>
      <c r="V515" s="21">
        <f t="shared" si="118"/>
        <v>0</v>
      </c>
      <c r="W515" s="21">
        <f t="shared" si="118"/>
        <v>0</v>
      </c>
      <c r="X515" s="21">
        <f t="shared" si="118"/>
        <v>0</v>
      </c>
      <c r="Y515" s="21">
        <f t="shared" si="118"/>
        <v>0</v>
      </c>
      <c r="Z515" s="21">
        <f t="shared" si="118"/>
        <v>0</v>
      </c>
      <c r="AA515" s="21">
        <f t="shared" si="118"/>
        <v>0</v>
      </c>
      <c r="AB515" s="21">
        <f t="shared" si="118"/>
        <v>0</v>
      </c>
      <c r="AC515" s="21">
        <f t="shared" si="118"/>
        <v>0</v>
      </c>
      <c r="AD515" s="21">
        <f t="shared" si="118"/>
        <v>0</v>
      </c>
      <c r="AE515" s="21">
        <f t="shared" si="118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9">+C170</f>
        <v>0</v>
      </c>
      <c r="D516" s="37">
        <f t="shared" si="119"/>
        <v>0</v>
      </c>
      <c r="E516" s="37">
        <f t="shared" si="119"/>
        <v>0</v>
      </c>
      <c r="F516" s="37">
        <f t="shared" si="119"/>
        <v>0</v>
      </c>
      <c r="G516" s="37">
        <f t="shared" si="119"/>
        <v>0</v>
      </c>
      <c r="H516" s="37">
        <f t="shared" si="119"/>
        <v>0</v>
      </c>
      <c r="I516" s="37">
        <f t="shared" si="119"/>
        <v>0</v>
      </c>
      <c r="J516" s="37">
        <f t="shared" si="119"/>
        <v>0</v>
      </c>
      <c r="K516" s="37">
        <f t="shared" si="119"/>
        <v>0</v>
      </c>
      <c r="L516" s="37">
        <f t="shared" si="119"/>
        <v>0</v>
      </c>
      <c r="M516" s="37">
        <f t="shared" si="119"/>
        <v>0</v>
      </c>
      <c r="N516" s="37">
        <f t="shared" si="119"/>
        <v>0</v>
      </c>
      <c r="O516" s="37">
        <f t="shared" si="119"/>
        <v>0</v>
      </c>
      <c r="P516" s="37">
        <f t="shared" si="119"/>
        <v>0</v>
      </c>
      <c r="Q516" s="37">
        <f t="shared" si="119"/>
        <v>0</v>
      </c>
      <c r="R516" s="37">
        <f t="shared" si="119"/>
        <v>0</v>
      </c>
      <c r="S516" s="37">
        <f t="shared" si="119"/>
        <v>0</v>
      </c>
      <c r="T516" s="37">
        <f t="shared" si="119"/>
        <v>0</v>
      </c>
      <c r="U516" s="37">
        <f t="shared" si="119"/>
        <v>0</v>
      </c>
      <c r="V516" s="37">
        <f t="shared" si="119"/>
        <v>0</v>
      </c>
      <c r="W516" s="37">
        <f t="shared" si="119"/>
        <v>0</v>
      </c>
      <c r="X516" s="37">
        <f t="shared" si="119"/>
        <v>0</v>
      </c>
      <c r="Y516" s="37">
        <f t="shared" si="119"/>
        <v>0</v>
      </c>
      <c r="Z516" s="37">
        <f t="shared" si="119"/>
        <v>0</v>
      </c>
      <c r="AA516" s="37">
        <f t="shared" si="119"/>
        <v>0</v>
      </c>
      <c r="AB516" s="37">
        <f t="shared" si="119"/>
        <v>0</v>
      </c>
      <c r="AC516" s="37">
        <f t="shared" si="119"/>
        <v>0</v>
      </c>
      <c r="AD516" s="37">
        <f t="shared" si="119"/>
        <v>0</v>
      </c>
      <c r="AE516" s="37">
        <f t="shared" si="119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20">+C174</f>
        <v>0</v>
      </c>
      <c r="D517" s="37">
        <f t="shared" si="120"/>
        <v>0</v>
      </c>
      <c r="E517" s="37">
        <f t="shared" si="120"/>
        <v>0</v>
      </c>
      <c r="F517" s="37">
        <f t="shared" si="120"/>
        <v>0</v>
      </c>
      <c r="G517" s="37">
        <f t="shared" si="120"/>
        <v>0</v>
      </c>
      <c r="H517" s="37">
        <f t="shared" si="120"/>
        <v>0</v>
      </c>
      <c r="I517" s="37">
        <f t="shared" si="120"/>
        <v>0</v>
      </c>
      <c r="J517" s="37">
        <f t="shared" si="120"/>
        <v>0</v>
      </c>
      <c r="K517" s="37">
        <f t="shared" si="120"/>
        <v>0</v>
      </c>
      <c r="L517" s="37">
        <f t="shared" si="120"/>
        <v>0</v>
      </c>
      <c r="M517" s="37">
        <f t="shared" si="120"/>
        <v>0</v>
      </c>
      <c r="N517" s="37">
        <f t="shared" si="120"/>
        <v>0</v>
      </c>
      <c r="O517" s="37">
        <f t="shared" si="120"/>
        <v>0</v>
      </c>
      <c r="P517" s="37">
        <f t="shared" si="120"/>
        <v>0</v>
      </c>
      <c r="Q517" s="37">
        <f t="shared" si="120"/>
        <v>0</v>
      </c>
      <c r="R517" s="37">
        <f t="shared" si="120"/>
        <v>0</v>
      </c>
      <c r="S517" s="37">
        <f t="shared" si="120"/>
        <v>0</v>
      </c>
      <c r="T517" s="37">
        <f t="shared" si="120"/>
        <v>0</v>
      </c>
      <c r="U517" s="37">
        <f t="shared" si="120"/>
        <v>0</v>
      </c>
      <c r="V517" s="37">
        <f t="shared" si="120"/>
        <v>0</v>
      </c>
      <c r="W517" s="37">
        <f t="shared" si="120"/>
        <v>0</v>
      </c>
      <c r="X517" s="37">
        <f t="shared" si="120"/>
        <v>0</v>
      </c>
      <c r="Y517" s="37">
        <f t="shared" si="120"/>
        <v>0</v>
      </c>
      <c r="Z517" s="37">
        <f t="shared" si="120"/>
        <v>0</v>
      </c>
      <c r="AA517" s="37">
        <f t="shared" si="120"/>
        <v>0</v>
      </c>
      <c r="AB517" s="37">
        <f t="shared" si="120"/>
        <v>0</v>
      </c>
      <c r="AC517" s="37">
        <f t="shared" si="120"/>
        <v>0</v>
      </c>
      <c r="AD517" s="37">
        <f t="shared" si="120"/>
        <v>0</v>
      </c>
      <c r="AE517" s="37">
        <f t="shared" si="120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1">+C525+C530+C536+C541+C544+C545+C549+C552++C553+C554</f>
        <v>0</v>
      </c>
      <c r="D524" s="28">
        <f t="shared" si="121"/>
        <v>0</v>
      </c>
      <c r="E524" s="28">
        <f t="shared" si="121"/>
        <v>0</v>
      </c>
      <c r="F524" s="28">
        <f t="shared" si="121"/>
        <v>0</v>
      </c>
      <c r="G524" s="28">
        <f t="shared" si="121"/>
        <v>0</v>
      </c>
      <c r="H524" s="28">
        <f t="shared" si="121"/>
        <v>0</v>
      </c>
      <c r="I524" s="28">
        <f t="shared" si="121"/>
        <v>0</v>
      </c>
      <c r="J524" s="28">
        <f t="shared" si="121"/>
        <v>0</v>
      </c>
      <c r="K524" s="28">
        <f t="shared" si="121"/>
        <v>0</v>
      </c>
      <c r="L524" s="28">
        <f t="shared" si="121"/>
        <v>0</v>
      </c>
      <c r="M524" s="28">
        <f t="shared" si="121"/>
        <v>0</v>
      </c>
      <c r="N524" s="28">
        <f t="shared" si="121"/>
        <v>0</v>
      </c>
      <c r="O524" s="28">
        <f t="shared" si="121"/>
        <v>0</v>
      </c>
      <c r="P524" s="28">
        <f t="shared" si="121"/>
        <v>0</v>
      </c>
      <c r="Q524" s="28">
        <f t="shared" si="121"/>
        <v>0</v>
      </c>
      <c r="R524" s="28">
        <f t="shared" si="121"/>
        <v>0</v>
      </c>
      <c r="S524" s="28">
        <f t="shared" si="121"/>
        <v>0</v>
      </c>
      <c r="T524" s="28">
        <f t="shared" si="121"/>
        <v>0</v>
      </c>
      <c r="U524" s="28">
        <f t="shared" si="121"/>
        <v>0</v>
      </c>
      <c r="V524" s="28">
        <f t="shared" si="121"/>
        <v>0</v>
      </c>
      <c r="W524" s="28">
        <f t="shared" si="121"/>
        <v>0</v>
      </c>
      <c r="X524" s="28">
        <f t="shared" si="121"/>
        <v>0</v>
      </c>
      <c r="Y524" s="28">
        <f t="shared" si="121"/>
        <v>0</v>
      </c>
      <c r="Z524" s="28">
        <f t="shared" si="121"/>
        <v>0</v>
      </c>
      <c r="AA524" s="28">
        <f t="shared" si="121"/>
        <v>0</v>
      </c>
      <c r="AB524" s="28">
        <f t="shared" si="121"/>
        <v>0</v>
      </c>
      <c r="AC524" s="28">
        <f t="shared" si="121"/>
        <v>0</v>
      </c>
      <c r="AD524" s="28">
        <f t="shared" si="121"/>
        <v>0</v>
      </c>
      <c r="AE524" s="28">
        <f t="shared" si="12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2">+C526+C527+C528+C529</f>
        <v>0</v>
      </c>
      <c r="D525" s="21">
        <f t="shared" si="122"/>
        <v>0</v>
      </c>
      <c r="E525" s="21">
        <f t="shared" si="122"/>
        <v>0</v>
      </c>
      <c r="F525" s="21">
        <f t="shared" si="122"/>
        <v>0</v>
      </c>
      <c r="G525" s="21">
        <f t="shared" si="122"/>
        <v>0</v>
      </c>
      <c r="H525" s="21">
        <f t="shared" si="122"/>
        <v>0</v>
      </c>
      <c r="I525" s="21">
        <f t="shared" si="122"/>
        <v>0</v>
      </c>
      <c r="J525" s="21">
        <f t="shared" si="122"/>
        <v>0</v>
      </c>
      <c r="K525" s="21">
        <f t="shared" si="122"/>
        <v>0</v>
      </c>
      <c r="L525" s="21">
        <f t="shared" si="122"/>
        <v>0</v>
      </c>
      <c r="M525" s="21">
        <f t="shared" si="122"/>
        <v>0</v>
      </c>
      <c r="N525" s="21">
        <f t="shared" si="122"/>
        <v>0</v>
      </c>
      <c r="O525" s="21">
        <f t="shared" si="122"/>
        <v>0</v>
      </c>
      <c r="P525" s="21">
        <f t="shared" si="122"/>
        <v>0</v>
      </c>
      <c r="Q525" s="21">
        <f t="shared" si="122"/>
        <v>0</v>
      </c>
      <c r="R525" s="21">
        <f t="shared" si="122"/>
        <v>0</v>
      </c>
      <c r="S525" s="21">
        <f t="shared" si="122"/>
        <v>0</v>
      </c>
      <c r="T525" s="21">
        <f t="shared" si="122"/>
        <v>0</v>
      </c>
      <c r="U525" s="21">
        <f t="shared" si="122"/>
        <v>0</v>
      </c>
      <c r="V525" s="21">
        <f t="shared" si="122"/>
        <v>0</v>
      </c>
      <c r="W525" s="21">
        <f t="shared" si="122"/>
        <v>0</v>
      </c>
      <c r="X525" s="21">
        <f t="shared" si="122"/>
        <v>0</v>
      </c>
      <c r="Y525" s="21">
        <f t="shared" si="122"/>
        <v>0</v>
      </c>
      <c r="Z525" s="21">
        <f t="shared" si="122"/>
        <v>0</v>
      </c>
      <c r="AA525" s="21">
        <f t="shared" si="122"/>
        <v>0</v>
      </c>
      <c r="AB525" s="21">
        <f t="shared" si="122"/>
        <v>0</v>
      </c>
      <c r="AC525" s="21">
        <f t="shared" si="122"/>
        <v>0</v>
      </c>
      <c r="AD525" s="21">
        <f t="shared" si="122"/>
        <v>0</v>
      </c>
      <c r="AE525" s="21">
        <f t="shared" si="12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3">+C531+C532+C533+C534+C535</f>
        <v>0</v>
      </c>
      <c r="D530" s="21">
        <f t="shared" si="123"/>
        <v>0</v>
      </c>
      <c r="E530" s="21">
        <f t="shared" si="123"/>
        <v>0</v>
      </c>
      <c r="F530" s="21">
        <f t="shared" si="123"/>
        <v>0</v>
      </c>
      <c r="G530" s="21">
        <f t="shared" si="123"/>
        <v>0</v>
      </c>
      <c r="H530" s="21">
        <f t="shared" si="123"/>
        <v>0</v>
      </c>
      <c r="I530" s="21">
        <f t="shared" si="123"/>
        <v>0</v>
      </c>
      <c r="J530" s="21">
        <f t="shared" si="123"/>
        <v>0</v>
      </c>
      <c r="K530" s="21">
        <f t="shared" si="123"/>
        <v>0</v>
      </c>
      <c r="L530" s="21">
        <f t="shared" si="123"/>
        <v>0</v>
      </c>
      <c r="M530" s="21">
        <f t="shared" si="123"/>
        <v>0</v>
      </c>
      <c r="N530" s="21">
        <f t="shared" si="123"/>
        <v>0</v>
      </c>
      <c r="O530" s="21">
        <f t="shared" si="123"/>
        <v>0</v>
      </c>
      <c r="P530" s="21">
        <f t="shared" si="123"/>
        <v>0</v>
      </c>
      <c r="Q530" s="21">
        <f t="shared" si="123"/>
        <v>0</v>
      </c>
      <c r="R530" s="21">
        <f t="shared" si="123"/>
        <v>0</v>
      </c>
      <c r="S530" s="21">
        <f t="shared" si="123"/>
        <v>0</v>
      </c>
      <c r="T530" s="21">
        <f t="shared" si="123"/>
        <v>0</v>
      </c>
      <c r="U530" s="21">
        <f t="shared" si="123"/>
        <v>0</v>
      </c>
      <c r="V530" s="21">
        <f t="shared" si="123"/>
        <v>0</v>
      </c>
      <c r="W530" s="21">
        <f t="shared" si="123"/>
        <v>0</v>
      </c>
      <c r="X530" s="21">
        <f t="shared" si="123"/>
        <v>0</v>
      </c>
      <c r="Y530" s="21">
        <f t="shared" si="123"/>
        <v>0</v>
      </c>
      <c r="Z530" s="21">
        <f t="shared" si="123"/>
        <v>0</v>
      </c>
      <c r="AA530" s="21">
        <f t="shared" si="123"/>
        <v>0</v>
      </c>
      <c r="AB530" s="21">
        <f t="shared" si="123"/>
        <v>0</v>
      </c>
      <c r="AC530" s="21">
        <f t="shared" si="123"/>
        <v>0</v>
      </c>
      <c r="AD530" s="21">
        <f t="shared" si="123"/>
        <v>0</v>
      </c>
      <c r="AE530" s="21">
        <f t="shared" si="12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4">+C537+C538+C539+C540</f>
        <v>0</v>
      </c>
      <c r="D536" s="21">
        <f t="shared" si="124"/>
        <v>0</v>
      </c>
      <c r="E536" s="21">
        <f t="shared" si="124"/>
        <v>0</v>
      </c>
      <c r="F536" s="21">
        <f t="shared" si="124"/>
        <v>0</v>
      </c>
      <c r="G536" s="21">
        <f t="shared" si="124"/>
        <v>0</v>
      </c>
      <c r="H536" s="21">
        <f t="shared" si="124"/>
        <v>0</v>
      </c>
      <c r="I536" s="21">
        <f t="shared" si="124"/>
        <v>0</v>
      </c>
      <c r="J536" s="21">
        <f t="shared" si="124"/>
        <v>0</v>
      </c>
      <c r="K536" s="21">
        <f t="shared" si="124"/>
        <v>0</v>
      </c>
      <c r="L536" s="21">
        <f t="shared" si="124"/>
        <v>0</v>
      </c>
      <c r="M536" s="21">
        <f t="shared" si="124"/>
        <v>0</v>
      </c>
      <c r="N536" s="21">
        <f t="shared" si="124"/>
        <v>0</v>
      </c>
      <c r="O536" s="21">
        <f t="shared" si="124"/>
        <v>0</v>
      </c>
      <c r="P536" s="21">
        <f t="shared" si="124"/>
        <v>0</v>
      </c>
      <c r="Q536" s="21">
        <f t="shared" si="124"/>
        <v>0</v>
      </c>
      <c r="R536" s="21">
        <f t="shared" si="124"/>
        <v>0</v>
      </c>
      <c r="S536" s="21">
        <f t="shared" si="124"/>
        <v>0</v>
      </c>
      <c r="T536" s="21">
        <f t="shared" si="124"/>
        <v>0</v>
      </c>
      <c r="U536" s="21">
        <f t="shared" si="124"/>
        <v>0</v>
      </c>
      <c r="V536" s="21">
        <f t="shared" si="124"/>
        <v>0</v>
      </c>
      <c r="W536" s="21">
        <f t="shared" si="124"/>
        <v>0</v>
      </c>
      <c r="X536" s="21">
        <f t="shared" si="124"/>
        <v>0</v>
      </c>
      <c r="Y536" s="21">
        <f t="shared" si="124"/>
        <v>0</v>
      </c>
      <c r="Z536" s="21">
        <f t="shared" si="124"/>
        <v>0</v>
      </c>
      <c r="AA536" s="21">
        <f t="shared" si="124"/>
        <v>0</v>
      </c>
      <c r="AB536" s="21">
        <f t="shared" si="124"/>
        <v>0</v>
      </c>
      <c r="AC536" s="21">
        <f t="shared" si="124"/>
        <v>0</v>
      </c>
      <c r="AD536" s="21">
        <f t="shared" si="124"/>
        <v>0</v>
      </c>
      <c r="AE536" s="21">
        <f t="shared" si="12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5">+C542+C543</f>
        <v>0</v>
      </c>
      <c r="D541" s="21">
        <f t="shared" si="125"/>
        <v>0</v>
      </c>
      <c r="E541" s="21">
        <f t="shared" si="125"/>
        <v>0</v>
      </c>
      <c r="F541" s="21">
        <f t="shared" si="125"/>
        <v>0</v>
      </c>
      <c r="G541" s="21">
        <f t="shared" si="125"/>
        <v>0</v>
      </c>
      <c r="H541" s="21">
        <f t="shared" si="125"/>
        <v>0</v>
      </c>
      <c r="I541" s="21">
        <f t="shared" si="125"/>
        <v>0</v>
      </c>
      <c r="J541" s="21">
        <f t="shared" si="125"/>
        <v>0</v>
      </c>
      <c r="K541" s="21">
        <f t="shared" si="125"/>
        <v>0</v>
      </c>
      <c r="L541" s="21">
        <f t="shared" si="125"/>
        <v>0</v>
      </c>
      <c r="M541" s="21">
        <f t="shared" si="125"/>
        <v>0</v>
      </c>
      <c r="N541" s="21">
        <f t="shared" si="125"/>
        <v>0</v>
      </c>
      <c r="O541" s="21">
        <f t="shared" si="125"/>
        <v>0</v>
      </c>
      <c r="P541" s="21">
        <f t="shared" si="125"/>
        <v>0</v>
      </c>
      <c r="Q541" s="21">
        <f t="shared" si="125"/>
        <v>0</v>
      </c>
      <c r="R541" s="21">
        <f t="shared" si="125"/>
        <v>0</v>
      </c>
      <c r="S541" s="21">
        <f t="shared" si="125"/>
        <v>0</v>
      </c>
      <c r="T541" s="21">
        <f t="shared" si="125"/>
        <v>0</v>
      </c>
      <c r="U541" s="21">
        <f t="shared" si="125"/>
        <v>0</v>
      </c>
      <c r="V541" s="21">
        <f t="shared" si="125"/>
        <v>0</v>
      </c>
      <c r="W541" s="21">
        <f t="shared" si="125"/>
        <v>0</v>
      </c>
      <c r="X541" s="21">
        <f t="shared" si="125"/>
        <v>0</v>
      </c>
      <c r="Y541" s="21">
        <f t="shared" si="125"/>
        <v>0</v>
      </c>
      <c r="Z541" s="21">
        <f t="shared" si="125"/>
        <v>0</v>
      </c>
      <c r="AA541" s="21">
        <f t="shared" si="125"/>
        <v>0</v>
      </c>
      <c r="AB541" s="21">
        <f t="shared" si="125"/>
        <v>0</v>
      </c>
      <c r="AC541" s="21">
        <f t="shared" si="125"/>
        <v>0</v>
      </c>
      <c r="AD541" s="21">
        <f t="shared" si="125"/>
        <v>0</v>
      </c>
      <c r="AE541" s="21">
        <f t="shared" si="12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6">+C546+C547+C548</f>
        <v>0</v>
      </c>
      <c r="D545" s="21">
        <f t="shared" si="126"/>
        <v>0</v>
      </c>
      <c r="E545" s="21">
        <f t="shared" si="126"/>
        <v>0</v>
      </c>
      <c r="F545" s="21">
        <f t="shared" si="126"/>
        <v>0</v>
      </c>
      <c r="G545" s="21">
        <f t="shared" si="126"/>
        <v>0</v>
      </c>
      <c r="H545" s="21">
        <f t="shared" si="126"/>
        <v>0</v>
      </c>
      <c r="I545" s="21">
        <f t="shared" si="126"/>
        <v>0</v>
      </c>
      <c r="J545" s="21">
        <f t="shared" si="126"/>
        <v>0</v>
      </c>
      <c r="K545" s="21">
        <f t="shared" si="126"/>
        <v>0</v>
      </c>
      <c r="L545" s="21">
        <f t="shared" si="126"/>
        <v>0</v>
      </c>
      <c r="M545" s="21">
        <f t="shared" si="126"/>
        <v>0</v>
      </c>
      <c r="N545" s="21">
        <f t="shared" si="126"/>
        <v>0</v>
      </c>
      <c r="O545" s="21">
        <f t="shared" si="126"/>
        <v>0</v>
      </c>
      <c r="P545" s="21">
        <f t="shared" si="126"/>
        <v>0</v>
      </c>
      <c r="Q545" s="21">
        <f t="shared" si="126"/>
        <v>0</v>
      </c>
      <c r="R545" s="21">
        <f t="shared" si="126"/>
        <v>0</v>
      </c>
      <c r="S545" s="21">
        <f t="shared" si="126"/>
        <v>0</v>
      </c>
      <c r="T545" s="21">
        <f t="shared" si="126"/>
        <v>0</v>
      </c>
      <c r="U545" s="21">
        <f t="shared" si="126"/>
        <v>0</v>
      </c>
      <c r="V545" s="21">
        <f t="shared" si="126"/>
        <v>0</v>
      </c>
      <c r="W545" s="21">
        <f t="shared" si="126"/>
        <v>0</v>
      </c>
      <c r="X545" s="21">
        <f t="shared" si="126"/>
        <v>0</v>
      </c>
      <c r="Y545" s="21">
        <f t="shared" si="126"/>
        <v>0</v>
      </c>
      <c r="Z545" s="21">
        <f t="shared" si="126"/>
        <v>0</v>
      </c>
      <c r="AA545" s="21">
        <f t="shared" si="126"/>
        <v>0</v>
      </c>
      <c r="AB545" s="21">
        <f t="shared" si="126"/>
        <v>0</v>
      </c>
      <c r="AC545" s="21">
        <f t="shared" si="126"/>
        <v>0</v>
      </c>
      <c r="AD545" s="21">
        <f t="shared" si="126"/>
        <v>0</v>
      </c>
      <c r="AE545" s="21">
        <f t="shared" si="12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7">+C550+C551</f>
        <v>0</v>
      </c>
      <c r="D549" s="21">
        <f t="shared" si="127"/>
        <v>0</v>
      </c>
      <c r="E549" s="21">
        <f t="shared" si="127"/>
        <v>0</v>
      </c>
      <c r="F549" s="21">
        <f t="shared" si="127"/>
        <v>0</v>
      </c>
      <c r="G549" s="21">
        <f t="shared" si="127"/>
        <v>0</v>
      </c>
      <c r="H549" s="21">
        <f t="shared" si="127"/>
        <v>0</v>
      </c>
      <c r="I549" s="21">
        <f t="shared" si="127"/>
        <v>0</v>
      </c>
      <c r="J549" s="21">
        <f t="shared" si="127"/>
        <v>0</v>
      </c>
      <c r="K549" s="21">
        <f t="shared" si="127"/>
        <v>0</v>
      </c>
      <c r="L549" s="21">
        <f t="shared" si="127"/>
        <v>0</v>
      </c>
      <c r="M549" s="21">
        <f t="shared" si="127"/>
        <v>0</v>
      </c>
      <c r="N549" s="21">
        <f t="shared" si="127"/>
        <v>0</v>
      </c>
      <c r="O549" s="21">
        <f t="shared" si="127"/>
        <v>0</v>
      </c>
      <c r="P549" s="21">
        <f t="shared" si="127"/>
        <v>0</v>
      </c>
      <c r="Q549" s="21">
        <f t="shared" si="127"/>
        <v>0</v>
      </c>
      <c r="R549" s="21">
        <f t="shared" si="127"/>
        <v>0</v>
      </c>
      <c r="S549" s="21">
        <f t="shared" si="127"/>
        <v>0</v>
      </c>
      <c r="T549" s="21">
        <f t="shared" si="127"/>
        <v>0</v>
      </c>
      <c r="U549" s="21">
        <f t="shared" si="127"/>
        <v>0</v>
      </c>
      <c r="V549" s="21">
        <f t="shared" si="127"/>
        <v>0</v>
      </c>
      <c r="W549" s="21">
        <f t="shared" si="127"/>
        <v>0</v>
      </c>
      <c r="X549" s="21">
        <f t="shared" si="127"/>
        <v>0</v>
      </c>
      <c r="Y549" s="21">
        <f t="shared" si="127"/>
        <v>0</v>
      </c>
      <c r="Z549" s="21">
        <f t="shared" si="127"/>
        <v>0</v>
      </c>
      <c r="AA549" s="21">
        <f t="shared" si="127"/>
        <v>0</v>
      </c>
      <c r="AB549" s="21">
        <f t="shared" si="127"/>
        <v>0</v>
      </c>
      <c r="AC549" s="21">
        <f t="shared" si="127"/>
        <v>0</v>
      </c>
      <c r="AD549" s="21">
        <f t="shared" si="127"/>
        <v>0</v>
      </c>
      <c r="AE549" s="21">
        <f t="shared" si="12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8">+C556+C559+C562+C565+C568++C571+C574+C575</f>
        <v>0</v>
      </c>
      <c r="D555" s="28">
        <f t="shared" si="128"/>
        <v>0</v>
      </c>
      <c r="E555" s="28">
        <f t="shared" si="128"/>
        <v>0</v>
      </c>
      <c r="F555" s="28">
        <f t="shared" si="128"/>
        <v>0</v>
      </c>
      <c r="G555" s="28">
        <f t="shared" si="128"/>
        <v>0</v>
      </c>
      <c r="H555" s="28">
        <f t="shared" si="128"/>
        <v>0</v>
      </c>
      <c r="I555" s="28">
        <f t="shared" si="128"/>
        <v>0</v>
      </c>
      <c r="J555" s="28">
        <f t="shared" si="128"/>
        <v>0</v>
      </c>
      <c r="K555" s="28">
        <f t="shared" si="128"/>
        <v>0</v>
      </c>
      <c r="L555" s="28">
        <f t="shared" si="128"/>
        <v>0</v>
      </c>
      <c r="M555" s="28">
        <f t="shared" si="128"/>
        <v>0</v>
      </c>
      <c r="N555" s="28">
        <f t="shared" si="128"/>
        <v>0</v>
      </c>
      <c r="O555" s="28">
        <f t="shared" si="128"/>
        <v>0</v>
      </c>
      <c r="P555" s="28">
        <f t="shared" si="128"/>
        <v>0</v>
      </c>
      <c r="Q555" s="28">
        <f t="shared" si="128"/>
        <v>0</v>
      </c>
      <c r="R555" s="28">
        <f t="shared" si="128"/>
        <v>0</v>
      </c>
      <c r="S555" s="28">
        <f t="shared" si="128"/>
        <v>0</v>
      </c>
      <c r="T555" s="28">
        <f t="shared" si="128"/>
        <v>0</v>
      </c>
      <c r="U555" s="28">
        <f t="shared" si="128"/>
        <v>0</v>
      </c>
      <c r="V555" s="28">
        <f t="shared" si="128"/>
        <v>0</v>
      </c>
      <c r="W555" s="28">
        <f t="shared" si="128"/>
        <v>0</v>
      </c>
      <c r="X555" s="28">
        <f t="shared" si="128"/>
        <v>0</v>
      </c>
      <c r="Y555" s="28">
        <f t="shared" si="128"/>
        <v>0</v>
      </c>
      <c r="Z555" s="28">
        <f t="shared" si="128"/>
        <v>0</v>
      </c>
      <c r="AA555" s="28">
        <f t="shared" si="128"/>
        <v>0</v>
      </c>
      <c r="AB555" s="28">
        <f t="shared" si="128"/>
        <v>0</v>
      </c>
      <c r="AC555" s="28">
        <f t="shared" si="128"/>
        <v>0</v>
      </c>
      <c r="AD555" s="28">
        <f t="shared" si="128"/>
        <v>0</v>
      </c>
      <c r="AE555" s="28">
        <f t="shared" si="12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9">+C557+C558</f>
        <v>0</v>
      </c>
      <c r="D556" s="21">
        <f t="shared" si="129"/>
        <v>0</v>
      </c>
      <c r="E556" s="21">
        <f t="shared" si="129"/>
        <v>0</v>
      </c>
      <c r="F556" s="21">
        <f t="shared" si="129"/>
        <v>0</v>
      </c>
      <c r="G556" s="21">
        <f t="shared" si="129"/>
        <v>0</v>
      </c>
      <c r="H556" s="21">
        <f t="shared" si="129"/>
        <v>0</v>
      </c>
      <c r="I556" s="21">
        <f t="shared" si="129"/>
        <v>0</v>
      </c>
      <c r="J556" s="21">
        <f t="shared" si="129"/>
        <v>0</v>
      </c>
      <c r="K556" s="21">
        <f t="shared" si="129"/>
        <v>0</v>
      </c>
      <c r="L556" s="21">
        <f t="shared" si="129"/>
        <v>0</v>
      </c>
      <c r="M556" s="21">
        <f t="shared" si="129"/>
        <v>0</v>
      </c>
      <c r="N556" s="21">
        <f t="shared" si="129"/>
        <v>0</v>
      </c>
      <c r="O556" s="21">
        <f t="shared" si="129"/>
        <v>0</v>
      </c>
      <c r="P556" s="21">
        <f t="shared" si="129"/>
        <v>0</v>
      </c>
      <c r="Q556" s="21">
        <f t="shared" si="129"/>
        <v>0</v>
      </c>
      <c r="R556" s="21">
        <f t="shared" si="129"/>
        <v>0</v>
      </c>
      <c r="S556" s="21">
        <f t="shared" si="129"/>
        <v>0</v>
      </c>
      <c r="T556" s="21">
        <f t="shared" si="129"/>
        <v>0</v>
      </c>
      <c r="U556" s="21">
        <f t="shared" si="129"/>
        <v>0</v>
      </c>
      <c r="V556" s="21">
        <f t="shared" si="129"/>
        <v>0</v>
      </c>
      <c r="W556" s="21">
        <f t="shared" si="129"/>
        <v>0</v>
      </c>
      <c r="X556" s="21">
        <f t="shared" si="129"/>
        <v>0</v>
      </c>
      <c r="Y556" s="21">
        <f t="shared" si="129"/>
        <v>0</v>
      </c>
      <c r="Z556" s="21">
        <f t="shared" si="129"/>
        <v>0</v>
      </c>
      <c r="AA556" s="21">
        <f t="shared" si="129"/>
        <v>0</v>
      </c>
      <c r="AB556" s="21">
        <f t="shared" si="129"/>
        <v>0</v>
      </c>
      <c r="AC556" s="21">
        <f t="shared" si="129"/>
        <v>0</v>
      </c>
      <c r="AD556" s="21">
        <f t="shared" si="129"/>
        <v>0</v>
      </c>
      <c r="AE556" s="21">
        <f t="shared" si="12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30">+C560+C561</f>
        <v>0</v>
      </c>
      <c r="D559" s="21">
        <f t="shared" si="130"/>
        <v>0</v>
      </c>
      <c r="E559" s="21">
        <f t="shared" si="130"/>
        <v>0</v>
      </c>
      <c r="F559" s="21">
        <f t="shared" si="130"/>
        <v>0</v>
      </c>
      <c r="G559" s="21">
        <f t="shared" si="130"/>
        <v>0</v>
      </c>
      <c r="H559" s="21">
        <f t="shared" si="130"/>
        <v>0</v>
      </c>
      <c r="I559" s="21">
        <f t="shared" si="130"/>
        <v>0</v>
      </c>
      <c r="J559" s="21">
        <f t="shared" si="130"/>
        <v>0</v>
      </c>
      <c r="K559" s="21">
        <f t="shared" si="130"/>
        <v>0</v>
      </c>
      <c r="L559" s="21">
        <f t="shared" si="130"/>
        <v>0</v>
      </c>
      <c r="M559" s="21">
        <f t="shared" si="130"/>
        <v>0</v>
      </c>
      <c r="N559" s="21">
        <f t="shared" si="130"/>
        <v>0</v>
      </c>
      <c r="O559" s="21">
        <f t="shared" si="130"/>
        <v>0</v>
      </c>
      <c r="P559" s="21">
        <f t="shared" si="130"/>
        <v>0</v>
      </c>
      <c r="Q559" s="21">
        <f t="shared" si="130"/>
        <v>0</v>
      </c>
      <c r="R559" s="21">
        <f t="shared" si="130"/>
        <v>0</v>
      </c>
      <c r="S559" s="21">
        <f t="shared" si="130"/>
        <v>0</v>
      </c>
      <c r="T559" s="21">
        <f t="shared" si="130"/>
        <v>0</v>
      </c>
      <c r="U559" s="21">
        <f t="shared" si="130"/>
        <v>0</v>
      </c>
      <c r="V559" s="21">
        <f t="shared" si="130"/>
        <v>0</v>
      </c>
      <c r="W559" s="21">
        <f t="shared" si="130"/>
        <v>0</v>
      </c>
      <c r="X559" s="21">
        <f t="shared" si="130"/>
        <v>0</v>
      </c>
      <c r="Y559" s="21">
        <f t="shared" si="130"/>
        <v>0</v>
      </c>
      <c r="Z559" s="21">
        <f t="shared" si="130"/>
        <v>0</v>
      </c>
      <c r="AA559" s="21">
        <f t="shared" si="130"/>
        <v>0</v>
      </c>
      <c r="AB559" s="21">
        <f t="shared" si="130"/>
        <v>0</v>
      </c>
      <c r="AC559" s="21">
        <f t="shared" si="130"/>
        <v>0</v>
      </c>
      <c r="AD559" s="21">
        <f t="shared" si="130"/>
        <v>0</v>
      </c>
      <c r="AE559" s="21">
        <f t="shared" si="13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31">+C563+C564</f>
        <v>0</v>
      </c>
      <c r="D562" s="21">
        <f t="shared" si="131"/>
        <v>0</v>
      </c>
      <c r="E562" s="21">
        <f t="shared" si="131"/>
        <v>0</v>
      </c>
      <c r="F562" s="21">
        <f t="shared" si="131"/>
        <v>0</v>
      </c>
      <c r="G562" s="21">
        <f t="shared" si="131"/>
        <v>0</v>
      </c>
      <c r="H562" s="21">
        <f t="shared" si="131"/>
        <v>0</v>
      </c>
      <c r="I562" s="21">
        <f t="shared" si="131"/>
        <v>0</v>
      </c>
      <c r="J562" s="21">
        <f t="shared" si="131"/>
        <v>0</v>
      </c>
      <c r="K562" s="21">
        <f t="shared" si="131"/>
        <v>0</v>
      </c>
      <c r="L562" s="21">
        <f t="shared" si="131"/>
        <v>0</v>
      </c>
      <c r="M562" s="21">
        <f t="shared" si="131"/>
        <v>0</v>
      </c>
      <c r="N562" s="21">
        <f t="shared" si="131"/>
        <v>0</v>
      </c>
      <c r="O562" s="21">
        <f t="shared" si="131"/>
        <v>0</v>
      </c>
      <c r="P562" s="21">
        <f t="shared" si="131"/>
        <v>0</v>
      </c>
      <c r="Q562" s="21">
        <f t="shared" si="131"/>
        <v>0</v>
      </c>
      <c r="R562" s="21">
        <f t="shared" si="131"/>
        <v>0</v>
      </c>
      <c r="S562" s="21">
        <f t="shared" si="131"/>
        <v>0</v>
      </c>
      <c r="T562" s="21">
        <f t="shared" si="131"/>
        <v>0</v>
      </c>
      <c r="U562" s="21">
        <f t="shared" si="131"/>
        <v>0</v>
      </c>
      <c r="V562" s="21">
        <f t="shared" si="131"/>
        <v>0</v>
      </c>
      <c r="W562" s="21">
        <f t="shared" si="131"/>
        <v>0</v>
      </c>
      <c r="X562" s="21">
        <f t="shared" si="131"/>
        <v>0</v>
      </c>
      <c r="Y562" s="21">
        <f t="shared" si="131"/>
        <v>0</v>
      </c>
      <c r="Z562" s="21">
        <f t="shared" si="131"/>
        <v>0</v>
      </c>
      <c r="AA562" s="21">
        <f t="shared" si="131"/>
        <v>0</v>
      </c>
      <c r="AB562" s="21">
        <f t="shared" si="131"/>
        <v>0</v>
      </c>
      <c r="AC562" s="21">
        <f t="shared" si="131"/>
        <v>0</v>
      </c>
      <c r="AD562" s="21">
        <f t="shared" si="131"/>
        <v>0</v>
      </c>
      <c r="AE562" s="21">
        <f t="shared" si="13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2">+C566+C567</f>
        <v>0</v>
      </c>
      <c r="D565" s="21">
        <f t="shared" si="132"/>
        <v>0</v>
      </c>
      <c r="E565" s="21">
        <f t="shared" si="132"/>
        <v>0</v>
      </c>
      <c r="F565" s="21">
        <f t="shared" si="132"/>
        <v>0</v>
      </c>
      <c r="G565" s="21">
        <f t="shared" si="132"/>
        <v>0</v>
      </c>
      <c r="H565" s="21">
        <f t="shared" si="132"/>
        <v>0</v>
      </c>
      <c r="I565" s="21">
        <f t="shared" si="132"/>
        <v>0</v>
      </c>
      <c r="J565" s="21">
        <f t="shared" si="132"/>
        <v>0</v>
      </c>
      <c r="K565" s="21">
        <f t="shared" si="132"/>
        <v>0</v>
      </c>
      <c r="L565" s="21">
        <f t="shared" si="132"/>
        <v>0</v>
      </c>
      <c r="M565" s="21">
        <f t="shared" si="132"/>
        <v>0</v>
      </c>
      <c r="N565" s="21">
        <f t="shared" si="132"/>
        <v>0</v>
      </c>
      <c r="O565" s="21">
        <f t="shared" si="132"/>
        <v>0</v>
      </c>
      <c r="P565" s="21">
        <f t="shared" si="132"/>
        <v>0</v>
      </c>
      <c r="Q565" s="21">
        <f t="shared" si="132"/>
        <v>0</v>
      </c>
      <c r="R565" s="21">
        <f t="shared" si="132"/>
        <v>0</v>
      </c>
      <c r="S565" s="21">
        <f t="shared" si="132"/>
        <v>0</v>
      </c>
      <c r="T565" s="21">
        <f t="shared" si="132"/>
        <v>0</v>
      </c>
      <c r="U565" s="21">
        <f t="shared" si="132"/>
        <v>0</v>
      </c>
      <c r="V565" s="21">
        <f t="shared" si="132"/>
        <v>0</v>
      </c>
      <c r="W565" s="21">
        <f t="shared" si="132"/>
        <v>0</v>
      </c>
      <c r="X565" s="21">
        <f t="shared" si="132"/>
        <v>0</v>
      </c>
      <c r="Y565" s="21">
        <f t="shared" si="132"/>
        <v>0</v>
      </c>
      <c r="Z565" s="21">
        <f t="shared" si="132"/>
        <v>0</v>
      </c>
      <c r="AA565" s="21">
        <f t="shared" si="132"/>
        <v>0</v>
      </c>
      <c r="AB565" s="21">
        <f t="shared" si="132"/>
        <v>0</v>
      </c>
      <c r="AC565" s="21">
        <f t="shared" si="132"/>
        <v>0</v>
      </c>
      <c r="AD565" s="21">
        <f t="shared" si="132"/>
        <v>0</v>
      </c>
      <c r="AE565" s="21">
        <f t="shared" si="13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3">+C569+C570</f>
        <v>0</v>
      </c>
      <c r="D568" s="21">
        <f t="shared" si="133"/>
        <v>0</v>
      </c>
      <c r="E568" s="21">
        <f t="shared" si="133"/>
        <v>0</v>
      </c>
      <c r="F568" s="21">
        <f t="shared" si="133"/>
        <v>0</v>
      </c>
      <c r="G568" s="21">
        <f t="shared" si="133"/>
        <v>0</v>
      </c>
      <c r="H568" s="21">
        <f t="shared" si="133"/>
        <v>0</v>
      </c>
      <c r="I568" s="21">
        <f t="shared" si="133"/>
        <v>0</v>
      </c>
      <c r="J568" s="21">
        <f t="shared" si="133"/>
        <v>0</v>
      </c>
      <c r="K568" s="21">
        <f t="shared" si="133"/>
        <v>0</v>
      </c>
      <c r="L568" s="21">
        <f t="shared" si="133"/>
        <v>0</v>
      </c>
      <c r="M568" s="21">
        <f t="shared" si="133"/>
        <v>0</v>
      </c>
      <c r="N568" s="21">
        <f t="shared" si="133"/>
        <v>0</v>
      </c>
      <c r="O568" s="21">
        <f t="shared" si="133"/>
        <v>0</v>
      </c>
      <c r="P568" s="21">
        <f t="shared" si="133"/>
        <v>0</v>
      </c>
      <c r="Q568" s="21">
        <f t="shared" si="133"/>
        <v>0</v>
      </c>
      <c r="R568" s="21">
        <f t="shared" si="133"/>
        <v>0</v>
      </c>
      <c r="S568" s="21">
        <f t="shared" si="133"/>
        <v>0</v>
      </c>
      <c r="T568" s="21">
        <f t="shared" si="133"/>
        <v>0</v>
      </c>
      <c r="U568" s="21">
        <f t="shared" si="133"/>
        <v>0</v>
      </c>
      <c r="V568" s="21">
        <f t="shared" si="133"/>
        <v>0</v>
      </c>
      <c r="W568" s="21">
        <f t="shared" si="133"/>
        <v>0</v>
      </c>
      <c r="X568" s="21">
        <f t="shared" si="133"/>
        <v>0</v>
      </c>
      <c r="Y568" s="21">
        <f t="shared" si="133"/>
        <v>0</v>
      </c>
      <c r="Z568" s="21">
        <f t="shared" si="133"/>
        <v>0</v>
      </c>
      <c r="AA568" s="21">
        <f t="shared" si="133"/>
        <v>0</v>
      </c>
      <c r="AB568" s="21">
        <f t="shared" si="133"/>
        <v>0</v>
      </c>
      <c r="AC568" s="21">
        <f t="shared" si="133"/>
        <v>0</v>
      </c>
      <c r="AD568" s="21">
        <f t="shared" si="133"/>
        <v>0</v>
      </c>
      <c r="AE568" s="21">
        <f t="shared" si="13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4">+C572+C573</f>
        <v>0</v>
      </c>
      <c r="D571" s="21">
        <f t="shared" si="134"/>
        <v>0</v>
      </c>
      <c r="E571" s="21">
        <f t="shared" si="134"/>
        <v>0</v>
      </c>
      <c r="F571" s="21">
        <f t="shared" si="134"/>
        <v>0</v>
      </c>
      <c r="G571" s="21">
        <f t="shared" si="134"/>
        <v>0</v>
      </c>
      <c r="H571" s="21">
        <f t="shared" si="134"/>
        <v>0</v>
      </c>
      <c r="I571" s="21">
        <f t="shared" si="134"/>
        <v>0</v>
      </c>
      <c r="J571" s="21">
        <f t="shared" si="134"/>
        <v>0</v>
      </c>
      <c r="K571" s="21">
        <f t="shared" si="134"/>
        <v>0</v>
      </c>
      <c r="L571" s="21">
        <f t="shared" si="134"/>
        <v>0</v>
      </c>
      <c r="M571" s="21">
        <f t="shared" si="134"/>
        <v>0</v>
      </c>
      <c r="N571" s="21">
        <f t="shared" si="134"/>
        <v>0</v>
      </c>
      <c r="O571" s="21">
        <f t="shared" si="134"/>
        <v>0</v>
      </c>
      <c r="P571" s="21">
        <f t="shared" si="134"/>
        <v>0</v>
      </c>
      <c r="Q571" s="21">
        <f t="shared" si="134"/>
        <v>0</v>
      </c>
      <c r="R571" s="21">
        <f t="shared" si="134"/>
        <v>0</v>
      </c>
      <c r="S571" s="21">
        <f t="shared" si="134"/>
        <v>0</v>
      </c>
      <c r="T571" s="21">
        <f t="shared" si="134"/>
        <v>0</v>
      </c>
      <c r="U571" s="21">
        <f t="shared" si="134"/>
        <v>0</v>
      </c>
      <c r="V571" s="21">
        <f t="shared" si="134"/>
        <v>0</v>
      </c>
      <c r="W571" s="21">
        <f t="shared" si="134"/>
        <v>0</v>
      </c>
      <c r="X571" s="21">
        <f t="shared" si="134"/>
        <v>0</v>
      </c>
      <c r="Y571" s="21">
        <f t="shared" si="134"/>
        <v>0</v>
      </c>
      <c r="Z571" s="21">
        <f t="shared" si="134"/>
        <v>0</v>
      </c>
      <c r="AA571" s="21">
        <f t="shared" si="134"/>
        <v>0</v>
      </c>
      <c r="AB571" s="21">
        <f t="shared" si="134"/>
        <v>0</v>
      </c>
      <c r="AC571" s="21">
        <f t="shared" si="134"/>
        <v>0</v>
      </c>
      <c r="AD571" s="21">
        <f t="shared" si="134"/>
        <v>0</v>
      </c>
      <c r="AE571" s="21">
        <f t="shared" si="13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5">+C585+C586</f>
        <v>0</v>
      </c>
      <c r="D584" s="21">
        <f t="shared" si="135"/>
        <v>0</v>
      </c>
      <c r="E584" s="21">
        <f t="shared" si="135"/>
        <v>0</v>
      </c>
      <c r="F584" s="21">
        <f t="shared" si="135"/>
        <v>0</v>
      </c>
      <c r="G584" s="21">
        <f t="shared" si="135"/>
        <v>0</v>
      </c>
      <c r="H584" s="21">
        <f t="shared" si="135"/>
        <v>0</v>
      </c>
      <c r="I584" s="21">
        <f t="shared" si="135"/>
        <v>0</v>
      </c>
      <c r="J584" s="21">
        <f t="shared" si="135"/>
        <v>0</v>
      </c>
      <c r="K584" s="21">
        <f t="shared" si="135"/>
        <v>0</v>
      </c>
      <c r="L584" s="21">
        <f t="shared" si="135"/>
        <v>0</v>
      </c>
      <c r="M584" s="21">
        <f t="shared" si="135"/>
        <v>0</v>
      </c>
      <c r="N584" s="21">
        <f t="shared" si="135"/>
        <v>0</v>
      </c>
      <c r="O584" s="21">
        <f t="shared" si="135"/>
        <v>0</v>
      </c>
      <c r="P584" s="21">
        <f t="shared" si="135"/>
        <v>0</v>
      </c>
      <c r="Q584" s="21">
        <f t="shared" si="135"/>
        <v>0</v>
      </c>
      <c r="R584" s="21">
        <f t="shared" si="135"/>
        <v>0</v>
      </c>
      <c r="S584" s="21">
        <f t="shared" si="135"/>
        <v>0</v>
      </c>
      <c r="T584" s="21">
        <f t="shared" si="135"/>
        <v>0</v>
      </c>
      <c r="U584" s="21">
        <f t="shared" si="135"/>
        <v>0</v>
      </c>
      <c r="V584" s="21">
        <f t="shared" si="135"/>
        <v>0</v>
      </c>
      <c r="W584" s="21">
        <f t="shared" si="135"/>
        <v>0</v>
      </c>
      <c r="X584" s="21">
        <f t="shared" si="135"/>
        <v>0</v>
      </c>
      <c r="Y584" s="21">
        <f t="shared" si="135"/>
        <v>0</v>
      </c>
      <c r="Z584" s="21">
        <f t="shared" si="135"/>
        <v>0</v>
      </c>
      <c r="AA584" s="21">
        <f t="shared" si="135"/>
        <v>0</v>
      </c>
      <c r="AB584" s="21">
        <f t="shared" si="135"/>
        <v>0</v>
      </c>
      <c r="AC584" s="21">
        <f t="shared" si="135"/>
        <v>0</v>
      </c>
      <c r="AD584" s="21">
        <f t="shared" si="135"/>
        <v>0</v>
      </c>
      <c r="AE584" s="21">
        <f t="shared" si="13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6">+C599-C4</f>
        <v>0</v>
      </c>
      <c r="D597" s="72">
        <f t="shared" si="136"/>
        <v>0</v>
      </c>
      <c r="E597" s="72">
        <f t="shared" si="136"/>
        <v>0</v>
      </c>
      <c r="F597" s="72">
        <f t="shared" si="136"/>
        <v>0</v>
      </c>
      <c r="G597" s="72">
        <f t="shared" si="136"/>
        <v>0</v>
      </c>
      <c r="H597" s="72">
        <f t="shared" si="136"/>
        <v>0</v>
      </c>
      <c r="I597" s="72">
        <f t="shared" si="136"/>
        <v>0</v>
      </c>
      <c r="J597" s="72">
        <f t="shared" si="136"/>
        <v>0</v>
      </c>
      <c r="K597" s="72">
        <f t="shared" si="136"/>
        <v>0</v>
      </c>
      <c r="L597" s="72">
        <f t="shared" si="136"/>
        <v>0</v>
      </c>
      <c r="M597" s="72">
        <f t="shared" si="136"/>
        <v>0</v>
      </c>
      <c r="N597" s="88">
        <f t="shared" si="136"/>
        <v>0</v>
      </c>
      <c r="O597" s="72">
        <f t="shared" si="136"/>
        <v>0</v>
      </c>
      <c r="P597" s="72">
        <f t="shared" si="136"/>
        <v>0</v>
      </c>
      <c r="Q597" s="72">
        <f t="shared" si="136"/>
        <v>0</v>
      </c>
      <c r="R597" s="72">
        <f t="shared" si="136"/>
        <v>0</v>
      </c>
      <c r="S597" s="72">
        <f t="shared" si="136"/>
        <v>0</v>
      </c>
      <c r="T597" s="72">
        <f t="shared" si="136"/>
        <v>0</v>
      </c>
      <c r="U597" s="72">
        <f t="shared" si="136"/>
        <v>0</v>
      </c>
      <c r="V597" s="72">
        <f t="shared" si="136"/>
        <v>0</v>
      </c>
      <c r="W597" s="72">
        <f t="shared" si="136"/>
        <v>0</v>
      </c>
      <c r="X597" s="72">
        <f t="shared" si="136"/>
        <v>0</v>
      </c>
      <c r="Y597" s="72">
        <f t="shared" si="136"/>
        <v>0</v>
      </c>
      <c r="Z597" s="72">
        <f t="shared" si="136"/>
        <v>0</v>
      </c>
      <c r="AA597" s="72">
        <f t="shared" si="136"/>
        <v>0</v>
      </c>
      <c r="AB597" s="72">
        <f t="shared" si="136"/>
        <v>0</v>
      </c>
      <c r="AC597" s="72">
        <f t="shared" si="136"/>
        <v>0</v>
      </c>
      <c r="AD597" s="72">
        <f t="shared" si="136"/>
        <v>0</v>
      </c>
      <c r="AE597" s="72">
        <f t="shared" si="13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7">+C600+C604+C613+C624+C633</f>
        <v>0</v>
      </c>
      <c r="D599" s="28">
        <f t="shared" si="137"/>
        <v>0</v>
      </c>
      <c r="E599" s="28">
        <f t="shared" si="137"/>
        <v>0</v>
      </c>
      <c r="F599" s="28">
        <f t="shared" si="137"/>
        <v>0</v>
      </c>
      <c r="G599" s="28">
        <f t="shared" si="137"/>
        <v>0</v>
      </c>
      <c r="H599" s="28">
        <f t="shared" si="137"/>
        <v>0</v>
      </c>
      <c r="I599" s="28">
        <f t="shared" si="137"/>
        <v>0</v>
      </c>
      <c r="J599" s="28">
        <f t="shared" si="137"/>
        <v>0</v>
      </c>
      <c r="K599" s="28">
        <f t="shared" si="137"/>
        <v>0</v>
      </c>
      <c r="L599" s="28">
        <f t="shared" si="137"/>
        <v>0</v>
      </c>
      <c r="M599" s="28">
        <f t="shared" si="137"/>
        <v>0</v>
      </c>
      <c r="N599" s="28">
        <f t="shared" si="137"/>
        <v>0</v>
      </c>
      <c r="O599" s="28">
        <f t="shared" si="137"/>
        <v>0</v>
      </c>
      <c r="P599" s="28">
        <f t="shared" si="137"/>
        <v>0</v>
      </c>
      <c r="Q599" s="28">
        <f t="shared" si="137"/>
        <v>0</v>
      </c>
      <c r="R599" s="28">
        <f t="shared" si="137"/>
        <v>0</v>
      </c>
      <c r="S599" s="28">
        <f t="shared" si="137"/>
        <v>0</v>
      </c>
      <c r="T599" s="28">
        <f t="shared" si="137"/>
        <v>0</v>
      </c>
      <c r="U599" s="28">
        <f t="shared" si="137"/>
        <v>0</v>
      </c>
      <c r="V599" s="28">
        <f t="shared" si="137"/>
        <v>0</v>
      </c>
      <c r="W599" s="28">
        <f t="shared" si="137"/>
        <v>0</v>
      </c>
      <c r="X599" s="28">
        <f t="shared" si="137"/>
        <v>0</v>
      </c>
      <c r="Y599" s="28">
        <f t="shared" si="137"/>
        <v>0</v>
      </c>
      <c r="Z599" s="28">
        <f t="shared" si="137"/>
        <v>0</v>
      </c>
      <c r="AA599" s="28">
        <f t="shared" si="137"/>
        <v>0</v>
      </c>
      <c r="AB599" s="28">
        <f t="shared" si="137"/>
        <v>0</v>
      </c>
      <c r="AC599" s="28">
        <f t="shared" si="137"/>
        <v>0</v>
      </c>
      <c r="AD599" s="28">
        <f t="shared" si="137"/>
        <v>0</v>
      </c>
      <c r="AE599" s="28">
        <f t="shared" si="137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8">+C601+C602+C603</f>
        <v>0</v>
      </c>
      <c r="D600" s="28">
        <f t="shared" si="138"/>
        <v>0</v>
      </c>
      <c r="E600" s="28">
        <f t="shared" si="138"/>
        <v>0</v>
      </c>
      <c r="F600" s="28">
        <f t="shared" si="138"/>
        <v>0</v>
      </c>
      <c r="G600" s="28">
        <f t="shared" si="138"/>
        <v>0</v>
      </c>
      <c r="H600" s="28">
        <f t="shared" si="138"/>
        <v>0</v>
      </c>
      <c r="I600" s="28">
        <f t="shared" si="138"/>
        <v>0</v>
      </c>
      <c r="J600" s="28">
        <f t="shared" si="138"/>
        <v>0</v>
      </c>
      <c r="K600" s="28">
        <f t="shared" si="138"/>
        <v>0</v>
      </c>
      <c r="L600" s="28">
        <f t="shared" si="138"/>
        <v>0</v>
      </c>
      <c r="M600" s="28">
        <f t="shared" si="138"/>
        <v>0</v>
      </c>
      <c r="N600" s="28">
        <f t="shared" si="138"/>
        <v>0</v>
      </c>
      <c r="O600" s="28">
        <f t="shared" si="138"/>
        <v>0</v>
      </c>
      <c r="P600" s="28">
        <f t="shared" si="138"/>
        <v>0</v>
      </c>
      <c r="Q600" s="28">
        <f t="shared" si="138"/>
        <v>0</v>
      </c>
      <c r="R600" s="28">
        <f t="shared" si="138"/>
        <v>0</v>
      </c>
      <c r="S600" s="28">
        <f t="shared" si="138"/>
        <v>0</v>
      </c>
      <c r="T600" s="28">
        <f t="shared" si="138"/>
        <v>0</v>
      </c>
      <c r="U600" s="28">
        <f t="shared" si="138"/>
        <v>0</v>
      </c>
      <c r="V600" s="28">
        <f t="shared" si="138"/>
        <v>0</v>
      </c>
      <c r="W600" s="28">
        <f t="shared" si="138"/>
        <v>0</v>
      </c>
      <c r="X600" s="28">
        <f t="shared" si="138"/>
        <v>0</v>
      </c>
      <c r="Y600" s="28">
        <f t="shared" si="138"/>
        <v>0</v>
      </c>
      <c r="Z600" s="28">
        <f t="shared" si="138"/>
        <v>0</v>
      </c>
      <c r="AA600" s="28">
        <f t="shared" si="138"/>
        <v>0</v>
      </c>
      <c r="AB600" s="28">
        <f t="shared" si="138"/>
        <v>0</v>
      </c>
      <c r="AC600" s="28">
        <f t="shared" si="138"/>
        <v>0</v>
      </c>
      <c r="AD600" s="28">
        <f t="shared" si="138"/>
        <v>0</v>
      </c>
      <c r="AE600" s="28">
        <f t="shared" si="13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9">+D606+D607+D609+D610+D611</f>
        <v>0</v>
      </c>
      <c r="E604" s="28">
        <f t="shared" si="139"/>
        <v>0</v>
      </c>
      <c r="F604" s="28">
        <f t="shared" si="139"/>
        <v>0</v>
      </c>
      <c r="G604" s="28">
        <f t="shared" si="139"/>
        <v>0</v>
      </c>
      <c r="H604" s="28">
        <f t="shared" si="139"/>
        <v>0</v>
      </c>
      <c r="I604" s="28">
        <f t="shared" si="139"/>
        <v>0</v>
      </c>
      <c r="J604" s="28">
        <f t="shared" si="139"/>
        <v>0</v>
      </c>
      <c r="K604" s="28">
        <f t="shared" si="139"/>
        <v>0</v>
      </c>
      <c r="L604" s="28">
        <f t="shared" si="139"/>
        <v>0</v>
      </c>
      <c r="M604" s="28">
        <f t="shared" si="139"/>
        <v>0</v>
      </c>
      <c r="N604" s="28">
        <f t="shared" si="139"/>
        <v>0</v>
      </c>
      <c r="O604" s="28">
        <f t="shared" si="139"/>
        <v>0</v>
      </c>
      <c r="P604" s="28">
        <f t="shared" si="139"/>
        <v>0</v>
      </c>
      <c r="Q604" s="28">
        <f t="shared" si="139"/>
        <v>0</v>
      </c>
      <c r="R604" s="28">
        <f t="shared" si="139"/>
        <v>0</v>
      </c>
      <c r="S604" s="28">
        <f t="shared" si="139"/>
        <v>0</v>
      </c>
      <c r="T604" s="28">
        <f t="shared" si="139"/>
        <v>0</v>
      </c>
      <c r="U604" s="28">
        <f t="shared" si="139"/>
        <v>0</v>
      </c>
      <c r="V604" s="28">
        <f t="shared" si="139"/>
        <v>0</v>
      </c>
      <c r="W604" s="28">
        <f t="shared" si="139"/>
        <v>0</v>
      </c>
      <c r="X604" s="28">
        <f t="shared" si="139"/>
        <v>0</v>
      </c>
      <c r="Y604" s="28">
        <f t="shared" si="139"/>
        <v>0</v>
      </c>
      <c r="Z604" s="28">
        <f t="shared" si="139"/>
        <v>0</v>
      </c>
      <c r="AA604" s="28">
        <f t="shared" si="139"/>
        <v>0</v>
      </c>
      <c r="AB604" s="28">
        <f t="shared" si="139"/>
        <v>0</v>
      </c>
      <c r="AC604" s="28">
        <f t="shared" si="139"/>
        <v>0</v>
      </c>
      <c r="AD604" s="28">
        <f t="shared" si="139"/>
        <v>0</v>
      </c>
      <c r="AE604" s="28">
        <f t="shared" si="139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40">+C478</f>
        <v>0</v>
      </c>
      <c r="D606" s="37">
        <f t="shared" si="140"/>
        <v>0</v>
      </c>
      <c r="E606" s="37">
        <f t="shared" si="140"/>
        <v>0</v>
      </c>
      <c r="F606" s="37">
        <f t="shared" si="140"/>
        <v>0</v>
      </c>
      <c r="G606" s="37">
        <f t="shared" si="140"/>
        <v>0</v>
      </c>
      <c r="H606" s="37">
        <f t="shared" si="140"/>
        <v>0</v>
      </c>
      <c r="I606" s="37">
        <f t="shared" si="140"/>
        <v>0</v>
      </c>
      <c r="J606" s="37">
        <f t="shared" si="140"/>
        <v>0</v>
      </c>
      <c r="K606" s="37">
        <f t="shared" si="140"/>
        <v>0</v>
      </c>
      <c r="L606" s="37">
        <f t="shared" si="140"/>
        <v>0</v>
      </c>
      <c r="M606" s="37">
        <f t="shared" si="140"/>
        <v>0</v>
      </c>
      <c r="N606" s="37">
        <f t="shared" si="140"/>
        <v>0</v>
      </c>
      <c r="O606" s="37">
        <f t="shared" si="140"/>
        <v>0</v>
      </c>
      <c r="P606" s="37">
        <f t="shared" si="140"/>
        <v>0</v>
      </c>
      <c r="Q606" s="37">
        <f t="shared" si="140"/>
        <v>0</v>
      </c>
      <c r="R606" s="37">
        <f t="shared" si="140"/>
        <v>0</v>
      </c>
      <c r="S606" s="37">
        <f t="shared" si="140"/>
        <v>0</v>
      </c>
      <c r="T606" s="37">
        <f t="shared" si="140"/>
        <v>0</v>
      </c>
      <c r="U606" s="37">
        <f t="shared" si="140"/>
        <v>0</v>
      </c>
      <c r="V606" s="37">
        <f t="shared" si="140"/>
        <v>0</v>
      </c>
      <c r="W606" s="37">
        <f t="shared" si="140"/>
        <v>0</v>
      </c>
      <c r="X606" s="37">
        <f t="shared" si="140"/>
        <v>0</v>
      </c>
      <c r="Y606" s="37">
        <f t="shared" si="140"/>
        <v>0</v>
      </c>
      <c r="Z606" s="37">
        <f t="shared" si="140"/>
        <v>0</v>
      </c>
      <c r="AA606" s="37">
        <f t="shared" si="140"/>
        <v>0</v>
      </c>
      <c r="AB606" s="37">
        <f t="shared" si="140"/>
        <v>0</v>
      </c>
      <c r="AC606" s="37">
        <f t="shared" si="140"/>
        <v>0</v>
      </c>
      <c r="AD606" s="37">
        <f t="shared" si="140"/>
        <v>0</v>
      </c>
      <c r="AE606" s="37">
        <f t="shared" si="14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41">+C489</f>
        <v>0</v>
      </c>
      <c r="D607" s="37">
        <f t="shared" si="141"/>
        <v>0</v>
      </c>
      <c r="E607" s="37">
        <f t="shared" si="141"/>
        <v>0</v>
      </c>
      <c r="F607" s="37">
        <f t="shared" si="141"/>
        <v>0</v>
      </c>
      <c r="G607" s="37">
        <f t="shared" si="141"/>
        <v>0</v>
      </c>
      <c r="H607" s="37">
        <f t="shared" si="141"/>
        <v>0</v>
      </c>
      <c r="I607" s="37">
        <f t="shared" si="141"/>
        <v>0</v>
      </c>
      <c r="J607" s="37">
        <f t="shared" si="141"/>
        <v>0</v>
      </c>
      <c r="K607" s="37">
        <f t="shared" si="141"/>
        <v>0</v>
      </c>
      <c r="L607" s="37">
        <f t="shared" si="141"/>
        <v>0</v>
      </c>
      <c r="M607" s="37">
        <f t="shared" si="141"/>
        <v>0</v>
      </c>
      <c r="N607" s="37">
        <f t="shared" si="141"/>
        <v>0</v>
      </c>
      <c r="O607" s="37">
        <f t="shared" si="141"/>
        <v>0</v>
      </c>
      <c r="P607" s="37">
        <f t="shared" si="141"/>
        <v>0</v>
      </c>
      <c r="Q607" s="37">
        <f t="shared" si="141"/>
        <v>0</v>
      </c>
      <c r="R607" s="37">
        <f t="shared" si="141"/>
        <v>0</v>
      </c>
      <c r="S607" s="37">
        <f t="shared" si="141"/>
        <v>0</v>
      </c>
      <c r="T607" s="37">
        <f t="shared" si="141"/>
        <v>0</v>
      </c>
      <c r="U607" s="37">
        <f t="shared" si="141"/>
        <v>0</v>
      </c>
      <c r="V607" s="37">
        <f t="shared" si="141"/>
        <v>0</v>
      </c>
      <c r="W607" s="37">
        <f t="shared" si="141"/>
        <v>0</v>
      </c>
      <c r="X607" s="37">
        <f t="shared" si="141"/>
        <v>0</v>
      </c>
      <c r="Y607" s="37">
        <f t="shared" si="141"/>
        <v>0</v>
      </c>
      <c r="Z607" s="37">
        <f t="shared" si="141"/>
        <v>0</v>
      </c>
      <c r="AA607" s="37">
        <f t="shared" si="141"/>
        <v>0</v>
      </c>
      <c r="AB607" s="37">
        <f t="shared" si="141"/>
        <v>0</v>
      </c>
      <c r="AC607" s="37">
        <f t="shared" si="141"/>
        <v>0</v>
      </c>
      <c r="AD607" s="37">
        <f t="shared" si="141"/>
        <v>0</v>
      </c>
      <c r="AE607" s="37">
        <f t="shared" si="14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2">+C502</f>
        <v>0</v>
      </c>
      <c r="D609" s="37">
        <f t="shared" si="142"/>
        <v>0</v>
      </c>
      <c r="E609" s="37">
        <f t="shared" si="142"/>
        <v>0</v>
      </c>
      <c r="F609" s="37">
        <f t="shared" si="142"/>
        <v>0</v>
      </c>
      <c r="G609" s="37">
        <f t="shared" si="142"/>
        <v>0</v>
      </c>
      <c r="H609" s="37">
        <f t="shared" si="142"/>
        <v>0</v>
      </c>
      <c r="I609" s="37">
        <f t="shared" si="142"/>
        <v>0</v>
      </c>
      <c r="J609" s="37">
        <f t="shared" si="142"/>
        <v>0</v>
      </c>
      <c r="K609" s="37">
        <f t="shared" si="142"/>
        <v>0</v>
      </c>
      <c r="L609" s="37">
        <f t="shared" si="142"/>
        <v>0</v>
      </c>
      <c r="M609" s="37">
        <f t="shared" si="142"/>
        <v>0</v>
      </c>
      <c r="N609" s="37">
        <f t="shared" si="142"/>
        <v>0</v>
      </c>
      <c r="O609" s="37">
        <f t="shared" si="142"/>
        <v>0</v>
      </c>
      <c r="P609" s="37">
        <f t="shared" si="142"/>
        <v>0</v>
      </c>
      <c r="Q609" s="37">
        <f t="shared" si="142"/>
        <v>0</v>
      </c>
      <c r="R609" s="37">
        <f t="shared" si="142"/>
        <v>0</v>
      </c>
      <c r="S609" s="37">
        <f t="shared" si="142"/>
        <v>0</v>
      </c>
      <c r="T609" s="37">
        <f t="shared" si="142"/>
        <v>0</v>
      </c>
      <c r="U609" s="37">
        <f t="shared" si="142"/>
        <v>0</v>
      </c>
      <c r="V609" s="37">
        <f t="shared" si="142"/>
        <v>0</v>
      </c>
      <c r="W609" s="37">
        <f t="shared" si="142"/>
        <v>0</v>
      </c>
      <c r="X609" s="37">
        <f t="shared" si="142"/>
        <v>0</v>
      </c>
      <c r="Y609" s="37">
        <f t="shared" si="142"/>
        <v>0</v>
      </c>
      <c r="Z609" s="37">
        <f t="shared" si="142"/>
        <v>0</v>
      </c>
      <c r="AA609" s="37">
        <f t="shared" si="142"/>
        <v>0</v>
      </c>
      <c r="AB609" s="37">
        <f t="shared" si="142"/>
        <v>0</v>
      </c>
      <c r="AC609" s="37">
        <f t="shared" si="142"/>
        <v>0</v>
      </c>
      <c r="AD609" s="37">
        <f t="shared" si="142"/>
        <v>0</v>
      </c>
      <c r="AE609" s="37">
        <f t="shared" si="14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3">+D508</f>
        <v>0</v>
      </c>
      <c r="E610" s="37">
        <f t="shared" si="143"/>
        <v>0</v>
      </c>
      <c r="F610" s="37">
        <f t="shared" si="143"/>
        <v>0</v>
      </c>
      <c r="G610" s="37">
        <f t="shared" si="143"/>
        <v>0</v>
      </c>
      <c r="H610" s="37">
        <f t="shared" si="143"/>
        <v>0</v>
      </c>
      <c r="I610" s="37">
        <f t="shared" si="143"/>
        <v>0</v>
      </c>
      <c r="J610" s="37">
        <f t="shared" si="143"/>
        <v>0</v>
      </c>
      <c r="K610" s="37">
        <f t="shared" si="143"/>
        <v>0</v>
      </c>
      <c r="L610" s="37">
        <f t="shared" si="143"/>
        <v>0</v>
      </c>
      <c r="M610" s="37">
        <f t="shared" si="143"/>
        <v>0</v>
      </c>
      <c r="N610" s="37">
        <f t="shared" si="143"/>
        <v>0</v>
      </c>
      <c r="O610" s="37">
        <f t="shared" si="143"/>
        <v>0</v>
      </c>
      <c r="P610" s="37">
        <f t="shared" si="143"/>
        <v>0</v>
      </c>
      <c r="Q610" s="37">
        <f t="shared" si="143"/>
        <v>0</v>
      </c>
      <c r="R610" s="37">
        <f t="shared" si="143"/>
        <v>0</v>
      </c>
      <c r="S610" s="37">
        <f t="shared" si="143"/>
        <v>0</v>
      </c>
      <c r="T610" s="37">
        <f t="shared" si="143"/>
        <v>0</v>
      </c>
      <c r="U610" s="37">
        <f t="shared" si="143"/>
        <v>0</v>
      </c>
      <c r="V610" s="37">
        <f t="shared" si="143"/>
        <v>0</v>
      </c>
      <c r="W610" s="37">
        <f t="shared" si="143"/>
        <v>0</v>
      </c>
      <c r="X610" s="37">
        <f t="shared" si="143"/>
        <v>0</v>
      </c>
      <c r="Y610" s="37">
        <f t="shared" si="143"/>
        <v>0</v>
      </c>
      <c r="Z610" s="37">
        <f t="shared" si="143"/>
        <v>0</v>
      </c>
      <c r="AA610" s="37">
        <f t="shared" si="143"/>
        <v>0</v>
      </c>
      <c r="AB610" s="37">
        <f t="shared" si="143"/>
        <v>0</v>
      </c>
      <c r="AC610" s="37">
        <f t="shared" si="143"/>
        <v>0</v>
      </c>
      <c r="AD610" s="37">
        <f t="shared" si="143"/>
        <v>0</v>
      </c>
      <c r="AE610" s="37">
        <f t="shared" si="143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4">+C515</f>
        <v>0</v>
      </c>
      <c r="D611" s="37">
        <f t="shared" si="144"/>
        <v>0</v>
      </c>
      <c r="E611" s="37">
        <f t="shared" si="144"/>
        <v>0</v>
      </c>
      <c r="F611" s="37">
        <f t="shared" si="144"/>
        <v>0</v>
      </c>
      <c r="G611" s="37">
        <f t="shared" si="144"/>
        <v>0</v>
      </c>
      <c r="H611" s="37">
        <f t="shared" si="144"/>
        <v>0</v>
      </c>
      <c r="I611" s="37">
        <f t="shared" si="144"/>
        <v>0</v>
      </c>
      <c r="J611" s="37">
        <f t="shared" si="144"/>
        <v>0</v>
      </c>
      <c r="K611" s="37">
        <f t="shared" si="144"/>
        <v>0</v>
      </c>
      <c r="L611" s="37">
        <f t="shared" si="144"/>
        <v>0</v>
      </c>
      <c r="M611" s="37">
        <f t="shared" si="144"/>
        <v>0</v>
      </c>
      <c r="N611" s="37">
        <f t="shared" si="144"/>
        <v>0</v>
      </c>
      <c r="O611" s="37">
        <f t="shared" si="144"/>
        <v>0</v>
      </c>
      <c r="P611" s="37">
        <f t="shared" si="144"/>
        <v>0</v>
      </c>
      <c r="Q611" s="37">
        <f t="shared" si="144"/>
        <v>0</v>
      </c>
      <c r="R611" s="37">
        <f t="shared" si="144"/>
        <v>0</v>
      </c>
      <c r="S611" s="37">
        <f t="shared" si="144"/>
        <v>0</v>
      </c>
      <c r="T611" s="37">
        <f t="shared" si="144"/>
        <v>0</v>
      </c>
      <c r="U611" s="37">
        <f t="shared" si="144"/>
        <v>0</v>
      </c>
      <c r="V611" s="37">
        <f t="shared" si="144"/>
        <v>0</v>
      </c>
      <c r="W611" s="37">
        <f t="shared" si="144"/>
        <v>0</v>
      </c>
      <c r="X611" s="37">
        <f t="shared" si="144"/>
        <v>0</v>
      </c>
      <c r="Y611" s="37">
        <f t="shared" si="144"/>
        <v>0</v>
      </c>
      <c r="Z611" s="37">
        <f t="shared" si="144"/>
        <v>0</v>
      </c>
      <c r="AA611" s="37">
        <f t="shared" si="144"/>
        <v>0</v>
      </c>
      <c r="AB611" s="37">
        <f t="shared" si="144"/>
        <v>0</v>
      </c>
      <c r="AC611" s="37">
        <f t="shared" si="144"/>
        <v>0</v>
      </c>
      <c r="AD611" s="37">
        <f t="shared" si="144"/>
        <v>0</v>
      </c>
      <c r="AE611" s="37">
        <f t="shared" si="14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5">+C614+C615+C616+C617+C618+C619+C620+C621+C622+C623</f>
        <v>0</v>
      </c>
      <c r="D613" s="28">
        <f t="shared" si="145"/>
        <v>0</v>
      </c>
      <c r="E613" s="28">
        <f t="shared" si="145"/>
        <v>0</v>
      </c>
      <c r="F613" s="28">
        <f t="shared" si="145"/>
        <v>0</v>
      </c>
      <c r="G613" s="28">
        <f t="shared" si="145"/>
        <v>0</v>
      </c>
      <c r="H613" s="28">
        <f t="shared" si="145"/>
        <v>0</v>
      </c>
      <c r="I613" s="28">
        <f t="shared" si="145"/>
        <v>0</v>
      </c>
      <c r="J613" s="28">
        <f t="shared" si="145"/>
        <v>0</v>
      </c>
      <c r="K613" s="28">
        <f t="shared" si="145"/>
        <v>0</v>
      </c>
      <c r="L613" s="28">
        <f t="shared" si="145"/>
        <v>0</v>
      </c>
      <c r="M613" s="28">
        <f t="shared" si="145"/>
        <v>0</v>
      </c>
      <c r="N613" s="28">
        <f t="shared" si="145"/>
        <v>0</v>
      </c>
      <c r="O613" s="28">
        <f t="shared" si="145"/>
        <v>0</v>
      </c>
      <c r="P613" s="28">
        <f t="shared" si="145"/>
        <v>0</v>
      </c>
      <c r="Q613" s="28">
        <f t="shared" si="145"/>
        <v>0</v>
      </c>
      <c r="R613" s="28">
        <f t="shared" si="145"/>
        <v>0</v>
      </c>
      <c r="S613" s="28">
        <f t="shared" si="145"/>
        <v>0</v>
      </c>
      <c r="T613" s="28">
        <f t="shared" si="145"/>
        <v>0</v>
      </c>
      <c r="U613" s="28">
        <f t="shared" si="145"/>
        <v>0</v>
      </c>
      <c r="V613" s="28">
        <f t="shared" si="145"/>
        <v>0</v>
      </c>
      <c r="W613" s="28">
        <f t="shared" si="145"/>
        <v>0</v>
      </c>
      <c r="X613" s="28">
        <f t="shared" si="145"/>
        <v>0</v>
      </c>
      <c r="Y613" s="28">
        <f t="shared" si="145"/>
        <v>0</v>
      </c>
      <c r="Z613" s="28">
        <f t="shared" si="145"/>
        <v>0</v>
      </c>
      <c r="AA613" s="28">
        <f t="shared" si="145"/>
        <v>0</v>
      </c>
      <c r="AB613" s="28">
        <f t="shared" si="145"/>
        <v>0</v>
      </c>
      <c r="AC613" s="28">
        <f t="shared" si="145"/>
        <v>0</v>
      </c>
      <c r="AD613" s="28">
        <f t="shared" si="145"/>
        <v>0</v>
      </c>
      <c r="AE613" s="28">
        <f t="shared" si="14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6">+C625+C626+C627+C628+C629+C630+C631+C632</f>
        <v>0</v>
      </c>
      <c r="D624" s="28">
        <f t="shared" si="146"/>
        <v>0</v>
      </c>
      <c r="E624" s="28">
        <f t="shared" si="146"/>
        <v>0</v>
      </c>
      <c r="F624" s="28">
        <f t="shared" si="146"/>
        <v>0</v>
      </c>
      <c r="G624" s="28">
        <f t="shared" si="146"/>
        <v>0</v>
      </c>
      <c r="H624" s="28">
        <f t="shared" si="146"/>
        <v>0</v>
      </c>
      <c r="I624" s="28">
        <f t="shared" si="146"/>
        <v>0</v>
      </c>
      <c r="J624" s="28">
        <f t="shared" si="146"/>
        <v>0</v>
      </c>
      <c r="K624" s="28">
        <f t="shared" si="146"/>
        <v>0</v>
      </c>
      <c r="L624" s="28">
        <f t="shared" si="146"/>
        <v>0</v>
      </c>
      <c r="M624" s="28">
        <f t="shared" si="146"/>
        <v>0</v>
      </c>
      <c r="N624" s="28">
        <f t="shared" si="146"/>
        <v>0</v>
      </c>
      <c r="O624" s="28">
        <f t="shared" si="146"/>
        <v>0</v>
      </c>
      <c r="P624" s="28">
        <f t="shared" si="146"/>
        <v>0</v>
      </c>
      <c r="Q624" s="28">
        <f t="shared" si="146"/>
        <v>0</v>
      </c>
      <c r="R624" s="28">
        <f t="shared" si="146"/>
        <v>0</v>
      </c>
      <c r="S624" s="28">
        <f t="shared" si="146"/>
        <v>0</v>
      </c>
      <c r="T624" s="28">
        <f t="shared" si="146"/>
        <v>0</v>
      </c>
      <c r="U624" s="28">
        <f t="shared" si="146"/>
        <v>0</v>
      </c>
      <c r="V624" s="28">
        <f t="shared" si="146"/>
        <v>0</v>
      </c>
      <c r="W624" s="28">
        <f t="shared" si="146"/>
        <v>0</v>
      </c>
      <c r="X624" s="28">
        <f t="shared" si="146"/>
        <v>0</v>
      </c>
      <c r="Y624" s="28">
        <f t="shared" si="146"/>
        <v>0</v>
      </c>
      <c r="Z624" s="28">
        <f t="shared" si="146"/>
        <v>0</v>
      </c>
      <c r="AA624" s="28">
        <f t="shared" si="146"/>
        <v>0</v>
      </c>
      <c r="AB624" s="28">
        <f t="shared" si="146"/>
        <v>0</v>
      </c>
      <c r="AC624" s="28">
        <f t="shared" si="146"/>
        <v>0</v>
      </c>
      <c r="AD624" s="28">
        <f t="shared" si="146"/>
        <v>0</v>
      </c>
      <c r="AE624" s="28">
        <f t="shared" si="14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7">+C642+C643</f>
        <v>0</v>
      </c>
      <c r="D641" s="21">
        <f t="shared" si="147"/>
        <v>0</v>
      </c>
      <c r="E641" s="21">
        <f t="shared" si="147"/>
        <v>0</v>
      </c>
      <c r="F641" s="21">
        <f t="shared" si="147"/>
        <v>0</v>
      </c>
      <c r="G641" s="21">
        <f t="shared" si="147"/>
        <v>0</v>
      </c>
      <c r="H641" s="21">
        <f t="shared" si="147"/>
        <v>0</v>
      </c>
      <c r="I641" s="21">
        <f t="shared" si="147"/>
        <v>0</v>
      </c>
      <c r="J641" s="21">
        <f t="shared" si="147"/>
        <v>0</v>
      </c>
      <c r="K641" s="21">
        <f t="shared" si="147"/>
        <v>0</v>
      </c>
      <c r="L641" s="21">
        <f t="shared" si="147"/>
        <v>0</v>
      </c>
      <c r="M641" s="21">
        <f t="shared" si="147"/>
        <v>0</v>
      </c>
      <c r="N641" s="21">
        <f t="shared" si="147"/>
        <v>0</v>
      </c>
      <c r="O641" s="21">
        <f t="shared" si="147"/>
        <v>0</v>
      </c>
      <c r="P641" s="21">
        <f t="shared" si="147"/>
        <v>0</v>
      </c>
      <c r="Q641" s="21">
        <f t="shared" si="147"/>
        <v>0</v>
      </c>
      <c r="R641" s="21">
        <f t="shared" si="147"/>
        <v>0</v>
      </c>
      <c r="S641" s="21">
        <f t="shared" si="147"/>
        <v>0</v>
      </c>
      <c r="T641" s="21">
        <f t="shared" si="147"/>
        <v>0</v>
      </c>
      <c r="U641" s="21">
        <f t="shared" si="147"/>
        <v>0</v>
      </c>
      <c r="V641" s="21">
        <f t="shared" si="147"/>
        <v>0</v>
      </c>
      <c r="W641" s="21">
        <f t="shared" si="147"/>
        <v>0</v>
      </c>
      <c r="X641" s="21">
        <f t="shared" si="147"/>
        <v>0</v>
      </c>
      <c r="Y641" s="21">
        <f t="shared" si="147"/>
        <v>0</v>
      </c>
      <c r="Z641" s="21">
        <f t="shared" si="147"/>
        <v>0</v>
      </c>
      <c r="AA641" s="21">
        <f t="shared" si="147"/>
        <v>0</v>
      </c>
      <c r="AB641" s="21">
        <f t="shared" si="147"/>
        <v>0</v>
      </c>
      <c r="AC641" s="21">
        <f t="shared" si="147"/>
        <v>0</v>
      </c>
      <c r="AD641" s="21">
        <f t="shared" si="147"/>
        <v>0</v>
      </c>
      <c r="AE641" s="21">
        <f t="shared" si="14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8">+C656-C4</f>
        <v>0</v>
      </c>
      <c r="D654" s="70">
        <f t="shared" si="148"/>
        <v>0</v>
      </c>
      <c r="E654" s="70">
        <f t="shared" si="148"/>
        <v>0</v>
      </c>
      <c r="F654" s="70">
        <f t="shared" si="148"/>
        <v>0</v>
      </c>
      <c r="G654" s="70">
        <f t="shared" si="148"/>
        <v>0</v>
      </c>
      <c r="H654" s="70">
        <f t="shared" si="148"/>
        <v>0</v>
      </c>
      <c r="I654" s="70">
        <f t="shared" si="148"/>
        <v>0</v>
      </c>
      <c r="J654" s="70">
        <f t="shared" si="148"/>
        <v>0</v>
      </c>
      <c r="K654" s="70">
        <f t="shared" si="148"/>
        <v>0</v>
      </c>
      <c r="L654" s="70">
        <f t="shared" si="148"/>
        <v>0</v>
      </c>
      <c r="M654" s="70">
        <f t="shared" si="148"/>
        <v>0</v>
      </c>
      <c r="N654" s="70">
        <f t="shared" si="148"/>
        <v>0</v>
      </c>
      <c r="O654" s="70">
        <f t="shared" si="148"/>
        <v>0</v>
      </c>
      <c r="P654" s="70">
        <f t="shared" si="148"/>
        <v>0</v>
      </c>
      <c r="Q654" s="70">
        <f t="shared" si="148"/>
        <v>0</v>
      </c>
      <c r="R654" s="70">
        <f t="shared" si="148"/>
        <v>0</v>
      </c>
      <c r="S654" s="70">
        <f t="shared" si="148"/>
        <v>0</v>
      </c>
      <c r="T654" s="70">
        <f t="shared" si="148"/>
        <v>0</v>
      </c>
      <c r="U654" s="70">
        <f t="shared" si="148"/>
        <v>0</v>
      </c>
      <c r="V654" s="70">
        <f t="shared" si="148"/>
        <v>0</v>
      </c>
      <c r="W654" s="70">
        <f t="shared" si="148"/>
        <v>0</v>
      </c>
      <c r="X654" s="70">
        <f t="shared" si="148"/>
        <v>0</v>
      </c>
      <c r="Y654" s="70">
        <f t="shared" si="148"/>
        <v>0</v>
      </c>
      <c r="Z654" s="70">
        <f t="shared" si="148"/>
        <v>0</v>
      </c>
      <c r="AA654" s="70">
        <f t="shared" si="148"/>
        <v>0</v>
      </c>
      <c r="AB654" s="70">
        <f t="shared" si="148"/>
        <v>0</v>
      </c>
      <c r="AC654" s="70">
        <f t="shared" si="148"/>
        <v>0</v>
      </c>
      <c r="AD654" s="70">
        <f t="shared" si="148"/>
        <v>0</v>
      </c>
      <c r="AE654" s="70">
        <f t="shared" si="14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9">+C657+C658+C659+C660+C661</f>
        <v>0</v>
      </c>
      <c r="D656" s="28">
        <f t="shared" si="149"/>
        <v>0</v>
      </c>
      <c r="E656" s="28">
        <f t="shared" si="149"/>
        <v>0</v>
      </c>
      <c r="F656" s="28">
        <f t="shared" si="149"/>
        <v>0</v>
      </c>
      <c r="G656" s="28">
        <f t="shared" si="149"/>
        <v>0</v>
      </c>
      <c r="H656" s="28">
        <f t="shared" si="149"/>
        <v>0</v>
      </c>
      <c r="I656" s="28">
        <f t="shared" si="149"/>
        <v>0</v>
      </c>
      <c r="J656" s="28">
        <f t="shared" si="149"/>
        <v>0</v>
      </c>
      <c r="K656" s="28">
        <f t="shared" si="149"/>
        <v>0</v>
      </c>
      <c r="L656" s="28">
        <f t="shared" si="149"/>
        <v>0</v>
      </c>
      <c r="M656" s="28">
        <f t="shared" si="149"/>
        <v>0</v>
      </c>
      <c r="N656" s="28">
        <f t="shared" si="149"/>
        <v>0</v>
      </c>
      <c r="O656" s="28">
        <f t="shared" si="149"/>
        <v>0</v>
      </c>
      <c r="P656" s="28">
        <f t="shared" si="149"/>
        <v>0</v>
      </c>
      <c r="Q656" s="28">
        <f t="shared" si="149"/>
        <v>0</v>
      </c>
      <c r="R656" s="28">
        <f t="shared" si="149"/>
        <v>0</v>
      </c>
      <c r="S656" s="28">
        <f t="shared" si="149"/>
        <v>0</v>
      </c>
      <c r="T656" s="28">
        <f t="shared" si="149"/>
        <v>0</v>
      </c>
      <c r="U656" s="28">
        <f t="shared" si="149"/>
        <v>0</v>
      </c>
      <c r="V656" s="28">
        <f t="shared" si="149"/>
        <v>0</v>
      </c>
      <c r="W656" s="28">
        <f t="shared" si="149"/>
        <v>0</v>
      </c>
      <c r="X656" s="28">
        <f t="shared" si="149"/>
        <v>0</v>
      </c>
      <c r="Y656" s="28">
        <f t="shared" si="149"/>
        <v>0</v>
      </c>
      <c r="Z656" s="28">
        <f t="shared" si="149"/>
        <v>0</v>
      </c>
      <c r="AA656" s="28">
        <f t="shared" si="149"/>
        <v>0</v>
      </c>
      <c r="AB656" s="28">
        <f t="shared" si="149"/>
        <v>0</v>
      </c>
      <c r="AC656" s="28">
        <f t="shared" si="149"/>
        <v>0</v>
      </c>
      <c r="AD656" s="28">
        <f t="shared" si="149"/>
        <v>0</v>
      </c>
      <c r="AE656" s="28">
        <f t="shared" si="14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50">+C600</f>
        <v>0</v>
      </c>
      <c r="D657" s="28">
        <f t="shared" si="150"/>
        <v>0</v>
      </c>
      <c r="E657" s="28">
        <f t="shared" si="150"/>
        <v>0</v>
      </c>
      <c r="F657" s="28">
        <f t="shared" si="150"/>
        <v>0</v>
      </c>
      <c r="G657" s="28">
        <f t="shared" si="150"/>
        <v>0</v>
      </c>
      <c r="H657" s="28">
        <f t="shared" si="150"/>
        <v>0</v>
      </c>
      <c r="I657" s="28">
        <f t="shared" si="150"/>
        <v>0</v>
      </c>
      <c r="J657" s="28">
        <f t="shared" si="150"/>
        <v>0</v>
      </c>
      <c r="K657" s="28">
        <f t="shared" si="150"/>
        <v>0</v>
      </c>
      <c r="L657" s="28">
        <f t="shared" si="150"/>
        <v>0</v>
      </c>
      <c r="M657" s="28">
        <f t="shared" si="150"/>
        <v>0</v>
      </c>
      <c r="N657" s="28">
        <f t="shared" si="150"/>
        <v>0</v>
      </c>
      <c r="O657" s="28">
        <f t="shared" si="150"/>
        <v>0</v>
      </c>
      <c r="P657" s="28">
        <f t="shared" si="150"/>
        <v>0</v>
      </c>
      <c r="Q657" s="28">
        <f t="shared" si="150"/>
        <v>0</v>
      </c>
      <c r="R657" s="28">
        <f t="shared" si="150"/>
        <v>0</v>
      </c>
      <c r="S657" s="28">
        <f t="shared" si="150"/>
        <v>0</v>
      </c>
      <c r="T657" s="28">
        <f t="shared" si="150"/>
        <v>0</v>
      </c>
      <c r="U657" s="28">
        <f t="shared" si="150"/>
        <v>0</v>
      </c>
      <c r="V657" s="28">
        <f t="shared" si="150"/>
        <v>0</v>
      </c>
      <c r="W657" s="28">
        <f t="shared" si="150"/>
        <v>0</v>
      </c>
      <c r="X657" s="28">
        <f t="shared" si="150"/>
        <v>0</v>
      </c>
      <c r="Y657" s="28">
        <f t="shared" si="150"/>
        <v>0</v>
      </c>
      <c r="Z657" s="28">
        <f t="shared" si="150"/>
        <v>0</v>
      </c>
      <c r="AA657" s="28">
        <f t="shared" si="150"/>
        <v>0</v>
      </c>
      <c r="AB657" s="28">
        <f t="shared" si="150"/>
        <v>0</v>
      </c>
      <c r="AC657" s="28">
        <f t="shared" si="150"/>
        <v>0</v>
      </c>
      <c r="AD657" s="28">
        <f t="shared" si="150"/>
        <v>0</v>
      </c>
      <c r="AE657" s="28">
        <f t="shared" si="15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51">+C604</f>
        <v>0</v>
      </c>
      <c r="D658" s="28">
        <f t="shared" si="151"/>
        <v>0</v>
      </c>
      <c r="E658" s="28">
        <f t="shared" si="151"/>
        <v>0</v>
      </c>
      <c r="F658" s="28">
        <f t="shared" si="151"/>
        <v>0</v>
      </c>
      <c r="G658" s="28">
        <f t="shared" si="151"/>
        <v>0</v>
      </c>
      <c r="H658" s="28">
        <f t="shared" si="151"/>
        <v>0</v>
      </c>
      <c r="I658" s="28">
        <f t="shared" si="151"/>
        <v>0</v>
      </c>
      <c r="J658" s="28">
        <f t="shared" si="151"/>
        <v>0</v>
      </c>
      <c r="K658" s="28">
        <f t="shared" si="151"/>
        <v>0</v>
      </c>
      <c r="L658" s="28">
        <f t="shared" si="151"/>
        <v>0</v>
      </c>
      <c r="M658" s="28">
        <f t="shared" si="151"/>
        <v>0</v>
      </c>
      <c r="N658" s="28">
        <f t="shared" si="151"/>
        <v>0</v>
      </c>
      <c r="O658" s="28">
        <f t="shared" si="151"/>
        <v>0</v>
      </c>
      <c r="P658" s="28">
        <f t="shared" si="151"/>
        <v>0</v>
      </c>
      <c r="Q658" s="28">
        <f t="shared" si="151"/>
        <v>0</v>
      </c>
      <c r="R658" s="28">
        <f t="shared" si="151"/>
        <v>0</v>
      </c>
      <c r="S658" s="28">
        <f t="shared" si="151"/>
        <v>0</v>
      </c>
      <c r="T658" s="28">
        <f t="shared" si="151"/>
        <v>0</v>
      </c>
      <c r="U658" s="28">
        <f t="shared" si="151"/>
        <v>0</v>
      </c>
      <c r="V658" s="28">
        <f t="shared" si="151"/>
        <v>0</v>
      </c>
      <c r="W658" s="28">
        <f t="shared" si="151"/>
        <v>0</v>
      </c>
      <c r="X658" s="28">
        <f t="shared" si="151"/>
        <v>0</v>
      </c>
      <c r="Y658" s="28">
        <f t="shared" si="151"/>
        <v>0</v>
      </c>
      <c r="Z658" s="28">
        <f t="shared" si="151"/>
        <v>0</v>
      </c>
      <c r="AA658" s="28">
        <f t="shared" si="151"/>
        <v>0</v>
      </c>
      <c r="AB658" s="28">
        <f t="shared" si="151"/>
        <v>0</v>
      </c>
      <c r="AC658" s="28">
        <f t="shared" si="151"/>
        <v>0</v>
      </c>
      <c r="AD658" s="28">
        <f t="shared" si="151"/>
        <v>0</v>
      </c>
      <c r="AE658" s="28">
        <f t="shared" si="15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2">+C613</f>
        <v>0</v>
      </c>
      <c r="D659" s="28">
        <f t="shared" si="152"/>
        <v>0</v>
      </c>
      <c r="E659" s="28">
        <f t="shared" si="152"/>
        <v>0</v>
      </c>
      <c r="F659" s="28">
        <f t="shared" si="152"/>
        <v>0</v>
      </c>
      <c r="G659" s="28">
        <f t="shared" si="152"/>
        <v>0</v>
      </c>
      <c r="H659" s="28">
        <f t="shared" si="152"/>
        <v>0</v>
      </c>
      <c r="I659" s="28">
        <f t="shared" si="152"/>
        <v>0</v>
      </c>
      <c r="J659" s="28">
        <f t="shared" si="152"/>
        <v>0</v>
      </c>
      <c r="K659" s="28">
        <f t="shared" si="152"/>
        <v>0</v>
      </c>
      <c r="L659" s="28">
        <f t="shared" si="152"/>
        <v>0</v>
      </c>
      <c r="M659" s="28">
        <f t="shared" si="152"/>
        <v>0</v>
      </c>
      <c r="N659" s="28">
        <f t="shared" si="152"/>
        <v>0</v>
      </c>
      <c r="O659" s="28">
        <f t="shared" si="152"/>
        <v>0</v>
      </c>
      <c r="P659" s="28">
        <f t="shared" si="152"/>
        <v>0</v>
      </c>
      <c r="Q659" s="28">
        <f t="shared" si="152"/>
        <v>0</v>
      </c>
      <c r="R659" s="28">
        <f t="shared" si="152"/>
        <v>0</v>
      </c>
      <c r="S659" s="28">
        <f t="shared" si="152"/>
        <v>0</v>
      </c>
      <c r="T659" s="28">
        <f t="shared" si="152"/>
        <v>0</v>
      </c>
      <c r="U659" s="28">
        <f t="shared" si="152"/>
        <v>0</v>
      </c>
      <c r="V659" s="28">
        <f t="shared" si="152"/>
        <v>0</v>
      </c>
      <c r="W659" s="28">
        <f t="shared" si="152"/>
        <v>0</v>
      </c>
      <c r="X659" s="28">
        <f t="shared" si="152"/>
        <v>0</v>
      </c>
      <c r="Y659" s="28">
        <f t="shared" si="152"/>
        <v>0</v>
      </c>
      <c r="Z659" s="28">
        <f t="shared" si="152"/>
        <v>0</v>
      </c>
      <c r="AA659" s="28">
        <f t="shared" si="152"/>
        <v>0</v>
      </c>
      <c r="AB659" s="28">
        <f t="shared" si="152"/>
        <v>0</v>
      </c>
      <c r="AC659" s="28">
        <f t="shared" si="152"/>
        <v>0</v>
      </c>
      <c r="AD659" s="28">
        <f t="shared" si="152"/>
        <v>0</v>
      </c>
      <c r="AE659" s="28">
        <f t="shared" si="15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3">+C624</f>
        <v>0</v>
      </c>
      <c r="D660" s="28">
        <f t="shared" si="153"/>
        <v>0</v>
      </c>
      <c r="E660" s="28">
        <f t="shared" si="153"/>
        <v>0</v>
      </c>
      <c r="F660" s="28">
        <f t="shared" si="153"/>
        <v>0</v>
      </c>
      <c r="G660" s="28">
        <f t="shared" si="153"/>
        <v>0</v>
      </c>
      <c r="H660" s="28">
        <f t="shared" si="153"/>
        <v>0</v>
      </c>
      <c r="I660" s="28">
        <f t="shared" si="153"/>
        <v>0</v>
      </c>
      <c r="J660" s="28">
        <f t="shared" si="153"/>
        <v>0</v>
      </c>
      <c r="K660" s="28">
        <f t="shared" si="153"/>
        <v>0</v>
      </c>
      <c r="L660" s="28">
        <f t="shared" si="153"/>
        <v>0</v>
      </c>
      <c r="M660" s="28">
        <f t="shared" si="153"/>
        <v>0</v>
      </c>
      <c r="N660" s="28">
        <f t="shared" si="153"/>
        <v>0</v>
      </c>
      <c r="O660" s="28">
        <f t="shared" si="153"/>
        <v>0</v>
      </c>
      <c r="P660" s="28">
        <f t="shared" si="153"/>
        <v>0</v>
      </c>
      <c r="Q660" s="28">
        <f t="shared" si="153"/>
        <v>0</v>
      </c>
      <c r="R660" s="28">
        <f t="shared" si="153"/>
        <v>0</v>
      </c>
      <c r="S660" s="28">
        <f t="shared" si="153"/>
        <v>0</v>
      </c>
      <c r="T660" s="28">
        <f t="shared" si="153"/>
        <v>0</v>
      </c>
      <c r="U660" s="28">
        <f t="shared" si="153"/>
        <v>0</v>
      </c>
      <c r="V660" s="28">
        <f t="shared" si="153"/>
        <v>0</v>
      </c>
      <c r="W660" s="28">
        <f t="shared" si="153"/>
        <v>0</v>
      </c>
      <c r="X660" s="28">
        <f t="shared" si="153"/>
        <v>0</v>
      </c>
      <c r="Y660" s="28">
        <f t="shared" si="153"/>
        <v>0</v>
      </c>
      <c r="Z660" s="28">
        <f t="shared" si="153"/>
        <v>0</v>
      </c>
      <c r="AA660" s="28">
        <f t="shared" si="153"/>
        <v>0</v>
      </c>
      <c r="AB660" s="28">
        <f t="shared" si="153"/>
        <v>0</v>
      </c>
      <c r="AC660" s="28">
        <f t="shared" si="153"/>
        <v>0</v>
      </c>
      <c r="AD660" s="28">
        <f t="shared" si="153"/>
        <v>0</v>
      </c>
      <c r="AE660" s="28">
        <f t="shared" si="15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4">+C633</f>
        <v>0</v>
      </c>
      <c r="D661" s="28">
        <f t="shared" si="154"/>
        <v>0</v>
      </c>
      <c r="E661" s="28">
        <f t="shared" si="154"/>
        <v>0</v>
      </c>
      <c r="F661" s="28">
        <f t="shared" si="154"/>
        <v>0</v>
      </c>
      <c r="G661" s="28">
        <f t="shared" si="154"/>
        <v>0</v>
      </c>
      <c r="H661" s="28">
        <f t="shared" si="154"/>
        <v>0</v>
      </c>
      <c r="I661" s="28">
        <f t="shared" si="154"/>
        <v>0</v>
      </c>
      <c r="J661" s="28">
        <f t="shared" si="154"/>
        <v>0</v>
      </c>
      <c r="K661" s="28">
        <f t="shared" si="154"/>
        <v>0</v>
      </c>
      <c r="L661" s="28">
        <f t="shared" si="154"/>
        <v>0</v>
      </c>
      <c r="M661" s="28">
        <f t="shared" si="154"/>
        <v>0</v>
      </c>
      <c r="N661" s="28">
        <f t="shared" si="154"/>
        <v>0</v>
      </c>
      <c r="O661" s="28">
        <f t="shared" si="154"/>
        <v>0</v>
      </c>
      <c r="P661" s="28">
        <f t="shared" si="154"/>
        <v>0</v>
      </c>
      <c r="Q661" s="28">
        <f t="shared" si="154"/>
        <v>0</v>
      </c>
      <c r="R661" s="28">
        <f t="shared" si="154"/>
        <v>0</v>
      </c>
      <c r="S661" s="28">
        <f t="shared" si="154"/>
        <v>0</v>
      </c>
      <c r="T661" s="28">
        <f t="shared" si="154"/>
        <v>0</v>
      </c>
      <c r="U661" s="28">
        <f t="shared" si="154"/>
        <v>0</v>
      </c>
      <c r="V661" s="28">
        <f t="shared" si="154"/>
        <v>0</v>
      </c>
      <c r="W661" s="28">
        <f t="shared" si="154"/>
        <v>0</v>
      </c>
      <c r="X661" s="28">
        <f t="shared" si="154"/>
        <v>0</v>
      </c>
      <c r="Y661" s="28">
        <f t="shared" si="154"/>
        <v>0</v>
      </c>
      <c r="Z661" s="28">
        <f t="shared" si="154"/>
        <v>0</v>
      </c>
      <c r="AA661" s="28">
        <f t="shared" si="154"/>
        <v>0</v>
      </c>
      <c r="AB661" s="28">
        <f t="shared" si="154"/>
        <v>0</v>
      </c>
      <c r="AC661" s="28">
        <f t="shared" si="154"/>
        <v>0</v>
      </c>
      <c r="AD661" s="28">
        <f t="shared" si="154"/>
        <v>0</v>
      </c>
      <c r="AE661" s="28">
        <f t="shared" si="154"/>
        <v>0</v>
      </c>
    </row>
  </sheetData>
  <conditionalFormatting sqref="C2:AC2">
    <cfRule type="cellIs" dxfId="341" priority="247" operator="equal">
      <formula>0</formula>
    </cfRule>
  </conditionalFormatting>
  <conditionalFormatting sqref="AD2:AE2">
    <cfRule type="cellIs" dxfId="340" priority="111" operator="equal">
      <formula>0</formula>
    </cfRule>
  </conditionalFormatting>
  <conditionalFormatting sqref="A425:B426 A430:B431 A434:B437 A427:A429">
    <cfRule type="cellIs" dxfId="339" priority="77" operator="lessThan">
      <formula>0</formula>
    </cfRule>
  </conditionalFormatting>
  <conditionalFormatting sqref="A432:B433">
    <cfRule type="cellIs" dxfId="338" priority="76" operator="lessThan">
      <formula>0</formula>
    </cfRule>
  </conditionalFormatting>
  <conditionalFormatting sqref="B555 A576:B581">
    <cfRule type="cellIs" dxfId="337" priority="75" operator="lessThan">
      <formula>0</formula>
    </cfRule>
  </conditionalFormatting>
  <conditionalFormatting sqref="A633:B638 B624">
    <cfRule type="cellIs" dxfId="336" priority="74" operator="lessThan">
      <formula>0</formula>
    </cfRule>
  </conditionalFormatting>
  <conditionalFormatting sqref="A661:B661">
    <cfRule type="cellIs" dxfId="335" priority="73" operator="lessThan">
      <formula>0</formula>
    </cfRule>
  </conditionalFormatting>
  <conditionalFormatting sqref="B659:B660">
    <cfRule type="cellIs" dxfId="334" priority="72" operator="lessThan">
      <formula>0</formula>
    </cfRule>
  </conditionalFormatting>
  <conditionalFormatting sqref="B613">
    <cfRule type="cellIs" dxfId="333" priority="71" operator="lessThan">
      <formula>0</formula>
    </cfRule>
  </conditionalFormatting>
  <conditionalFormatting sqref="C434:C437 C425:C431">
    <cfRule type="cellIs" dxfId="332" priority="70" operator="lessThan">
      <formula>0</formula>
    </cfRule>
  </conditionalFormatting>
  <conditionalFormatting sqref="C613">
    <cfRule type="cellIs" dxfId="331" priority="69" operator="lessThan">
      <formula>0</formula>
    </cfRule>
  </conditionalFormatting>
  <conditionalFormatting sqref="C432:C433">
    <cfRule type="cellIs" dxfId="330" priority="68" operator="lessThan">
      <formula>0</formula>
    </cfRule>
  </conditionalFormatting>
  <conditionalFormatting sqref="C555:C581">
    <cfRule type="cellIs" dxfId="329" priority="67" operator="lessThan">
      <formula>0</formula>
    </cfRule>
  </conditionalFormatting>
  <conditionalFormatting sqref="C624:C638">
    <cfRule type="cellIs" dxfId="328" priority="66" operator="lessThan">
      <formula>0</formula>
    </cfRule>
  </conditionalFormatting>
  <conditionalFormatting sqref="C659">
    <cfRule type="cellIs" dxfId="327" priority="65" operator="lessThan">
      <formula>0</formula>
    </cfRule>
  </conditionalFormatting>
  <conditionalFormatting sqref="C660">
    <cfRule type="cellIs" dxfId="326" priority="64" operator="lessThan">
      <formula>0</formula>
    </cfRule>
  </conditionalFormatting>
  <conditionalFormatting sqref="C661">
    <cfRule type="cellIs" dxfId="325" priority="63" operator="lessThan">
      <formula>0</formula>
    </cfRule>
  </conditionalFormatting>
  <conditionalFormatting sqref="C609">
    <cfRule type="cellIs" dxfId="324" priority="62" operator="lessThan">
      <formula>0</formula>
    </cfRule>
  </conditionalFormatting>
  <conditionalFormatting sqref="C610">
    <cfRule type="cellIs" dxfId="323" priority="61" operator="lessThan">
      <formula>0</formula>
    </cfRule>
  </conditionalFormatting>
  <conditionalFormatting sqref="C611">
    <cfRule type="cellIs" dxfId="322" priority="60" operator="lessThan">
      <formula>0</formula>
    </cfRule>
  </conditionalFormatting>
  <conditionalFormatting sqref="C606:C607">
    <cfRule type="cellIs" dxfId="321" priority="59" operator="lessThan">
      <formula>0</formula>
    </cfRule>
  </conditionalFormatting>
  <conditionalFormatting sqref="C191:C210 C212:C225 C227:C270 C273:C278 C280:C286 C292:C296">
    <cfRule type="cellIs" dxfId="320" priority="58" operator="lessThan">
      <formula>0</formula>
    </cfRule>
  </conditionalFormatting>
  <conditionalFormatting sqref="C271">
    <cfRule type="cellIs" dxfId="319" priority="57" operator="lessThan">
      <formula>0</formula>
    </cfRule>
  </conditionalFormatting>
  <conditionalFormatting sqref="C287">
    <cfRule type="cellIs" dxfId="318" priority="56" operator="lessThan">
      <formula>0</formula>
    </cfRule>
  </conditionalFormatting>
  <conditionalFormatting sqref="C291">
    <cfRule type="cellIs" dxfId="317" priority="55" operator="lessThan">
      <formula>0</formula>
    </cfRule>
  </conditionalFormatting>
  <conditionalFormatting sqref="C226">
    <cfRule type="cellIs" dxfId="316" priority="53" operator="lessThan">
      <formula>0</formula>
    </cfRule>
  </conditionalFormatting>
  <conditionalFormatting sqref="C211">
    <cfRule type="cellIs" dxfId="315" priority="54" operator="lessThan">
      <formula>0</formula>
    </cfRule>
  </conditionalFormatting>
  <conditionalFormatting sqref="C272">
    <cfRule type="cellIs" dxfId="314" priority="52" operator="lessThan">
      <formula>0</formula>
    </cfRule>
  </conditionalFormatting>
  <conditionalFormatting sqref="C279">
    <cfRule type="cellIs" dxfId="313" priority="51" operator="lessThan">
      <formula>0</formula>
    </cfRule>
  </conditionalFormatting>
  <conditionalFormatting sqref="C288:C290">
    <cfRule type="cellIs" dxfId="312" priority="50" operator="lessThan">
      <formula>0</formula>
    </cfRule>
  </conditionalFormatting>
  <conditionalFormatting sqref="C297:C354 C356:C424">
    <cfRule type="cellIs" dxfId="311" priority="49" operator="lessThan">
      <formula>0</formula>
    </cfRule>
  </conditionalFormatting>
  <conditionalFormatting sqref="C526:C554">
    <cfRule type="cellIs" dxfId="310" priority="48" operator="lessThan">
      <formula>0</formula>
    </cfRule>
  </conditionalFormatting>
  <conditionalFormatting sqref="C524:C525">
    <cfRule type="cellIs" dxfId="309" priority="47" operator="lessThan">
      <formula>0</formula>
    </cfRule>
  </conditionalFormatting>
  <conditionalFormatting sqref="C614:C623">
    <cfRule type="cellIs" dxfId="308" priority="46" operator="lessThan">
      <formula>0</formula>
    </cfRule>
  </conditionalFormatting>
  <conditionalFormatting sqref="C355">
    <cfRule type="cellIs" dxfId="307" priority="45" operator="lessThan">
      <formula>0</formula>
    </cfRule>
  </conditionalFormatting>
  <conditionalFormatting sqref="C453">
    <cfRule type="cellIs" dxfId="306" priority="44" operator="lessThan">
      <formula>0</formula>
    </cfRule>
  </conditionalFormatting>
  <conditionalFormatting sqref="C453">
    <cfRule type="cellIs" dxfId="305" priority="42" operator="equal">
      <formula>0</formula>
    </cfRule>
    <cfRule type="cellIs" dxfId="304" priority="43" operator="equal">
      <formula>0</formula>
    </cfRule>
  </conditionalFormatting>
  <conditionalFormatting sqref="C597">
    <cfRule type="cellIs" dxfId="303" priority="41" operator="lessThan">
      <formula>0</formula>
    </cfRule>
  </conditionalFormatting>
  <conditionalFormatting sqref="C597">
    <cfRule type="cellIs" dxfId="302" priority="39" operator="equal">
      <formula>0</formula>
    </cfRule>
    <cfRule type="cellIs" dxfId="301" priority="40" operator="equal">
      <formula>0</formula>
    </cfRule>
  </conditionalFormatting>
  <conditionalFormatting sqref="C654">
    <cfRule type="cellIs" dxfId="300" priority="38" operator="lessThan">
      <formula>0</formula>
    </cfRule>
  </conditionalFormatting>
  <conditionalFormatting sqref="C654">
    <cfRule type="cellIs" dxfId="299" priority="36" operator="equal">
      <formula>0</formula>
    </cfRule>
    <cfRule type="cellIs" dxfId="298" priority="37" operator="equal">
      <formula>0</formula>
    </cfRule>
  </conditionalFormatting>
  <conditionalFormatting sqref="D434:AE437 D425:AE431">
    <cfRule type="cellIs" dxfId="297" priority="35" operator="lessThan">
      <formula>0</formula>
    </cfRule>
  </conditionalFormatting>
  <conditionalFormatting sqref="D613:AE613">
    <cfRule type="cellIs" dxfId="296" priority="34" operator="lessThan">
      <formula>0</formula>
    </cfRule>
  </conditionalFormatting>
  <conditionalFormatting sqref="D432:AE433">
    <cfRule type="cellIs" dxfId="295" priority="33" operator="lessThan">
      <formula>0</formula>
    </cfRule>
  </conditionalFormatting>
  <conditionalFormatting sqref="D555:AE581">
    <cfRule type="cellIs" dxfId="294" priority="32" operator="lessThan">
      <formula>0</formula>
    </cfRule>
  </conditionalFormatting>
  <conditionalFormatting sqref="D624:AE638">
    <cfRule type="cellIs" dxfId="293" priority="31" operator="lessThan">
      <formula>0</formula>
    </cfRule>
  </conditionalFormatting>
  <conditionalFormatting sqref="D659:AE659">
    <cfRule type="cellIs" dxfId="292" priority="30" operator="lessThan">
      <formula>0</formula>
    </cfRule>
  </conditionalFormatting>
  <conditionalFormatting sqref="D660:AE660">
    <cfRule type="cellIs" dxfId="291" priority="29" operator="lessThan">
      <formula>0</formula>
    </cfRule>
  </conditionalFormatting>
  <conditionalFormatting sqref="D661:AE661">
    <cfRule type="cellIs" dxfId="290" priority="28" operator="lessThan">
      <formula>0</formula>
    </cfRule>
  </conditionalFormatting>
  <conditionalFormatting sqref="D609:AE609">
    <cfRule type="cellIs" dxfId="289" priority="27" operator="lessThan">
      <formula>0</formula>
    </cfRule>
  </conditionalFormatting>
  <conditionalFormatting sqref="D610:AE610">
    <cfRule type="cellIs" dxfId="288" priority="26" operator="lessThan">
      <formula>0</formula>
    </cfRule>
  </conditionalFormatting>
  <conditionalFormatting sqref="D611:AE611">
    <cfRule type="cellIs" dxfId="287" priority="25" operator="lessThan">
      <formula>0</formula>
    </cfRule>
  </conditionalFormatting>
  <conditionalFormatting sqref="D606:AE607">
    <cfRule type="cellIs" dxfId="286" priority="24" operator="lessThan">
      <formula>0</formula>
    </cfRule>
  </conditionalFormatting>
  <conditionalFormatting sqref="D191:AE210 D212:AE225 D227:AE270 D273:AE278 D280:AE286 D292:AE296">
    <cfRule type="cellIs" dxfId="285" priority="23" operator="lessThan">
      <formula>0</formula>
    </cfRule>
  </conditionalFormatting>
  <conditionalFormatting sqref="D271:AE271">
    <cfRule type="cellIs" dxfId="284" priority="22" operator="lessThan">
      <formula>0</formula>
    </cfRule>
  </conditionalFormatting>
  <conditionalFormatting sqref="D287:AE287">
    <cfRule type="cellIs" dxfId="283" priority="21" operator="lessThan">
      <formula>0</formula>
    </cfRule>
  </conditionalFormatting>
  <conditionalFormatting sqref="D291:AE291">
    <cfRule type="cellIs" dxfId="282" priority="20" operator="lessThan">
      <formula>0</formula>
    </cfRule>
  </conditionalFormatting>
  <conditionalFormatting sqref="D226:AE226">
    <cfRule type="cellIs" dxfId="281" priority="18" operator="lessThan">
      <formula>0</formula>
    </cfRule>
  </conditionalFormatting>
  <conditionalFormatting sqref="D211:AE211">
    <cfRule type="cellIs" dxfId="280" priority="19" operator="lessThan">
      <formula>0</formula>
    </cfRule>
  </conditionalFormatting>
  <conditionalFormatting sqref="D272:AE272">
    <cfRule type="cellIs" dxfId="279" priority="17" operator="lessThan">
      <formula>0</formula>
    </cfRule>
  </conditionalFormatting>
  <conditionalFormatting sqref="D279:AE279">
    <cfRule type="cellIs" dxfId="278" priority="16" operator="lessThan">
      <formula>0</formula>
    </cfRule>
  </conditionalFormatting>
  <conditionalFormatting sqref="D288:AE290">
    <cfRule type="cellIs" dxfId="277" priority="15" operator="lessThan">
      <formula>0</formula>
    </cfRule>
  </conditionalFormatting>
  <conditionalFormatting sqref="D297:AE354 D356:AE424">
    <cfRule type="cellIs" dxfId="276" priority="14" operator="lessThan">
      <formula>0</formula>
    </cfRule>
  </conditionalFormatting>
  <conditionalFormatting sqref="D526:AE554">
    <cfRule type="cellIs" dxfId="275" priority="13" operator="lessThan">
      <formula>0</formula>
    </cfRule>
  </conditionalFormatting>
  <conditionalFormatting sqref="D524:AE525">
    <cfRule type="cellIs" dxfId="274" priority="12" operator="lessThan">
      <formula>0</formula>
    </cfRule>
  </conditionalFormatting>
  <conditionalFormatting sqref="D614:AE623">
    <cfRule type="cellIs" dxfId="273" priority="11" operator="lessThan">
      <formula>0</formula>
    </cfRule>
  </conditionalFormatting>
  <conditionalFormatting sqref="D355:AE355">
    <cfRule type="cellIs" dxfId="272" priority="10" operator="lessThan">
      <formula>0</formula>
    </cfRule>
  </conditionalFormatting>
  <conditionalFormatting sqref="D453:AE453">
    <cfRule type="cellIs" dxfId="271" priority="9" operator="lessThan">
      <formula>0</formula>
    </cfRule>
  </conditionalFormatting>
  <conditionalFormatting sqref="D453:AE453">
    <cfRule type="cellIs" dxfId="270" priority="7" operator="equal">
      <formula>0</formula>
    </cfRule>
    <cfRule type="cellIs" dxfId="269" priority="8" operator="equal">
      <formula>0</formula>
    </cfRule>
  </conditionalFormatting>
  <conditionalFormatting sqref="D597:AE597">
    <cfRule type="cellIs" dxfId="268" priority="6" operator="lessThan">
      <formula>0</formula>
    </cfRule>
  </conditionalFormatting>
  <conditionalFormatting sqref="D597:AE597">
    <cfRule type="cellIs" dxfId="267" priority="4" operator="equal">
      <formula>0</formula>
    </cfRule>
    <cfRule type="cellIs" dxfId="266" priority="5" operator="equal">
      <formula>0</formula>
    </cfRule>
  </conditionalFormatting>
  <conditionalFormatting sqref="D654:AE654">
    <cfRule type="cellIs" dxfId="265" priority="3" operator="lessThan">
      <formula>0</formula>
    </cfRule>
  </conditionalFormatting>
  <conditionalFormatting sqref="D654:AE654">
    <cfRule type="cellIs" dxfId="264" priority="1" operator="equal">
      <formula>0</formula>
    </cfRule>
    <cfRule type="cellIs" dxfId="26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C161" zoomScale="55" zoomScaleNormal="55" workbookViewId="0">
      <selection activeCell="C175" sqref="C175:AE177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 t="e">
        <f ca="1">+C4-INDIRECT("'"&amp;C3&amp;"'!$"&amp;"J"&amp;"4",1)</f>
        <v>#REF!</v>
      </c>
      <c r="D2" s="29" t="e">
        <f ca="1">+D4-INDIRECT("'"&amp;D3&amp;"'!$"&amp;"J"&amp;"4",1)</f>
        <v>#REF!</v>
      </c>
      <c r="E2" s="29" t="e">
        <f t="shared" ref="E2:AC2" ca="1" si="0">+E4-INDIRECT("'"&amp;E3&amp;"'!$"&amp;"J"&amp;"4",1)</f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+AD4-INDIRECT("'"&amp;AD3&amp;"'!$"&amp;"J"&amp;"4",1)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1.4364077242767297</v>
      </c>
      <c r="G4" s="28">
        <f t="shared" si="2"/>
        <v>1.4753148296855343</v>
      </c>
      <c r="H4" s="28">
        <f t="shared" si="2"/>
        <v>1.6208924135463256</v>
      </c>
      <c r="I4" s="28">
        <f t="shared" si="2"/>
        <v>1.6548993402998278</v>
      </c>
      <c r="J4" s="28">
        <f t="shared" si="2"/>
        <v>3.7463521175875649</v>
      </c>
      <c r="K4" s="28">
        <f t="shared" si="2"/>
        <v>3.3687283844642484</v>
      </c>
      <c r="L4" s="28">
        <f t="shared" si="2"/>
        <v>3.7218381510963732</v>
      </c>
      <c r="M4" s="28">
        <f t="shared" si="2"/>
        <v>4.3643437225994486</v>
      </c>
      <c r="N4" s="28">
        <f t="shared" si="2"/>
        <v>3.5038903226923832</v>
      </c>
      <c r="O4" s="28">
        <f t="shared" si="2"/>
        <v>3.9233639203621338</v>
      </c>
      <c r="P4" s="28">
        <f t="shared" si="2"/>
        <v>4.9942526025646785</v>
      </c>
      <c r="Q4" s="28">
        <f t="shared" si="2"/>
        <v>4.693537064386951</v>
      </c>
      <c r="R4" s="28">
        <f t="shared" si="2"/>
        <v>4.1337281376049342</v>
      </c>
      <c r="S4" s="28">
        <f t="shared" si="2"/>
        <v>4.3221701023164121</v>
      </c>
      <c r="T4" s="28">
        <f t="shared" si="2"/>
        <v>4.3875891590157723</v>
      </c>
      <c r="U4" s="28">
        <f t="shared" si="2"/>
        <v>4.5499741682271297</v>
      </c>
      <c r="V4" s="28">
        <f t="shared" si="2"/>
        <v>5.319660696681388</v>
      </c>
      <c r="W4" s="28">
        <f t="shared" si="2"/>
        <v>7.542558606570605</v>
      </c>
      <c r="X4" s="28">
        <f t="shared" si="2"/>
        <v>4.9006079585014408</v>
      </c>
      <c r="Y4" s="28">
        <f t="shared" si="2"/>
        <v>5.368854858285367</v>
      </c>
      <c r="Z4" s="28">
        <f t="shared" si="2"/>
        <v>5.7062079806739607</v>
      </c>
      <c r="AA4" s="28">
        <f t="shared" si="2"/>
        <v>5.6249498662879684</v>
      </c>
      <c r="AB4" s="28">
        <f t="shared" si="2"/>
        <v>5.9246001585194321</v>
      </c>
      <c r="AC4" s="28">
        <f t="shared" si="2"/>
        <v>4.9608229577142851</v>
      </c>
      <c r="AD4" s="28">
        <f t="shared" si="2"/>
        <v>5.4604126135118678</v>
      </c>
      <c r="AE4" s="28">
        <f t="shared" si="2"/>
        <v>5.1883389959326394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1.4364077242767297</v>
      </c>
      <c r="G111" s="21">
        <f t="shared" si="29"/>
        <v>1.4753148296855343</v>
      </c>
      <c r="H111" s="21">
        <f t="shared" si="29"/>
        <v>1.6208924135463256</v>
      </c>
      <c r="I111" s="21">
        <f t="shared" si="29"/>
        <v>1.6548993402998278</v>
      </c>
      <c r="J111" s="21">
        <f t="shared" si="29"/>
        <v>3.7463521175875649</v>
      </c>
      <c r="K111" s="21">
        <f t="shared" si="29"/>
        <v>3.3687283844642484</v>
      </c>
      <c r="L111" s="21">
        <f t="shared" si="29"/>
        <v>3.7218381510963732</v>
      </c>
      <c r="M111" s="21">
        <f t="shared" si="29"/>
        <v>4.3643437225994486</v>
      </c>
      <c r="N111" s="21">
        <f t="shared" si="29"/>
        <v>3.5038903226923832</v>
      </c>
      <c r="O111" s="21">
        <f t="shared" si="29"/>
        <v>3.9233639203621338</v>
      </c>
      <c r="P111" s="21">
        <f t="shared" si="29"/>
        <v>4.9942526025646785</v>
      </c>
      <c r="Q111" s="21">
        <f t="shared" si="29"/>
        <v>4.693537064386951</v>
      </c>
      <c r="R111" s="21">
        <f t="shared" si="29"/>
        <v>4.1337281376049342</v>
      </c>
      <c r="S111" s="21">
        <f t="shared" si="29"/>
        <v>4.3221701023164121</v>
      </c>
      <c r="T111" s="21">
        <f t="shared" si="29"/>
        <v>4.3875891590157723</v>
      </c>
      <c r="U111" s="21">
        <f t="shared" si="29"/>
        <v>4.5499741682271297</v>
      </c>
      <c r="V111" s="21">
        <f t="shared" si="29"/>
        <v>5.319660696681388</v>
      </c>
      <c r="W111" s="21">
        <f t="shared" si="29"/>
        <v>7.542558606570605</v>
      </c>
      <c r="X111" s="21">
        <f t="shared" si="29"/>
        <v>4.9006079585014408</v>
      </c>
      <c r="Y111" s="21">
        <f t="shared" si="29"/>
        <v>5.368854858285367</v>
      </c>
      <c r="Z111" s="21">
        <f t="shared" si="29"/>
        <v>5.7062079806739607</v>
      </c>
      <c r="AA111" s="21">
        <f t="shared" si="29"/>
        <v>5.6249498662879684</v>
      </c>
      <c r="AB111" s="21">
        <f t="shared" si="29"/>
        <v>5.9246001585194321</v>
      </c>
      <c r="AC111" s="21">
        <f t="shared" si="29"/>
        <v>4.9608229577142851</v>
      </c>
      <c r="AD111" s="21">
        <f t="shared" si="29"/>
        <v>5.4604126135118678</v>
      </c>
      <c r="AE111" s="21">
        <f t="shared" si="29"/>
        <v>5.1883389959326394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2">+D145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4">+D155+D156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1.4364077242767297</v>
      </c>
      <c r="G173" s="21">
        <f t="shared" si="35"/>
        <v>1.4753148296855343</v>
      </c>
      <c r="H173" s="21">
        <f t="shared" si="35"/>
        <v>1.6208924135463256</v>
      </c>
      <c r="I173" s="21">
        <f t="shared" si="35"/>
        <v>1.6548993402998278</v>
      </c>
      <c r="J173" s="21">
        <f t="shared" si="35"/>
        <v>3.7463521175875649</v>
      </c>
      <c r="K173" s="21">
        <f t="shared" si="35"/>
        <v>3.3687283844642484</v>
      </c>
      <c r="L173" s="21">
        <f t="shared" si="35"/>
        <v>3.7218381510963732</v>
      </c>
      <c r="M173" s="21">
        <f t="shared" si="35"/>
        <v>4.3643437225994486</v>
      </c>
      <c r="N173" s="21">
        <f t="shared" si="35"/>
        <v>3.5038903226923832</v>
      </c>
      <c r="O173" s="21">
        <f t="shared" si="35"/>
        <v>3.9233639203621338</v>
      </c>
      <c r="P173" s="21">
        <f t="shared" si="35"/>
        <v>4.9942526025646785</v>
      </c>
      <c r="Q173" s="21">
        <f t="shared" si="35"/>
        <v>4.693537064386951</v>
      </c>
      <c r="R173" s="21">
        <f t="shared" si="35"/>
        <v>4.1337281376049342</v>
      </c>
      <c r="S173" s="21">
        <f t="shared" si="35"/>
        <v>4.3221701023164121</v>
      </c>
      <c r="T173" s="21">
        <f t="shared" si="35"/>
        <v>4.3875891590157723</v>
      </c>
      <c r="U173" s="21">
        <f t="shared" si="35"/>
        <v>4.5499741682271297</v>
      </c>
      <c r="V173" s="21">
        <f t="shared" si="35"/>
        <v>5.319660696681388</v>
      </c>
      <c r="W173" s="21">
        <f t="shared" si="35"/>
        <v>7.542558606570605</v>
      </c>
      <c r="X173" s="21">
        <f t="shared" si="35"/>
        <v>4.9006079585014408</v>
      </c>
      <c r="Y173" s="21">
        <f t="shared" si="35"/>
        <v>5.368854858285367</v>
      </c>
      <c r="Z173" s="21">
        <f t="shared" si="35"/>
        <v>5.7062079806739607</v>
      </c>
      <c r="AA173" s="21">
        <f t="shared" si="35"/>
        <v>5.6249498662879684</v>
      </c>
      <c r="AB173" s="21">
        <f t="shared" si="35"/>
        <v>5.9246001585194321</v>
      </c>
      <c r="AC173" s="21">
        <f t="shared" si="35"/>
        <v>4.9608229577142851</v>
      </c>
      <c r="AD173" s="21">
        <f t="shared" si="35"/>
        <v>5.4604126135118678</v>
      </c>
      <c r="AE173" s="21">
        <f t="shared" si="35"/>
        <v>5.1883389959326394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1.4364077242767297</v>
      </c>
      <c r="G174" s="21">
        <f t="shared" si="36"/>
        <v>1.4753148296855343</v>
      </c>
      <c r="H174" s="21">
        <f t="shared" si="36"/>
        <v>1.6208924135463256</v>
      </c>
      <c r="I174" s="21">
        <f t="shared" si="36"/>
        <v>1.6548993402998278</v>
      </c>
      <c r="J174" s="21">
        <f t="shared" si="36"/>
        <v>3.7463521175875649</v>
      </c>
      <c r="K174" s="21">
        <f t="shared" si="36"/>
        <v>3.3687283844642484</v>
      </c>
      <c r="L174" s="21">
        <f t="shared" si="36"/>
        <v>3.7218381510963732</v>
      </c>
      <c r="M174" s="21">
        <f t="shared" si="36"/>
        <v>4.3643437225994486</v>
      </c>
      <c r="N174" s="21">
        <f t="shared" si="36"/>
        <v>3.5038903226923832</v>
      </c>
      <c r="O174" s="21">
        <f t="shared" si="36"/>
        <v>3.9233639203621338</v>
      </c>
      <c r="P174" s="21">
        <f t="shared" si="36"/>
        <v>4.9942526025646785</v>
      </c>
      <c r="Q174" s="21">
        <f t="shared" si="36"/>
        <v>4.693537064386951</v>
      </c>
      <c r="R174" s="21">
        <f t="shared" si="36"/>
        <v>4.1337281376049342</v>
      </c>
      <c r="S174" s="21">
        <f t="shared" si="36"/>
        <v>4.3221701023164121</v>
      </c>
      <c r="T174" s="21">
        <f t="shared" si="36"/>
        <v>4.3875891590157723</v>
      </c>
      <c r="U174" s="21">
        <f t="shared" si="36"/>
        <v>4.5499741682271297</v>
      </c>
      <c r="V174" s="21">
        <f t="shared" si="36"/>
        <v>5.319660696681388</v>
      </c>
      <c r="W174" s="21">
        <f t="shared" si="36"/>
        <v>7.542558606570605</v>
      </c>
      <c r="X174" s="21">
        <f t="shared" si="36"/>
        <v>4.9006079585014408</v>
      </c>
      <c r="Y174" s="21">
        <f t="shared" si="36"/>
        <v>5.368854858285367</v>
      </c>
      <c r="Z174" s="21">
        <f t="shared" si="36"/>
        <v>5.7062079806739607</v>
      </c>
      <c r="AA174" s="21">
        <f t="shared" si="36"/>
        <v>5.6249498662879684</v>
      </c>
      <c r="AB174" s="21">
        <f t="shared" si="36"/>
        <v>5.9246001585194321</v>
      </c>
      <c r="AC174" s="21">
        <f t="shared" si="36"/>
        <v>4.9608229577142851</v>
      </c>
      <c r="AD174" s="21">
        <f t="shared" si="36"/>
        <v>5.4604126135118678</v>
      </c>
      <c r="AE174" s="21">
        <f t="shared" si="36"/>
        <v>5.1883389959326394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0.38172610817610075</v>
      </c>
      <c r="G175" s="27">
        <v>0.26838878993710691</v>
      </c>
      <c r="H175" s="27">
        <v>0.32491854706316048</v>
      </c>
      <c r="I175" s="27">
        <v>0.37876227397394935</v>
      </c>
      <c r="J175" s="27">
        <v>1.2425695495958551</v>
      </c>
      <c r="K175" s="27">
        <v>0.66283638317098437</v>
      </c>
      <c r="L175" s="27">
        <v>0.69402519544041452</v>
      </c>
      <c r="M175" s="27">
        <v>0.65963778243402915</v>
      </c>
      <c r="N175" s="27">
        <v>0.42640975524503061</v>
      </c>
      <c r="O175" s="27">
        <v>0.64807253091911043</v>
      </c>
      <c r="P175" s="27">
        <v>0.51767226456692916</v>
      </c>
      <c r="Q175" s="27">
        <v>0.72682272575927998</v>
      </c>
      <c r="R175" s="27">
        <v>0.75059760863457248</v>
      </c>
      <c r="S175" s="27">
        <v>0.75877156431739767</v>
      </c>
      <c r="T175" s="27">
        <v>0.5428082596845426</v>
      </c>
      <c r="U175" s="27">
        <v>0.68071487242902207</v>
      </c>
      <c r="V175" s="27">
        <v>0.98546108214511052</v>
      </c>
      <c r="W175" s="27">
        <v>1.0973381394812678</v>
      </c>
      <c r="X175" s="27">
        <v>0.61078020518731979</v>
      </c>
      <c r="Y175" s="27">
        <v>0.76906524592547709</v>
      </c>
      <c r="Z175" s="27">
        <v>1.0397492614442014</v>
      </c>
      <c r="AA175" s="27">
        <v>0.71110984457593707</v>
      </c>
      <c r="AB175" s="27">
        <v>0.76481084032078972</v>
      </c>
      <c r="AC175" s="27">
        <v>0.74564338285714282</v>
      </c>
      <c r="AD175" s="27">
        <v>1.2461452635423007</v>
      </c>
      <c r="AE175" s="27">
        <v>1.0104015857182296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1.0546816161006289</v>
      </c>
      <c r="G176" s="27">
        <v>1.134271951698113</v>
      </c>
      <c r="H176" s="27">
        <v>1.1589001544163182</v>
      </c>
      <c r="I176" s="27">
        <v>1.274536213831408</v>
      </c>
      <c r="J176" s="27">
        <v>2.5037825679917098</v>
      </c>
      <c r="K176" s="27">
        <v>2.7058920012932641</v>
      </c>
      <c r="L176" s="27">
        <v>2.914238240630052</v>
      </c>
      <c r="M176" s="27">
        <v>2.9492931792359194</v>
      </c>
      <c r="N176" s="27">
        <v>3.0774805674473527</v>
      </c>
      <c r="O176" s="27">
        <v>3.2752913894430233</v>
      </c>
      <c r="P176" s="27">
        <v>3.2437389431721031</v>
      </c>
      <c r="Q176" s="27">
        <v>3.4518235372778401</v>
      </c>
      <c r="R176" s="27">
        <v>3.3831305289703617</v>
      </c>
      <c r="S176" s="27">
        <v>3.4733709381961559</v>
      </c>
      <c r="T176" s="27">
        <v>3.4909177644416403</v>
      </c>
      <c r="U176" s="27">
        <v>3.6943584963028391</v>
      </c>
      <c r="V176" s="27">
        <v>3.9854133995205046</v>
      </c>
      <c r="W176" s="27">
        <v>4.1032658157925068</v>
      </c>
      <c r="X176" s="27">
        <v>4.2898277533141211</v>
      </c>
      <c r="Y176" s="27">
        <v>4.5158096768252038</v>
      </c>
      <c r="Z176" s="27">
        <v>4.6664587192297597</v>
      </c>
      <c r="AA176" s="27">
        <v>4.4094368658934915</v>
      </c>
      <c r="AB176" s="27">
        <v>4.3484412614435533</v>
      </c>
      <c r="AC176" s="27">
        <v>4.2071826377142854</v>
      </c>
      <c r="AD176" s="27">
        <v>4.1580251573950084</v>
      </c>
      <c r="AE176" s="27">
        <v>4.0770819763320141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7.2654088050314466E-2</v>
      </c>
      <c r="H177" s="27">
        <v>0.1370737120668469</v>
      </c>
      <c r="I177" s="27">
        <v>1.6008524944703859E-3</v>
      </c>
      <c r="J177" s="27">
        <v>0</v>
      </c>
      <c r="K177" s="27">
        <v>0</v>
      </c>
      <c r="L177" s="27">
        <v>0.11357471502590674</v>
      </c>
      <c r="M177" s="27">
        <v>0.75541276092949983</v>
      </c>
      <c r="N177" s="27">
        <v>0</v>
      </c>
      <c r="O177" s="27">
        <v>0</v>
      </c>
      <c r="P177" s="27">
        <v>1.2328413948256467</v>
      </c>
      <c r="Q177" s="27">
        <v>0.51489080134983123</v>
      </c>
      <c r="R177" s="27">
        <v>0</v>
      </c>
      <c r="S177" s="27">
        <v>9.0027599802858557E-2</v>
      </c>
      <c r="T177" s="27">
        <v>0.35386313488958993</v>
      </c>
      <c r="U177" s="27">
        <v>0.17490079949526813</v>
      </c>
      <c r="V177" s="27">
        <v>0.34878621501577289</v>
      </c>
      <c r="W177" s="27">
        <v>2.3419546512968297</v>
      </c>
      <c r="X177" s="27">
        <v>0</v>
      </c>
      <c r="Y177" s="27">
        <v>8.397993553468644E-2</v>
      </c>
      <c r="Z177" s="27">
        <v>0</v>
      </c>
      <c r="AA177" s="27">
        <v>0.50440315581854045</v>
      </c>
      <c r="AB177" s="27">
        <v>0.81134805675508948</v>
      </c>
      <c r="AC177" s="27">
        <v>7.9969371428571419E-3</v>
      </c>
      <c r="AD177" s="27">
        <v>5.624219257455873E-2</v>
      </c>
      <c r="AE177" s="27">
        <v>0.10085543388239623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1.4364077242767297</v>
      </c>
      <c r="G455" s="28">
        <f t="shared" si="96"/>
        <v>1.4753148296855343</v>
      </c>
      <c r="H455" s="28">
        <f t="shared" si="96"/>
        <v>1.6208924135463256</v>
      </c>
      <c r="I455" s="28">
        <f t="shared" si="96"/>
        <v>1.6548993402998278</v>
      </c>
      <c r="J455" s="28">
        <f t="shared" si="96"/>
        <v>3.7463521175875649</v>
      </c>
      <c r="K455" s="28">
        <f t="shared" si="96"/>
        <v>3.3687283844642484</v>
      </c>
      <c r="L455" s="28">
        <f t="shared" si="96"/>
        <v>3.7218381510963732</v>
      </c>
      <c r="M455" s="28">
        <f t="shared" si="96"/>
        <v>4.3643437225994486</v>
      </c>
      <c r="N455" s="28">
        <f t="shared" si="96"/>
        <v>3.5038903226923832</v>
      </c>
      <c r="O455" s="28">
        <f t="shared" si="96"/>
        <v>3.9233639203621338</v>
      </c>
      <c r="P455" s="28">
        <f t="shared" si="96"/>
        <v>4.9942526025646785</v>
      </c>
      <c r="Q455" s="28">
        <f t="shared" si="96"/>
        <v>4.693537064386951</v>
      </c>
      <c r="R455" s="28">
        <f t="shared" si="96"/>
        <v>4.1337281376049342</v>
      </c>
      <c r="S455" s="28">
        <f t="shared" si="96"/>
        <v>4.3221701023164121</v>
      </c>
      <c r="T455" s="28">
        <f t="shared" si="96"/>
        <v>4.3875891590157723</v>
      </c>
      <c r="U455" s="28">
        <f t="shared" si="96"/>
        <v>4.5499741682271297</v>
      </c>
      <c r="V455" s="28">
        <f t="shared" si="96"/>
        <v>5.319660696681388</v>
      </c>
      <c r="W455" s="28">
        <f t="shared" si="96"/>
        <v>7.542558606570605</v>
      </c>
      <c r="X455" s="28">
        <f t="shared" si="96"/>
        <v>4.9006079585014408</v>
      </c>
      <c r="Y455" s="28">
        <f t="shared" si="96"/>
        <v>5.368854858285367</v>
      </c>
      <c r="Z455" s="28">
        <f t="shared" si="96"/>
        <v>5.7062079806739607</v>
      </c>
      <c r="AA455" s="28">
        <f t="shared" si="96"/>
        <v>5.6249498662879684</v>
      </c>
      <c r="AB455" s="28">
        <f t="shared" si="96"/>
        <v>5.9246001585194321</v>
      </c>
      <c r="AC455" s="28">
        <f t="shared" si="96"/>
        <v>4.9608229577142851</v>
      </c>
      <c r="AD455" s="28">
        <f t="shared" si="96"/>
        <v>5.4604126135118678</v>
      </c>
      <c r="AE455" s="28">
        <f t="shared" si="96"/>
        <v>5.1883389959326394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1.4364077242767297</v>
      </c>
      <c r="G471" s="28">
        <f t="shared" si="101"/>
        <v>1.4753148296855343</v>
      </c>
      <c r="H471" s="28">
        <f t="shared" si="101"/>
        <v>1.6208924135463256</v>
      </c>
      <c r="I471" s="28">
        <f t="shared" si="101"/>
        <v>1.6548993402998278</v>
      </c>
      <c r="J471" s="28">
        <f t="shared" si="101"/>
        <v>3.7463521175875649</v>
      </c>
      <c r="K471" s="28">
        <f t="shared" si="101"/>
        <v>3.3687283844642484</v>
      </c>
      <c r="L471" s="28">
        <f t="shared" si="101"/>
        <v>3.7218381510963732</v>
      </c>
      <c r="M471" s="28">
        <f t="shared" si="101"/>
        <v>4.3643437225994486</v>
      </c>
      <c r="N471" s="28">
        <f t="shared" si="101"/>
        <v>3.5038903226923832</v>
      </c>
      <c r="O471" s="28">
        <f t="shared" si="101"/>
        <v>3.9233639203621338</v>
      </c>
      <c r="P471" s="28">
        <f t="shared" si="101"/>
        <v>4.9942526025646785</v>
      </c>
      <c r="Q471" s="28">
        <f t="shared" si="101"/>
        <v>4.693537064386951</v>
      </c>
      <c r="R471" s="28">
        <f t="shared" si="101"/>
        <v>4.1337281376049342</v>
      </c>
      <c r="S471" s="28">
        <f t="shared" si="101"/>
        <v>4.3221701023164121</v>
      </c>
      <c r="T471" s="28">
        <f t="shared" si="101"/>
        <v>4.3875891590157723</v>
      </c>
      <c r="U471" s="28">
        <f t="shared" si="101"/>
        <v>4.5499741682271297</v>
      </c>
      <c r="V471" s="28">
        <f t="shared" si="101"/>
        <v>5.319660696681388</v>
      </c>
      <c r="W471" s="28">
        <f t="shared" si="101"/>
        <v>7.542558606570605</v>
      </c>
      <c r="X471" s="28">
        <f t="shared" si="101"/>
        <v>4.9006079585014408</v>
      </c>
      <c r="Y471" s="28">
        <f t="shared" si="101"/>
        <v>5.368854858285367</v>
      </c>
      <c r="Z471" s="28">
        <f t="shared" si="101"/>
        <v>5.7062079806739607</v>
      </c>
      <c r="AA471" s="28">
        <f t="shared" si="101"/>
        <v>5.6249498662879684</v>
      </c>
      <c r="AB471" s="28">
        <f t="shared" si="101"/>
        <v>5.9246001585194321</v>
      </c>
      <c r="AC471" s="28">
        <f t="shared" si="101"/>
        <v>4.9608229577142851</v>
      </c>
      <c r="AD471" s="28">
        <f t="shared" si="101"/>
        <v>5.4604126135118678</v>
      </c>
      <c r="AE471" s="28">
        <f t="shared" si="101"/>
        <v>5.1883389959326394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4">+D493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5">+D145</f>
        <v>0</v>
      </c>
      <c r="E493" s="37">
        <f t="shared" si="105"/>
        <v>0</v>
      </c>
      <c r="F493" s="37">
        <f t="shared" si="105"/>
        <v>0</v>
      </c>
      <c r="G493" s="37">
        <f t="shared" si="105"/>
        <v>0</v>
      </c>
      <c r="H493" s="37">
        <f t="shared" si="105"/>
        <v>0</v>
      </c>
      <c r="I493" s="37">
        <f t="shared" si="105"/>
        <v>0</v>
      </c>
      <c r="J493" s="37">
        <f t="shared" si="105"/>
        <v>0</v>
      </c>
      <c r="K493" s="37">
        <f t="shared" si="105"/>
        <v>0</v>
      </c>
      <c r="L493" s="37">
        <f t="shared" si="105"/>
        <v>0</v>
      </c>
      <c r="M493" s="37">
        <f t="shared" si="105"/>
        <v>0</v>
      </c>
      <c r="N493" s="37">
        <f t="shared" si="105"/>
        <v>0</v>
      </c>
      <c r="O493" s="37">
        <f t="shared" si="105"/>
        <v>0</v>
      </c>
      <c r="P493" s="37">
        <f t="shared" si="105"/>
        <v>0</v>
      </c>
      <c r="Q493" s="37">
        <f t="shared" si="105"/>
        <v>0</v>
      </c>
      <c r="R493" s="37">
        <f t="shared" si="105"/>
        <v>0</v>
      </c>
      <c r="S493" s="37">
        <f t="shared" si="105"/>
        <v>0</v>
      </c>
      <c r="T493" s="37">
        <f t="shared" si="105"/>
        <v>0</v>
      </c>
      <c r="U493" s="37">
        <f t="shared" si="105"/>
        <v>0</v>
      </c>
      <c r="V493" s="37">
        <f t="shared" si="105"/>
        <v>0</v>
      </c>
      <c r="W493" s="37">
        <f t="shared" si="105"/>
        <v>0</v>
      </c>
      <c r="X493" s="37">
        <f t="shared" si="105"/>
        <v>0</v>
      </c>
      <c r="Y493" s="37">
        <f t="shared" si="105"/>
        <v>0</v>
      </c>
      <c r="Z493" s="37">
        <f t="shared" si="105"/>
        <v>0</v>
      </c>
      <c r="AA493" s="37">
        <f t="shared" si="105"/>
        <v>0</v>
      </c>
      <c r="AB493" s="37">
        <f t="shared" si="105"/>
        <v>0</v>
      </c>
      <c r="AC493" s="37">
        <f t="shared" si="105"/>
        <v>0</v>
      </c>
      <c r="AD493" s="37">
        <f t="shared" si="105"/>
        <v>0</v>
      </c>
      <c r="AE493" s="37">
        <f t="shared" si="105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6">+D503+D504+D507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9">+D516+D517</f>
        <v>0</v>
      </c>
      <c r="E515" s="21">
        <f t="shared" si="109"/>
        <v>0</v>
      </c>
      <c r="F515" s="21">
        <f t="shared" si="109"/>
        <v>1.4364077242767297</v>
      </c>
      <c r="G515" s="21">
        <f t="shared" si="109"/>
        <v>1.4753148296855343</v>
      </c>
      <c r="H515" s="21">
        <f t="shared" si="109"/>
        <v>1.6208924135463256</v>
      </c>
      <c r="I515" s="21">
        <f t="shared" si="109"/>
        <v>1.6548993402998278</v>
      </c>
      <c r="J515" s="21">
        <f t="shared" si="109"/>
        <v>3.7463521175875649</v>
      </c>
      <c r="K515" s="21">
        <f t="shared" si="109"/>
        <v>3.3687283844642484</v>
      </c>
      <c r="L515" s="21">
        <f t="shared" si="109"/>
        <v>3.7218381510963732</v>
      </c>
      <c r="M515" s="21">
        <f t="shared" si="109"/>
        <v>4.3643437225994486</v>
      </c>
      <c r="N515" s="21">
        <f t="shared" si="109"/>
        <v>3.5038903226923832</v>
      </c>
      <c r="O515" s="21">
        <f t="shared" si="109"/>
        <v>3.9233639203621338</v>
      </c>
      <c r="P515" s="21">
        <f t="shared" si="109"/>
        <v>4.9942526025646785</v>
      </c>
      <c r="Q515" s="21">
        <f t="shared" si="109"/>
        <v>4.693537064386951</v>
      </c>
      <c r="R515" s="21">
        <f t="shared" si="109"/>
        <v>4.1337281376049342</v>
      </c>
      <c r="S515" s="21">
        <f t="shared" si="109"/>
        <v>4.3221701023164121</v>
      </c>
      <c r="T515" s="21">
        <f t="shared" si="109"/>
        <v>4.3875891590157723</v>
      </c>
      <c r="U515" s="21">
        <f t="shared" si="109"/>
        <v>4.5499741682271297</v>
      </c>
      <c r="V515" s="21">
        <f t="shared" si="109"/>
        <v>5.319660696681388</v>
      </c>
      <c r="W515" s="21">
        <f t="shared" si="109"/>
        <v>7.542558606570605</v>
      </c>
      <c r="X515" s="21">
        <f t="shared" si="109"/>
        <v>4.9006079585014408</v>
      </c>
      <c r="Y515" s="21">
        <f t="shared" si="109"/>
        <v>5.368854858285367</v>
      </c>
      <c r="Z515" s="21">
        <f t="shared" si="109"/>
        <v>5.7062079806739607</v>
      </c>
      <c r="AA515" s="21">
        <f t="shared" si="109"/>
        <v>5.6249498662879684</v>
      </c>
      <c r="AB515" s="21">
        <f t="shared" si="109"/>
        <v>5.9246001585194321</v>
      </c>
      <c r="AC515" s="21">
        <f t="shared" si="109"/>
        <v>4.9608229577142851</v>
      </c>
      <c r="AD515" s="21">
        <f t="shared" si="109"/>
        <v>5.4604126135118678</v>
      </c>
      <c r="AE515" s="21">
        <f t="shared" si="109"/>
        <v>5.1883389959326394</v>
      </c>
    </row>
    <row r="516" spans="1:31" x14ac:dyDescent="0.2">
      <c r="A516" s="9" t="s">
        <v>360</v>
      </c>
      <c r="B516" s="4" t="s">
        <v>361</v>
      </c>
      <c r="C516" s="37">
        <f t="shared" ref="C516:AE516" si="110">+C170</f>
        <v>0</v>
      </c>
      <c r="D516" s="37">
        <f t="shared" si="110"/>
        <v>0</v>
      </c>
      <c r="E516" s="37">
        <f t="shared" si="110"/>
        <v>0</v>
      </c>
      <c r="F516" s="37">
        <f t="shared" si="110"/>
        <v>0</v>
      </c>
      <c r="G516" s="37">
        <f t="shared" si="110"/>
        <v>0</v>
      </c>
      <c r="H516" s="37">
        <f t="shared" si="110"/>
        <v>0</v>
      </c>
      <c r="I516" s="37">
        <f t="shared" si="110"/>
        <v>0</v>
      </c>
      <c r="J516" s="37">
        <f t="shared" si="110"/>
        <v>0</v>
      </c>
      <c r="K516" s="37">
        <f t="shared" si="110"/>
        <v>0</v>
      </c>
      <c r="L516" s="37">
        <f t="shared" si="110"/>
        <v>0</v>
      </c>
      <c r="M516" s="37">
        <f t="shared" si="110"/>
        <v>0</v>
      </c>
      <c r="N516" s="37">
        <f t="shared" si="110"/>
        <v>0</v>
      </c>
      <c r="O516" s="37">
        <f t="shared" si="110"/>
        <v>0</v>
      </c>
      <c r="P516" s="37">
        <f t="shared" si="110"/>
        <v>0</v>
      </c>
      <c r="Q516" s="37">
        <f t="shared" si="110"/>
        <v>0</v>
      </c>
      <c r="R516" s="37">
        <f t="shared" si="110"/>
        <v>0</v>
      </c>
      <c r="S516" s="37">
        <f t="shared" si="110"/>
        <v>0</v>
      </c>
      <c r="T516" s="37">
        <f t="shared" si="110"/>
        <v>0</v>
      </c>
      <c r="U516" s="37">
        <f t="shared" si="110"/>
        <v>0</v>
      </c>
      <c r="V516" s="37">
        <f t="shared" si="110"/>
        <v>0</v>
      </c>
      <c r="W516" s="37">
        <f t="shared" si="110"/>
        <v>0</v>
      </c>
      <c r="X516" s="37">
        <f t="shared" si="110"/>
        <v>0</v>
      </c>
      <c r="Y516" s="37">
        <f t="shared" si="110"/>
        <v>0</v>
      </c>
      <c r="Z516" s="37">
        <f t="shared" si="110"/>
        <v>0</v>
      </c>
      <c r="AA516" s="37">
        <f t="shared" si="110"/>
        <v>0</v>
      </c>
      <c r="AB516" s="37">
        <f t="shared" si="110"/>
        <v>0</v>
      </c>
      <c r="AC516" s="37">
        <f t="shared" si="110"/>
        <v>0</v>
      </c>
      <c r="AD516" s="37">
        <f t="shared" si="110"/>
        <v>0</v>
      </c>
      <c r="AE516" s="37">
        <f t="shared" si="110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1">+C174</f>
        <v>0</v>
      </c>
      <c r="D517" s="37">
        <f t="shared" si="111"/>
        <v>0</v>
      </c>
      <c r="E517" s="37">
        <f t="shared" si="111"/>
        <v>0</v>
      </c>
      <c r="F517" s="37">
        <f t="shared" si="111"/>
        <v>1.4364077242767297</v>
      </c>
      <c r="G517" s="37">
        <f t="shared" si="111"/>
        <v>1.4753148296855343</v>
      </c>
      <c r="H517" s="37">
        <f t="shared" si="111"/>
        <v>1.6208924135463256</v>
      </c>
      <c r="I517" s="37">
        <f t="shared" si="111"/>
        <v>1.6548993402998278</v>
      </c>
      <c r="J517" s="37">
        <f t="shared" si="111"/>
        <v>3.7463521175875649</v>
      </c>
      <c r="K517" s="37">
        <f t="shared" si="111"/>
        <v>3.3687283844642484</v>
      </c>
      <c r="L517" s="37">
        <f t="shared" si="111"/>
        <v>3.7218381510963732</v>
      </c>
      <c r="M517" s="37">
        <f t="shared" si="111"/>
        <v>4.3643437225994486</v>
      </c>
      <c r="N517" s="37">
        <f t="shared" si="111"/>
        <v>3.5038903226923832</v>
      </c>
      <c r="O517" s="37">
        <f t="shared" si="111"/>
        <v>3.9233639203621338</v>
      </c>
      <c r="P517" s="37">
        <f t="shared" si="111"/>
        <v>4.9942526025646785</v>
      </c>
      <c r="Q517" s="37">
        <f t="shared" si="111"/>
        <v>4.693537064386951</v>
      </c>
      <c r="R517" s="37">
        <f t="shared" si="111"/>
        <v>4.1337281376049342</v>
      </c>
      <c r="S517" s="37">
        <f t="shared" si="111"/>
        <v>4.3221701023164121</v>
      </c>
      <c r="T517" s="37">
        <f t="shared" si="111"/>
        <v>4.3875891590157723</v>
      </c>
      <c r="U517" s="37">
        <f t="shared" si="111"/>
        <v>4.5499741682271297</v>
      </c>
      <c r="V517" s="37">
        <f t="shared" si="111"/>
        <v>5.319660696681388</v>
      </c>
      <c r="W517" s="37">
        <f t="shared" si="111"/>
        <v>7.542558606570605</v>
      </c>
      <c r="X517" s="37">
        <f t="shared" si="111"/>
        <v>4.9006079585014408</v>
      </c>
      <c r="Y517" s="37">
        <f t="shared" si="111"/>
        <v>5.368854858285367</v>
      </c>
      <c r="Z517" s="37">
        <f t="shared" si="111"/>
        <v>5.7062079806739607</v>
      </c>
      <c r="AA517" s="37">
        <f t="shared" si="111"/>
        <v>5.6249498662879684</v>
      </c>
      <c r="AB517" s="37">
        <f t="shared" si="111"/>
        <v>5.9246001585194321</v>
      </c>
      <c r="AC517" s="37">
        <f t="shared" si="111"/>
        <v>4.9608229577142851</v>
      </c>
      <c r="AD517" s="37">
        <f t="shared" si="111"/>
        <v>5.4604126135118678</v>
      </c>
      <c r="AE517" s="37">
        <f t="shared" si="111"/>
        <v>5.1883389959326394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2">+C525+C530+C536+C541+C544+C545+C549+C552++C553+C554</f>
        <v>0</v>
      </c>
      <c r="D524" s="28">
        <f t="shared" si="112"/>
        <v>0</v>
      </c>
      <c r="E524" s="28">
        <f t="shared" si="112"/>
        <v>0</v>
      </c>
      <c r="F524" s="28">
        <f t="shared" si="112"/>
        <v>0</v>
      </c>
      <c r="G524" s="28">
        <f t="shared" si="112"/>
        <v>0</v>
      </c>
      <c r="H524" s="28">
        <f t="shared" si="112"/>
        <v>0</v>
      </c>
      <c r="I524" s="28">
        <f t="shared" si="112"/>
        <v>0</v>
      </c>
      <c r="J524" s="28">
        <f t="shared" si="112"/>
        <v>0</v>
      </c>
      <c r="K524" s="28">
        <f t="shared" si="112"/>
        <v>0</v>
      </c>
      <c r="L524" s="28">
        <f t="shared" si="112"/>
        <v>0</v>
      </c>
      <c r="M524" s="28">
        <f t="shared" si="112"/>
        <v>0</v>
      </c>
      <c r="N524" s="28">
        <f t="shared" si="112"/>
        <v>0</v>
      </c>
      <c r="O524" s="28">
        <f t="shared" si="112"/>
        <v>0</v>
      </c>
      <c r="P524" s="28">
        <f t="shared" si="112"/>
        <v>0</v>
      </c>
      <c r="Q524" s="28">
        <f t="shared" si="112"/>
        <v>0</v>
      </c>
      <c r="R524" s="28">
        <f t="shared" si="112"/>
        <v>0</v>
      </c>
      <c r="S524" s="28">
        <f t="shared" si="112"/>
        <v>0</v>
      </c>
      <c r="T524" s="28">
        <f t="shared" si="112"/>
        <v>0</v>
      </c>
      <c r="U524" s="28">
        <f t="shared" si="112"/>
        <v>0</v>
      </c>
      <c r="V524" s="28">
        <f t="shared" si="112"/>
        <v>0</v>
      </c>
      <c r="W524" s="28">
        <f t="shared" si="112"/>
        <v>0</v>
      </c>
      <c r="X524" s="28">
        <f t="shared" si="112"/>
        <v>0</v>
      </c>
      <c r="Y524" s="28">
        <f t="shared" si="112"/>
        <v>0</v>
      </c>
      <c r="Z524" s="28">
        <f t="shared" si="112"/>
        <v>0</v>
      </c>
      <c r="AA524" s="28">
        <f t="shared" si="112"/>
        <v>0</v>
      </c>
      <c r="AB524" s="28">
        <f t="shared" si="112"/>
        <v>0</v>
      </c>
      <c r="AC524" s="28">
        <f t="shared" si="112"/>
        <v>0</v>
      </c>
      <c r="AD524" s="28">
        <f t="shared" si="112"/>
        <v>0</v>
      </c>
      <c r="AE524" s="28">
        <f t="shared" si="112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3">+C526+C527+C528+C529</f>
        <v>0</v>
      </c>
      <c r="D525" s="21">
        <f t="shared" si="113"/>
        <v>0</v>
      </c>
      <c r="E525" s="21">
        <f t="shared" si="113"/>
        <v>0</v>
      </c>
      <c r="F525" s="21">
        <f t="shared" si="113"/>
        <v>0</v>
      </c>
      <c r="G525" s="21">
        <f t="shared" si="113"/>
        <v>0</v>
      </c>
      <c r="H525" s="21">
        <f t="shared" si="113"/>
        <v>0</v>
      </c>
      <c r="I525" s="21">
        <f t="shared" si="113"/>
        <v>0</v>
      </c>
      <c r="J525" s="21">
        <f t="shared" si="113"/>
        <v>0</v>
      </c>
      <c r="K525" s="21">
        <f t="shared" si="113"/>
        <v>0</v>
      </c>
      <c r="L525" s="21">
        <f t="shared" si="113"/>
        <v>0</v>
      </c>
      <c r="M525" s="21">
        <f t="shared" si="113"/>
        <v>0</v>
      </c>
      <c r="N525" s="21">
        <f t="shared" si="113"/>
        <v>0</v>
      </c>
      <c r="O525" s="21">
        <f t="shared" si="113"/>
        <v>0</v>
      </c>
      <c r="P525" s="21">
        <f t="shared" si="113"/>
        <v>0</v>
      </c>
      <c r="Q525" s="21">
        <f t="shared" si="113"/>
        <v>0</v>
      </c>
      <c r="R525" s="21">
        <f t="shared" si="113"/>
        <v>0</v>
      </c>
      <c r="S525" s="21">
        <f t="shared" si="113"/>
        <v>0</v>
      </c>
      <c r="T525" s="21">
        <f t="shared" si="113"/>
        <v>0</v>
      </c>
      <c r="U525" s="21">
        <f t="shared" si="113"/>
        <v>0</v>
      </c>
      <c r="V525" s="21">
        <f t="shared" si="113"/>
        <v>0</v>
      </c>
      <c r="W525" s="21">
        <f t="shared" si="113"/>
        <v>0</v>
      </c>
      <c r="X525" s="21">
        <f t="shared" si="113"/>
        <v>0</v>
      </c>
      <c r="Y525" s="21">
        <f t="shared" si="113"/>
        <v>0</v>
      </c>
      <c r="Z525" s="21">
        <f t="shared" si="113"/>
        <v>0</v>
      </c>
      <c r="AA525" s="21">
        <f t="shared" si="113"/>
        <v>0</v>
      </c>
      <c r="AB525" s="21">
        <f t="shared" si="113"/>
        <v>0</v>
      </c>
      <c r="AC525" s="21">
        <f t="shared" si="113"/>
        <v>0</v>
      </c>
      <c r="AD525" s="21">
        <f t="shared" si="113"/>
        <v>0</v>
      </c>
      <c r="AE525" s="21">
        <f t="shared" si="113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4">+C531+C532+C533+C534+C535</f>
        <v>0</v>
      </c>
      <c r="D530" s="21">
        <f t="shared" si="114"/>
        <v>0</v>
      </c>
      <c r="E530" s="21">
        <f t="shared" si="114"/>
        <v>0</v>
      </c>
      <c r="F530" s="21">
        <f t="shared" si="114"/>
        <v>0</v>
      </c>
      <c r="G530" s="21">
        <f t="shared" si="114"/>
        <v>0</v>
      </c>
      <c r="H530" s="21">
        <f t="shared" si="114"/>
        <v>0</v>
      </c>
      <c r="I530" s="21">
        <f t="shared" si="114"/>
        <v>0</v>
      </c>
      <c r="J530" s="21">
        <f t="shared" si="114"/>
        <v>0</v>
      </c>
      <c r="K530" s="21">
        <f t="shared" si="114"/>
        <v>0</v>
      </c>
      <c r="L530" s="21">
        <f t="shared" si="114"/>
        <v>0</v>
      </c>
      <c r="M530" s="21">
        <f t="shared" si="114"/>
        <v>0</v>
      </c>
      <c r="N530" s="21">
        <f t="shared" si="114"/>
        <v>0</v>
      </c>
      <c r="O530" s="21">
        <f t="shared" si="114"/>
        <v>0</v>
      </c>
      <c r="P530" s="21">
        <f t="shared" si="114"/>
        <v>0</v>
      </c>
      <c r="Q530" s="21">
        <f t="shared" si="114"/>
        <v>0</v>
      </c>
      <c r="R530" s="21">
        <f t="shared" si="114"/>
        <v>0</v>
      </c>
      <c r="S530" s="21">
        <f t="shared" si="114"/>
        <v>0</v>
      </c>
      <c r="T530" s="21">
        <f t="shared" si="114"/>
        <v>0</v>
      </c>
      <c r="U530" s="21">
        <f t="shared" si="114"/>
        <v>0</v>
      </c>
      <c r="V530" s="21">
        <f t="shared" si="114"/>
        <v>0</v>
      </c>
      <c r="W530" s="21">
        <f t="shared" si="114"/>
        <v>0</v>
      </c>
      <c r="X530" s="21">
        <f t="shared" si="114"/>
        <v>0</v>
      </c>
      <c r="Y530" s="21">
        <f t="shared" si="114"/>
        <v>0</v>
      </c>
      <c r="Z530" s="21">
        <f t="shared" si="114"/>
        <v>0</v>
      </c>
      <c r="AA530" s="21">
        <f t="shared" si="114"/>
        <v>0</v>
      </c>
      <c r="AB530" s="21">
        <f t="shared" si="114"/>
        <v>0</v>
      </c>
      <c r="AC530" s="21">
        <f t="shared" si="114"/>
        <v>0</v>
      </c>
      <c r="AD530" s="21">
        <f t="shared" si="114"/>
        <v>0</v>
      </c>
      <c r="AE530" s="21">
        <f t="shared" si="114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5">+C537+C538+C539+C540</f>
        <v>0</v>
      </c>
      <c r="D536" s="21">
        <f t="shared" si="115"/>
        <v>0</v>
      </c>
      <c r="E536" s="21">
        <f t="shared" si="115"/>
        <v>0</v>
      </c>
      <c r="F536" s="21">
        <f t="shared" si="115"/>
        <v>0</v>
      </c>
      <c r="G536" s="21">
        <f t="shared" si="115"/>
        <v>0</v>
      </c>
      <c r="H536" s="21">
        <f t="shared" si="115"/>
        <v>0</v>
      </c>
      <c r="I536" s="21">
        <f t="shared" si="115"/>
        <v>0</v>
      </c>
      <c r="J536" s="21">
        <f t="shared" si="115"/>
        <v>0</v>
      </c>
      <c r="K536" s="21">
        <f t="shared" si="115"/>
        <v>0</v>
      </c>
      <c r="L536" s="21">
        <f t="shared" si="115"/>
        <v>0</v>
      </c>
      <c r="M536" s="21">
        <f t="shared" si="115"/>
        <v>0</v>
      </c>
      <c r="N536" s="21">
        <f t="shared" si="115"/>
        <v>0</v>
      </c>
      <c r="O536" s="21">
        <f t="shared" si="115"/>
        <v>0</v>
      </c>
      <c r="P536" s="21">
        <f t="shared" si="115"/>
        <v>0</v>
      </c>
      <c r="Q536" s="21">
        <f t="shared" si="115"/>
        <v>0</v>
      </c>
      <c r="R536" s="21">
        <f t="shared" si="115"/>
        <v>0</v>
      </c>
      <c r="S536" s="21">
        <f t="shared" si="115"/>
        <v>0</v>
      </c>
      <c r="T536" s="21">
        <f t="shared" si="115"/>
        <v>0</v>
      </c>
      <c r="U536" s="21">
        <f t="shared" si="115"/>
        <v>0</v>
      </c>
      <c r="V536" s="21">
        <f t="shared" si="115"/>
        <v>0</v>
      </c>
      <c r="W536" s="21">
        <f t="shared" si="115"/>
        <v>0</v>
      </c>
      <c r="X536" s="21">
        <f t="shared" si="115"/>
        <v>0</v>
      </c>
      <c r="Y536" s="21">
        <f t="shared" si="115"/>
        <v>0</v>
      </c>
      <c r="Z536" s="21">
        <f t="shared" si="115"/>
        <v>0</v>
      </c>
      <c r="AA536" s="21">
        <f t="shared" si="115"/>
        <v>0</v>
      </c>
      <c r="AB536" s="21">
        <f t="shared" si="115"/>
        <v>0</v>
      </c>
      <c r="AC536" s="21">
        <f t="shared" si="115"/>
        <v>0</v>
      </c>
      <c r="AD536" s="21">
        <f t="shared" si="115"/>
        <v>0</v>
      </c>
      <c r="AE536" s="21">
        <f t="shared" si="115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6">+C542+C543</f>
        <v>0</v>
      </c>
      <c r="D541" s="21">
        <f t="shared" si="116"/>
        <v>0</v>
      </c>
      <c r="E541" s="21">
        <f t="shared" si="116"/>
        <v>0</v>
      </c>
      <c r="F541" s="21">
        <f t="shared" si="116"/>
        <v>0</v>
      </c>
      <c r="G541" s="21">
        <f t="shared" si="116"/>
        <v>0</v>
      </c>
      <c r="H541" s="21">
        <f t="shared" si="116"/>
        <v>0</v>
      </c>
      <c r="I541" s="21">
        <f t="shared" si="116"/>
        <v>0</v>
      </c>
      <c r="J541" s="21">
        <f t="shared" si="116"/>
        <v>0</v>
      </c>
      <c r="K541" s="21">
        <f t="shared" si="116"/>
        <v>0</v>
      </c>
      <c r="L541" s="21">
        <f t="shared" si="116"/>
        <v>0</v>
      </c>
      <c r="M541" s="21">
        <f t="shared" si="116"/>
        <v>0</v>
      </c>
      <c r="N541" s="21">
        <f t="shared" si="116"/>
        <v>0</v>
      </c>
      <c r="O541" s="21">
        <f t="shared" si="116"/>
        <v>0</v>
      </c>
      <c r="P541" s="21">
        <f t="shared" si="116"/>
        <v>0</v>
      </c>
      <c r="Q541" s="21">
        <f t="shared" si="116"/>
        <v>0</v>
      </c>
      <c r="R541" s="21">
        <f t="shared" si="116"/>
        <v>0</v>
      </c>
      <c r="S541" s="21">
        <f t="shared" si="116"/>
        <v>0</v>
      </c>
      <c r="T541" s="21">
        <f t="shared" si="116"/>
        <v>0</v>
      </c>
      <c r="U541" s="21">
        <f t="shared" si="116"/>
        <v>0</v>
      </c>
      <c r="V541" s="21">
        <f t="shared" si="116"/>
        <v>0</v>
      </c>
      <c r="W541" s="21">
        <f t="shared" si="116"/>
        <v>0</v>
      </c>
      <c r="X541" s="21">
        <f t="shared" si="116"/>
        <v>0</v>
      </c>
      <c r="Y541" s="21">
        <f t="shared" si="116"/>
        <v>0</v>
      </c>
      <c r="Z541" s="21">
        <f t="shared" si="116"/>
        <v>0</v>
      </c>
      <c r="AA541" s="21">
        <f t="shared" si="116"/>
        <v>0</v>
      </c>
      <c r="AB541" s="21">
        <f t="shared" si="116"/>
        <v>0</v>
      </c>
      <c r="AC541" s="21">
        <f t="shared" si="116"/>
        <v>0</v>
      </c>
      <c r="AD541" s="21">
        <f t="shared" si="116"/>
        <v>0</v>
      </c>
      <c r="AE541" s="21">
        <f t="shared" si="11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7">+C546+C547+C548</f>
        <v>0</v>
      </c>
      <c r="D545" s="21">
        <f t="shared" si="117"/>
        <v>0</v>
      </c>
      <c r="E545" s="21">
        <f t="shared" si="117"/>
        <v>0</v>
      </c>
      <c r="F545" s="21">
        <f t="shared" si="117"/>
        <v>0</v>
      </c>
      <c r="G545" s="21">
        <f t="shared" si="117"/>
        <v>0</v>
      </c>
      <c r="H545" s="21">
        <f t="shared" si="117"/>
        <v>0</v>
      </c>
      <c r="I545" s="21">
        <f t="shared" si="117"/>
        <v>0</v>
      </c>
      <c r="J545" s="21">
        <f t="shared" si="117"/>
        <v>0</v>
      </c>
      <c r="K545" s="21">
        <f t="shared" si="117"/>
        <v>0</v>
      </c>
      <c r="L545" s="21">
        <f t="shared" si="117"/>
        <v>0</v>
      </c>
      <c r="M545" s="21">
        <f t="shared" si="117"/>
        <v>0</v>
      </c>
      <c r="N545" s="21">
        <f t="shared" si="117"/>
        <v>0</v>
      </c>
      <c r="O545" s="21">
        <f t="shared" si="117"/>
        <v>0</v>
      </c>
      <c r="P545" s="21">
        <f t="shared" si="117"/>
        <v>0</v>
      </c>
      <c r="Q545" s="21">
        <f t="shared" si="117"/>
        <v>0</v>
      </c>
      <c r="R545" s="21">
        <f t="shared" si="117"/>
        <v>0</v>
      </c>
      <c r="S545" s="21">
        <f t="shared" si="117"/>
        <v>0</v>
      </c>
      <c r="T545" s="21">
        <f t="shared" si="117"/>
        <v>0</v>
      </c>
      <c r="U545" s="21">
        <f t="shared" si="117"/>
        <v>0</v>
      </c>
      <c r="V545" s="21">
        <f t="shared" si="117"/>
        <v>0</v>
      </c>
      <c r="W545" s="21">
        <f t="shared" si="117"/>
        <v>0</v>
      </c>
      <c r="X545" s="21">
        <f t="shared" si="117"/>
        <v>0</v>
      </c>
      <c r="Y545" s="21">
        <f t="shared" si="117"/>
        <v>0</v>
      </c>
      <c r="Z545" s="21">
        <f t="shared" si="117"/>
        <v>0</v>
      </c>
      <c r="AA545" s="21">
        <f t="shared" si="117"/>
        <v>0</v>
      </c>
      <c r="AB545" s="21">
        <f t="shared" si="117"/>
        <v>0</v>
      </c>
      <c r="AC545" s="21">
        <f t="shared" si="117"/>
        <v>0</v>
      </c>
      <c r="AD545" s="21">
        <f t="shared" si="117"/>
        <v>0</v>
      </c>
      <c r="AE545" s="21">
        <f t="shared" si="117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8">+C550+C551</f>
        <v>0</v>
      </c>
      <c r="D549" s="21">
        <f t="shared" si="118"/>
        <v>0</v>
      </c>
      <c r="E549" s="21">
        <f t="shared" si="118"/>
        <v>0</v>
      </c>
      <c r="F549" s="21">
        <f t="shared" si="118"/>
        <v>0</v>
      </c>
      <c r="G549" s="21">
        <f t="shared" si="118"/>
        <v>0</v>
      </c>
      <c r="H549" s="21">
        <f t="shared" si="118"/>
        <v>0</v>
      </c>
      <c r="I549" s="21">
        <f t="shared" si="118"/>
        <v>0</v>
      </c>
      <c r="J549" s="21">
        <f t="shared" si="118"/>
        <v>0</v>
      </c>
      <c r="K549" s="21">
        <f t="shared" si="118"/>
        <v>0</v>
      </c>
      <c r="L549" s="21">
        <f t="shared" si="118"/>
        <v>0</v>
      </c>
      <c r="M549" s="21">
        <f t="shared" si="118"/>
        <v>0</v>
      </c>
      <c r="N549" s="21">
        <f t="shared" si="118"/>
        <v>0</v>
      </c>
      <c r="O549" s="21">
        <f t="shared" si="118"/>
        <v>0</v>
      </c>
      <c r="P549" s="21">
        <f t="shared" si="118"/>
        <v>0</v>
      </c>
      <c r="Q549" s="21">
        <f t="shared" si="118"/>
        <v>0</v>
      </c>
      <c r="R549" s="21">
        <f t="shared" si="118"/>
        <v>0</v>
      </c>
      <c r="S549" s="21">
        <f t="shared" si="118"/>
        <v>0</v>
      </c>
      <c r="T549" s="21">
        <f t="shared" si="118"/>
        <v>0</v>
      </c>
      <c r="U549" s="21">
        <f t="shared" si="118"/>
        <v>0</v>
      </c>
      <c r="V549" s="21">
        <f t="shared" si="118"/>
        <v>0</v>
      </c>
      <c r="W549" s="21">
        <f t="shared" si="118"/>
        <v>0</v>
      </c>
      <c r="X549" s="21">
        <f t="shared" si="118"/>
        <v>0</v>
      </c>
      <c r="Y549" s="21">
        <f t="shared" si="118"/>
        <v>0</v>
      </c>
      <c r="Z549" s="21">
        <f t="shared" si="118"/>
        <v>0</v>
      </c>
      <c r="AA549" s="21">
        <f t="shared" si="118"/>
        <v>0</v>
      </c>
      <c r="AB549" s="21">
        <f t="shared" si="118"/>
        <v>0</v>
      </c>
      <c r="AC549" s="21">
        <f t="shared" si="118"/>
        <v>0</v>
      </c>
      <c r="AD549" s="21">
        <f t="shared" si="118"/>
        <v>0</v>
      </c>
      <c r="AE549" s="21">
        <f t="shared" si="11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9">+C556+C559+C562+C565+C568++C571+C574+C575</f>
        <v>0</v>
      </c>
      <c r="D555" s="28">
        <f t="shared" si="119"/>
        <v>0</v>
      </c>
      <c r="E555" s="28">
        <f t="shared" si="119"/>
        <v>0</v>
      </c>
      <c r="F555" s="28">
        <f t="shared" si="119"/>
        <v>0</v>
      </c>
      <c r="G555" s="28">
        <f t="shared" si="119"/>
        <v>0</v>
      </c>
      <c r="H555" s="28">
        <f t="shared" si="119"/>
        <v>0</v>
      </c>
      <c r="I555" s="28">
        <f t="shared" si="119"/>
        <v>0</v>
      </c>
      <c r="J555" s="28">
        <f t="shared" si="119"/>
        <v>0</v>
      </c>
      <c r="K555" s="28">
        <f t="shared" si="119"/>
        <v>0</v>
      </c>
      <c r="L555" s="28">
        <f t="shared" si="119"/>
        <v>0</v>
      </c>
      <c r="M555" s="28">
        <f t="shared" si="119"/>
        <v>0</v>
      </c>
      <c r="N555" s="28">
        <f t="shared" si="119"/>
        <v>0</v>
      </c>
      <c r="O555" s="28">
        <f t="shared" si="119"/>
        <v>0</v>
      </c>
      <c r="P555" s="28">
        <f t="shared" si="119"/>
        <v>0</v>
      </c>
      <c r="Q555" s="28">
        <f t="shared" si="119"/>
        <v>0</v>
      </c>
      <c r="R555" s="28">
        <f t="shared" si="119"/>
        <v>0</v>
      </c>
      <c r="S555" s="28">
        <f t="shared" si="119"/>
        <v>0</v>
      </c>
      <c r="T555" s="28">
        <f t="shared" si="119"/>
        <v>0</v>
      </c>
      <c r="U555" s="28">
        <f t="shared" si="119"/>
        <v>0</v>
      </c>
      <c r="V555" s="28">
        <f t="shared" si="119"/>
        <v>0</v>
      </c>
      <c r="W555" s="28">
        <f t="shared" si="119"/>
        <v>0</v>
      </c>
      <c r="X555" s="28">
        <f t="shared" si="119"/>
        <v>0</v>
      </c>
      <c r="Y555" s="28">
        <f t="shared" si="119"/>
        <v>0</v>
      </c>
      <c r="Z555" s="28">
        <f t="shared" si="119"/>
        <v>0</v>
      </c>
      <c r="AA555" s="28">
        <f t="shared" si="119"/>
        <v>0</v>
      </c>
      <c r="AB555" s="28">
        <f t="shared" si="119"/>
        <v>0</v>
      </c>
      <c r="AC555" s="28">
        <f t="shared" si="119"/>
        <v>0</v>
      </c>
      <c r="AD555" s="28">
        <f t="shared" si="119"/>
        <v>0</v>
      </c>
      <c r="AE555" s="28">
        <f t="shared" si="119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0">+C557+C558</f>
        <v>0</v>
      </c>
      <c r="D556" s="21">
        <f t="shared" si="120"/>
        <v>0</v>
      </c>
      <c r="E556" s="21">
        <f t="shared" si="120"/>
        <v>0</v>
      </c>
      <c r="F556" s="21">
        <f t="shared" si="120"/>
        <v>0</v>
      </c>
      <c r="G556" s="21">
        <f t="shared" si="120"/>
        <v>0</v>
      </c>
      <c r="H556" s="21">
        <f t="shared" si="120"/>
        <v>0</v>
      </c>
      <c r="I556" s="21">
        <f t="shared" si="120"/>
        <v>0</v>
      </c>
      <c r="J556" s="21">
        <f t="shared" si="120"/>
        <v>0</v>
      </c>
      <c r="K556" s="21">
        <f t="shared" si="120"/>
        <v>0</v>
      </c>
      <c r="L556" s="21">
        <f t="shared" si="120"/>
        <v>0</v>
      </c>
      <c r="M556" s="21">
        <f t="shared" si="120"/>
        <v>0</v>
      </c>
      <c r="N556" s="21">
        <f t="shared" si="120"/>
        <v>0</v>
      </c>
      <c r="O556" s="21">
        <f t="shared" si="120"/>
        <v>0</v>
      </c>
      <c r="P556" s="21">
        <f t="shared" si="120"/>
        <v>0</v>
      </c>
      <c r="Q556" s="21">
        <f t="shared" si="120"/>
        <v>0</v>
      </c>
      <c r="R556" s="21">
        <f t="shared" si="120"/>
        <v>0</v>
      </c>
      <c r="S556" s="21">
        <f t="shared" si="120"/>
        <v>0</v>
      </c>
      <c r="T556" s="21">
        <f t="shared" si="120"/>
        <v>0</v>
      </c>
      <c r="U556" s="21">
        <f t="shared" si="120"/>
        <v>0</v>
      </c>
      <c r="V556" s="21">
        <f t="shared" si="120"/>
        <v>0</v>
      </c>
      <c r="W556" s="21">
        <f t="shared" si="120"/>
        <v>0</v>
      </c>
      <c r="X556" s="21">
        <f t="shared" si="120"/>
        <v>0</v>
      </c>
      <c r="Y556" s="21">
        <f t="shared" si="120"/>
        <v>0</v>
      </c>
      <c r="Z556" s="21">
        <f t="shared" si="120"/>
        <v>0</v>
      </c>
      <c r="AA556" s="21">
        <f t="shared" si="120"/>
        <v>0</v>
      </c>
      <c r="AB556" s="21">
        <f t="shared" si="120"/>
        <v>0</v>
      </c>
      <c r="AC556" s="21">
        <f t="shared" si="120"/>
        <v>0</v>
      </c>
      <c r="AD556" s="21">
        <f t="shared" si="120"/>
        <v>0</v>
      </c>
      <c r="AE556" s="21">
        <f t="shared" si="120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1">+C560+C561</f>
        <v>0</v>
      </c>
      <c r="D559" s="21">
        <f t="shared" si="121"/>
        <v>0</v>
      </c>
      <c r="E559" s="21">
        <f t="shared" si="121"/>
        <v>0</v>
      </c>
      <c r="F559" s="21">
        <f t="shared" si="121"/>
        <v>0</v>
      </c>
      <c r="G559" s="21">
        <f t="shared" si="121"/>
        <v>0</v>
      </c>
      <c r="H559" s="21">
        <f t="shared" si="121"/>
        <v>0</v>
      </c>
      <c r="I559" s="21">
        <f t="shared" si="121"/>
        <v>0</v>
      </c>
      <c r="J559" s="21">
        <f t="shared" si="121"/>
        <v>0</v>
      </c>
      <c r="K559" s="21">
        <f t="shared" si="121"/>
        <v>0</v>
      </c>
      <c r="L559" s="21">
        <f t="shared" si="121"/>
        <v>0</v>
      </c>
      <c r="M559" s="21">
        <f t="shared" si="121"/>
        <v>0</v>
      </c>
      <c r="N559" s="21">
        <f t="shared" si="121"/>
        <v>0</v>
      </c>
      <c r="O559" s="21">
        <f t="shared" si="121"/>
        <v>0</v>
      </c>
      <c r="P559" s="21">
        <f t="shared" si="121"/>
        <v>0</v>
      </c>
      <c r="Q559" s="21">
        <f t="shared" si="121"/>
        <v>0</v>
      </c>
      <c r="R559" s="21">
        <f t="shared" si="121"/>
        <v>0</v>
      </c>
      <c r="S559" s="21">
        <f t="shared" si="121"/>
        <v>0</v>
      </c>
      <c r="T559" s="21">
        <f t="shared" si="121"/>
        <v>0</v>
      </c>
      <c r="U559" s="21">
        <f t="shared" si="121"/>
        <v>0</v>
      </c>
      <c r="V559" s="21">
        <f t="shared" si="121"/>
        <v>0</v>
      </c>
      <c r="W559" s="21">
        <f t="shared" si="121"/>
        <v>0</v>
      </c>
      <c r="X559" s="21">
        <f t="shared" si="121"/>
        <v>0</v>
      </c>
      <c r="Y559" s="21">
        <f t="shared" si="121"/>
        <v>0</v>
      </c>
      <c r="Z559" s="21">
        <f t="shared" si="121"/>
        <v>0</v>
      </c>
      <c r="AA559" s="21">
        <f t="shared" si="121"/>
        <v>0</v>
      </c>
      <c r="AB559" s="21">
        <f t="shared" si="121"/>
        <v>0</v>
      </c>
      <c r="AC559" s="21">
        <f t="shared" si="121"/>
        <v>0</v>
      </c>
      <c r="AD559" s="21">
        <f t="shared" si="121"/>
        <v>0</v>
      </c>
      <c r="AE559" s="21">
        <f t="shared" si="121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2">+C563+C564</f>
        <v>0</v>
      </c>
      <c r="D562" s="21">
        <f t="shared" si="122"/>
        <v>0</v>
      </c>
      <c r="E562" s="21">
        <f t="shared" si="122"/>
        <v>0</v>
      </c>
      <c r="F562" s="21">
        <f t="shared" si="122"/>
        <v>0</v>
      </c>
      <c r="G562" s="21">
        <f t="shared" si="122"/>
        <v>0</v>
      </c>
      <c r="H562" s="21">
        <f t="shared" si="122"/>
        <v>0</v>
      </c>
      <c r="I562" s="21">
        <f t="shared" si="122"/>
        <v>0</v>
      </c>
      <c r="J562" s="21">
        <f t="shared" si="122"/>
        <v>0</v>
      </c>
      <c r="K562" s="21">
        <f t="shared" si="122"/>
        <v>0</v>
      </c>
      <c r="L562" s="21">
        <f t="shared" si="122"/>
        <v>0</v>
      </c>
      <c r="M562" s="21">
        <f t="shared" si="122"/>
        <v>0</v>
      </c>
      <c r="N562" s="21">
        <f t="shared" si="122"/>
        <v>0</v>
      </c>
      <c r="O562" s="21">
        <f t="shared" si="122"/>
        <v>0</v>
      </c>
      <c r="P562" s="21">
        <f t="shared" si="122"/>
        <v>0</v>
      </c>
      <c r="Q562" s="21">
        <f t="shared" si="122"/>
        <v>0</v>
      </c>
      <c r="R562" s="21">
        <f t="shared" si="122"/>
        <v>0</v>
      </c>
      <c r="S562" s="21">
        <f t="shared" si="122"/>
        <v>0</v>
      </c>
      <c r="T562" s="21">
        <f t="shared" si="122"/>
        <v>0</v>
      </c>
      <c r="U562" s="21">
        <f t="shared" si="122"/>
        <v>0</v>
      </c>
      <c r="V562" s="21">
        <f t="shared" si="122"/>
        <v>0</v>
      </c>
      <c r="W562" s="21">
        <f t="shared" si="122"/>
        <v>0</v>
      </c>
      <c r="X562" s="21">
        <f t="shared" si="122"/>
        <v>0</v>
      </c>
      <c r="Y562" s="21">
        <f t="shared" si="122"/>
        <v>0</v>
      </c>
      <c r="Z562" s="21">
        <f t="shared" si="122"/>
        <v>0</v>
      </c>
      <c r="AA562" s="21">
        <f t="shared" si="122"/>
        <v>0</v>
      </c>
      <c r="AB562" s="21">
        <f t="shared" si="122"/>
        <v>0</v>
      </c>
      <c r="AC562" s="21">
        <f t="shared" si="122"/>
        <v>0</v>
      </c>
      <c r="AD562" s="21">
        <f t="shared" si="122"/>
        <v>0</v>
      </c>
      <c r="AE562" s="21">
        <f t="shared" si="122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3">+C566+C567</f>
        <v>0</v>
      </c>
      <c r="D565" s="21">
        <f t="shared" si="123"/>
        <v>0</v>
      </c>
      <c r="E565" s="21">
        <f t="shared" si="123"/>
        <v>0</v>
      </c>
      <c r="F565" s="21">
        <f t="shared" si="123"/>
        <v>0</v>
      </c>
      <c r="G565" s="21">
        <f t="shared" si="123"/>
        <v>0</v>
      </c>
      <c r="H565" s="21">
        <f t="shared" si="123"/>
        <v>0</v>
      </c>
      <c r="I565" s="21">
        <f t="shared" si="123"/>
        <v>0</v>
      </c>
      <c r="J565" s="21">
        <f t="shared" si="123"/>
        <v>0</v>
      </c>
      <c r="K565" s="21">
        <f t="shared" si="123"/>
        <v>0</v>
      </c>
      <c r="L565" s="21">
        <f t="shared" si="123"/>
        <v>0</v>
      </c>
      <c r="M565" s="21">
        <f t="shared" si="123"/>
        <v>0</v>
      </c>
      <c r="N565" s="21">
        <f t="shared" si="123"/>
        <v>0</v>
      </c>
      <c r="O565" s="21">
        <f t="shared" si="123"/>
        <v>0</v>
      </c>
      <c r="P565" s="21">
        <f t="shared" si="123"/>
        <v>0</v>
      </c>
      <c r="Q565" s="21">
        <f t="shared" si="123"/>
        <v>0</v>
      </c>
      <c r="R565" s="21">
        <f t="shared" si="123"/>
        <v>0</v>
      </c>
      <c r="S565" s="21">
        <f t="shared" si="123"/>
        <v>0</v>
      </c>
      <c r="T565" s="21">
        <f t="shared" si="123"/>
        <v>0</v>
      </c>
      <c r="U565" s="21">
        <f t="shared" si="123"/>
        <v>0</v>
      </c>
      <c r="V565" s="21">
        <f t="shared" si="123"/>
        <v>0</v>
      </c>
      <c r="W565" s="21">
        <f t="shared" si="123"/>
        <v>0</v>
      </c>
      <c r="X565" s="21">
        <f t="shared" si="123"/>
        <v>0</v>
      </c>
      <c r="Y565" s="21">
        <f t="shared" si="123"/>
        <v>0</v>
      </c>
      <c r="Z565" s="21">
        <f t="shared" si="123"/>
        <v>0</v>
      </c>
      <c r="AA565" s="21">
        <f t="shared" si="123"/>
        <v>0</v>
      </c>
      <c r="AB565" s="21">
        <f t="shared" si="123"/>
        <v>0</v>
      </c>
      <c r="AC565" s="21">
        <f t="shared" si="123"/>
        <v>0</v>
      </c>
      <c r="AD565" s="21">
        <f t="shared" si="123"/>
        <v>0</v>
      </c>
      <c r="AE565" s="21">
        <f t="shared" si="123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4">+C569+C570</f>
        <v>0</v>
      </c>
      <c r="D568" s="21">
        <f t="shared" si="124"/>
        <v>0</v>
      </c>
      <c r="E568" s="21">
        <f t="shared" si="124"/>
        <v>0</v>
      </c>
      <c r="F568" s="21">
        <f t="shared" si="124"/>
        <v>0</v>
      </c>
      <c r="G568" s="21">
        <f t="shared" si="124"/>
        <v>0</v>
      </c>
      <c r="H568" s="21">
        <f t="shared" si="124"/>
        <v>0</v>
      </c>
      <c r="I568" s="21">
        <f t="shared" si="124"/>
        <v>0</v>
      </c>
      <c r="J568" s="21">
        <f t="shared" si="124"/>
        <v>0</v>
      </c>
      <c r="K568" s="21">
        <f t="shared" si="124"/>
        <v>0</v>
      </c>
      <c r="L568" s="21">
        <f t="shared" si="124"/>
        <v>0</v>
      </c>
      <c r="M568" s="21">
        <f t="shared" si="124"/>
        <v>0</v>
      </c>
      <c r="N568" s="21">
        <f t="shared" si="124"/>
        <v>0</v>
      </c>
      <c r="O568" s="21">
        <f t="shared" si="124"/>
        <v>0</v>
      </c>
      <c r="P568" s="21">
        <f t="shared" si="124"/>
        <v>0</v>
      </c>
      <c r="Q568" s="21">
        <f t="shared" si="124"/>
        <v>0</v>
      </c>
      <c r="R568" s="21">
        <f t="shared" si="124"/>
        <v>0</v>
      </c>
      <c r="S568" s="21">
        <f t="shared" si="124"/>
        <v>0</v>
      </c>
      <c r="T568" s="21">
        <f t="shared" si="124"/>
        <v>0</v>
      </c>
      <c r="U568" s="21">
        <f t="shared" si="124"/>
        <v>0</v>
      </c>
      <c r="V568" s="21">
        <f t="shared" si="124"/>
        <v>0</v>
      </c>
      <c r="W568" s="21">
        <f t="shared" si="124"/>
        <v>0</v>
      </c>
      <c r="X568" s="21">
        <f t="shared" si="124"/>
        <v>0</v>
      </c>
      <c r="Y568" s="21">
        <f t="shared" si="124"/>
        <v>0</v>
      </c>
      <c r="Z568" s="21">
        <f t="shared" si="124"/>
        <v>0</v>
      </c>
      <c r="AA568" s="21">
        <f t="shared" si="124"/>
        <v>0</v>
      </c>
      <c r="AB568" s="21">
        <f t="shared" si="124"/>
        <v>0</v>
      </c>
      <c r="AC568" s="21">
        <f t="shared" si="124"/>
        <v>0</v>
      </c>
      <c r="AD568" s="21">
        <f t="shared" si="124"/>
        <v>0</v>
      </c>
      <c r="AE568" s="21">
        <f t="shared" si="124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5">+C572+C573</f>
        <v>0</v>
      </c>
      <c r="D571" s="21">
        <f t="shared" si="125"/>
        <v>0</v>
      </c>
      <c r="E571" s="21">
        <f t="shared" si="125"/>
        <v>0</v>
      </c>
      <c r="F571" s="21">
        <f t="shared" si="125"/>
        <v>0</v>
      </c>
      <c r="G571" s="21">
        <f t="shared" si="125"/>
        <v>0</v>
      </c>
      <c r="H571" s="21">
        <f t="shared" si="125"/>
        <v>0</v>
      </c>
      <c r="I571" s="21">
        <f t="shared" si="125"/>
        <v>0</v>
      </c>
      <c r="J571" s="21">
        <f t="shared" si="125"/>
        <v>0</v>
      </c>
      <c r="K571" s="21">
        <f t="shared" si="125"/>
        <v>0</v>
      </c>
      <c r="L571" s="21">
        <f t="shared" si="125"/>
        <v>0</v>
      </c>
      <c r="M571" s="21">
        <f t="shared" si="125"/>
        <v>0</v>
      </c>
      <c r="N571" s="21">
        <f t="shared" si="125"/>
        <v>0</v>
      </c>
      <c r="O571" s="21">
        <f t="shared" si="125"/>
        <v>0</v>
      </c>
      <c r="P571" s="21">
        <f t="shared" si="125"/>
        <v>0</v>
      </c>
      <c r="Q571" s="21">
        <f t="shared" si="125"/>
        <v>0</v>
      </c>
      <c r="R571" s="21">
        <f t="shared" si="125"/>
        <v>0</v>
      </c>
      <c r="S571" s="21">
        <f t="shared" si="125"/>
        <v>0</v>
      </c>
      <c r="T571" s="21">
        <f t="shared" si="125"/>
        <v>0</v>
      </c>
      <c r="U571" s="21">
        <f t="shared" si="125"/>
        <v>0</v>
      </c>
      <c r="V571" s="21">
        <f t="shared" si="125"/>
        <v>0</v>
      </c>
      <c r="W571" s="21">
        <f t="shared" si="125"/>
        <v>0</v>
      </c>
      <c r="X571" s="21">
        <f t="shared" si="125"/>
        <v>0</v>
      </c>
      <c r="Y571" s="21">
        <f t="shared" si="125"/>
        <v>0</v>
      </c>
      <c r="Z571" s="21">
        <f t="shared" si="125"/>
        <v>0</v>
      </c>
      <c r="AA571" s="21">
        <f t="shared" si="125"/>
        <v>0</v>
      </c>
      <c r="AB571" s="21">
        <f t="shared" si="125"/>
        <v>0</v>
      </c>
      <c r="AC571" s="21">
        <f t="shared" si="125"/>
        <v>0</v>
      </c>
      <c r="AD571" s="21">
        <f t="shared" si="125"/>
        <v>0</v>
      </c>
      <c r="AE571" s="21">
        <f t="shared" si="125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6">+C585+C586</f>
        <v>0</v>
      </c>
      <c r="D584" s="21">
        <f t="shared" si="126"/>
        <v>0</v>
      </c>
      <c r="E584" s="21">
        <f t="shared" si="126"/>
        <v>0</v>
      </c>
      <c r="F584" s="21">
        <f t="shared" si="126"/>
        <v>0</v>
      </c>
      <c r="G584" s="21">
        <f t="shared" si="126"/>
        <v>0</v>
      </c>
      <c r="H584" s="21">
        <f t="shared" si="126"/>
        <v>0</v>
      </c>
      <c r="I584" s="21">
        <f t="shared" si="126"/>
        <v>0</v>
      </c>
      <c r="J584" s="21">
        <f t="shared" si="126"/>
        <v>0</v>
      </c>
      <c r="K584" s="21">
        <f t="shared" si="126"/>
        <v>0</v>
      </c>
      <c r="L584" s="21">
        <f t="shared" si="126"/>
        <v>0</v>
      </c>
      <c r="M584" s="21">
        <f t="shared" si="126"/>
        <v>0</v>
      </c>
      <c r="N584" s="21">
        <f t="shared" si="126"/>
        <v>0</v>
      </c>
      <c r="O584" s="21">
        <f t="shared" si="126"/>
        <v>0</v>
      </c>
      <c r="P584" s="21">
        <f t="shared" si="126"/>
        <v>0</v>
      </c>
      <c r="Q584" s="21">
        <f t="shared" si="126"/>
        <v>0</v>
      </c>
      <c r="R584" s="21">
        <f t="shared" si="126"/>
        <v>0</v>
      </c>
      <c r="S584" s="21">
        <f t="shared" si="126"/>
        <v>0</v>
      </c>
      <c r="T584" s="21">
        <f t="shared" si="126"/>
        <v>0</v>
      </c>
      <c r="U584" s="21">
        <f t="shared" si="126"/>
        <v>0</v>
      </c>
      <c r="V584" s="21">
        <f t="shared" si="126"/>
        <v>0</v>
      </c>
      <c r="W584" s="21">
        <f t="shared" si="126"/>
        <v>0</v>
      </c>
      <c r="X584" s="21">
        <f t="shared" si="126"/>
        <v>0</v>
      </c>
      <c r="Y584" s="21">
        <f t="shared" si="126"/>
        <v>0</v>
      </c>
      <c r="Z584" s="21">
        <f t="shared" si="126"/>
        <v>0</v>
      </c>
      <c r="AA584" s="21">
        <f t="shared" si="126"/>
        <v>0</v>
      </c>
      <c r="AB584" s="21">
        <f t="shared" si="126"/>
        <v>0</v>
      </c>
      <c r="AC584" s="21">
        <f t="shared" si="126"/>
        <v>0</v>
      </c>
      <c r="AD584" s="21">
        <f t="shared" si="126"/>
        <v>0</v>
      </c>
      <c r="AE584" s="21">
        <f t="shared" si="126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7">+C599-C4</f>
        <v>0</v>
      </c>
      <c r="D597" s="72">
        <f t="shared" si="127"/>
        <v>0</v>
      </c>
      <c r="E597" s="72">
        <f t="shared" si="127"/>
        <v>0</v>
      </c>
      <c r="F597" s="72">
        <f t="shared" si="127"/>
        <v>0</v>
      </c>
      <c r="G597" s="72">
        <f t="shared" si="127"/>
        <v>0</v>
      </c>
      <c r="H597" s="72">
        <f t="shared" si="127"/>
        <v>0</v>
      </c>
      <c r="I597" s="72">
        <f t="shared" si="127"/>
        <v>0</v>
      </c>
      <c r="J597" s="72">
        <f t="shared" si="127"/>
        <v>0</v>
      </c>
      <c r="K597" s="72">
        <f t="shared" si="127"/>
        <v>0</v>
      </c>
      <c r="L597" s="72">
        <f t="shared" si="127"/>
        <v>0</v>
      </c>
      <c r="M597" s="72">
        <f t="shared" si="127"/>
        <v>0</v>
      </c>
      <c r="N597" s="72">
        <f t="shared" si="127"/>
        <v>0</v>
      </c>
      <c r="O597" s="72">
        <f t="shared" si="127"/>
        <v>0</v>
      </c>
      <c r="P597" s="72">
        <f t="shared" si="127"/>
        <v>0</v>
      </c>
      <c r="Q597" s="72">
        <f t="shared" si="127"/>
        <v>0</v>
      </c>
      <c r="R597" s="72">
        <f t="shared" si="127"/>
        <v>0</v>
      </c>
      <c r="S597" s="72">
        <f t="shared" si="127"/>
        <v>0</v>
      </c>
      <c r="T597" s="72">
        <f t="shared" si="127"/>
        <v>0</v>
      </c>
      <c r="U597" s="72">
        <f t="shared" si="127"/>
        <v>0</v>
      </c>
      <c r="V597" s="72">
        <f t="shared" si="127"/>
        <v>0</v>
      </c>
      <c r="W597" s="72">
        <f t="shared" si="127"/>
        <v>0</v>
      </c>
      <c r="X597" s="72">
        <f t="shared" si="127"/>
        <v>0</v>
      </c>
      <c r="Y597" s="72">
        <f t="shared" si="127"/>
        <v>0</v>
      </c>
      <c r="Z597" s="72">
        <f t="shared" si="127"/>
        <v>0</v>
      </c>
      <c r="AA597" s="72">
        <f t="shared" si="127"/>
        <v>0</v>
      </c>
      <c r="AB597" s="72">
        <f t="shared" si="127"/>
        <v>0</v>
      </c>
      <c r="AC597" s="72">
        <f t="shared" si="127"/>
        <v>0</v>
      </c>
      <c r="AD597" s="72">
        <f t="shared" si="127"/>
        <v>0</v>
      </c>
      <c r="AE597" s="72">
        <f t="shared" si="127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8">+C600+C604+C613+C624+C633</f>
        <v>0</v>
      </c>
      <c r="D599" s="28">
        <f t="shared" si="128"/>
        <v>0</v>
      </c>
      <c r="E599" s="28">
        <f t="shared" si="128"/>
        <v>0</v>
      </c>
      <c r="F599" s="28">
        <f t="shared" si="128"/>
        <v>1.4364077242767297</v>
      </c>
      <c r="G599" s="28">
        <f t="shared" si="128"/>
        <v>1.4753148296855343</v>
      </c>
      <c r="H599" s="28">
        <f t="shared" si="128"/>
        <v>1.6208924135463256</v>
      </c>
      <c r="I599" s="28">
        <f t="shared" si="128"/>
        <v>1.6548993402998278</v>
      </c>
      <c r="J599" s="28">
        <f t="shared" si="128"/>
        <v>3.7463521175875649</v>
      </c>
      <c r="K599" s="28">
        <f t="shared" si="128"/>
        <v>3.3687283844642484</v>
      </c>
      <c r="L599" s="28">
        <f t="shared" si="128"/>
        <v>3.7218381510963732</v>
      </c>
      <c r="M599" s="28">
        <f t="shared" si="128"/>
        <v>4.3643437225994486</v>
      </c>
      <c r="N599" s="28">
        <f t="shared" si="128"/>
        <v>3.5038903226923832</v>
      </c>
      <c r="O599" s="28">
        <f t="shared" si="128"/>
        <v>3.9233639203621338</v>
      </c>
      <c r="P599" s="28">
        <f t="shared" si="128"/>
        <v>4.9942526025646785</v>
      </c>
      <c r="Q599" s="28">
        <f t="shared" si="128"/>
        <v>4.693537064386951</v>
      </c>
      <c r="R599" s="28">
        <f t="shared" si="128"/>
        <v>4.1337281376049342</v>
      </c>
      <c r="S599" s="28">
        <f t="shared" si="128"/>
        <v>4.3221701023164121</v>
      </c>
      <c r="T599" s="28">
        <f t="shared" si="128"/>
        <v>4.3875891590157723</v>
      </c>
      <c r="U599" s="28">
        <f t="shared" si="128"/>
        <v>4.5499741682271297</v>
      </c>
      <c r="V599" s="28">
        <f t="shared" si="128"/>
        <v>5.319660696681388</v>
      </c>
      <c r="W599" s="28">
        <f t="shared" si="128"/>
        <v>7.542558606570605</v>
      </c>
      <c r="X599" s="28">
        <f t="shared" si="128"/>
        <v>4.9006079585014408</v>
      </c>
      <c r="Y599" s="28">
        <f t="shared" si="128"/>
        <v>5.368854858285367</v>
      </c>
      <c r="Z599" s="28">
        <f t="shared" si="128"/>
        <v>5.7062079806739607</v>
      </c>
      <c r="AA599" s="28">
        <f t="shared" si="128"/>
        <v>5.6249498662879684</v>
      </c>
      <c r="AB599" s="28">
        <f t="shared" si="128"/>
        <v>5.9246001585194321</v>
      </c>
      <c r="AC599" s="28">
        <f t="shared" si="128"/>
        <v>4.9608229577142851</v>
      </c>
      <c r="AD599" s="28">
        <f t="shared" si="128"/>
        <v>5.4604126135118678</v>
      </c>
      <c r="AE599" s="28">
        <f t="shared" si="128"/>
        <v>5.1883389959326394</v>
      </c>
    </row>
    <row r="600" spans="1:31" x14ac:dyDescent="0.2">
      <c r="A600" s="6" t="s">
        <v>19</v>
      </c>
      <c r="B600" s="7" t="s">
        <v>20</v>
      </c>
      <c r="C600" s="28">
        <f t="shared" ref="C600:AE600" si="129">+C601+C602+C603</f>
        <v>0</v>
      </c>
      <c r="D600" s="28">
        <f t="shared" si="129"/>
        <v>0</v>
      </c>
      <c r="E600" s="28">
        <f t="shared" si="129"/>
        <v>0</v>
      </c>
      <c r="F600" s="28">
        <f t="shared" si="129"/>
        <v>0</v>
      </c>
      <c r="G600" s="28">
        <f t="shared" si="129"/>
        <v>0</v>
      </c>
      <c r="H600" s="28">
        <f t="shared" si="129"/>
        <v>0</v>
      </c>
      <c r="I600" s="28">
        <f t="shared" si="129"/>
        <v>0</v>
      </c>
      <c r="J600" s="28">
        <f t="shared" si="129"/>
        <v>0</v>
      </c>
      <c r="K600" s="28">
        <f t="shared" si="129"/>
        <v>0</v>
      </c>
      <c r="L600" s="28">
        <f t="shared" si="129"/>
        <v>0</v>
      </c>
      <c r="M600" s="28">
        <f t="shared" si="129"/>
        <v>0</v>
      </c>
      <c r="N600" s="28">
        <f t="shared" si="129"/>
        <v>0</v>
      </c>
      <c r="O600" s="28">
        <f t="shared" si="129"/>
        <v>0</v>
      </c>
      <c r="P600" s="28">
        <f t="shared" si="129"/>
        <v>0</v>
      </c>
      <c r="Q600" s="28">
        <f t="shared" si="129"/>
        <v>0</v>
      </c>
      <c r="R600" s="28">
        <f t="shared" si="129"/>
        <v>0</v>
      </c>
      <c r="S600" s="28">
        <f t="shared" si="129"/>
        <v>0</v>
      </c>
      <c r="T600" s="28">
        <f t="shared" si="129"/>
        <v>0</v>
      </c>
      <c r="U600" s="28">
        <f t="shared" si="129"/>
        <v>0</v>
      </c>
      <c r="V600" s="28">
        <f t="shared" si="129"/>
        <v>0</v>
      </c>
      <c r="W600" s="28">
        <f t="shared" si="129"/>
        <v>0</v>
      </c>
      <c r="X600" s="28">
        <f t="shared" si="129"/>
        <v>0</v>
      </c>
      <c r="Y600" s="28">
        <f t="shared" si="129"/>
        <v>0</v>
      </c>
      <c r="Z600" s="28">
        <f t="shared" si="129"/>
        <v>0</v>
      </c>
      <c r="AA600" s="28">
        <f t="shared" si="129"/>
        <v>0</v>
      </c>
      <c r="AB600" s="28">
        <f t="shared" si="129"/>
        <v>0</v>
      </c>
      <c r="AC600" s="28">
        <f t="shared" si="129"/>
        <v>0</v>
      </c>
      <c r="AD600" s="28">
        <f t="shared" si="129"/>
        <v>0</v>
      </c>
      <c r="AE600" s="28">
        <f t="shared" si="129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30">+D606+D607+D609+D611</f>
        <v>0</v>
      </c>
      <c r="E604" s="28">
        <f t="shared" si="130"/>
        <v>0</v>
      </c>
      <c r="F604" s="28">
        <f t="shared" si="130"/>
        <v>1.4364077242767297</v>
      </c>
      <c r="G604" s="28">
        <f t="shared" si="130"/>
        <v>1.4753148296855343</v>
      </c>
      <c r="H604" s="28">
        <f t="shared" si="130"/>
        <v>1.6208924135463256</v>
      </c>
      <c r="I604" s="28">
        <f t="shared" si="130"/>
        <v>1.6548993402998278</v>
      </c>
      <c r="J604" s="28">
        <f t="shared" si="130"/>
        <v>3.7463521175875649</v>
      </c>
      <c r="K604" s="28">
        <f t="shared" si="130"/>
        <v>3.3687283844642484</v>
      </c>
      <c r="L604" s="28">
        <f t="shared" si="130"/>
        <v>3.7218381510963732</v>
      </c>
      <c r="M604" s="28">
        <f t="shared" si="130"/>
        <v>4.3643437225994486</v>
      </c>
      <c r="N604" s="28">
        <f t="shared" si="130"/>
        <v>3.5038903226923832</v>
      </c>
      <c r="O604" s="28">
        <f t="shared" si="130"/>
        <v>3.9233639203621338</v>
      </c>
      <c r="P604" s="28">
        <f t="shared" si="130"/>
        <v>4.9942526025646785</v>
      </c>
      <c r="Q604" s="28">
        <f t="shared" si="130"/>
        <v>4.693537064386951</v>
      </c>
      <c r="R604" s="28">
        <f t="shared" si="130"/>
        <v>4.1337281376049342</v>
      </c>
      <c r="S604" s="28">
        <f t="shared" si="130"/>
        <v>4.3221701023164121</v>
      </c>
      <c r="T604" s="28">
        <f t="shared" si="130"/>
        <v>4.3875891590157723</v>
      </c>
      <c r="U604" s="28">
        <f t="shared" si="130"/>
        <v>4.5499741682271297</v>
      </c>
      <c r="V604" s="28">
        <f t="shared" si="130"/>
        <v>5.319660696681388</v>
      </c>
      <c r="W604" s="28">
        <f t="shared" si="130"/>
        <v>7.542558606570605</v>
      </c>
      <c r="X604" s="28">
        <f t="shared" si="130"/>
        <v>4.9006079585014408</v>
      </c>
      <c r="Y604" s="28">
        <f t="shared" si="130"/>
        <v>5.368854858285367</v>
      </c>
      <c r="Z604" s="28">
        <f t="shared" si="130"/>
        <v>5.7062079806739607</v>
      </c>
      <c r="AA604" s="28">
        <f t="shared" si="130"/>
        <v>5.6249498662879684</v>
      </c>
      <c r="AB604" s="28">
        <f t="shared" si="130"/>
        <v>5.9246001585194321</v>
      </c>
      <c r="AC604" s="28">
        <f t="shared" si="130"/>
        <v>4.9608229577142851</v>
      </c>
      <c r="AD604" s="28">
        <f t="shared" si="130"/>
        <v>5.4604126135118678</v>
      </c>
      <c r="AE604" s="28">
        <f t="shared" si="130"/>
        <v>5.1883389959326394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1">+C478</f>
        <v>0</v>
      </c>
      <c r="D606" s="37">
        <f t="shared" si="131"/>
        <v>0</v>
      </c>
      <c r="E606" s="37">
        <f t="shared" si="131"/>
        <v>0</v>
      </c>
      <c r="F606" s="37">
        <f t="shared" si="131"/>
        <v>0</v>
      </c>
      <c r="G606" s="37">
        <f t="shared" si="131"/>
        <v>0</v>
      </c>
      <c r="H606" s="37">
        <f t="shared" si="131"/>
        <v>0</v>
      </c>
      <c r="I606" s="37">
        <f t="shared" si="131"/>
        <v>0</v>
      </c>
      <c r="J606" s="37">
        <f t="shared" si="131"/>
        <v>0</v>
      </c>
      <c r="K606" s="37">
        <f t="shared" si="131"/>
        <v>0</v>
      </c>
      <c r="L606" s="37">
        <f t="shared" si="131"/>
        <v>0</v>
      </c>
      <c r="M606" s="37">
        <f t="shared" si="131"/>
        <v>0</v>
      </c>
      <c r="N606" s="37">
        <f t="shared" si="131"/>
        <v>0</v>
      </c>
      <c r="O606" s="37">
        <f t="shared" si="131"/>
        <v>0</v>
      </c>
      <c r="P606" s="37">
        <f t="shared" si="131"/>
        <v>0</v>
      </c>
      <c r="Q606" s="37">
        <f t="shared" si="131"/>
        <v>0</v>
      </c>
      <c r="R606" s="37">
        <f t="shared" si="131"/>
        <v>0</v>
      </c>
      <c r="S606" s="37">
        <f t="shared" si="131"/>
        <v>0</v>
      </c>
      <c r="T606" s="37">
        <f t="shared" si="131"/>
        <v>0</v>
      </c>
      <c r="U606" s="37">
        <f t="shared" si="131"/>
        <v>0</v>
      </c>
      <c r="V606" s="37">
        <f t="shared" si="131"/>
        <v>0</v>
      </c>
      <c r="W606" s="37">
        <f t="shared" si="131"/>
        <v>0</v>
      </c>
      <c r="X606" s="37">
        <f t="shared" si="131"/>
        <v>0</v>
      </c>
      <c r="Y606" s="37">
        <f t="shared" si="131"/>
        <v>0</v>
      </c>
      <c r="Z606" s="37">
        <f t="shared" si="131"/>
        <v>0</v>
      </c>
      <c r="AA606" s="37">
        <f t="shared" si="131"/>
        <v>0</v>
      </c>
      <c r="AB606" s="37">
        <f t="shared" si="131"/>
        <v>0</v>
      </c>
      <c r="AC606" s="37">
        <f t="shared" si="131"/>
        <v>0</v>
      </c>
      <c r="AD606" s="37">
        <f t="shared" si="131"/>
        <v>0</v>
      </c>
      <c r="AE606" s="37">
        <f t="shared" si="13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2">+C489</f>
        <v>0</v>
      </c>
      <c r="D607" s="37">
        <f t="shared" si="132"/>
        <v>0</v>
      </c>
      <c r="E607" s="37">
        <f t="shared" si="132"/>
        <v>0</v>
      </c>
      <c r="F607" s="37">
        <f t="shared" si="132"/>
        <v>0</v>
      </c>
      <c r="G607" s="37">
        <f t="shared" si="132"/>
        <v>0</v>
      </c>
      <c r="H607" s="37">
        <f t="shared" si="132"/>
        <v>0</v>
      </c>
      <c r="I607" s="37">
        <f t="shared" si="132"/>
        <v>0</v>
      </c>
      <c r="J607" s="37">
        <f t="shared" si="132"/>
        <v>0</v>
      </c>
      <c r="K607" s="37">
        <f t="shared" si="132"/>
        <v>0</v>
      </c>
      <c r="L607" s="37">
        <f t="shared" si="132"/>
        <v>0</v>
      </c>
      <c r="M607" s="37">
        <f t="shared" si="132"/>
        <v>0</v>
      </c>
      <c r="N607" s="37">
        <f t="shared" si="132"/>
        <v>0</v>
      </c>
      <c r="O607" s="37">
        <f t="shared" si="132"/>
        <v>0</v>
      </c>
      <c r="P607" s="37">
        <f t="shared" si="132"/>
        <v>0</v>
      </c>
      <c r="Q607" s="37">
        <f t="shared" si="132"/>
        <v>0</v>
      </c>
      <c r="R607" s="37">
        <f t="shared" si="132"/>
        <v>0</v>
      </c>
      <c r="S607" s="37">
        <f t="shared" si="132"/>
        <v>0</v>
      </c>
      <c r="T607" s="37">
        <f t="shared" si="132"/>
        <v>0</v>
      </c>
      <c r="U607" s="37">
        <f t="shared" si="132"/>
        <v>0</v>
      </c>
      <c r="V607" s="37">
        <f t="shared" si="132"/>
        <v>0</v>
      </c>
      <c r="W607" s="37">
        <f t="shared" si="132"/>
        <v>0</v>
      </c>
      <c r="X607" s="37">
        <f t="shared" si="132"/>
        <v>0</v>
      </c>
      <c r="Y607" s="37">
        <f t="shared" si="132"/>
        <v>0</v>
      </c>
      <c r="Z607" s="37">
        <f t="shared" si="132"/>
        <v>0</v>
      </c>
      <c r="AA607" s="37">
        <f t="shared" si="132"/>
        <v>0</v>
      </c>
      <c r="AB607" s="37">
        <f t="shared" si="132"/>
        <v>0</v>
      </c>
      <c r="AC607" s="37">
        <f t="shared" si="132"/>
        <v>0</v>
      </c>
      <c r="AD607" s="37">
        <f t="shared" si="132"/>
        <v>0</v>
      </c>
      <c r="AE607" s="37">
        <f t="shared" si="132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3">+C502</f>
        <v>0</v>
      </c>
      <c r="D609" s="37">
        <f t="shared" si="133"/>
        <v>0</v>
      </c>
      <c r="E609" s="37">
        <f t="shared" si="133"/>
        <v>0</v>
      </c>
      <c r="F609" s="37">
        <f t="shared" si="133"/>
        <v>0</v>
      </c>
      <c r="G609" s="37">
        <f t="shared" si="133"/>
        <v>0</v>
      </c>
      <c r="H609" s="37">
        <f t="shared" si="133"/>
        <v>0</v>
      </c>
      <c r="I609" s="37">
        <f t="shared" si="133"/>
        <v>0</v>
      </c>
      <c r="J609" s="37">
        <f t="shared" si="133"/>
        <v>0</v>
      </c>
      <c r="K609" s="37">
        <f t="shared" si="133"/>
        <v>0</v>
      </c>
      <c r="L609" s="37">
        <f t="shared" si="133"/>
        <v>0</v>
      </c>
      <c r="M609" s="37">
        <f t="shared" si="133"/>
        <v>0</v>
      </c>
      <c r="N609" s="37">
        <f t="shared" si="133"/>
        <v>0</v>
      </c>
      <c r="O609" s="37">
        <f t="shared" si="133"/>
        <v>0</v>
      </c>
      <c r="P609" s="37">
        <f t="shared" si="133"/>
        <v>0</v>
      </c>
      <c r="Q609" s="37">
        <f t="shared" si="133"/>
        <v>0</v>
      </c>
      <c r="R609" s="37">
        <f t="shared" si="133"/>
        <v>0</v>
      </c>
      <c r="S609" s="37">
        <f t="shared" si="133"/>
        <v>0</v>
      </c>
      <c r="T609" s="37">
        <f t="shared" si="133"/>
        <v>0</v>
      </c>
      <c r="U609" s="37">
        <f t="shared" si="133"/>
        <v>0</v>
      </c>
      <c r="V609" s="37">
        <f t="shared" si="133"/>
        <v>0</v>
      </c>
      <c r="W609" s="37">
        <f t="shared" si="133"/>
        <v>0</v>
      </c>
      <c r="X609" s="37">
        <f t="shared" si="133"/>
        <v>0</v>
      </c>
      <c r="Y609" s="37">
        <f t="shared" si="133"/>
        <v>0</v>
      </c>
      <c r="Z609" s="37">
        <f t="shared" si="133"/>
        <v>0</v>
      </c>
      <c r="AA609" s="37">
        <f t="shared" si="133"/>
        <v>0</v>
      </c>
      <c r="AB609" s="37">
        <f t="shared" si="133"/>
        <v>0</v>
      </c>
      <c r="AC609" s="37">
        <f t="shared" si="133"/>
        <v>0</v>
      </c>
      <c r="AD609" s="37">
        <f t="shared" si="133"/>
        <v>0</v>
      </c>
      <c r="AE609" s="37">
        <f t="shared" si="133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1.4364077242767297</v>
      </c>
      <c r="G611" s="37">
        <f t="shared" si="134"/>
        <v>1.4753148296855343</v>
      </c>
      <c r="H611" s="37">
        <f t="shared" si="134"/>
        <v>1.6208924135463256</v>
      </c>
      <c r="I611" s="37">
        <f t="shared" si="134"/>
        <v>1.6548993402998278</v>
      </c>
      <c r="J611" s="37">
        <f t="shared" si="134"/>
        <v>3.7463521175875649</v>
      </c>
      <c r="K611" s="37">
        <f t="shared" si="134"/>
        <v>3.3687283844642484</v>
      </c>
      <c r="L611" s="37">
        <f t="shared" si="134"/>
        <v>3.7218381510963732</v>
      </c>
      <c r="M611" s="37">
        <f t="shared" si="134"/>
        <v>4.3643437225994486</v>
      </c>
      <c r="N611" s="37">
        <f t="shared" si="134"/>
        <v>3.5038903226923832</v>
      </c>
      <c r="O611" s="37">
        <f t="shared" si="134"/>
        <v>3.9233639203621338</v>
      </c>
      <c r="P611" s="37">
        <f t="shared" si="134"/>
        <v>4.9942526025646785</v>
      </c>
      <c r="Q611" s="37">
        <f t="shared" si="134"/>
        <v>4.693537064386951</v>
      </c>
      <c r="R611" s="37">
        <f t="shared" si="134"/>
        <v>4.1337281376049342</v>
      </c>
      <c r="S611" s="37">
        <f t="shared" si="134"/>
        <v>4.3221701023164121</v>
      </c>
      <c r="T611" s="37">
        <f t="shared" si="134"/>
        <v>4.3875891590157723</v>
      </c>
      <c r="U611" s="37">
        <f t="shared" si="134"/>
        <v>4.5499741682271297</v>
      </c>
      <c r="V611" s="37">
        <f t="shared" si="134"/>
        <v>5.319660696681388</v>
      </c>
      <c r="W611" s="37">
        <f t="shared" si="134"/>
        <v>7.542558606570605</v>
      </c>
      <c r="X611" s="37">
        <f t="shared" si="134"/>
        <v>4.9006079585014408</v>
      </c>
      <c r="Y611" s="37">
        <f t="shared" si="134"/>
        <v>5.368854858285367</v>
      </c>
      <c r="Z611" s="37">
        <f t="shared" si="134"/>
        <v>5.7062079806739607</v>
      </c>
      <c r="AA611" s="37">
        <f t="shared" si="134"/>
        <v>5.6249498662879684</v>
      </c>
      <c r="AB611" s="37">
        <f t="shared" si="134"/>
        <v>5.9246001585194321</v>
      </c>
      <c r="AC611" s="37">
        <f t="shared" si="134"/>
        <v>4.9608229577142851</v>
      </c>
      <c r="AD611" s="37">
        <f t="shared" si="134"/>
        <v>5.4604126135118678</v>
      </c>
      <c r="AE611" s="37">
        <f t="shared" si="134"/>
        <v>5.1883389959326394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0</v>
      </c>
      <c r="D656" s="28">
        <f t="shared" si="139"/>
        <v>0</v>
      </c>
      <c r="E656" s="28">
        <f t="shared" si="139"/>
        <v>0</v>
      </c>
      <c r="F656" s="28">
        <f t="shared" si="139"/>
        <v>1.4364077242767297</v>
      </c>
      <c r="G656" s="28">
        <f t="shared" si="139"/>
        <v>1.4753148296855343</v>
      </c>
      <c r="H656" s="28">
        <f t="shared" si="139"/>
        <v>1.6208924135463256</v>
      </c>
      <c r="I656" s="28">
        <f t="shared" si="139"/>
        <v>1.6548993402998278</v>
      </c>
      <c r="J656" s="28">
        <f t="shared" si="139"/>
        <v>3.7463521175875649</v>
      </c>
      <c r="K656" s="28">
        <f t="shared" si="139"/>
        <v>3.3687283844642484</v>
      </c>
      <c r="L656" s="28">
        <f t="shared" si="139"/>
        <v>3.7218381510963732</v>
      </c>
      <c r="M656" s="28">
        <f t="shared" si="139"/>
        <v>4.3643437225994486</v>
      </c>
      <c r="N656" s="28">
        <f t="shared" si="139"/>
        <v>3.5038903226923832</v>
      </c>
      <c r="O656" s="28">
        <f t="shared" si="139"/>
        <v>3.9233639203621338</v>
      </c>
      <c r="P656" s="28">
        <f t="shared" si="139"/>
        <v>4.9942526025646785</v>
      </c>
      <c r="Q656" s="28">
        <f t="shared" si="139"/>
        <v>4.693537064386951</v>
      </c>
      <c r="R656" s="28">
        <f t="shared" si="139"/>
        <v>4.1337281376049342</v>
      </c>
      <c r="S656" s="28">
        <f t="shared" si="139"/>
        <v>4.3221701023164121</v>
      </c>
      <c r="T656" s="28">
        <f t="shared" si="139"/>
        <v>4.3875891590157723</v>
      </c>
      <c r="U656" s="28">
        <f t="shared" si="139"/>
        <v>4.5499741682271297</v>
      </c>
      <c r="V656" s="28">
        <f t="shared" si="139"/>
        <v>5.319660696681388</v>
      </c>
      <c r="W656" s="28">
        <f t="shared" si="139"/>
        <v>7.542558606570605</v>
      </c>
      <c r="X656" s="28">
        <f t="shared" si="139"/>
        <v>4.9006079585014408</v>
      </c>
      <c r="Y656" s="28">
        <f t="shared" si="139"/>
        <v>5.368854858285367</v>
      </c>
      <c r="Z656" s="28">
        <f t="shared" si="139"/>
        <v>5.7062079806739607</v>
      </c>
      <c r="AA656" s="28">
        <f t="shared" si="139"/>
        <v>5.6249498662879684</v>
      </c>
      <c r="AB656" s="28">
        <f t="shared" si="139"/>
        <v>5.9246001585194321</v>
      </c>
      <c r="AC656" s="28">
        <f t="shared" si="139"/>
        <v>4.9608229577142851</v>
      </c>
      <c r="AD656" s="28">
        <f t="shared" si="139"/>
        <v>5.4604126135118678</v>
      </c>
      <c r="AE656" s="28">
        <f t="shared" si="139"/>
        <v>5.1883389959326394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0</v>
      </c>
      <c r="D658" s="28">
        <f t="shared" si="141"/>
        <v>0</v>
      </c>
      <c r="E658" s="28">
        <f t="shared" si="141"/>
        <v>0</v>
      </c>
      <c r="F658" s="28">
        <f t="shared" si="141"/>
        <v>1.4364077242767297</v>
      </c>
      <c r="G658" s="28">
        <f t="shared" si="141"/>
        <v>1.4753148296855343</v>
      </c>
      <c r="H658" s="28">
        <f t="shared" si="141"/>
        <v>1.6208924135463256</v>
      </c>
      <c r="I658" s="28">
        <f t="shared" si="141"/>
        <v>1.6548993402998278</v>
      </c>
      <c r="J658" s="28">
        <f t="shared" si="141"/>
        <v>3.7463521175875649</v>
      </c>
      <c r="K658" s="28">
        <f t="shared" si="141"/>
        <v>3.3687283844642484</v>
      </c>
      <c r="L658" s="28">
        <f t="shared" si="141"/>
        <v>3.7218381510963732</v>
      </c>
      <c r="M658" s="28">
        <f t="shared" si="141"/>
        <v>4.3643437225994486</v>
      </c>
      <c r="N658" s="28">
        <f t="shared" si="141"/>
        <v>3.5038903226923832</v>
      </c>
      <c r="O658" s="28">
        <f t="shared" si="141"/>
        <v>3.9233639203621338</v>
      </c>
      <c r="P658" s="28">
        <f t="shared" si="141"/>
        <v>4.9942526025646785</v>
      </c>
      <c r="Q658" s="28">
        <f t="shared" si="141"/>
        <v>4.693537064386951</v>
      </c>
      <c r="R658" s="28">
        <f t="shared" si="141"/>
        <v>4.1337281376049342</v>
      </c>
      <c r="S658" s="28">
        <f t="shared" si="141"/>
        <v>4.3221701023164121</v>
      </c>
      <c r="T658" s="28">
        <f t="shared" si="141"/>
        <v>4.3875891590157723</v>
      </c>
      <c r="U658" s="28">
        <f t="shared" si="141"/>
        <v>4.5499741682271297</v>
      </c>
      <c r="V658" s="28">
        <f t="shared" si="141"/>
        <v>5.319660696681388</v>
      </c>
      <c r="W658" s="28">
        <f t="shared" si="141"/>
        <v>7.542558606570605</v>
      </c>
      <c r="X658" s="28">
        <f t="shared" si="141"/>
        <v>4.9006079585014408</v>
      </c>
      <c r="Y658" s="28">
        <f t="shared" si="141"/>
        <v>5.368854858285367</v>
      </c>
      <c r="Z658" s="28">
        <f t="shared" si="141"/>
        <v>5.7062079806739607</v>
      </c>
      <c r="AA658" s="28">
        <f t="shared" si="141"/>
        <v>5.6249498662879684</v>
      </c>
      <c r="AB658" s="28">
        <f t="shared" si="141"/>
        <v>5.9246001585194321</v>
      </c>
      <c r="AC658" s="28">
        <f t="shared" si="141"/>
        <v>4.9608229577142851</v>
      </c>
      <c r="AD658" s="28">
        <f t="shared" si="141"/>
        <v>5.4604126135118678</v>
      </c>
      <c r="AE658" s="28">
        <f t="shared" si="141"/>
        <v>5.1883389959326394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262" priority="308" operator="equal">
      <formula>0</formula>
    </cfRule>
  </conditionalFormatting>
  <conditionalFormatting sqref="AD2:AE2">
    <cfRule type="cellIs" dxfId="261" priority="176" operator="equal">
      <formula>0</formula>
    </cfRule>
  </conditionalFormatting>
  <conditionalFormatting sqref="A425:B426 A430:B431 A434:B437 A427:A429">
    <cfRule type="cellIs" dxfId="260" priority="143" operator="lessThan">
      <formula>0</formula>
    </cfRule>
  </conditionalFormatting>
  <conditionalFormatting sqref="A432:B433">
    <cfRule type="cellIs" dxfId="259" priority="142" operator="lessThan">
      <formula>0</formula>
    </cfRule>
  </conditionalFormatting>
  <conditionalFormatting sqref="B555 A576:B581">
    <cfRule type="cellIs" dxfId="258" priority="141" operator="lessThan">
      <formula>0</formula>
    </cfRule>
  </conditionalFormatting>
  <conditionalFormatting sqref="A633:B638 B624">
    <cfRule type="cellIs" dxfId="257" priority="140" operator="lessThan">
      <formula>0</formula>
    </cfRule>
  </conditionalFormatting>
  <conditionalFormatting sqref="A661:B661">
    <cfRule type="cellIs" dxfId="256" priority="139" operator="lessThan">
      <formula>0</formula>
    </cfRule>
  </conditionalFormatting>
  <conditionalFormatting sqref="B659:B660">
    <cfRule type="cellIs" dxfId="255" priority="138" operator="lessThan">
      <formula>0</formula>
    </cfRule>
  </conditionalFormatting>
  <conditionalFormatting sqref="B613">
    <cfRule type="cellIs" dxfId="254" priority="137" operator="lessThan">
      <formula>0</formula>
    </cfRule>
  </conditionalFormatting>
  <conditionalFormatting sqref="C434:C437 C425:C431">
    <cfRule type="cellIs" dxfId="253" priority="136" operator="lessThan">
      <formula>0</formula>
    </cfRule>
  </conditionalFormatting>
  <conditionalFormatting sqref="C613">
    <cfRule type="cellIs" dxfId="252" priority="135" operator="lessThan">
      <formula>0</formula>
    </cfRule>
  </conditionalFormatting>
  <conditionalFormatting sqref="C432:C433">
    <cfRule type="cellIs" dxfId="251" priority="134" operator="lessThan">
      <formula>0</formula>
    </cfRule>
  </conditionalFormatting>
  <conditionalFormatting sqref="C555:C581">
    <cfRule type="cellIs" dxfId="250" priority="133" operator="lessThan">
      <formula>0</formula>
    </cfRule>
  </conditionalFormatting>
  <conditionalFormatting sqref="C624:C638">
    <cfRule type="cellIs" dxfId="249" priority="132" operator="lessThan">
      <formula>0</formula>
    </cfRule>
  </conditionalFormatting>
  <conditionalFormatting sqref="C659">
    <cfRule type="cellIs" dxfId="248" priority="131" operator="lessThan">
      <formula>0</formula>
    </cfRule>
  </conditionalFormatting>
  <conditionalFormatting sqref="C660">
    <cfRule type="cellIs" dxfId="247" priority="130" operator="lessThan">
      <formula>0</formula>
    </cfRule>
  </conditionalFormatting>
  <conditionalFormatting sqref="C661">
    <cfRule type="cellIs" dxfId="246" priority="129" operator="lessThan">
      <formula>0</formula>
    </cfRule>
  </conditionalFormatting>
  <conditionalFormatting sqref="C609">
    <cfRule type="cellIs" dxfId="245" priority="128" operator="lessThan">
      <formula>0</formula>
    </cfRule>
  </conditionalFormatting>
  <conditionalFormatting sqref="C611">
    <cfRule type="cellIs" dxfId="244" priority="127" operator="lessThan">
      <formula>0</formula>
    </cfRule>
  </conditionalFormatting>
  <conditionalFormatting sqref="C606:C607">
    <cfRule type="cellIs" dxfId="243" priority="126" operator="lessThan">
      <formula>0</formula>
    </cfRule>
  </conditionalFormatting>
  <conditionalFormatting sqref="C191:C210 C212:C225 C227:C270 C273:C278 C280:C286 C292:C296">
    <cfRule type="cellIs" dxfId="242" priority="125" operator="lessThan">
      <formula>0</formula>
    </cfRule>
  </conditionalFormatting>
  <conditionalFormatting sqref="C271">
    <cfRule type="cellIs" dxfId="241" priority="124" operator="lessThan">
      <formula>0</formula>
    </cfRule>
  </conditionalFormatting>
  <conditionalFormatting sqref="C287">
    <cfRule type="cellIs" dxfId="240" priority="123" operator="lessThan">
      <formula>0</formula>
    </cfRule>
  </conditionalFormatting>
  <conditionalFormatting sqref="C291">
    <cfRule type="cellIs" dxfId="239" priority="122" operator="lessThan">
      <formula>0</formula>
    </cfRule>
  </conditionalFormatting>
  <conditionalFormatting sqref="C226">
    <cfRule type="cellIs" dxfId="238" priority="121" operator="lessThan">
      <formula>0</formula>
    </cfRule>
  </conditionalFormatting>
  <conditionalFormatting sqref="C211">
    <cfRule type="cellIs" dxfId="237" priority="309" operator="lessThan">
      <formula>0</formula>
    </cfRule>
  </conditionalFormatting>
  <conditionalFormatting sqref="C272">
    <cfRule type="cellIs" dxfId="236" priority="119" operator="lessThan">
      <formula>0</formula>
    </cfRule>
  </conditionalFormatting>
  <conditionalFormatting sqref="C279">
    <cfRule type="cellIs" dxfId="235" priority="118" operator="lessThan">
      <formula>0</formula>
    </cfRule>
  </conditionalFormatting>
  <conditionalFormatting sqref="C288:C290">
    <cfRule type="cellIs" dxfId="234" priority="117" operator="lessThan">
      <formula>0</formula>
    </cfRule>
  </conditionalFormatting>
  <conditionalFormatting sqref="C297:C354 C356:C424">
    <cfRule type="cellIs" dxfId="233" priority="116" operator="lessThan">
      <formula>0</formula>
    </cfRule>
  </conditionalFormatting>
  <conditionalFormatting sqref="C526:C554">
    <cfRule type="cellIs" dxfId="232" priority="115" operator="lessThan">
      <formula>0</formula>
    </cfRule>
  </conditionalFormatting>
  <conditionalFormatting sqref="C524:C525">
    <cfRule type="cellIs" dxfId="231" priority="114" operator="lessThan">
      <formula>0</formula>
    </cfRule>
  </conditionalFormatting>
  <conditionalFormatting sqref="C614:C623">
    <cfRule type="cellIs" dxfId="230" priority="113" operator="lessThan">
      <formula>0</formula>
    </cfRule>
  </conditionalFormatting>
  <conditionalFormatting sqref="C355">
    <cfRule type="cellIs" dxfId="229" priority="112" operator="lessThan">
      <formula>0</formula>
    </cfRule>
  </conditionalFormatting>
  <conditionalFormatting sqref="C453">
    <cfRule type="cellIs" dxfId="228" priority="111" operator="lessThan">
      <formula>0</formula>
    </cfRule>
  </conditionalFormatting>
  <conditionalFormatting sqref="C453">
    <cfRule type="cellIs" dxfId="227" priority="109" operator="equal">
      <formula>0</formula>
    </cfRule>
    <cfRule type="cellIs" dxfId="226" priority="110" operator="equal">
      <formula>0</formula>
    </cfRule>
  </conditionalFormatting>
  <conditionalFormatting sqref="C597">
    <cfRule type="cellIs" dxfId="225" priority="108" operator="lessThan">
      <formula>0</formula>
    </cfRule>
  </conditionalFormatting>
  <conditionalFormatting sqref="C597">
    <cfRule type="cellIs" dxfId="224" priority="106" operator="equal">
      <formula>0</formula>
    </cfRule>
    <cfRule type="cellIs" dxfId="223" priority="107" operator="equal">
      <formula>0</formula>
    </cfRule>
  </conditionalFormatting>
  <conditionalFormatting sqref="C654">
    <cfRule type="cellIs" dxfId="222" priority="105" operator="lessThan">
      <formula>0</formula>
    </cfRule>
  </conditionalFormatting>
  <conditionalFormatting sqref="C654">
    <cfRule type="cellIs" dxfId="221" priority="103" operator="equal">
      <formula>0</formula>
    </cfRule>
    <cfRule type="cellIs" dxfId="220" priority="104" operator="equal">
      <formula>0</formula>
    </cfRule>
  </conditionalFormatting>
  <conditionalFormatting sqref="D434:AE437 D425:AE431">
    <cfRule type="cellIs" dxfId="219" priority="33" operator="lessThan">
      <formula>0</formula>
    </cfRule>
  </conditionalFormatting>
  <conditionalFormatting sqref="D613:AE613">
    <cfRule type="cellIs" dxfId="218" priority="32" operator="lessThan">
      <formula>0</formula>
    </cfRule>
  </conditionalFormatting>
  <conditionalFormatting sqref="D432:AE433">
    <cfRule type="cellIs" dxfId="217" priority="31" operator="lessThan">
      <formula>0</formula>
    </cfRule>
  </conditionalFormatting>
  <conditionalFormatting sqref="D555:AE581">
    <cfRule type="cellIs" dxfId="216" priority="30" operator="lessThan">
      <formula>0</formula>
    </cfRule>
  </conditionalFormatting>
  <conditionalFormatting sqref="D624:AE638">
    <cfRule type="cellIs" dxfId="215" priority="29" operator="lessThan">
      <formula>0</formula>
    </cfRule>
  </conditionalFormatting>
  <conditionalFormatting sqref="D659:AE659">
    <cfRule type="cellIs" dxfId="214" priority="28" operator="lessThan">
      <formula>0</formula>
    </cfRule>
  </conditionalFormatting>
  <conditionalFormatting sqref="D660:AE660">
    <cfRule type="cellIs" dxfId="213" priority="27" operator="lessThan">
      <formula>0</formula>
    </cfRule>
  </conditionalFormatting>
  <conditionalFormatting sqref="D661:AE661">
    <cfRule type="cellIs" dxfId="212" priority="26" operator="lessThan">
      <formula>0</formula>
    </cfRule>
  </conditionalFormatting>
  <conditionalFormatting sqref="D609:AE609">
    <cfRule type="cellIs" dxfId="211" priority="25" operator="lessThan">
      <formula>0</formula>
    </cfRule>
  </conditionalFormatting>
  <conditionalFormatting sqref="D611:AE611">
    <cfRule type="cellIs" dxfId="210" priority="24" operator="lessThan">
      <formula>0</formula>
    </cfRule>
  </conditionalFormatting>
  <conditionalFormatting sqref="D606:AE607">
    <cfRule type="cellIs" dxfId="209" priority="23" operator="lessThan">
      <formula>0</formula>
    </cfRule>
  </conditionalFormatting>
  <conditionalFormatting sqref="D191:AE210 D212:AE225 D227:AE270 D273:AE278 D280:AE286 D292:AE296">
    <cfRule type="cellIs" dxfId="208" priority="22" operator="lessThan">
      <formula>0</formula>
    </cfRule>
  </conditionalFormatting>
  <conditionalFormatting sqref="D271:AE271">
    <cfRule type="cellIs" dxfId="207" priority="21" operator="lessThan">
      <formula>0</formula>
    </cfRule>
  </conditionalFormatting>
  <conditionalFormatting sqref="D287:AE287">
    <cfRule type="cellIs" dxfId="206" priority="20" operator="lessThan">
      <formula>0</formula>
    </cfRule>
  </conditionalFormatting>
  <conditionalFormatting sqref="D291:AE291">
    <cfRule type="cellIs" dxfId="205" priority="19" operator="lessThan">
      <formula>0</formula>
    </cfRule>
  </conditionalFormatting>
  <conditionalFormatting sqref="D226:AE226">
    <cfRule type="cellIs" dxfId="204" priority="18" operator="lessThan">
      <formula>0</formula>
    </cfRule>
  </conditionalFormatting>
  <conditionalFormatting sqref="D211:AE211">
    <cfRule type="cellIs" dxfId="203" priority="34" operator="lessThan">
      <formula>0</formula>
    </cfRule>
  </conditionalFormatting>
  <conditionalFormatting sqref="D272:AE272">
    <cfRule type="cellIs" dxfId="202" priority="17" operator="lessThan">
      <formula>0</formula>
    </cfRule>
  </conditionalFormatting>
  <conditionalFormatting sqref="D279:AE279">
    <cfRule type="cellIs" dxfId="201" priority="16" operator="lessThan">
      <formula>0</formula>
    </cfRule>
  </conditionalFormatting>
  <conditionalFormatting sqref="D288:AE290">
    <cfRule type="cellIs" dxfId="200" priority="15" operator="lessThan">
      <formula>0</formula>
    </cfRule>
  </conditionalFormatting>
  <conditionalFormatting sqref="D297:AE354 D356:AE424">
    <cfRule type="cellIs" dxfId="199" priority="14" operator="lessThan">
      <formula>0</formula>
    </cfRule>
  </conditionalFormatting>
  <conditionalFormatting sqref="D526:AE554">
    <cfRule type="cellIs" dxfId="198" priority="13" operator="lessThan">
      <formula>0</formula>
    </cfRule>
  </conditionalFormatting>
  <conditionalFormatting sqref="D524:AE525">
    <cfRule type="cellIs" dxfId="197" priority="12" operator="lessThan">
      <formula>0</formula>
    </cfRule>
  </conditionalFormatting>
  <conditionalFormatting sqref="D614:AE623">
    <cfRule type="cellIs" dxfId="196" priority="11" operator="lessThan">
      <formula>0</formula>
    </cfRule>
  </conditionalFormatting>
  <conditionalFormatting sqref="D355:AE355">
    <cfRule type="cellIs" dxfId="195" priority="10" operator="lessThan">
      <formula>0</formula>
    </cfRule>
  </conditionalFormatting>
  <conditionalFormatting sqref="D453:AE453">
    <cfRule type="cellIs" dxfId="194" priority="9" operator="lessThan">
      <formula>0</formula>
    </cfRule>
  </conditionalFormatting>
  <conditionalFormatting sqref="D453:AE453">
    <cfRule type="cellIs" dxfId="193" priority="7" operator="equal">
      <formula>0</formula>
    </cfRule>
    <cfRule type="cellIs" dxfId="192" priority="8" operator="equal">
      <formula>0</formula>
    </cfRule>
  </conditionalFormatting>
  <conditionalFormatting sqref="D597:AE597">
    <cfRule type="cellIs" dxfId="191" priority="6" operator="lessThan">
      <formula>0</formula>
    </cfRule>
  </conditionalFormatting>
  <conditionalFormatting sqref="D597:AE597">
    <cfRule type="cellIs" dxfId="190" priority="4" operator="equal">
      <formula>0</formula>
    </cfRule>
    <cfRule type="cellIs" dxfId="189" priority="5" operator="equal">
      <formula>0</formula>
    </cfRule>
  </conditionalFormatting>
  <conditionalFormatting sqref="D654:AE654">
    <cfRule type="cellIs" dxfId="188" priority="3" operator="lessThan">
      <formula>0</formula>
    </cfRule>
  </conditionalFormatting>
  <conditionalFormatting sqref="D654:AE654">
    <cfRule type="cellIs" dxfId="187" priority="1" operator="equal">
      <formula>0</formula>
    </cfRule>
    <cfRule type="cellIs" dxfId="186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21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11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2107.2635352913244</v>
      </c>
      <c r="D4" s="98">
        <f t="shared" ref="D4:AE4" si="0">+D5+D111+D191+D297+D425</f>
        <v>4245.4700726222754</v>
      </c>
      <c r="E4" s="98">
        <f t="shared" si="0"/>
        <v>4037.5096197853863</v>
      </c>
      <c r="F4" s="98">
        <f t="shared" si="0"/>
        <v>5031.0500216280761</v>
      </c>
      <c r="G4" s="98">
        <f t="shared" si="0"/>
        <v>5174.6948466012991</v>
      </c>
      <c r="H4" s="98">
        <f t="shared" si="0"/>
        <v>4687.6006982978215</v>
      </c>
      <c r="I4" s="32">
        <f t="shared" si="0"/>
        <v>3911.2052331618083</v>
      </c>
      <c r="J4" s="32">
        <f t="shared" si="0"/>
        <v>6212.337514969855</v>
      </c>
      <c r="K4" s="32">
        <f t="shared" si="0"/>
        <v>3940.7892825904369</v>
      </c>
      <c r="L4" s="32">
        <f t="shared" si="0"/>
        <v>14237.116929765592</v>
      </c>
      <c r="M4" s="32">
        <f t="shared" si="0"/>
        <v>3608.5578630973637</v>
      </c>
      <c r="N4" s="98">
        <f t="shared" si="0"/>
        <v>3319.2400005232689</v>
      </c>
      <c r="O4" s="32">
        <f t="shared" si="0"/>
        <v>8737.0693274083769</v>
      </c>
      <c r="P4" s="98">
        <f t="shared" si="0"/>
        <v>4857.4730259618282</v>
      </c>
      <c r="Q4" s="32">
        <f t="shared" si="0"/>
        <v>5571.4411948654306</v>
      </c>
      <c r="R4" s="32">
        <f t="shared" si="0"/>
        <v>6654.7817966753091</v>
      </c>
      <c r="S4" s="32">
        <f t="shared" si="0"/>
        <v>7246.6021861790277</v>
      </c>
      <c r="T4" s="32">
        <f t="shared" si="0"/>
        <v>15446.576934717255</v>
      </c>
      <c r="U4" s="32">
        <f t="shared" si="0"/>
        <v>13299.682591010556</v>
      </c>
      <c r="V4" s="32">
        <f t="shared" si="0"/>
        <v>10762.401915836057</v>
      </c>
      <c r="W4" s="32">
        <f t="shared" si="0"/>
        <v>4294.8462803747943</v>
      </c>
      <c r="X4" s="32">
        <f t="shared" si="0"/>
        <v>6685.2947765480239</v>
      </c>
      <c r="Y4" s="32">
        <f t="shared" si="0"/>
        <v>13166.10417291814</v>
      </c>
      <c r="Z4" s="32">
        <f t="shared" si="0"/>
        <v>8598.8696385057465</v>
      </c>
      <c r="AA4" s="32">
        <f t="shared" si="0"/>
        <v>7582.5341221805629</v>
      </c>
      <c r="AB4" s="32">
        <f t="shared" si="0"/>
        <v>12519.326253383761</v>
      </c>
      <c r="AC4" s="32">
        <f t="shared" si="0"/>
        <v>9506.4238283450668</v>
      </c>
      <c r="AD4" s="32">
        <f t="shared" si="0"/>
        <v>26576.934543247047</v>
      </c>
      <c r="AE4" s="32">
        <f t="shared" si="0"/>
        <v>13189.067456347493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6053.5839644946354</v>
      </c>
      <c r="D5" s="32">
        <f t="shared" si="1"/>
        <v>5960.5763432403046</v>
      </c>
      <c r="E5" s="32">
        <f t="shared" si="1"/>
        <v>6124.2129460302822</v>
      </c>
      <c r="F5" s="32">
        <f t="shared" si="1"/>
        <v>6273.3157708199205</v>
      </c>
      <c r="G5" s="32">
        <f t="shared" si="1"/>
        <v>5937.4085540647484</v>
      </c>
      <c r="H5" s="32">
        <f t="shared" si="1"/>
        <v>5877.2925859687066</v>
      </c>
      <c r="I5" s="32">
        <f t="shared" si="1"/>
        <v>6756.9410136243869</v>
      </c>
      <c r="J5" s="32">
        <f t="shared" si="1"/>
        <v>7178.3600273972697</v>
      </c>
      <c r="K5" s="32">
        <f t="shared" si="1"/>
        <v>7753.2945673576542</v>
      </c>
      <c r="L5" s="32">
        <f t="shared" si="1"/>
        <v>7567.1373101957124</v>
      </c>
      <c r="M5" s="32">
        <f t="shared" si="1"/>
        <v>7187.2046588955072</v>
      </c>
      <c r="N5" s="32">
        <f t="shared" si="1"/>
        <v>6929.4288431200794</v>
      </c>
      <c r="O5" s="32">
        <f t="shared" si="1"/>
        <v>7231.6253826731881</v>
      </c>
      <c r="P5" s="32">
        <f t="shared" si="1"/>
        <v>7354.7255147784499</v>
      </c>
      <c r="Q5" s="32">
        <f t="shared" si="1"/>
        <v>8192.9837965904389</v>
      </c>
      <c r="R5" s="32">
        <f t="shared" si="1"/>
        <v>7903.0451781941656</v>
      </c>
      <c r="S5" s="32">
        <f t="shared" si="1"/>
        <v>8113.4813488108148</v>
      </c>
      <c r="T5" s="32">
        <f t="shared" si="1"/>
        <v>9479.3030069636116</v>
      </c>
      <c r="U5" s="32">
        <f t="shared" si="1"/>
        <v>8812.7442747454406</v>
      </c>
      <c r="V5" s="32">
        <f t="shared" si="1"/>
        <v>8098.7642001573395</v>
      </c>
      <c r="W5" s="32">
        <f t="shared" si="1"/>
        <v>5518.1966433904036</v>
      </c>
      <c r="X5" s="32">
        <f t="shared" si="1"/>
        <v>7738.0234648095629</v>
      </c>
      <c r="Y5" s="32">
        <f t="shared" si="1"/>
        <v>10233.969367761796</v>
      </c>
      <c r="Z5" s="32">
        <f t="shared" si="1"/>
        <v>10699.838195028331</v>
      </c>
      <c r="AA5" s="32">
        <f t="shared" si="1"/>
        <v>8358.7608802760951</v>
      </c>
      <c r="AB5" s="32">
        <f t="shared" si="1"/>
        <v>11135.971027007236</v>
      </c>
      <c r="AC5" s="32">
        <f t="shared" si="1"/>
        <v>11315.216897180486</v>
      </c>
      <c r="AD5" s="32">
        <f t="shared" si="1"/>
        <v>12198.111507013353</v>
      </c>
      <c r="AE5" s="32">
        <f t="shared" si="1"/>
        <v>11842.549240149172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4939.6434901564207</v>
      </c>
      <c r="D7" s="33">
        <f t="shared" si="2"/>
        <v>4941.9683640880448</v>
      </c>
      <c r="E7" s="33">
        <f t="shared" si="2"/>
        <v>5352.0683884853624</v>
      </c>
      <c r="F7" s="33">
        <f t="shared" si="2"/>
        <v>5610.9513122869248</v>
      </c>
      <c r="G7" s="33">
        <f t="shared" si="2"/>
        <v>5431.8307182109265</v>
      </c>
      <c r="H7" s="33">
        <f t="shared" si="2"/>
        <v>5508.5710748110405</v>
      </c>
      <c r="I7" s="33">
        <f t="shared" si="2"/>
        <v>6476.8746326490118</v>
      </c>
      <c r="J7" s="33">
        <f t="shared" si="2"/>
        <v>6988.7261041737747</v>
      </c>
      <c r="K7" s="33">
        <f t="shared" si="2"/>
        <v>7585.5950810857512</v>
      </c>
      <c r="L7" s="33">
        <f t="shared" si="2"/>
        <v>7417.1765768887008</v>
      </c>
      <c r="M7" s="33">
        <f t="shared" si="2"/>
        <v>7010.050539361896</v>
      </c>
      <c r="N7" s="33">
        <f t="shared" si="2"/>
        <v>6751.5640303102491</v>
      </c>
      <c r="O7" s="33">
        <f t="shared" si="2"/>
        <v>7069.0628855874929</v>
      </c>
      <c r="P7" s="33">
        <f t="shared" si="2"/>
        <v>7205.4386615304766</v>
      </c>
      <c r="Q7" s="33">
        <f t="shared" si="2"/>
        <v>8037.5191206585368</v>
      </c>
      <c r="R7" s="33">
        <f t="shared" si="2"/>
        <v>7760.7041904484213</v>
      </c>
      <c r="S7" s="33">
        <f t="shared" si="2"/>
        <v>8002.2982026259751</v>
      </c>
      <c r="T7" s="33">
        <f t="shared" si="2"/>
        <v>9320.5426940908092</v>
      </c>
      <c r="U7" s="33">
        <f t="shared" si="2"/>
        <v>8643.1077134641964</v>
      </c>
      <c r="V7" s="33">
        <f t="shared" si="2"/>
        <v>7947.7504778581651</v>
      </c>
      <c r="W7" s="33">
        <f t="shared" si="2"/>
        <v>5377.0070361147282</v>
      </c>
      <c r="X7" s="33">
        <f t="shared" si="2"/>
        <v>7557.6971399153817</v>
      </c>
      <c r="Y7" s="33">
        <f t="shared" si="2"/>
        <v>10014.009823052114</v>
      </c>
      <c r="Z7" s="33">
        <f t="shared" si="2"/>
        <v>10473.876603989454</v>
      </c>
      <c r="AA7" s="33">
        <f t="shared" si="2"/>
        <v>8091.9947770318367</v>
      </c>
      <c r="AB7" s="33">
        <f t="shared" si="2"/>
        <v>10938.434868588587</v>
      </c>
      <c r="AC7" s="33">
        <f t="shared" si="2"/>
        <v>11154.70727300798</v>
      </c>
      <c r="AD7" s="33">
        <f t="shared" si="2"/>
        <v>12080.554305821193</v>
      </c>
      <c r="AE7" s="33">
        <f t="shared" si="2"/>
        <v>11744.952608603135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1627.2879542172768</v>
      </c>
      <c r="D8" s="33">
        <f t="shared" si="3"/>
        <v>1438.3180050802787</v>
      </c>
      <c r="E8" s="33">
        <f t="shared" si="3"/>
        <v>1393.5898608896377</v>
      </c>
      <c r="F8" s="33">
        <f t="shared" si="3"/>
        <v>1467.6845763460913</v>
      </c>
      <c r="G8" s="33">
        <f t="shared" si="3"/>
        <v>1296.2701140845445</v>
      </c>
      <c r="H8" s="33">
        <f t="shared" si="3"/>
        <v>1258.8489145950111</v>
      </c>
      <c r="I8" s="33">
        <f t="shared" si="3"/>
        <v>2064.3171726330957</v>
      </c>
      <c r="J8" s="33">
        <f t="shared" si="3"/>
        <v>1831.7698267420612</v>
      </c>
      <c r="K8" s="33">
        <f t="shared" si="3"/>
        <v>2535.0210701671226</v>
      </c>
      <c r="L8" s="33">
        <f t="shared" si="3"/>
        <v>2445.4262135208182</v>
      </c>
      <c r="M8" s="33">
        <f t="shared" si="3"/>
        <v>2003.3470089332804</v>
      </c>
      <c r="N8" s="33">
        <f t="shared" si="3"/>
        <v>1977.1490037542324</v>
      </c>
      <c r="O8" s="33">
        <f t="shared" si="3"/>
        <v>2317.3640379396602</v>
      </c>
      <c r="P8" s="33">
        <f t="shared" si="3"/>
        <v>2286.6054276025984</v>
      </c>
      <c r="Q8" s="33">
        <f t="shared" si="3"/>
        <v>3066.275152900771</v>
      </c>
      <c r="R8" s="33">
        <f t="shared" si="3"/>
        <v>2233.6398614830091</v>
      </c>
      <c r="S8" s="33">
        <f t="shared" si="3"/>
        <v>2414.977383570962</v>
      </c>
      <c r="T8" s="33">
        <f t="shared" si="3"/>
        <v>3315.5226670724524</v>
      </c>
      <c r="U8" s="33">
        <f t="shared" si="3"/>
        <v>3070.4527951174969</v>
      </c>
      <c r="V8" s="33">
        <f t="shared" si="3"/>
        <v>2749.0964808802896</v>
      </c>
      <c r="W8" s="33">
        <f t="shared" si="3"/>
        <v>1219.1341478749393</v>
      </c>
      <c r="X8" s="33">
        <f t="shared" si="3"/>
        <v>2764.0032617504758</v>
      </c>
      <c r="Y8" s="33">
        <f t="shared" si="3"/>
        <v>4547.4068095663588</v>
      </c>
      <c r="Z8" s="33">
        <f t="shared" si="3"/>
        <v>5716.4231803971825</v>
      </c>
      <c r="AA8" s="33">
        <f t="shared" si="3"/>
        <v>3500.5704580173997</v>
      </c>
      <c r="AB8" s="33">
        <f t="shared" si="3"/>
        <v>6471.4176697077846</v>
      </c>
      <c r="AC8" s="33">
        <f t="shared" si="3"/>
        <v>6288.8243739085574</v>
      </c>
      <c r="AD8" s="33">
        <f t="shared" si="3"/>
        <v>7235.5825257228107</v>
      </c>
      <c r="AE8" s="33">
        <f t="shared" si="3"/>
        <v>6642.2255812077101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522.84484545622092</v>
      </c>
      <c r="D9" s="33">
        <f t="shared" si="4"/>
        <v>298.61228496464611</v>
      </c>
      <c r="E9" s="33">
        <f t="shared" si="4"/>
        <v>155.81401023342715</v>
      </c>
      <c r="F9" s="33">
        <f t="shared" si="4"/>
        <v>182.60969273406911</v>
      </c>
      <c r="G9" s="33">
        <f t="shared" si="4"/>
        <v>311.90404600274684</v>
      </c>
      <c r="H9" s="33">
        <f t="shared" si="4"/>
        <v>328.74059271294601</v>
      </c>
      <c r="I9" s="33">
        <f t="shared" si="4"/>
        <v>1067.8084509367636</v>
      </c>
      <c r="J9" s="33">
        <f t="shared" si="4"/>
        <v>1004.4820316747924</v>
      </c>
      <c r="K9" s="33">
        <f t="shared" si="4"/>
        <v>1222.8706717810676</v>
      </c>
      <c r="L9" s="33">
        <f t="shared" si="4"/>
        <v>1480.8215698792587</v>
      </c>
      <c r="M9" s="33">
        <f t="shared" si="4"/>
        <v>1138.9925961554839</v>
      </c>
      <c r="N9" s="33">
        <f t="shared" si="4"/>
        <v>960.61436822407416</v>
      </c>
      <c r="O9" s="33">
        <f t="shared" si="4"/>
        <v>952.93468202864892</v>
      </c>
      <c r="P9" s="33">
        <f t="shared" si="4"/>
        <v>965.21936827886634</v>
      </c>
      <c r="Q9" s="33">
        <f t="shared" si="4"/>
        <v>1073.9825978017336</v>
      </c>
      <c r="R9" s="33">
        <f t="shared" si="4"/>
        <v>850.73012872893423</v>
      </c>
      <c r="S9" s="33">
        <f t="shared" si="4"/>
        <v>1173.7853990689064</v>
      </c>
      <c r="T9" s="33">
        <f t="shared" si="4"/>
        <v>1928.0328849798861</v>
      </c>
      <c r="U9" s="33">
        <f t="shared" si="4"/>
        <v>1824.9353487364401</v>
      </c>
      <c r="V9" s="33">
        <f t="shared" si="4"/>
        <v>1667.219724604257</v>
      </c>
      <c r="W9" s="33">
        <f t="shared" si="4"/>
        <v>616.05550143572736</v>
      </c>
      <c r="X9" s="33">
        <f t="shared" si="4"/>
        <v>1965.3909867256486</v>
      </c>
      <c r="Y9" s="33">
        <f t="shared" si="4"/>
        <v>3797.3992770192131</v>
      </c>
      <c r="Z9" s="33">
        <f t="shared" si="4"/>
        <v>4707.7475228776202</v>
      </c>
      <c r="AA9" s="33">
        <f t="shared" si="4"/>
        <v>2936.9381729657621</v>
      </c>
      <c r="AB9" s="33">
        <f t="shared" si="4"/>
        <v>5966.4876019777867</v>
      </c>
      <c r="AC9" s="33">
        <f t="shared" si="4"/>
        <v>6072.6918104182923</v>
      </c>
      <c r="AD9" s="33">
        <f t="shared" si="4"/>
        <v>7019.1899062284028</v>
      </c>
      <c r="AE9" s="33">
        <f t="shared" si="4"/>
        <v>6359.0560207116523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522.84484545622092</v>
      </c>
      <c r="D10" s="94">
        <f>+'CO2'!D10+'abs CO2'!D10+'CH4'!D10*PCG!$C$5+N2O!D10*PCG!$C$6+HFC!D10+PFC!D10+'SF6'!D10</f>
        <v>298.61228496464611</v>
      </c>
      <c r="E10" s="94">
        <f>+'CO2'!E10+'abs CO2'!E10+'CH4'!E10*PCG!$C$5+N2O!E10*PCG!$C$6+HFC!E10+PFC!E10+'SF6'!E10</f>
        <v>155.81401023342715</v>
      </c>
      <c r="F10" s="94">
        <f>+'CO2'!F10+'abs CO2'!F10+'CH4'!F10*PCG!$C$5+N2O!F10*PCG!$C$6+HFC!F10+PFC!F10+'SF6'!F10</f>
        <v>182.60969273406911</v>
      </c>
      <c r="G10" s="94">
        <f>+'CO2'!G10+'abs CO2'!G10+'CH4'!G10*PCG!$C$5+N2O!G10*PCG!$C$6+HFC!G10+PFC!G10+'SF6'!G10</f>
        <v>311.90404600274684</v>
      </c>
      <c r="H10" s="94">
        <f>+'CO2'!H10+'abs CO2'!H10+'CH4'!H10*PCG!$C$5+N2O!H10*PCG!$C$6+HFC!H10+PFC!H10+'SF6'!H10</f>
        <v>328.74059271294601</v>
      </c>
      <c r="I10" s="94">
        <f>+'CO2'!I10+'abs CO2'!I10+'CH4'!I10*PCG!$C$5+N2O!I10*PCG!$C$6+HFC!I10+PFC!I10+'SF6'!I10</f>
        <v>1067.8084509367636</v>
      </c>
      <c r="J10" s="94">
        <f>+'CO2'!J10+'abs CO2'!J10+'CH4'!J10*PCG!$C$5+N2O!J10*PCG!$C$6+HFC!J10+PFC!J10+'SF6'!J10</f>
        <v>1004.4820316747924</v>
      </c>
      <c r="K10" s="94">
        <f>+'CO2'!K10+'abs CO2'!K10+'CH4'!K10*PCG!$C$5+N2O!K10*PCG!$C$6+HFC!K10+PFC!K10+'SF6'!K10</f>
        <v>1222.8706717810676</v>
      </c>
      <c r="L10" s="94">
        <f>+'CO2'!L10+'abs CO2'!L10+'CH4'!L10*PCG!$C$5+N2O!L10*PCG!$C$6+HFC!L10+PFC!L10+'SF6'!L10</f>
        <v>1480.8215698792587</v>
      </c>
      <c r="M10" s="94">
        <f>+'CO2'!M10+'abs CO2'!M10+'CH4'!M10*PCG!$C$5+N2O!M10*PCG!$C$6+HFC!M10+PFC!M10+'SF6'!M10</f>
        <v>1138.9925961554839</v>
      </c>
      <c r="N10" s="94">
        <f>+'CO2'!N10+'abs CO2'!N10+'CH4'!N10*PCG!$C$5+N2O!N10*PCG!$C$6+HFC!N10+PFC!N10+'SF6'!N10</f>
        <v>960.61436822407416</v>
      </c>
      <c r="O10" s="94">
        <f>+'CO2'!O10+'abs CO2'!O10+'CH4'!O10*PCG!$C$5+N2O!O10*PCG!$C$6+HFC!O10+PFC!O10+'SF6'!O10</f>
        <v>952.93468202864892</v>
      </c>
      <c r="P10" s="94">
        <f>+'CO2'!P10+'abs CO2'!P10+'CH4'!P10*PCG!$C$5+N2O!P10*PCG!$C$6+HFC!P10+PFC!P10+'SF6'!P10</f>
        <v>965.21936827886634</v>
      </c>
      <c r="Q10" s="94">
        <f>+'CO2'!Q10+'abs CO2'!Q10+'CH4'!Q10*PCG!$C$5+N2O!Q10*PCG!$C$6+HFC!Q10+PFC!Q10+'SF6'!Q10</f>
        <v>1073.9825978017336</v>
      </c>
      <c r="R10" s="94">
        <f>+'CO2'!R10+'abs CO2'!R10+'CH4'!R10*PCG!$C$5+N2O!R10*PCG!$C$6+HFC!R10+PFC!R10+'SF6'!R10</f>
        <v>850.73012872893423</v>
      </c>
      <c r="S10" s="94">
        <f>+'CO2'!S10+'abs CO2'!S10+'CH4'!S10*PCG!$C$5+N2O!S10*PCG!$C$6+HFC!S10+PFC!S10+'SF6'!S10</f>
        <v>1173.7853990689064</v>
      </c>
      <c r="T10" s="94">
        <f>+'CO2'!T10+'abs CO2'!T10+'CH4'!T10*PCG!$C$5+N2O!T10*PCG!$C$6+HFC!T10+PFC!T10+'SF6'!T10</f>
        <v>1928.0328849798861</v>
      </c>
      <c r="U10" s="94">
        <f>+'CO2'!U10+'abs CO2'!U10+'CH4'!U10*PCG!$C$5+N2O!U10*PCG!$C$6+HFC!U10+PFC!U10+'SF6'!U10</f>
        <v>1824.9353487364401</v>
      </c>
      <c r="V10" s="94">
        <f>+'CO2'!V10+'abs CO2'!V10+'CH4'!V10*PCG!$C$5+N2O!V10*PCG!$C$6+HFC!V10+PFC!V10+'SF6'!V10</f>
        <v>1667.219724604257</v>
      </c>
      <c r="W10" s="94">
        <f>+'CO2'!W10+'abs CO2'!W10+'CH4'!W10*PCG!$C$5+N2O!W10*PCG!$C$6+HFC!W10+PFC!W10+'SF6'!W10</f>
        <v>616.05550143572736</v>
      </c>
      <c r="X10" s="94">
        <f>+'CO2'!X10+'abs CO2'!X10+'CH4'!X10*PCG!$C$5+N2O!X10*PCG!$C$6+HFC!X10+PFC!X10+'SF6'!X10</f>
        <v>1965.3909867256486</v>
      </c>
      <c r="Y10" s="94">
        <f>+'CO2'!Y10+'abs CO2'!Y10+'CH4'!Y10*PCG!$C$5+N2O!Y10*PCG!$C$6+HFC!Y10+PFC!Y10+'SF6'!Y10</f>
        <v>3797.3992770192131</v>
      </c>
      <c r="Z10" s="94">
        <f>+'CO2'!Z10+'abs CO2'!Z10+'CH4'!Z10*PCG!$C$5+N2O!Z10*PCG!$C$6+HFC!Z10+PFC!Z10+'SF6'!Z10</f>
        <v>4707.7475228776202</v>
      </c>
      <c r="AA10" s="94">
        <f>+'CO2'!AA10+'abs CO2'!AA10+'CH4'!AA10*PCG!$C$5+N2O!AA10*PCG!$C$6+HFC!AA10+PFC!AA10+'SF6'!AA10</f>
        <v>2936.9381729657621</v>
      </c>
      <c r="AB10" s="94">
        <f>+'CO2'!AB10+'abs CO2'!AB10+'CH4'!AB10*PCG!$C$5+N2O!AB10*PCG!$C$6+HFC!AB10+PFC!AB10+'SF6'!AB10</f>
        <v>5966.4876019777867</v>
      </c>
      <c r="AC10" s="94">
        <f>+'CO2'!AC10+'abs CO2'!AC10+'CH4'!AC10*PCG!$C$5+N2O!AC10*PCG!$C$6+HFC!AC10+PFC!AC10+'SF6'!AC10</f>
        <v>6072.6918104182923</v>
      </c>
      <c r="AD10" s="94">
        <f>+'CO2'!AD10+'abs CO2'!AD10+'CH4'!AD10*PCG!$C$5+N2O!AD10*PCG!$C$6+HFC!AD10+PFC!AD10+'SF6'!AD10</f>
        <v>7019.1899062284028</v>
      </c>
      <c r="AE10" s="94">
        <f>+'CO2'!AE10+'abs CO2'!AE10+'CH4'!AE10*PCG!$C$5+N2O!AE10*PCG!$C$6+HFC!AE10+PFC!AE10+'SF6'!AE10</f>
        <v>6359.0560207116523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800.82056022128688</v>
      </c>
      <c r="D13" s="94">
        <f>+'CO2'!D13+'abs CO2'!D13+'CH4'!D13*PCG!$C$5+N2O!D13*PCG!$C$6+HFC!D13+PFC!D13+'SF6'!D13</f>
        <v>811.0564319548522</v>
      </c>
      <c r="E13" s="94">
        <f>+'CO2'!E13+'abs CO2'!E13+'CH4'!E13*PCG!$C$5+N2O!E13*PCG!$C$6+HFC!E13+PFC!E13+'SF6'!E13</f>
        <v>845.04501925663988</v>
      </c>
      <c r="F13" s="94">
        <f>+'CO2'!F13+'abs CO2'!F13+'CH4'!F13*PCG!$C$5+N2O!F13*PCG!$C$6+HFC!F13+PFC!F13+'SF6'!F13</f>
        <v>915.92344690567757</v>
      </c>
      <c r="G13" s="94">
        <f>+'CO2'!G13+'abs CO2'!G13+'CH4'!G13*PCG!$C$5+N2O!G13*PCG!$C$6+HFC!G13+PFC!G13+'SF6'!G13</f>
        <v>791.39761231592877</v>
      </c>
      <c r="H13" s="94">
        <f>+'CO2'!H13+'abs CO2'!H13+'CH4'!H13*PCG!$C$5+N2O!H13*PCG!$C$6+HFC!H13+PFC!H13+'SF6'!H13</f>
        <v>775.22761692109134</v>
      </c>
      <c r="I13" s="94">
        <f>+'CO2'!I13+'abs CO2'!I13+'CH4'!I13*PCG!$C$5+N2O!I13*PCG!$C$6+HFC!I13+PFC!I13+'SF6'!I13</f>
        <v>870.45572517452865</v>
      </c>
      <c r="J13" s="94">
        <f>+'CO2'!J13+'abs CO2'!J13+'CH4'!J13*PCG!$C$5+N2O!J13*PCG!$C$6+HFC!J13+PFC!J13+'SF6'!J13</f>
        <v>757.81211716796395</v>
      </c>
      <c r="K13" s="94">
        <f>+'CO2'!K13+'abs CO2'!K13+'CH4'!K13*PCG!$C$5+N2O!K13*PCG!$C$6+HFC!K13+PFC!K13+'SF6'!K13</f>
        <v>922.97839389769024</v>
      </c>
      <c r="L13" s="94">
        <f>+'CO2'!L13+'abs CO2'!L13+'CH4'!L13*PCG!$C$5+N2O!L13*PCG!$C$6+HFC!L13+PFC!L13+'SF6'!L13</f>
        <v>831.81197579371144</v>
      </c>
      <c r="M13" s="94">
        <f>+'CO2'!M13+'abs CO2'!M13+'CH4'!M13*PCG!$C$5+N2O!M13*PCG!$C$6+HFC!M13+PFC!M13+'SF6'!M13</f>
        <v>702.09526819031987</v>
      </c>
      <c r="N13" s="94">
        <f>+'CO2'!N13+'abs CO2'!N13+'CH4'!N13*PCG!$C$5+N2O!N13*PCG!$C$6+HFC!N13+PFC!N13+'SF6'!N13</f>
        <v>852.25482814963379</v>
      </c>
      <c r="O13" s="94">
        <f>+'CO2'!O13+'abs CO2'!O13+'CH4'!O13*PCG!$C$5+N2O!O13*PCG!$C$6+HFC!O13+PFC!O13+'SF6'!O13</f>
        <v>1135.2466120708577</v>
      </c>
      <c r="P13" s="94">
        <f>+'CO2'!P13+'abs CO2'!P13+'CH4'!P13*PCG!$C$5+N2O!P13*PCG!$C$6+HFC!P13+PFC!P13+'SF6'!P13</f>
        <v>1002.7035325162059</v>
      </c>
      <c r="Q13" s="94">
        <f>+'CO2'!Q13+'abs CO2'!Q13+'CH4'!Q13*PCG!$C$5+N2O!Q13*PCG!$C$6+HFC!Q13+PFC!Q13+'SF6'!Q13</f>
        <v>1272.1937650243894</v>
      </c>
      <c r="R13" s="94">
        <f>+'CO2'!R13+'abs CO2'!R13+'CH4'!R13*PCG!$C$5+N2O!R13*PCG!$C$6+HFC!R13+PFC!R13+'SF6'!R13</f>
        <v>1174.7271642864389</v>
      </c>
      <c r="S13" s="94">
        <f>+'CO2'!S13+'abs CO2'!S13+'CH4'!S13*PCG!$C$5+N2O!S13*PCG!$C$6+HFC!S13+PFC!S13+'SF6'!S13</f>
        <v>1090.4568865732331</v>
      </c>
      <c r="T13" s="94">
        <f>+'CO2'!T13+'abs CO2'!T13+'CH4'!T13*PCG!$C$5+N2O!T13*PCG!$C$6+HFC!T13+PFC!T13+'SF6'!T13</f>
        <v>829.58797003378277</v>
      </c>
      <c r="U13" s="94">
        <f>+'CO2'!U13+'abs CO2'!U13+'CH4'!U13*PCG!$C$5+N2O!U13*PCG!$C$6+HFC!U13+PFC!U13+'SF6'!U13</f>
        <v>783.9495065290007</v>
      </c>
      <c r="V13" s="94">
        <f>+'CO2'!V13+'abs CO2'!V13+'CH4'!V13*PCG!$C$5+N2O!V13*PCG!$C$6+HFC!V13+PFC!V13+'SF6'!V13</f>
        <v>900.65225322429455</v>
      </c>
      <c r="W13" s="94">
        <f>+'CO2'!W13+'abs CO2'!W13+'CH4'!W13*PCG!$C$5+N2O!W13*PCG!$C$6+HFC!W13+PFC!W13+'SF6'!W13</f>
        <v>469.00088809773519</v>
      </c>
      <c r="X13" s="94">
        <f>+'CO2'!X13+'abs CO2'!X13+'CH4'!X13*PCG!$C$5+N2O!X13*PCG!$C$6+HFC!X13+PFC!X13+'SF6'!X13</f>
        <v>599.84113729687556</v>
      </c>
      <c r="Y13" s="94">
        <f>+'CO2'!Y13+'abs CO2'!Y13+'CH4'!Y13*PCG!$C$5+N2O!Y13*PCG!$C$6+HFC!Y13+PFC!Y13+'SF6'!Y13</f>
        <v>511.12854606066435</v>
      </c>
      <c r="Z13" s="94">
        <f>+'CO2'!Z13+'abs CO2'!Z13+'CH4'!Z13*PCG!$C$5+N2O!Z13*PCG!$C$6+HFC!Z13+PFC!Z13+'SF6'!Z13</f>
        <v>966.53931055214764</v>
      </c>
      <c r="AA13" s="94">
        <f>+'CO2'!AA13+'abs CO2'!AA13+'CH4'!AA13*PCG!$C$5+N2O!AA13*PCG!$C$6+HFC!AA13+PFC!AA13+'SF6'!AA13</f>
        <v>520.48095332186153</v>
      </c>
      <c r="AB13" s="94">
        <f>+'CO2'!AB13+'abs CO2'!AB13+'CH4'!AB13*PCG!$C$5+N2O!AB13*PCG!$C$6+HFC!AB13+PFC!AB13+'SF6'!AB13</f>
        <v>472.31390210594304</v>
      </c>
      <c r="AC13" s="94">
        <f>+'CO2'!AC13+'abs CO2'!AC13+'CH4'!AC13*PCG!$C$5+N2O!AC13*PCG!$C$6+HFC!AC13+PFC!AC13+'SF6'!AC13</f>
        <v>190.24104733073531</v>
      </c>
      <c r="AD13" s="94">
        <f>+'CO2'!AD13+'abs CO2'!AD13+'CH4'!AD13*PCG!$C$5+N2O!AD13*PCG!$C$6+HFC!AD13+PFC!AD13+'SF6'!AD13</f>
        <v>200.90143221739234</v>
      </c>
      <c r="AE13" s="94">
        <f>+'CO2'!AE13+'abs CO2'!AE13+'CH4'!AE13*PCG!$C$5+N2O!AE13*PCG!$C$6+HFC!AE13+PFC!AE13+'SF6'!AE13</f>
        <v>273.87906578861862</v>
      </c>
    </row>
    <row r="14" spans="1:32" x14ac:dyDescent="0.2">
      <c r="A14" s="13" t="s">
        <v>37</v>
      </c>
      <c r="B14" s="4" t="s">
        <v>38</v>
      </c>
      <c r="C14" s="33">
        <f>+C15+C16</f>
        <v>303.62254853976901</v>
      </c>
      <c r="D14" s="33">
        <f t="shared" ref="D14:AE14" si="5">+D15+D16</f>
        <v>328.64928816078026</v>
      </c>
      <c r="E14" s="33">
        <f t="shared" si="5"/>
        <v>392.73083139957055</v>
      </c>
      <c r="F14" s="33">
        <f t="shared" si="5"/>
        <v>369.15143670634461</v>
      </c>
      <c r="G14" s="33">
        <f t="shared" si="5"/>
        <v>192.96845576586878</v>
      </c>
      <c r="H14" s="33">
        <f t="shared" si="5"/>
        <v>154.88070496097379</v>
      </c>
      <c r="I14" s="33">
        <f t="shared" si="5"/>
        <v>126.05299652180361</v>
      </c>
      <c r="J14" s="33">
        <f t="shared" si="5"/>
        <v>69.475677899304955</v>
      </c>
      <c r="K14" s="33">
        <f t="shared" si="5"/>
        <v>389.17200448836462</v>
      </c>
      <c r="L14" s="33">
        <f t="shared" si="5"/>
        <v>132.79266784784804</v>
      </c>
      <c r="M14" s="33">
        <f t="shared" si="5"/>
        <v>162.2591445874769</v>
      </c>
      <c r="N14" s="33">
        <f t="shared" si="5"/>
        <v>164.27980738052443</v>
      </c>
      <c r="O14" s="33">
        <f t="shared" si="5"/>
        <v>229.18274384015322</v>
      </c>
      <c r="P14" s="33">
        <f t="shared" si="5"/>
        <v>318.68252680752647</v>
      </c>
      <c r="Q14" s="33">
        <f t="shared" si="5"/>
        <v>720.09879007464781</v>
      </c>
      <c r="R14" s="33">
        <f t="shared" si="5"/>
        <v>208.18256846763617</v>
      </c>
      <c r="S14" s="33">
        <f t="shared" si="5"/>
        <v>150.73509792882274</v>
      </c>
      <c r="T14" s="33">
        <f t="shared" si="5"/>
        <v>557.90181205878332</v>
      </c>
      <c r="U14" s="33">
        <f t="shared" si="5"/>
        <v>461.56793985205599</v>
      </c>
      <c r="V14" s="33">
        <f t="shared" si="5"/>
        <v>181.22450305173814</v>
      </c>
      <c r="W14" s="33">
        <f t="shared" si="5"/>
        <v>134.07775834147668</v>
      </c>
      <c r="X14" s="33">
        <f t="shared" si="5"/>
        <v>198.77113772795164</v>
      </c>
      <c r="Y14" s="33">
        <f t="shared" si="5"/>
        <v>238.87898648648124</v>
      </c>
      <c r="Z14" s="33">
        <f t="shared" si="5"/>
        <v>42.136346967413857</v>
      </c>
      <c r="AA14" s="33">
        <f t="shared" si="5"/>
        <v>43.15133172977572</v>
      </c>
      <c r="AB14" s="33">
        <f t="shared" si="5"/>
        <v>32.61616562405483</v>
      </c>
      <c r="AC14" s="33">
        <f t="shared" si="5"/>
        <v>25.891516159529406</v>
      </c>
      <c r="AD14" s="33">
        <f t="shared" si="5"/>
        <v>15.491187277015035</v>
      </c>
      <c r="AE14" s="33">
        <f t="shared" si="5"/>
        <v>9.2904947074391142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303.44896346710868</v>
      </c>
      <c r="D15" s="94">
        <f>+'CO2'!D15+'abs CO2'!D15+'CH4'!D15*PCG!$C$5+N2O!D15*PCG!$C$6+HFC!D15+PFC!D15+'SF6'!D15</f>
        <v>328.59115258636405</v>
      </c>
      <c r="E15" s="94">
        <f>+'CO2'!E15+'abs CO2'!E15+'CH4'!E15*PCG!$C$5+N2O!E15*PCG!$C$6+HFC!E15+PFC!E15+'SF6'!E15</f>
        <v>392.68744142072347</v>
      </c>
      <c r="F15" s="94">
        <f>+'CO2'!F15+'abs CO2'!F15+'CH4'!F15*PCG!$C$5+N2O!F15*PCG!$C$6+HFC!F15+PFC!F15+'SF6'!F15</f>
        <v>369.11707515435239</v>
      </c>
      <c r="G15" s="94">
        <f>+'CO2'!G15+'abs CO2'!G15+'CH4'!G15*PCG!$C$5+N2O!G15*PCG!$C$6+HFC!G15+PFC!G15+'SF6'!G15</f>
        <v>192.94013937425075</v>
      </c>
      <c r="H15" s="94">
        <f>+'CO2'!H15+'abs CO2'!H15+'CH4'!H15*PCG!$C$5+N2O!H15*PCG!$C$6+HFC!H15+PFC!H15+'SF6'!H15</f>
        <v>154.85570204868915</v>
      </c>
      <c r="I15" s="94">
        <f>+'CO2'!I15+'abs CO2'!I15+'CH4'!I15*PCG!$C$5+N2O!I15*PCG!$C$6+HFC!I15+PFC!I15+'SF6'!I15</f>
        <v>126.03875037911006</v>
      </c>
      <c r="J15" s="94">
        <f>+'CO2'!J15+'abs CO2'!J15+'CH4'!J15*PCG!$C$5+N2O!J15*PCG!$C$6+HFC!J15+PFC!J15+'SF6'!J15</f>
        <v>69.463241863837297</v>
      </c>
      <c r="K15" s="94">
        <f>+'CO2'!K15+'abs CO2'!K15+'CH4'!K15*PCG!$C$5+N2O!K15*PCG!$C$6+HFC!K15+PFC!K15+'SF6'!K15</f>
        <v>389.10461578137017</v>
      </c>
      <c r="L15" s="94">
        <f>+'CO2'!L15+'abs CO2'!L15+'CH4'!L15*PCG!$C$5+N2O!L15*PCG!$C$6+HFC!L15+PFC!L15+'SF6'!L15</f>
        <v>132.75381007201375</v>
      </c>
      <c r="M15" s="94">
        <f>+'CO2'!M15+'abs CO2'!M15+'CH4'!M15*PCG!$C$5+N2O!M15*PCG!$C$6+HFC!M15+PFC!M15+'SF6'!M15</f>
        <v>162.2591445874769</v>
      </c>
      <c r="N15" s="94">
        <f>+'CO2'!N15+'abs CO2'!N15+'CH4'!N15*PCG!$C$5+N2O!N15*PCG!$C$6+HFC!N15+PFC!N15+'SF6'!N15</f>
        <v>164.27980738052443</v>
      </c>
      <c r="O15" s="94">
        <f>+'CO2'!O15+'abs CO2'!O15+'CH4'!O15*PCG!$C$5+N2O!O15*PCG!$C$6+HFC!O15+PFC!O15+'SF6'!O15</f>
        <v>228.92565170368366</v>
      </c>
      <c r="P15" s="94">
        <f>+'CO2'!P15+'abs CO2'!P15+'CH4'!P15*PCG!$C$5+N2O!P15*PCG!$C$6+HFC!P15+PFC!P15+'SF6'!P15</f>
        <v>318.68252680752647</v>
      </c>
      <c r="Q15" s="94">
        <f>+'CO2'!Q15+'abs CO2'!Q15+'CH4'!Q15*PCG!$C$5+N2O!Q15*PCG!$C$6+HFC!Q15+PFC!Q15+'SF6'!Q15</f>
        <v>718.28659791346456</v>
      </c>
      <c r="R15" s="94">
        <f>+'CO2'!R15+'abs CO2'!R15+'CH4'!R15*PCG!$C$5+N2O!R15*PCG!$C$6+HFC!R15+PFC!R15+'SF6'!R15</f>
        <v>207.91775854669484</v>
      </c>
      <c r="S15" s="94">
        <f>+'CO2'!S15+'abs CO2'!S15+'CH4'!S15*PCG!$C$5+N2O!S15*PCG!$C$6+HFC!S15+PFC!S15+'SF6'!S15</f>
        <v>150.54230553965149</v>
      </c>
      <c r="T15" s="94">
        <f>+'CO2'!T15+'abs CO2'!T15+'CH4'!T15*PCG!$C$5+N2O!T15*PCG!$C$6+HFC!T15+PFC!T15+'SF6'!T15</f>
        <v>555.8093341339162</v>
      </c>
      <c r="U15" s="94">
        <f>+'CO2'!U15+'abs CO2'!U15+'CH4'!U15*PCG!$C$5+N2O!U15*PCG!$C$6+HFC!U15+PFC!U15+'SF6'!U15</f>
        <v>461.56793985205599</v>
      </c>
      <c r="V15" s="94">
        <f>+'CO2'!V15+'abs CO2'!V15+'CH4'!V15*PCG!$C$5+N2O!V15*PCG!$C$6+HFC!V15+PFC!V15+'SF6'!V15</f>
        <v>181.16996412285727</v>
      </c>
      <c r="W15" s="94">
        <f>+'CO2'!W15+'abs CO2'!W15+'CH4'!W15*PCG!$C$5+N2O!W15*PCG!$C$6+HFC!W15+PFC!W15+'SF6'!W15</f>
        <v>134.07775834147668</v>
      </c>
      <c r="X15" s="94">
        <f>+'CO2'!X15+'abs CO2'!X15+'CH4'!X15*PCG!$C$5+N2O!X15*PCG!$C$6+HFC!X15+PFC!X15+'SF6'!X15</f>
        <v>198.77113772795164</v>
      </c>
      <c r="Y15" s="94">
        <f>+'CO2'!Y15+'abs CO2'!Y15+'CH4'!Y15*PCG!$C$5+N2O!Y15*PCG!$C$6+HFC!Y15+PFC!Y15+'SF6'!Y15</f>
        <v>237.98464317122745</v>
      </c>
      <c r="Z15" s="94">
        <f>+'CO2'!Z15+'abs CO2'!Z15+'CH4'!Z15*PCG!$C$5+N2O!Z15*PCG!$C$6+HFC!Z15+PFC!Z15+'SF6'!Z15</f>
        <v>41.982681964343847</v>
      </c>
      <c r="AA15" s="94">
        <f>+'CO2'!AA15+'abs CO2'!AA15+'CH4'!AA15*PCG!$C$5+N2O!AA15*PCG!$C$6+HFC!AA15+PFC!AA15+'SF6'!AA15</f>
        <v>43.073217718601917</v>
      </c>
      <c r="AB15" s="94">
        <f>+'CO2'!AB15+'abs CO2'!AB15+'CH4'!AB15*PCG!$C$5+N2O!AB15*PCG!$C$6+HFC!AB15+PFC!AB15+'SF6'!AB15</f>
        <v>32.555509382441741</v>
      </c>
      <c r="AC15" s="94">
        <f>+'CO2'!AC15+'abs CO2'!AC15+'CH4'!AC15*PCG!$C$5+N2O!AC15*PCG!$C$6+HFC!AC15+PFC!AC15+'SF6'!AC15</f>
        <v>25.891516159529406</v>
      </c>
      <c r="AD15" s="94">
        <f>+'CO2'!AD15+'abs CO2'!AD15+'CH4'!AD15*PCG!$C$5+N2O!AD15*PCG!$C$6+HFC!AD15+PFC!AD15+'SF6'!AD15</f>
        <v>15.491187277015035</v>
      </c>
      <c r="AE15" s="94">
        <f>+'CO2'!AE15+'abs CO2'!AE15+'CH4'!AE15*PCG!$C$5+N2O!AE15*PCG!$C$6+HFC!AE15+PFC!AE15+'SF6'!AE15</f>
        <v>9.2904947074391142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0.17358507266034326</v>
      </c>
      <c r="D16" s="94">
        <f>+'CO2'!D16+'abs CO2'!D16+'CH4'!D16*PCG!$C$5+N2O!D16*PCG!$C$6+HFC!D16+PFC!D16+'SF6'!D16</f>
        <v>5.8135574416238643E-2</v>
      </c>
      <c r="E16" s="94">
        <f>+'CO2'!E16+'abs CO2'!E16+'CH4'!E16*PCG!$C$5+N2O!E16*PCG!$C$6+HFC!E16+PFC!E16+'SF6'!E16</f>
        <v>4.3389978847064276E-2</v>
      </c>
      <c r="F16" s="94">
        <f>+'CO2'!F16+'abs CO2'!F16+'CH4'!F16*PCG!$C$5+N2O!F16*PCG!$C$6+HFC!F16+PFC!F16+'SF6'!F16</f>
        <v>3.4361551992247545E-2</v>
      </c>
      <c r="G16" s="94">
        <f>+'CO2'!G16+'abs CO2'!G16+'CH4'!G16*PCG!$C$5+N2O!G16*PCG!$C$6+HFC!G16+PFC!G16+'SF6'!G16</f>
        <v>2.831639161802953E-2</v>
      </c>
      <c r="H16" s="94">
        <f>+'CO2'!H16+'abs CO2'!H16+'CH4'!H16*PCG!$C$5+N2O!H16*PCG!$C$6+HFC!H16+PFC!H16+'SF6'!H16</f>
        <v>2.500291228464328E-2</v>
      </c>
      <c r="I16" s="94">
        <f>+'CO2'!I16+'abs CO2'!I16+'CH4'!I16*PCG!$C$5+N2O!I16*PCG!$C$6+HFC!I16+PFC!I16+'SF6'!I16</f>
        <v>1.424614269354824E-2</v>
      </c>
      <c r="J16" s="94">
        <f>+'CO2'!J16+'abs CO2'!J16+'CH4'!J16*PCG!$C$5+N2O!J16*PCG!$C$6+HFC!J16+PFC!J16+'SF6'!J16</f>
        <v>1.2436035467662324E-2</v>
      </c>
      <c r="K16" s="94">
        <f>+'CO2'!K16+'abs CO2'!K16+'CH4'!K16*PCG!$C$5+N2O!K16*PCG!$C$6+HFC!K16+PFC!K16+'SF6'!K16</f>
        <v>6.7388706994455497E-2</v>
      </c>
      <c r="L16" s="94">
        <f>+'CO2'!L16+'abs CO2'!L16+'CH4'!L16*PCG!$C$5+N2O!L16*PCG!$C$6+HFC!L16+PFC!L16+'SF6'!L16</f>
        <v>3.8857775834298718E-2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0.25709213646956564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1.8121921611832867</v>
      </c>
      <c r="R16" s="94">
        <f>+'CO2'!R16+'abs CO2'!R16+'CH4'!R16*PCG!$C$5+N2O!R16*PCG!$C$6+HFC!R16+PFC!R16+'SF6'!R16</f>
        <v>0.26480992094131878</v>
      </c>
      <c r="S16" s="94">
        <f>+'CO2'!S16+'abs CO2'!S16+'CH4'!S16*PCG!$C$5+N2O!S16*PCG!$C$6+HFC!S16+PFC!S16+'SF6'!S16</f>
        <v>0.19279238917123531</v>
      </c>
      <c r="T16" s="94">
        <f>+'CO2'!T16+'abs CO2'!T16+'CH4'!T16*PCG!$C$5+N2O!T16*PCG!$C$6+HFC!T16+PFC!T16+'SF6'!T16</f>
        <v>2.092477924867179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5.4538928880882818E-2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0.89434331525379418</v>
      </c>
      <c r="Z16" s="94">
        <f>+'CO2'!Z16+'abs CO2'!Z16+'CH4'!Z16*PCG!$C$5+N2O!Z16*PCG!$C$6+HFC!Z16+PFC!Z16+'SF6'!Z16</f>
        <v>0.15366500307000738</v>
      </c>
      <c r="AA16" s="94">
        <f>+'CO2'!AA16+'abs CO2'!AA16+'CH4'!AA16*PCG!$C$5+N2O!AA16*PCG!$C$6+HFC!AA16+PFC!AA16+'SF6'!AA16</f>
        <v>7.8114011173804607E-2</v>
      </c>
      <c r="AB16" s="94">
        <f>+'CO2'!AB16+'abs CO2'!AB16+'CH4'!AB16*PCG!$C$5+N2O!AB16*PCG!$C$6+HFC!AB16+PFC!AB16+'SF6'!AB16</f>
        <v>6.0656241613088781E-2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1903.8415617063583</v>
      </c>
      <c r="D17" s="33">
        <f t="shared" si="6"/>
        <v>1912.5198021756239</v>
      </c>
      <c r="E17" s="33">
        <f t="shared" si="6"/>
        <v>2300.2359121580225</v>
      </c>
      <c r="F17" s="33">
        <f t="shared" si="6"/>
        <v>2375.0587728614664</v>
      </c>
      <c r="G17" s="33">
        <f t="shared" si="6"/>
        <v>2285.476608961781</v>
      </c>
      <c r="H17" s="33">
        <f t="shared" si="6"/>
        <v>2361.5979549452354</v>
      </c>
      <c r="I17" s="33">
        <f t="shared" si="6"/>
        <v>2267.2509850963002</v>
      </c>
      <c r="J17" s="33">
        <f t="shared" si="6"/>
        <v>2837.8885894868681</v>
      </c>
      <c r="K17" s="33">
        <f t="shared" si="6"/>
        <v>2790.1640363758816</v>
      </c>
      <c r="L17" s="33">
        <f t="shared" si="6"/>
        <v>2769.5909632433263</v>
      </c>
      <c r="M17" s="33">
        <f t="shared" si="6"/>
        <v>2826.5529338999627</v>
      </c>
      <c r="N17" s="33">
        <f t="shared" si="6"/>
        <v>2741.832945476222</v>
      </c>
      <c r="O17" s="33">
        <f t="shared" si="6"/>
        <v>2607.4753659862495</v>
      </c>
      <c r="P17" s="33">
        <f t="shared" si="6"/>
        <v>2813.729432719751</v>
      </c>
      <c r="Q17" s="33">
        <f t="shared" si="6"/>
        <v>2688.7687860737142</v>
      </c>
      <c r="R17" s="33">
        <f t="shared" si="6"/>
        <v>3021.7168167404457</v>
      </c>
      <c r="S17" s="33">
        <f t="shared" si="6"/>
        <v>3273.0268295076385</v>
      </c>
      <c r="T17" s="33">
        <f t="shared" si="6"/>
        <v>3192.4051984275447</v>
      </c>
      <c r="U17" s="33">
        <f t="shared" si="6"/>
        <v>2848.9551066417675</v>
      </c>
      <c r="V17" s="33">
        <f t="shared" si="6"/>
        <v>2532.3148185717182</v>
      </c>
      <c r="W17" s="33">
        <f t="shared" si="6"/>
        <v>1584.2750414648767</v>
      </c>
      <c r="X17" s="33">
        <f t="shared" si="6"/>
        <v>1993.440551269719</v>
      </c>
      <c r="Y17" s="33">
        <f t="shared" si="6"/>
        <v>2731.648885011864</v>
      </c>
      <c r="Z17" s="33">
        <f t="shared" si="6"/>
        <v>1869.5794858089355</v>
      </c>
      <c r="AA17" s="33">
        <f t="shared" si="6"/>
        <v>1904.2237418111756</v>
      </c>
      <c r="AB17" s="33">
        <f t="shared" si="6"/>
        <v>1629.5779319349995</v>
      </c>
      <c r="AC17" s="33">
        <f t="shared" si="6"/>
        <v>1810.1679382034465</v>
      </c>
      <c r="AD17" s="33">
        <f t="shared" si="6"/>
        <v>1561.0448665439071</v>
      </c>
      <c r="AE17" s="33">
        <f t="shared" si="6"/>
        <v>1623.2763812727937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1085.4739947170528</v>
      </c>
      <c r="D18" s="94">
        <f>+'CO2'!D18+'abs CO2'!D18+'CH4'!D18*PCG!$C$5+N2O!D18*PCG!$C$6+HFC!D18+PFC!D18+'SF6'!D18</f>
        <v>1021.5800016300614</v>
      </c>
      <c r="E18" s="94">
        <f>+'CO2'!E18+'abs CO2'!E18+'CH4'!E18*PCG!$C$5+N2O!E18*PCG!$C$6+HFC!E18+PFC!E18+'SF6'!E18</f>
        <v>1270.9161397184062</v>
      </c>
      <c r="F18" s="94">
        <f>+'CO2'!F18+'abs CO2'!F18+'CH4'!F18*PCG!$C$5+N2O!F18*PCG!$C$6+HFC!F18+PFC!F18+'SF6'!F18</f>
        <v>1366.427832229662</v>
      </c>
      <c r="G18" s="94">
        <f>+'CO2'!G18+'abs CO2'!G18+'CH4'!G18*PCG!$C$5+N2O!G18*PCG!$C$6+HFC!G18+PFC!G18+'SF6'!G18</f>
        <v>1207.3005103250414</v>
      </c>
      <c r="H18" s="94">
        <f>+'CO2'!H18+'abs CO2'!H18+'CH4'!H18*PCG!$C$5+N2O!H18*PCG!$C$6+HFC!H18+PFC!H18+'SF6'!H18</f>
        <v>1165.9936356662215</v>
      </c>
      <c r="I18" s="94">
        <f>+'CO2'!I18+'abs CO2'!I18+'CH4'!I18*PCG!$C$5+N2O!I18*PCG!$C$6+HFC!I18+PFC!I18+'SF6'!I18</f>
        <v>1202.8471913571991</v>
      </c>
      <c r="J18" s="94">
        <f>+'CO2'!J18+'abs CO2'!J18+'CH4'!J18*PCG!$C$5+N2O!J18*PCG!$C$6+HFC!J18+PFC!J18+'SF6'!J18</f>
        <v>1337.8438953215896</v>
      </c>
      <c r="K18" s="94">
        <f>+'CO2'!K18+'abs CO2'!K18+'CH4'!K18*PCG!$C$5+N2O!K18*PCG!$C$6+HFC!K18+PFC!K18+'SF6'!K18</f>
        <v>1372.6286090156193</v>
      </c>
      <c r="L18" s="94">
        <f>+'CO2'!L18+'abs CO2'!L18+'CH4'!L18*PCG!$C$5+N2O!L18*PCG!$C$6+HFC!L18+PFC!L18+'SF6'!L18</f>
        <v>1411.4125336954037</v>
      </c>
      <c r="M18" s="94">
        <f>+'CO2'!M18+'abs CO2'!M18+'CH4'!M18*PCG!$C$5+N2O!M18*PCG!$C$6+HFC!M18+PFC!M18+'SF6'!M18</f>
        <v>1386.9580188692273</v>
      </c>
      <c r="N18" s="94">
        <f>+'CO2'!N18+'abs CO2'!N18+'CH4'!N18*PCG!$C$5+N2O!N18*PCG!$C$6+HFC!N18+PFC!N18+'SF6'!N18</f>
        <v>1294.394401344744</v>
      </c>
      <c r="O18" s="94">
        <f>+'CO2'!O18+'abs CO2'!O18+'CH4'!O18*PCG!$C$5+N2O!O18*PCG!$C$6+HFC!O18+PFC!O18+'SF6'!O18</f>
        <v>1248.4911491815867</v>
      </c>
      <c r="P18" s="94">
        <f>+'CO2'!P18+'abs CO2'!P18+'CH4'!P18*PCG!$C$5+N2O!P18*PCG!$C$6+HFC!P18+PFC!P18+'SF6'!P18</f>
        <v>1290.8049734541055</v>
      </c>
      <c r="Q18" s="94">
        <f>+'CO2'!Q18+'abs CO2'!Q18+'CH4'!Q18*PCG!$C$5+N2O!Q18*PCG!$C$6+HFC!Q18+PFC!Q18+'SF6'!Q18</f>
        <v>1167.3460460533299</v>
      </c>
      <c r="R18" s="94">
        <f>+'CO2'!R18+'abs CO2'!R18+'CH4'!R18*PCG!$C$5+N2O!R18*PCG!$C$6+HFC!R18+PFC!R18+'SF6'!R18</f>
        <v>1354.5526706340077</v>
      </c>
      <c r="S18" s="94">
        <f>+'CO2'!S18+'abs CO2'!S18+'CH4'!S18*PCG!$C$5+N2O!S18*PCG!$C$6+HFC!S18+PFC!S18+'SF6'!S18</f>
        <v>1438.7385041508458</v>
      </c>
      <c r="T18" s="94">
        <f>+'CO2'!T18+'abs CO2'!T18+'CH4'!T18*PCG!$C$5+N2O!T18*PCG!$C$6+HFC!T18+PFC!T18+'SF6'!T18</f>
        <v>1456.7243982263547</v>
      </c>
      <c r="U18" s="94">
        <f>+'CO2'!U18+'abs CO2'!U18+'CH4'!U18*PCG!$C$5+N2O!U18*PCG!$C$6+HFC!U18+PFC!U18+'SF6'!U18</f>
        <v>1402.2907526181327</v>
      </c>
      <c r="V18" s="94">
        <f>+'CO2'!V18+'abs CO2'!V18+'CH4'!V18*PCG!$C$5+N2O!V18*PCG!$C$6+HFC!V18+PFC!V18+'SF6'!V18</f>
        <v>1261.8486286872967</v>
      </c>
      <c r="W18" s="94">
        <f>+'CO2'!W18+'abs CO2'!W18+'CH4'!W18*PCG!$C$5+N2O!W18*PCG!$C$6+HFC!W18+PFC!W18+'SF6'!W18</f>
        <v>188.79159943294934</v>
      </c>
      <c r="X18" s="94">
        <f>+'CO2'!X18+'abs CO2'!X18+'CH4'!X18*PCG!$C$5+N2O!X18*PCG!$C$6+HFC!X18+PFC!X18+'SF6'!X18</f>
        <v>573.51833781367714</v>
      </c>
      <c r="Y18" s="94">
        <f>+'CO2'!Y18+'abs CO2'!Y18+'CH4'!Y18*PCG!$C$5+N2O!Y18*PCG!$C$6+HFC!Y18+PFC!Y18+'SF6'!Y18</f>
        <v>845.41280487275685</v>
      </c>
      <c r="Z18" s="94">
        <f>+'CO2'!Z18+'abs CO2'!Z18+'CH4'!Z18*PCG!$C$5+N2O!Z18*PCG!$C$6+HFC!Z18+PFC!Z18+'SF6'!Z18</f>
        <v>247.26317002154036</v>
      </c>
      <c r="AA18" s="94">
        <f>+'CO2'!AA18+'abs CO2'!AA18+'CH4'!AA18*PCG!$C$5+N2O!AA18*PCG!$C$6+HFC!AA18+PFC!AA18+'SF6'!AA18</f>
        <v>168.44599883765596</v>
      </c>
      <c r="AB18" s="94">
        <f>+'CO2'!AB18+'abs CO2'!AB18+'CH4'!AB18*PCG!$C$5+N2O!AB18*PCG!$C$6+HFC!AB18+PFC!AB18+'SF6'!AB18</f>
        <v>215.17094002489168</v>
      </c>
      <c r="AC18" s="94">
        <f>+'CO2'!AC18+'abs CO2'!AC18+'CH4'!AC18*PCG!$C$5+N2O!AC18*PCG!$C$6+HFC!AC18+PFC!AC18+'SF6'!AC18</f>
        <v>226.69166072483227</v>
      </c>
      <c r="AD18" s="94">
        <f>+'CO2'!AD18+'abs CO2'!AD18+'CH4'!AD18*PCG!$C$5+N2O!AD18*PCG!$C$6+HFC!AD18+PFC!AD18+'SF6'!AD18</f>
        <v>202.2393394315072</v>
      </c>
      <c r="AE18" s="94">
        <f>+'CO2'!AE18+'abs CO2'!AE18+'CH4'!AE18*PCG!$C$5+N2O!AE18*PCG!$C$6+HFC!AE18+PFC!AE18+'SF6'!AE18</f>
        <v>178.0520848163963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128.2692127247997</v>
      </c>
      <c r="D20" s="94">
        <f>+'CO2'!D20+'abs CO2'!D20+'CH4'!D20*PCG!$C$5+N2O!D20*PCG!$C$6+HFC!D20+PFC!D20+'SF6'!D20</f>
        <v>95.286130738785516</v>
      </c>
      <c r="E20" s="94">
        <f>+'CO2'!E20+'abs CO2'!E20+'CH4'!E20*PCG!$C$5+N2O!E20*PCG!$C$6+HFC!E20+PFC!E20+'SF6'!E20</f>
        <v>152.953710625084</v>
      </c>
      <c r="F20" s="94">
        <f>+'CO2'!F20+'abs CO2'!F20+'CH4'!F20*PCG!$C$5+N2O!F20*PCG!$C$6+HFC!F20+PFC!F20+'SF6'!F20</f>
        <v>147.40496291060583</v>
      </c>
      <c r="G20" s="94">
        <f>+'CO2'!G20+'abs CO2'!G20+'CH4'!G20*PCG!$C$5+N2O!G20*PCG!$C$6+HFC!G20+PFC!G20+'SF6'!G20</f>
        <v>154.64683381463379</v>
      </c>
      <c r="H20" s="94">
        <f>+'CO2'!H20+'abs CO2'!H20+'CH4'!H20*PCG!$C$5+N2O!H20*PCG!$C$6+HFC!H20+PFC!H20+'SF6'!H20</f>
        <v>134.24531091595492</v>
      </c>
      <c r="I20" s="94">
        <f>+'CO2'!I20+'abs CO2'!I20+'CH4'!I20*PCG!$C$5+N2O!I20*PCG!$C$6+HFC!I20+PFC!I20+'SF6'!I20</f>
        <v>125.13534208829775</v>
      </c>
      <c r="J20" s="94">
        <f>+'CO2'!J20+'abs CO2'!J20+'CH4'!J20*PCG!$C$5+N2O!J20*PCG!$C$6+HFC!J20+PFC!J20+'SF6'!J20</f>
        <v>262.5753619411152</v>
      </c>
      <c r="K20" s="94">
        <f>+'CO2'!K20+'abs CO2'!K20+'CH4'!K20*PCG!$C$5+N2O!K20*PCG!$C$6+HFC!K20+PFC!K20+'SF6'!K20</f>
        <v>333.63723630471418</v>
      </c>
      <c r="L20" s="94">
        <f>+'CO2'!L20+'abs CO2'!L20+'CH4'!L20*PCG!$C$5+N2O!L20*PCG!$C$6+HFC!L20+PFC!L20+'SF6'!L20</f>
        <v>347.34582034636622</v>
      </c>
      <c r="M20" s="94">
        <f>+'CO2'!M20+'abs CO2'!M20+'CH4'!M20*PCG!$C$5+N2O!M20*PCG!$C$6+HFC!M20+PFC!M20+'SF6'!M20</f>
        <v>456.34881859438281</v>
      </c>
      <c r="N20" s="94">
        <f>+'CO2'!N20+'abs CO2'!N20+'CH4'!N20*PCG!$C$5+N2O!N20*PCG!$C$6+HFC!N20+PFC!N20+'SF6'!N20</f>
        <v>457.72575594248514</v>
      </c>
      <c r="O20" s="94">
        <f>+'CO2'!O20+'abs CO2'!O20+'CH4'!O20*PCG!$C$5+N2O!O20*PCG!$C$6+HFC!O20+PFC!O20+'SF6'!O20</f>
        <v>399.19141436679547</v>
      </c>
      <c r="P20" s="94">
        <f>+'CO2'!P20+'abs CO2'!P20+'CH4'!P20*PCG!$C$5+N2O!P20*PCG!$C$6+HFC!P20+PFC!P20+'SF6'!P20</f>
        <v>405.89050913533106</v>
      </c>
      <c r="Q20" s="94">
        <f>+'CO2'!Q20+'abs CO2'!Q20+'CH4'!Q20*PCG!$C$5+N2O!Q20*PCG!$C$6+HFC!Q20+PFC!Q20+'SF6'!Q20</f>
        <v>386.76367811803669</v>
      </c>
      <c r="R20" s="94">
        <f>+'CO2'!R20+'abs CO2'!R20+'CH4'!R20*PCG!$C$5+N2O!R20*PCG!$C$6+HFC!R20+PFC!R20+'SF6'!R20</f>
        <v>610.91721803865505</v>
      </c>
      <c r="S20" s="94">
        <f>+'CO2'!S20+'abs CO2'!S20+'CH4'!S20*PCG!$C$5+N2O!S20*PCG!$C$6+HFC!S20+PFC!S20+'SF6'!S20</f>
        <v>569.15707334551871</v>
      </c>
      <c r="T20" s="94">
        <f>+'CO2'!T20+'abs CO2'!T20+'CH4'!T20*PCG!$C$5+N2O!T20*PCG!$C$6+HFC!T20+PFC!T20+'SF6'!T20</f>
        <v>258.69570972610984</v>
      </c>
      <c r="U20" s="94">
        <f>+'CO2'!U20+'abs CO2'!U20+'CH4'!U20*PCG!$C$5+N2O!U20*PCG!$C$6+HFC!U20+PFC!U20+'SF6'!U20</f>
        <v>188.30009018275652</v>
      </c>
      <c r="V20" s="94">
        <f>+'CO2'!V20+'abs CO2'!V20+'CH4'!V20*PCG!$C$5+N2O!V20*PCG!$C$6+HFC!V20+PFC!V20+'SF6'!V20</f>
        <v>165.71661438831885</v>
      </c>
      <c r="W20" s="94">
        <f>+'CO2'!W20+'abs CO2'!W20+'CH4'!W20*PCG!$C$5+N2O!W20*PCG!$C$6+HFC!W20+PFC!W20+'SF6'!W20</f>
        <v>547.94918643646929</v>
      </c>
      <c r="X20" s="94">
        <f>+'CO2'!X20+'abs CO2'!X20+'CH4'!X20*PCG!$C$5+N2O!X20*PCG!$C$6+HFC!X20+PFC!X20+'SF6'!X20</f>
        <v>418.59064473090103</v>
      </c>
      <c r="Y20" s="94">
        <f>+'CO2'!Y20+'abs CO2'!Y20+'CH4'!Y20*PCG!$C$5+N2O!Y20*PCG!$C$6+HFC!Y20+PFC!Y20+'SF6'!Y20</f>
        <v>552.50422782393389</v>
      </c>
      <c r="Z20" s="94">
        <f>+'CO2'!Z20+'abs CO2'!Z20+'CH4'!Z20*PCG!$C$5+N2O!Z20*PCG!$C$6+HFC!Z20+PFC!Z20+'SF6'!Z20</f>
        <v>469.91936636699143</v>
      </c>
      <c r="AA20" s="94">
        <f>+'CO2'!AA20+'abs CO2'!AA20+'CH4'!AA20*PCG!$C$5+N2O!AA20*PCG!$C$6+HFC!AA20+PFC!AA20+'SF6'!AA20</f>
        <v>449.98090927367451</v>
      </c>
      <c r="AB20" s="94">
        <f>+'CO2'!AB20+'abs CO2'!AB20+'CH4'!AB20*PCG!$C$5+N2O!AB20*PCG!$C$6+HFC!AB20+PFC!AB20+'SF6'!AB20</f>
        <v>169.39413620461681</v>
      </c>
      <c r="AC20" s="94">
        <f>+'CO2'!AC20+'abs CO2'!AC20+'CH4'!AC20*PCG!$C$5+N2O!AC20*PCG!$C$6+HFC!AC20+PFC!AC20+'SF6'!AC20</f>
        <v>324.22307568914761</v>
      </c>
      <c r="AD20" s="94">
        <f>+'CO2'!AD20+'abs CO2'!AD20+'CH4'!AD20*PCG!$C$5+N2O!AD20*PCG!$C$6+HFC!AD20+PFC!AD20+'SF6'!AD20</f>
        <v>202.53560318707227</v>
      </c>
      <c r="AE20" s="94">
        <f>+'CO2'!AE20+'abs CO2'!AE20+'CH4'!AE20*PCG!$C$5+N2O!AE20*PCG!$C$6+HFC!AE20+PFC!AE20+'SF6'!AE20</f>
        <v>286.44084045161645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273.50738861366727</v>
      </c>
      <c r="D21" s="94">
        <f>+'CO2'!D21+'abs CO2'!D21+'CH4'!D21*PCG!$C$5+N2O!D21*PCG!$C$6+HFC!D21+PFC!D21+'SF6'!D21</f>
        <v>395.1729173498619</v>
      </c>
      <c r="E21" s="94">
        <f>+'CO2'!E21+'abs CO2'!E21+'CH4'!E21*PCG!$C$5+N2O!E21*PCG!$C$6+HFC!E21+PFC!E21+'SF6'!E21</f>
        <v>395.10915634541681</v>
      </c>
      <c r="F21" s="94">
        <f>+'CO2'!F21+'abs CO2'!F21+'CH4'!F21*PCG!$C$5+N2O!F21*PCG!$C$6+HFC!F21+PFC!F21+'SF6'!F21</f>
        <v>349.01628294142881</v>
      </c>
      <c r="G21" s="94">
        <f>+'CO2'!G21+'abs CO2'!G21+'CH4'!G21*PCG!$C$5+N2O!G21*PCG!$C$6+HFC!G21+PFC!G21+'SF6'!G21</f>
        <v>431.70250583585027</v>
      </c>
      <c r="H21" s="94">
        <f>+'CO2'!H21+'abs CO2'!H21+'CH4'!H21*PCG!$C$5+N2O!H21*PCG!$C$6+HFC!H21+PFC!H21+'SF6'!H21</f>
        <v>447.4697648492276</v>
      </c>
      <c r="I21" s="94">
        <f>+'CO2'!I21+'abs CO2'!I21+'CH4'!I21*PCG!$C$5+N2O!I21*PCG!$C$6+HFC!I21+PFC!I21+'SF6'!I21</f>
        <v>359.0680765086866</v>
      </c>
      <c r="J21" s="94">
        <f>+'CO2'!J21+'abs CO2'!J21+'CH4'!J21*PCG!$C$5+N2O!J21*PCG!$C$6+HFC!J21+PFC!J21+'SF6'!J21</f>
        <v>359.30394933137046</v>
      </c>
      <c r="K21" s="94">
        <f>+'CO2'!K21+'abs CO2'!K21+'CH4'!K21*PCG!$C$5+N2O!K21*PCG!$C$6+HFC!K21+PFC!K21+'SF6'!K21</f>
        <v>380.78726242149611</v>
      </c>
      <c r="L21" s="94">
        <f>+'CO2'!L21+'abs CO2'!L21+'CH4'!L21*PCG!$C$5+N2O!L21*PCG!$C$6+HFC!L21+PFC!L21+'SF6'!L21</f>
        <v>350.86844641085207</v>
      </c>
      <c r="M21" s="94">
        <f>+'CO2'!M21+'abs CO2'!M21+'CH4'!M21*PCG!$C$5+N2O!M21*PCG!$C$6+HFC!M21+PFC!M21+'SF6'!M21</f>
        <v>388.69801661853592</v>
      </c>
      <c r="N21" s="94">
        <f>+'CO2'!N21+'abs CO2'!N21+'CH4'!N21*PCG!$C$5+N2O!N21*PCG!$C$6+HFC!N21+PFC!N21+'SF6'!N21</f>
        <v>279.20962558416068</v>
      </c>
      <c r="O21" s="94">
        <f>+'CO2'!O21+'abs CO2'!O21+'CH4'!O21*PCG!$C$5+N2O!O21*PCG!$C$6+HFC!O21+PFC!O21+'SF6'!O21</f>
        <v>347.32317141705119</v>
      </c>
      <c r="P21" s="94">
        <f>+'CO2'!P21+'abs CO2'!P21+'CH4'!P21*PCG!$C$5+N2O!P21*PCG!$C$6+HFC!P21+PFC!P21+'SF6'!P21</f>
        <v>320.9055039556826</v>
      </c>
      <c r="Q21" s="94">
        <f>+'CO2'!Q21+'abs CO2'!Q21+'CH4'!Q21*PCG!$C$5+N2O!Q21*PCG!$C$6+HFC!Q21+PFC!Q21+'SF6'!Q21</f>
        <v>338.44912531776146</v>
      </c>
      <c r="R21" s="94">
        <f>+'CO2'!R21+'abs CO2'!R21+'CH4'!R21*PCG!$C$5+N2O!R21*PCG!$C$6+HFC!R21+PFC!R21+'SF6'!R21</f>
        <v>325.20491944374896</v>
      </c>
      <c r="S21" s="94">
        <f>+'CO2'!S21+'abs CO2'!S21+'CH4'!S21*PCG!$C$5+N2O!S21*PCG!$C$6+HFC!S21+PFC!S21+'SF6'!S21</f>
        <v>450.94294308828864</v>
      </c>
      <c r="T21" s="94">
        <f>+'CO2'!T21+'abs CO2'!T21+'CH4'!T21*PCG!$C$5+N2O!T21*PCG!$C$6+HFC!T21+PFC!T21+'SF6'!T21</f>
        <v>553.7758179413006</v>
      </c>
      <c r="U21" s="94">
        <f>+'CO2'!U21+'abs CO2'!U21+'CH4'!U21*PCG!$C$5+N2O!U21*PCG!$C$6+HFC!U21+PFC!U21+'SF6'!U21</f>
        <v>475.86585888768326</v>
      </c>
      <c r="V21" s="94">
        <f>+'CO2'!V21+'abs CO2'!V21+'CH4'!V21*PCG!$C$5+N2O!V21*PCG!$C$6+HFC!V21+PFC!V21+'SF6'!V21</f>
        <v>538.14744546503516</v>
      </c>
      <c r="W21" s="94">
        <f>+'CO2'!W21+'abs CO2'!W21+'CH4'!W21*PCG!$C$5+N2O!W21*PCG!$C$6+HFC!W21+PFC!W21+'SF6'!W21</f>
        <v>364.2141524064927</v>
      </c>
      <c r="X21" s="94">
        <f>+'CO2'!X21+'abs CO2'!X21+'CH4'!X21*PCG!$C$5+N2O!X21*PCG!$C$6+HFC!X21+PFC!X21+'SF6'!X21</f>
        <v>351.570740916413</v>
      </c>
      <c r="Y21" s="94">
        <f>+'CO2'!Y21+'abs CO2'!Y21+'CH4'!Y21*PCG!$C$5+N2O!Y21*PCG!$C$6+HFC!Y21+PFC!Y21+'SF6'!Y21</f>
        <v>675.44969017426206</v>
      </c>
      <c r="Z21" s="94">
        <f>+'CO2'!Z21+'abs CO2'!Z21+'CH4'!Z21*PCG!$C$5+N2O!Z21*PCG!$C$6+HFC!Z21+PFC!Z21+'SF6'!Z21</f>
        <v>530.28265262474758</v>
      </c>
      <c r="AA21" s="94">
        <f>+'CO2'!AA21+'abs CO2'!AA21+'CH4'!AA21*PCG!$C$5+N2O!AA21*PCG!$C$6+HFC!AA21+PFC!AA21+'SF6'!AA21</f>
        <v>595.02957101398795</v>
      </c>
      <c r="AB21" s="94">
        <f>+'CO2'!AB21+'abs CO2'!AB21+'CH4'!AB21*PCG!$C$5+N2O!AB21*PCG!$C$6+HFC!AB21+PFC!AB21+'SF6'!AB21</f>
        <v>510.31725006355555</v>
      </c>
      <c r="AC21" s="94">
        <f>+'CO2'!AC21+'abs CO2'!AC21+'CH4'!AC21*PCG!$C$5+N2O!AC21*PCG!$C$6+HFC!AC21+PFC!AC21+'SF6'!AC21</f>
        <v>570.07419158587186</v>
      </c>
      <c r="AD21" s="94">
        <f>+'CO2'!AD21+'abs CO2'!AD21+'CH4'!AD21*PCG!$C$5+N2O!AD21*PCG!$C$6+HFC!AD21+PFC!AD21+'SF6'!AD21</f>
        <v>486.84803450298608</v>
      </c>
      <c r="AE21" s="94">
        <f>+'CO2'!AE21+'abs CO2'!AE21+'CH4'!AE21*PCG!$C$5+N2O!AE21*PCG!$C$6+HFC!AE21+PFC!AE21+'SF6'!AE21</f>
        <v>533.62271678826767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35.530456614645871</v>
      </c>
      <c r="D22" s="94">
        <f>+'CO2'!D22+'abs CO2'!D22+'CH4'!D22*PCG!$C$5+N2O!D22*PCG!$C$6+HFC!D22+PFC!D22+'SF6'!D22</f>
        <v>33.808969968238685</v>
      </c>
      <c r="E22" s="94">
        <f>+'CO2'!E22+'abs CO2'!E22+'CH4'!E22*PCG!$C$5+N2O!E22*PCG!$C$6+HFC!E22+PFC!E22+'SF6'!E22</f>
        <v>47.619282207207426</v>
      </c>
      <c r="F22" s="94">
        <f>+'CO2'!F22+'abs CO2'!F22+'CH4'!F22*PCG!$C$5+N2O!F22*PCG!$C$6+HFC!F22+PFC!F22+'SF6'!F22</f>
        <v>42.591973491878868</v>
      </c>
      <c r="G22" s="94">
        <f>+'CO2'!G22+'abs CO2'!G22+'CH4'!G22*PCG!$C$5+N2O!G22*PCG!$C$6+HFC!G22+PFC!G22+'SF6'!G22</f>
        <v>43.020162743163489</v>
      </c>
      <c r="H22" s="94">
        <f>+'CO2'!H22+'abs CO2'!H22+'CH4'!H22*PCG!$C$5+N2O!H22*PCG!$C$6+HFC!H22+PFC!H22+'SF6'!H22</f>
        <v>54.938647990256356</v>
      </c>
      <c r="I22" s="94">
        <f>+'CO2'!I22+'abs CO2'!I22+'CH4'!I22*PCG!$C$5+N2O!I22*PCG!$C$6+HFC!I22+PFC!I22+'SF6'!I22</f>
        <v>67.417952912777352</v>
      </c>
      <c r="J22" s="94">
        <f>+'CO2'!J22+'abs CO2'!J22+'CH4'!J22*PCG!$C$5+N2O!J22*PCG!$C$6+HFC!J22+PFC!J22+'SF6'!J22</f>
        <v>56.1022420281462</v>
      </c>
      <c r="K22" s="94">
        <f>+'CO2'!K22+'abs CO2'!K22+'CH4'!K22*PCG!$C$5+N2O!K22*PCG!$C$6+HFC!K22+PFC!K22+'SF6'!K22</f>
        <v>70.266929115965496</v>
      </c>
      <c r="L22" s="94">
        <f>+'CO2'!L22+'abs CO2'!L22+'CH4'!L22*PCG!$C$5+N2O!L22*PCG!$C$6+HFC!L22+PFC!L22+'SF6'!L22</f>
        <v>64.990934798950477</v>
      </c>
      <c r="M22" s="94">
        <f>+'CO2'!M22+'abs CO2'!M22+'CH4'!M22*PCG!$C$5+N2O!M22*PCG!$C$6+HFC!M22+PFC!M22+'SF6'!M22</f>
        <v>58.807705679963178</v>
      </c>
      <c r="N22" s="94">
        <f>+'CO2'!N22+'abs CO2'!N22+'CH4'!N22*PCG!$C$5+N2O!N22*PCG!$C$6+HFC!N22+PFC!N22+'SF6'!N22</f>
        <v>51.962406981354924</v>
      </c>
      <c r="O22" s="94">
        <f>+'CO2'!O22+'abs CO2'!O22+'CH4'!O22*PCG!$C$5+N2O!O22*PCG!$C$6+HFC!O22+PFC!O22+'SF6'!O22</f>
        <v>72.102666232844172</v>
      </c>
      <c r="P22" s="94">
        <f>+'CO2'!P22+'abs CO2'!P22+'CH4'!P22*PCG!$C$5+N2O!P22*PCG!$C$6+HFC!P22+PFC!P22+'SF6'!P22</f>
        <v>45.926681898801462</v>
      </c>
      <c r="Q22" s="94">
        <f>+'CO2'!Q22+'abs CO2'!Q22+'CH4'!Q22*PCG!$C$5+N2O!Q22*PCG!$C$6+HFC!Q22+PFC!Q22+'SF6'!Q22</f>
        <v>63.823838328893245</v>
      </c>
      <c r="R22" s="94">
        <f>+'CO2'!R22+'abs CO2'!R22+'CH4'!R22*PCG!$C$5+N2O!R22*PCG!$C$6+HFC!R22+PFC!R22+'SF6'!R22</f>
        <v>75.68123216542979</v>
      </c>
      <c r="S22" s="94">
        <f>+'CO2'!S22+'abs CO2'!S22+'CH4'!S22*PCG!$C$5+N2O!S22*PCG!$C$6+HFC!S22+PFC!S22+'SF6'!S22</f>
        <v>69.490511770772514</v>
      </c>
      <c r="T22" s="94">
        <f>+'CO2'!T22+'abs CO2'!T22+'CH4'!T22*PCG!$C$5+N2O!T22*PCG!$C$6+HFC!T22+PFC!T22+'SF6'!T22</f>
        <v>66.255204866399438</v>
      </c>
      <c r="U22" s="94">
        <f>+'CO2'!U22+'abs CO2'!U22+'CH4'!U22*PCG!$C$5+N2O!U22*PCG!$C$6+HFC!U22+PFC!U22+'SF6'!U22</f>
        <v>59.17368488915367</v>
      </c>
      <c r="V22" s="94">
        <f>+'CO2'!V22+'abs CO2'!V22+'CH4'!V22*PCG!$C$5+N2O!V22*PCG!$C$6+HFC!V22+PFC!V22+'SF6'!V22</f>
        <v>42.039630469173517</v>
      </c>
      <c r="W22" s="94">
        <f>+'CO2'!W22+'abs CO2'!W22+'CH4'!W22*PCG!$C$5+N2O!W22*PCG!$C$6+HFC!W22+PFC!W22+'SF6'!W22</f>
        <v>56.83163555208516</v>
      </c>
      <c r="X22" s="94">
        <f>+'CO2'!X22+'abs CO2'!X22+'CH4'!X22*PCG!$C$5+N2O!X22*PCG!$C$6+HFC!X22+PFC!X22+'SF6'!X22</f>
        <v>87.888843392085377</v>
      </c>
      <c r="Y22" s="94">
        <f>+'CO2'!Y22+'abs CO2'!Y22+'CH4'!Y22*PCG!$C$5+N2O!Y22*PCG!$C$6+HFC!Y22+PFC!Y22+'SF6'!Y22</f>
        <v>74.75673957608717</v>
      </c>
      <c r="Z22" s="94">
        <f>+'CO2'!Z22+'abs CO2'!Z22+'CH4'!Z22*PCG!$C$5+N2O!Z22*PCG!$C$6+HFC!Z22+PFC!Z22+'SF6'!Z22</f>
        <v>64.643533694936977</v>
      </c>
      <c r="AA22" s="94">
        <f>+'CO2'!AA22+'abs CO2'!AA22+'CH4'!AA22*PCG!$C$5+N2O!AA22*PCG!$C$6+HFC!AA22+PFC!AA22+'SF6'!AA22</f>
        <v>86.446482919990089</v>
      </c>
      <c r="AB22" s="94">
        <f>+'CO2'!AB22+'abs CO2'!AB22+'CH4'!AB22*PCG!$C$5+N2O!AB22*PCG!$C$6+HFC!AB22+PFC!AB22+'SF6'!AB22</f>
        <v>82.830254846618118</v>
      </c>
      <c r="AC22" s="94">
        <f>+'CO2'!AC22+'abs CO2'!AC22+'CH4'!AC22*PCG!$C$5+N2O!AC22*PCG!$C$6+HFC!AC22+PFC!AC22+'SF6'!AC22</f>
        <v>84.245408165710572</v>
      </c>
      <c r="AD22" s="94">
        <f>+'CO2'!AD22+'abs CO2'!AD22+'CH4'!AD22*PCG!$C$5+N2O!AD22*PCG!$C$6+HFC!AD22+PFC!AD22+'SF6'!AD22</f>
        <v>91.115099176892485</v>
      </c>
      <c r="AE22" s="94">
        <f>+'CO2'!AE22+'abs CO2'!AE22+'CH4'!AE22*PCG!$C$5+N2O!AE22*PCG!$C$6+HFC!AE22+PFC!AE22+'SF6'!AE22</f>
        <v>78.332060929830163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81.211090190968548</v>
      </c>
      <c r="D23" s="94">
        <f>+'CO2'!D23+'abs CO2'!D23+'CH4'!D23*PCG!$C$5+N2O!D23*PCG!$C$6+HFC!D23+PFC!D23+'SF6'!D23</f>
        <v>73.508272347217115</v>
      </c>
      <c r="E23" s="94">
        <f>+'CO2'!E23+'abs CO2'!E23+'CH4'!E23*PCG!$C$5+N2O!E23*PCG!$C$6+HFC!E23+PFC!E23+'SF6'!E23</f>
        <v>100.91809865772188</v>
      </c>
      <c r="F23" s="94">
        <f>+'CO2'!F23+'abs CO2'!F23+'CH4'!F23*PCG!$C$5+N2O!F23*PCG!$C$6+HFC!F23+PFC!F23+'SF6'!F23</f>
        <v>98.914574621744109</v>
      </c>
      <c r="G23" s="94">
        <f>+'CO2'!G23+'abs CO2'!G23+'CH4'!G23*PCG!$C$5+N2O!G23*PCG!$C$6+HFC!G23+PFC!G23+'SF6'!G23</f>
        <v>109.44288961534653</v>
      </c>
      <c r="H23" s="94">
        <f>+'CO2'!H23+'abs CO2'!H23+'CH4'!H23*PCG!$C$5+N2O!H23*PCG!$C$6+HFC!H23+PFC!H23+'SF6'!H23</f>
        <v>134.6770844620786</v>
      </c>
      <c r="I23" s="94">
        <f>+'CO2'!I23+'abs CO2'!I23+'CH4'!I23*PCG!$C$5+N2O!I23*PCG!$C$6+HFC!I23+PFC!I23+'SF6'!I23</f>
        <v>118.87603176619577</v>
      </c>
      <c r="J23" s="94">
        <f>+'CO2'!J23+'abs CO2'!J23+'CH4'!J23*PCG!$C$5+N2O!J23*PCG!$C$6+HFC!J23+PFC!J23+'SF6'!J23</f>
        <v>122.13425574428918</v>
      </c>
      <c r="K23" s="94">
        <f>+'CO2'!K23+'abs CO2'!K23+'CH4'!K23*PCG!$C$5+N2O!K23*PCG!$C$6+HFC!K23+PFC!K23+'SF6'!K23</f>
        <v>98.655407323854902</v>
      </c>
      <c r="L23" s="94">
        <f>+'CO2'!L23+'abs CO2'!L23+'CH4'!L23*PCG!$C$5+N2O!L23*PCG!$C$6+HFC!L23+PFC!L23+'SF6'!L23</f>
        <v>104.65572605766238</v>
      </c>
      <c r="M23" s="94">
        <f>+'CO2'!M23+'abs CO2'!M23+'CH4'!M23*PCG!$C$5+N2O!M23*PCG!$C$6+HFC!M23+PFC!M23+'SF6'!M23</f>
        <v>107.34000696676259</v>
      </c>
      <c r="N23" s="94">
        <f>+'CO2'!N23+'abs CO2'!N23+'CH4'!N23*PCG!$C$5+N2O!N23*PCG!$C$6+HFC!N23+PFC!N23+'SF6'!N23</f>
        <v>101.24351091165731</v>
      </c>
      <c r="O23" s="94">
        <f>+'CO2'!O23+'abs CO2'!O23+'CH4'!O23*PCG!$C$5+N2O!O23*PCG!$C$6+HFC!O23+PFC!O23+'SF6'!O23</f>
        <v>89.137809745993493</v>
      </c>
      <c r="P23" s="94">
        <f>+'CO2'!P23+'abs CO2'!P23+'CH4'!P23*PCG!$C$5+N2O!P23*PCG!$C$6+HFC!P23+PFC!P23+'SF6'!P23</f>
        <v>123.60465055112098</v>
      </c>
      <c r="Q23" s="94">
        <f>+'CO2'!Q23+'abs CO2'!Q23+'CH4'!Q23*PCG!$C$5+N2O!Q23*PCG!$C$6+HFC!Q23+PFC!Q23+'SF6'!Q23</f>
        <v>136.61459585737254</v>
      </c>
      <c r="R23" s="94">
        <f>+'CO2'!R23+'abs CO2'!R23+'CH4'!R23*PCG!$C$5+N2O!R23*PCG!$C$6+HFC!R23+PFC!R23+'SF6'!R23</f>
        <v>122.50904779993375</v>
      </c>
      <c r="S23" s="94">
        <f>+'CO2'!S23+'abs CO2'!S23+'CH4'!S23*PCG!$C$5+N2O!S23*PCG!$C$6+HFC!S23+PFC!S23+'SF6'!S23</f>
        <v>126.80741200156662</v>
      </c>
      <c r="T23" s="94">
        <f>+'CO2'!T23+'abs CO2'!T23+'CH4'!T23*PCG!$C$5+N2O!T23*PCG!$C$6+HFC!T23+PFC!T23+'SF6'!T23</f>
        <v>141.9977625273107</v>
      </c>
      <c r="U23" s="94">
        <f>+'CO2'!U23+'abs CO2'!U23+'CH4'!U23*PCG!$C$5+N2O!U23*PCG!$C$6+HFC!U23+PFC!U23+'SF6'!U23</f>
        <v>163.92723350321521</v>
      </c>
      <c r="V23" s="94">
        <f>+'CO2'!V23+'abs CO2'!V23+'CH4'!V23*PCG!$C$5+N2O!V23*PCG!$C$6+HFC!V23+PFC!V23+'SF6'!V23</f>
        <v>141.9187623556717</v>
      </c>
      <c r="W23" s="94">
        <f>+'CO2'!W23+'abs CO2'!W23+'CH4'!W23*PCG!$C$5+N2O!W23*PCG!$C$6+HFC!W23+PFC!W23+'SF6'!W23</f>
        <v>122.04234652312799</v>
      </c>
      <c r="X23" s="94">
        <f>+'CO2'!X23+'abs CO2'!X23+'CH4'!X23*PCG!$C$5+N2O!X23*PCG!$C$6+HFC!X23+PFC!X23+'SF6'!X23</f>
        <v>108.21878808136735</v>
      </c>
      <c r="Y23" s="94">
        <f>+'CO2'!Y23+'abs CO2'!Y23+'CH4'!Y23*PCG!$C$5+N2O!Y23*PCG!$C$6+HFC!Y23+PFC!Y23+'SF6'!Y23</f>
        <v>116.91570157035169</v>
      </c>
      <c r="Z23" s="94">
        <f>+'CO2'!Z23+'abs CO2'!Z23+'CH4'!Z23*PCG!$C$5+N2O!Z23*PCG!$C$6+HFC!Z23+PFC!Z23+'SF6'!Z23</f>
        <v>130.36045771993918</v>
      </c>
      <c r="AA23" s="94">
        <f>+'CO2'!AA23+'abs CO2'!AA23+'CH4'!AA23*PCG!$C$5+N2O!AA23*PCG!$C$6+HFC!AA23+PFC!AA23+'SF6'!AA23</f>
        <v>90.573899790391536</v>
      </c>
      <c r="AB23" s="94">
        <f>+'CO2'!AB23+'abs CO2'!AB23+'CH4'!AB23*PCG!$C$5+N2O!AB23*PCG!$C$6+HFC!AB23+PFC!AB23+'SF6'!AB23</f>
        <v>149.04063919346009</v>
      </c>
      <c r="AC23" s="94">
        <f>+'CO2'!AC23+'abs CO2'!AC23+'CH4'!AC23*PCG!$C$5+N2O!AC23*PCG!$C$6+HFC!AC23+PFC!AC23+'SF6'!AC23</f>
        <v>110.35431394747789</v>
      </c>
      <c r="AD23" s="94">
        <f>+'CO2'!AD23+'abs CO2'!AD23+'CH4'!AD23*PCG!$C$5+N2O!AD23*PCG!$C$6+HFC!AD23+PFC!AD23+'SF6'!AD23</f>
        <v>54.020777757942263</v>
      </c>
      <c r="AE23" s="94">
        <f>+'CO2'!AE23+'abs CO2'!AE23+'CH4'!AE23*PCG!$C$5+N2O!AE23*PCG!$C$6+HFC!AE23+PFC!AE23+'SF6'!AE23</f>
        <v>83.078163882435106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0.69896782814572467</v>
      </c>
      <c r="D26" s="94">
        <f>+'CO2'!D26+'abs CO2'!D26+'CH4'!D26*PCG!$C$5+N2O!D26*PCG!$C$6+HFC!D26+PFC!D26+'SF6'!D26</f>
        <v>8.1636153989095045E-2</v>
      </c>
      <c r="E26" s="94">
        <f>+'CO2'!E26+'abs CO2'!E26+'CH4'!E26*PCG!$C$5+N2O!E26*PCG!$C$6+HFC!E26+PFC!E26+'SF6'!E26</f>
        <v>0.41987641019260391</v>
      </c>
      <c r="F26" s="94">
        <f>+'CO2'!F26+'abs CO2'!F26+'CH4'!F26*PCG!$C$5+N2O!F26*PCG!$C$6+HFC!F26+PFC!F26+'SF6'!F26</f>
        <v>0.99617214365989692</v>
      </c>
      <c r="G26" s="94">
        <f>+'CO2'!G26+'abs CO2'!G26+'CH4'!G26*PCG!$C$5+N2O!G26*PCG!$C$6+HFC!G26+PFC!G26+'SF6'!G26</f>
        <v>0.91955486904888184</v>
      </c>
      <c r="H26" s="94">
        <f>+'CO2'!H26+'abs CO2'!H26+'CH4'!H26*PCG!$C$5+N2O!H26*PCG!$C$6+HFC!H26+PFC!H26+'SF6'!H26</f>
        <v>1.2391391275098287</v>
      </c>
      <c r="I26" s="94">
        <f>+'CO2'!I26+'abs CO2'!I26+'CH4'!I26*PCG!$C$5+N2O!I26*PCG!$C$6+HFC!I26+PFC!I26+'SF6'!I26</f>
        <v>0.96275348168375774</v>
      </c>
      <c r="J26" s="94">
        <f>+'CO2'!J26+'abs CO2'!J26+'CH4'!J26*PCG!$C$5+N2O!J26*PCG!$C$6+HFC!J26+PFC!J26+'SF6'!J26</f>
        <v>1.290671411425097</v>
      </c>
      <c r="K26" s="94">
        <f>+'CO2'!K26+'abs CO2'!K26+'CH4'!K26*PCG!$C$5+N2O!K26*PCG!$C$6+HFC!K26+PFC!K26+'SF6'!K26</f>
        <v>1.2954642307741904</v>
      </c>
      <c r="L26" s="94">
        <f>+'CO2'!L26+'abs CO2'!L26+'CH4'!L26*PCG!$C$5+N2O!L26*PCG!$C$6+HFC!L26+PFC!L26+'SF6'!L26</f>
        <v>0.9169872727959566</v>
      </c>
      <c r="M26" s="94">
        <f>+'CO2'!M26+'abs CO2'!M26+'CH4'!M26*PCG!$C$5+N2O!M26*PCG!$C$6+HFC!M26+PFC!M26+'SF6'!M26</f>
        <v>1.3467638238953243</v>
      </c>
      <c r="N26" s="94">
        <f>+'CO2'!N26+'abs CO2'!N26+'CH4'!N26*PCG!$C$5+N2O!N26*PCG!$C$6+HFC!N26+PFC!N26+'SF6'!N26</f>
        <v>1.3488251316616136</v>
      </c>
      <c r="O26" s="94">
        <f>+'CO2'!O26+'abs CO2'!O26+'CH4'!O26*PCG!$C$5+N2O!O26*PCG!$C$6+HFC!O26+PFC!O26+'SF6'!O26</f>
        <v>1.774786001711782</v>
      </c>
      <c r="P26" s="94">
        <f>+'CO2'!P26+'abs CO2'!P26+'CH4'!P26*PCG!$C$5+N2O!P26*PCG!$C$6+HFC!P26+PFC!P26+'SF6'!P26</f>
        <v>3.1071689603610428</v>
      </c>
      <c r="Q26" s="94">
        <f>+'CO2'!Q26+'abs CO2'!Q26+'CH4'!Q26*PCG!$C$5+N2O!Q26*PCG!$C$6+HFC!Q26+PFC!Q26+'SF6'!Q26</f>
        <v>3.281290997021566</v>
      </c>
      <c r="R26" s="94">
        <f>+'CO2'!R26+'abs CO2'!R26+'CH4'!R26*PCG!$C$5+N2O!R26*PCG!$C$6+HFC!R26+PFC!R26+'SF6'!R26</f>
        <v>2.269868762139613</v>
      </c>
      <c r="S26" s="94">
        <f>+'CO2'!S26+'abs CO2'!S26+'CH4'!S26*PCG!$C$5+N2O!S26*PCG!$C$6+HFC!S26+PFC!S26+'SF6'!S26</f>
        <v>2.9758724827057543</v>
      </c>
      <c r="T26" s="94">
        <f>+'CO2'!T26+'abs CO2'!T26+'CH4'!T26*PCG!$C$5+N2O!T26*PCG!$C$6+HFC!T26+PFC!T26+'SF6'!T26</f>
        <v>3.5486500855548995</v>
      </c>
      <c r="U26" s="94">
        <f>+'CO2'!U26+'abs CO2'!U26+'CH4'!U26*PCG!$C$5+N2O!U26*PCG!$C$6+HFC!U26+PFC!U26+'SF6'!U26</f>
        <v>3.9640992703064866</v>
      </c>
      <c r="V26" s="94">
        <f>+'CO2'!V26+'abs CO2'!V26+'CH4'!V26*PCG!$C$5+N2O!V26*PCG!$C$6+HFC!V26+PFC!V26+'SF6'!V26</f>
        <v>3.2905938302698443</v>
      </c>
      <c r="W26" s="94">
        <f>+'CO2'!W26+'abs CO2'!W26+'CH4'!W26*PCG!$C$5+N2O!W26*PCG!$C$6+HFC!W26+PFC!W26+'SF6'!W26</f>
        <v>0.78590686068079407</v>
      </c>
      <c r="X26" s="94">
        <f>+'CO2'!X26+'abs CO2'!X26+'CH4'!X26*PCG!$C$5+N2O!X26*PCG!$C$6+HFC!X26+PFC!X26+'SF6'!X26</f>
        <v>2.1023805603241028</v>
      </c>
      <c r="Y26" s="94">
        <f>+'CO2'!Y26+'abs CO2'!Y26+'CH4'!Y26*PCG!$C$5+N2O!Y26*PCG!$C$6+HFC!Y26+PFC!Y26+'SF6'!Y26</f>
        <v>0</v>
      </c>
      <c r="Z26" s="94">
        <f>+'CO2'!Z26+'abs CO2'!Z26+'CH4'!Z26*PCG!$C$5+N2O!Z26*PCG!$C$6+HFC!Z26+PFC!Z26+'SF6'!Z26</f>
        <v>0</v>
      </c>
      <c r="AA26" s="94">
        <f>+'CO2'!AA26+'abs CO2'!AA26+'CH4'!AA26*PCG!$C$5+N2O!AA26*PCG!$C$6+HFC!AA26+PFC!AA26+'SF6'!AA26</f>
        <v>3.8885274561313556</v>
      </c>
      <c r="AB26" s="94">
        <f>+'CO2'!AB26+'abs CO2'!AB26+'CH4'!AB26*PCG!$C$5+N2O!AB26*PCG!$C$6+HFC!AB26+PFC!AB26+'SF6'!AB26</f>
        <v>1.7483135613330978</v>
      </c>
      <c r="AC26" s="94">
        <f>+'CO2'!AC26+'abs CO2'!AC26+'CH4'!AC26*PCG!$C$5+N2O!AC26*PCG!$C$6+HFC!AC26+PFC!AC26+'SF6'!AC26</f>
        <v>1.5529117930541443</v>
      </c>
      <c r="AD26" s="94">
        <f>+'CO2'!AD26+'abs CO2'!AD26+'CH4'!AD26*PCG!$C$5+N2O!AD26*PCG!$C$6+HFC!AD26+PFC!AD26+'SF6'!AD26</f>
        <v>0.37642083338989252</v>
      </c>
      <c r="AE26" s="94">
        <f>+'CO2'!AE26+'abs CO2'!AE26+'CH4'!AE26*PCG!$C$5+N2O!AE26*PCG!$C$6+HFC!AE26+PFC!AE26+'SF6'!AE26</f>
        <v>0.42859753052969812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299.15045101707852</v>
      </c>
      <c r="D30" s="94">
        <f>+'CO2'!D30+'abs CO2'!D30+'CH4'!D30*PCG!$C$5+N2O!D30*PCG!$C$6+HFC!D30+PFC!D30+'SF6'!D30</f>
        <v>293.08187398747026</v>
      </c>
      <c r="E30" s="94">
        <f>+'CO2'!E30+'abs CO2'!E30+'CH4'!E30*PCG!$C$5+N2O!E30*PCG!$C$6+HFC!E30+PFC!E30+'SF6'!E30</f>
        <v>332.29964819399373</v>
      </c>
      <c r="F30" s="94">
        <f>+'CO2'!F30+'abs CO2'!F30+'CH4'!F30*PCG!$C$5+N2O!F30*PCG!$C$6+HFC!F30+PFC!F30+'SF6'!F30</f>
        <v>369.70697452248646</v>
      </c>
      <c r="G30" s="94">
        <f>+'CO2'!G30+'abs CO2'!G30+'CH4'!G30*PCG!$C$5+N2O!G30*PCG!$C$6+HFC!G30+PFC!G30+'SF6'!G30</f>
        <v>338.44415175869688</v>
      </c>
      <c r="H30" s="94">
        <f>+'CO2'!H30+'abs CO2'!H30+'CH4'!H30*PCG!$C$5+N2O!H30*PCG!$C$6+HFC!H30+PFC!H30+'SF6'!H30</f>
        <v>423.03437193398656</v>
      </c>
      <c r="I30" s="94">
        <f>+'CO2'!I30+'abs CO2'!I30+'CH4'!I30*PCG!$C$5+N2O!I30*PCG!$C$6+HFC!I30+PFC!I30+'SF6'!I30</f>
        <v>392.94363698146014</v>
      </c>
      <c r="J30" s="94">
        <f>+'CO2'!J30+'abs CO2'!J30+'CH4'!J30*PCG!$C$5+N2O!J30*PCG!$C$6+HFC!J30+PFC!J30+'SF6'!J30</f>
        <v>698.63821370893243</v>
      </c>
      <c r="K30" s="94">
        <f>+'CO2'!K30+'abs CO2'!K30+'CH4'!K30*PCG!$C$5+N2O!K30*PCG!$C$6+HFC!K30+PFC!K30+'SF6'!K30</f>
        <v>532.89312796345757</v>
      </c>
      <c r="L30" s="94">
        <f>+'CO2'!L30+'abs CO2'!L30+'CH4'!L30*PCG!$C$5+N2O!L30*PCG!$C$6+HFC!L30+PFC!L30+'SF6'!L30</f>
        <v>489.40051466129552</v>
      </c>
      <c r="M30" s="94">
        <f>+'CO2'!M30+'abs CO2'!M30+'CH4'!M30*PCG!$C$5+N2O!M30*PCG!$C$6+HFC!M30+PFC!M30+'SF6'!M30</f>
        <v>427.0536033471958</v>
      </c>
      <c r="N30" s="94">
        <f>+'CO2'!N30+'abs CO2'!N30+'CH4'!N30*PCG!$C$5+N2O!N30*PCG!$C$6+HFC!N30+PFC!N30+'SF6'!N30</f>
        <v>555.94841958015832</v>
      </c>
      <c r="O30" s="94">
        <f>+'CO2'!O30+'abs CO2'!O30+'CH4'!O30*PCG!$C$5+N2O!O30*PCG!$C$6+HFC!O30+PFC!O30+'SF6'!O30</f>
        <v>449.45436904026707</v>
      </c>
      <c r="P30" s="94">
        <f>+'CO2'!P30+'abs CO2'!P30+'CH4'!P30*PCG!$C$5+N2O!P30*PCG!$C$6+HFC!P30+PFC!P30+'SF6'!P30</f>
        <v>623.48994476434893</v>
      </c>
      <c r="Q30" s="94">
        <f>+'CO2'!Q30+'abs CO2'!Q30+'CH4'!Q30*PCG!$C$5+N2O!Q30*PCG!$C$6+HFC!Q30+PFC!Q30+'SF6'!Q30</f>
        <v>592.49021140129855</v>
      </c>
      <c r="R30" s="94">
        <f>+'CO2'!R30+'abs CO2'!R30+'CH4'!R30*PCG!$C$5+N2O!R30*PCG!$C$6+HFC!R30+PFC!R30+'SF6'!R30</f>
        <v>530.58185989653055</v>
      </c>
      <c r="S30" s="94">
        <f>+'CO2'!S30+'abs CO2'!S30+'CH4'!S30*PCG!$C$5+N2O!S30*PCG!$C$6+HFC!S30+PFC!S30+'SF6'!S30</f>
        <v>614.91451266794058</v>
      </c>
      <c r="T30" s="94">
        <f>+'CO2'!T30+'abs CO2'!T30+'CH4'!T30*PCG!$C$5+N2O!T30*PCG!$C$6+HFC!T30+PFC!T30+'SF6'!T30</f>
        <v>711.40765505451475</v>
      </c>
      <c r="U30" s="94">
        <f>+'CO2'!U30+'abs CO2'!U30+'CH4'!U30*PCG!$C$5+N2O!U30*PCG!$C$6+HFC!U30+PFC!U30+'SF6'!U30</f>
        <v>555.43338729051959</v>
      </c>
      <c r="V30" s="94">
        <f>+'CO2'!V30+'abs CO2'!V30+'CH4'!V30*PCG!$C$5+N2O!V30*PCG!$C$6+HFC!V30+PFC!V30+'SF6'!V30</f>
        <v>379.35314337595275</v>
      </c>
      <c r="W30" s="94">
        <f>+'CO2'!W30+'abs CO2'!W30+'CH4'!W30*PCG!$C$5+N2O!W30*PCG!$C$6+HFC!W30+PFC!W30+'SF6'!W30</f>
        <v>303.66021425307139</v>
      </c>
      <c r="X30" s="94">
        <f>+'CO2'!X30+'abs CO2'!X30+'CH4'!X30*PCG!$C$5+N2O!X30*PCG!$C$6+HFC!X30+PFC!X30+'SF6'!X30</f>
        <v>451.55081577495099</v>
      </c>
      <c r="Y30" s="94">
        <f>+'CO2'!Y30+'abs CO2'!Y30+'CH4'!Y30*PCG!$C$5+N2O!Y30*PCG!$C$6+HFC!Y30+PFC!Y30+'SF6'!Y30</f>
        <v>466.6097209944723</v>
      </c>
      <c r="Z30" s="94">
        <f>+'CO2'!Z30+'abs CO2'!Z30+'CH4'!Z30*PCG!$C$5+N2O!Z30*PCG!$C$6+HFC!Z30+PFC!Z30+'SF6'!Z30</f>
        <v>427.11030538077995</v>
      </c>
      <c r="AA30" s="94">
        <f>+'CO2'!AA30+'abs CO2'!AA30+'CH4'!AA30*PCG!$C$5+N2O!AA30*PCG!$C$6+HFC!AA30+PFC!AA30+'SF6'!AA30</f>
        <v>509.85835251934412</v>
      </c>
      <c r="AB30" s="94">
        <f>+'CO2'!AB30+'abs CO2'!AB30+'CH4'!AB30*PCG!$C$5+N2O!AB30*PCG!$C$6+HFC!AB30+PFC!AB30+'SF6'!AB30</f>
        <v>501.07639804052394</v>
      </c>
      <c r="AC30" s="94">
        <f>+'CO2'!AC30+'abs CO2'!AC30+'CH4'!AC30*PCG!$C$5+N2O!AC30*PCG!$C$6+HFC!AC30+PFC!AC30+'SF6'!AC30</f>
        <v>493.02637629735199</v>
      </c>
      <c r="AD30" s="94">
        <f>+'CO2'!AD30+'abs CO2'!AD30+'CH4'!AD30*PCG!$C$5+N2O!AD30*PCG!$C$6+HFC!AD30+PFC!AD30+'SF6'!AD30</f>
        <v>523.90959165411698</v>
      </c>
      <c r="AE30" s="94">
        <f>+'CO2'!AE30+'abs CO2'!AE30+'CH4'!AE30*PCG!$C$5+N2O!AE30*PCG!$C$6+HFC!AE30+PFC!AE30+'SF6'!AE30</f>
        <v>463.32191687371852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1125.9170997829724</v>
      </c>
      <c r="D31" s="33">
        <f t="shared" si="7"/>
        <v>1266.4571964166551</v>
      </c>
      <c r="E31" s="33">
        <f t="shared" si="7"/>
        <v>1305.0276594242348</v>
      </c>
      <c r="F31" s="33">
        <f t="shared" si="7"/>
        <v>1415.8934429117107</v>
      </c>
      <c r="G31" s="33">
        <f t="shared" si="7"/>
        <v>1489.6143607052177</v>
      </c>
      <c r="H31" s="33">
        <f t="shared" si="7"/>
        <v>1552.0680187885757</v>
      </c>
      <c r="I31" s="33">
        <f t="shared" si="7"/>
        <v>1725.6815358824092</v>
      </c>
      <c r="J31" s="33">
        <f t="shared" si="7"/>
        <v>1888.5650274140089</v>
      </c>
      <c r="K31" s="33">
        <f t="shared" si="7"/>
        <v>1931.8945181528263</v>
      </c>
      <c r="L31" s="33">
        <f t="shared" si="7"/>
        <v>1841.7666465701911</v>
      </c>
      <c r="M31" s="33">
        <f t="shared" si="7"/>
        <v>1818.2692201324296</v>
      </c>
      <c r="N31" s="33">
        <f t="shared" si="7"/>
        <v>1690.967981224856</v>
      </c>
      <c r="O31" s="33">
        <f t="shared" si="7"/>
        <v>1797.5413318732137</v>
      </c>
      <c r="P31" s="33">
        <f t="shared" si="7"/>
        <v>1770.1489615598464</v>
      </c>
      <c r="Q31" s="33">
        <f t="shared" si="7"/>
        <v>1902.1804649567619</v>
      </c>
      <c r="R31" s="33">
        <f t="shared" si="7"/>
        <v>2164.4554681447416</v>
      </c>
      <c r="S31" s="33">
        <f t="shared" si="7"/>
        <v>1987.0655201387658</v>
      </c>
      <c r="T31" s="33">
        <f t="shared" si="7"/>
        <v>2471.5606360288116</v>
      </c>
      <c r="U31" s="33">
        <f t="shared" si="7"/>
        <v>2328.9954505415117</v>
      </c>
      <c r="V31" s="33">
        <f t="shared" si="7"/>
        <v>2244.3940410915602</v>
      </c>
      <c r="W31" s="33">
        <f t="shared" si="7"/>
        <v>2102.31538446062</v>
      </c>
      <c r="X31" s="33">
        <f t="shared" si="7"/>
        <v>2266.6672431887318</v>
      </c>
      <c r="Y31" s="33">
        <f t="shared" si="7"/>
        <v>2255.691046534625</v>
      </c>
      <c r="Z31" s="33">
        <f t="shared" si="7"/>
        <v>2484.8431511692947</v>
      </c>
      <c r="AA31" s="33">
        <f t="shared" si="7"/>
        <v>2274.4716934347503</v>
      </c>
      <c r="AB31" s="33">
        <f t="shared" si="7"/>
        <v>2424.5764542026918</v>
      </c>
      <c r="AC31" s="33">
        <f t="shared" si="7"/>
        <v>2576.0246529396363</v>
      </c>
      <c r="AD31" s="33">
        <f t="shared" si="7"/>
        <v>2770.3712910545482</v>
      </c>
      <c r="AE31" s="33">
        <f t="shared" si="7"/>
        <v>2953.7499513713251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26.987861873411223</v>
      </c>
      <c r="D32" s="33">
        <f t="shared" si="8"/>
        <v>14.369906056882568</v>
      </c>
      <c r="E32" s="33">
        <f t="shared" si="8"/>
        <v>20.004193007850915</v>
      </c>
      <c r="F32" s="33">
        <f t="shared" si="8"/>
        <v>25.866935444401602</v>
      </c>
      <c r="G32" s="33">
        <f t="shared" si="8"/>
        <v>21.670726224148556</v>
      </c>
      <c r="H32" s="33">
        <f t="shared" si="8"/>
        <v>31.882552460726107</v>
      </c>
      <c r="I32" s="33">
        <f t="shared" si="8"/>
        <v>34.648868173105967</v>
      </c>
      <c r="J32" s="33">
        <f t="shared" si="8"/>
        <v>42.418071441516545</v>
      </c>
      <c r="K32" s="33">
        <f t="shared" si="8"/>
        <v>41.13212815583919</v>
      </c>
      <c r="L32" s="33">
        <f t="shared" si="8"/>
        <v>31.924125884766301</v>
      </c>
      <c r="M32" s="33">
        <f t="shared" si="8"/>
        <v>25.641138276721144</v>
      </c>
      <c r="N32" s="33">
        <f t="shared" si="8"/>
        <v>29.04717200239504</v>
      </c>
      <c r="O32" s="33">
        <f t="shared" si="8"/>
        <v>22.726180496241618</v>
      </c>
      <c r="P32" s="33">
        <f t="shared" si="8"/>
        <v>16.666809198467934</v>
      </c>
      <c r="Q32" s="33">
        <f t="shared" si="8"/>
        <v>19.414910899689012</v>
      </c>
      <c r="R32" s="33">
        <f t="shared" si="8"/>
        <v>25.748801031602962</v>
      </c>
      <c r="S32" s="33">
        <f t="shared" si="8"/>
        <v>23.429183992717832</v>
      </c>
      <c r="T32" s="33">
        <f t="shared" si="8"/>
        <v>25.268883625802676</v>
      </c>
      <c r="U32" s="33">
        <f t="shared" si="8"/>
        <v>34.941869503584734</v>
      </c>
      <c r="V32" s="33">
        <f t="shared" si="8"/>
        <v>20.874368558992074</v>
      </c>
      <c r="W32" s="33">
        <f t="shared" si="8"/>
        <v>16.734769284379581</v>
      </c>
      <c r="X32" s="33">
        <f t="shared" si="8"/>
        <v>16.660701040737539</v>
      </c>
      <c r="Y32" s="33">
        <f t="shared" si="8"/>
        <v>23.619055958867655</v>
      </c>
      <c r="Z32" s="33">
        <f t="shared" si="8"/>
        <v>22.111957410850927</v>
      </c>
      <c r="AA32" s="33">
        <f t="shared" si="8"/>
        <v>20.925826235095247</v>
      </c>
      <c r="AB32" s="33">
        <f t="shared" si="8"/>
        <v>28.201399182525037</v>
      </c>
      <c r="AC32" s="33">
        <f t="shared" si="8"/>
        <v>22.3273524392736</v>
      </c>
      <c r="AD32" s="33">
        <f t="shared" si="8"/>
        <v>68.606683676287048</v>
      </c>
      <c r="AE32" s="33">
        <f t="shared" si="8"/>
        <v>103.25365825628222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26.987861873411223</v>
      </c>
      <c r="D34" s="94">
        <f>+'CO2'!D34+'abs CO2'!D34+'CH4'!D34*PCG!$C$5+N2O!D34*PCG!$C$6+HFC!D34+PFC!D34+'SF6'!D34</f>
        <v>14.369906056882568</v>
      </c>
      <c r="E34" s="94">
        <f>+'CO2'!E34+'abs CO2'!E34+'CH4'!E34*PCG!$C$5+N2O!E34*PCG!$C$6+HFC!E34+PFC!E34+'SF6'!E34</f>
        <v>20.004193007850915</v>
      </c>
      <c r="F34" s="94">
        <f>+'CO2'!F34+'abs CO2'!F34+'CH4'!F34*PCG!$C$5+N2O!F34*PCG!$C$6+HFC!F34+PFC!F34+'SF6'!F34</f>
        <v>25.866935444401602</v>
      </c>
      <c r="G34" s="94">
        <f>+'CO2'!G34+'abs CO2'!G34+'CH4'!G34*PCG!$C$5+N2O!G34*PCG!$C$6+HFC!G34+PFC!G34+'SF6'!G34</f>
        <v>21.670726224148556</v>
      </c>
      <c r="H34" s="94">
        <f>+'CO2'!H34+'abs CO2'!H34+'CH4'!H34*PCG!$C$5+N2O!H34*PCG!$C$6+HFC!H34+PFC!H34+'SF6'!H34</f>
        <v>31.882552460726107</v>
      </c>
      <c r="I34" s="94">
        <f>+'CO2'!I34+'abs CO2'!I34+'CH4'!I34*PCG!$C$5+N2O!I34*PCG!$C$6+HFC!I34+PFC!I34+'SF6'!I34</f>
        <v>34.648868173105967</v>
      </c>
      <c r="J34" s="94">
        <f>+'CO2'!J34+'abs CO2'!J34+'CH4'!J34*PCG!$C$5+N2O!J34*PCG!$C$6+HFC!J34+PFC!J34+'SF6'!J34</f>
        <v>42.418071441516545</v>
      </c>
      <c r="K34" s="94">
        <f>+'CO2'!K34+'abs CO2'!K34+'CH4'!K34*PCG!$C$5+N2O!K34*PCG!$C$6+HFC!K34+PFC!K34+'SF6'!K34</f>
        <v>41.13212815583919</v>
      </c>
      <c r="L34" s="94">
        <f>+'CO2'!L34+'abs CO2'!L34+'CH4'!L34*PCG!$C$5+N2O!L34*PCG!$C$6+HFC!L34+PFC!L34+'SF6'!L34</f>
        <v>31.924125884766301</v>
      </c>
      <c r="M34" s="94">
        <f>+'CO2'!M34+'abs CO2'!M34+'CH4'!M34*PCG!$C$5+N2O!M34*PCG!$C$6+HFC!M34+PFC!M34+'SF6'!M34</f>
        <v>25.641138276721144</v>
      </c>
      <c r="N34" s="94">
        <f>+'CO2'!N34+'abs CO2'!N34+'CH4'!N34*PCG!$C$5+N2O!N34*PCG!$C$6+HFC!N34+PFC!N34+'SF6'!N34</f>
        <v>29.04717200239504</v>
      </c>
      <c r="O34" s="94">
        <f>+'CO2'!O34+'abs CO2'!O34+'CH4'!O34*PCG!$C$5+N2O!O34*PCG!$C$6+HFC!O34+PFC!O34+'SF6'!O34</f>
        <v>22.726180496241618</v>
      </c>
      <c r="P34" s="94">
        <f>+'CO2'!P34+'abs CO2'!P34+'CH4'!P34*PCG!$C$5+N2O!P34*PCG!$C$6+HFC!P34+PFC!P34+'SF6'!P34</f>
        <v>16.666809198467934</v>
      </c>
      <c r="Q34" s="94">
        <f>+'CO2'!Q34+'abs CO2'!Q34+'CH4'!Q34*PCG!$C$5+N2O!Q34*PCG!$C$6+HFC!Q34+PFC!Q34+'SF6'!Q34</f>
        <v>19.414910899689012</v>
      </c>
      <c r="R34" s="94">
        <f>+'CO2'!R34+'abs CO2'!R34+'CH4'!R34*PCG!$C$5+N2O!R34*PCG!$C$6+HFC!R34+PFC!R34+'SF6'!R34</f>
        <v>25.748801031602962</v>
      </c>
      <c r="S34" s="94">
        <f>+'CO2'!S34+'abs CO2'!S34+'CH4'!S34*PCG!$C$5+N2O!S34*PCG!$C$6+HFC!S34+PFC!S34+'SF6'!S34</f>
        <v>23.429183992717832</v>
      </c>
      <c r="T34" s="94">
        <f>+'CO2'!T34+'abs CO2'!T34+'CH4'!T34*PCG!$C$5+N2O!T34*PCG!$C$6+HFC!T34+PFC!T34+'SF6'!T34</f>
        <v>25.268883625802676</v>
      </c>
      <c r="U34" s="94">
        <f>+'CO2'!U34+'abs CO2'!U34+'CH4'!U34*PCG!$C$5+N2O!U34*PCG!$C$6+HFC!U34+PFC!U34+'SF6'!U34</f>
        <v>34.941869503584734</v>
      </c>
      <c r="V34" s="94">
        <f>+'CO2'!V34+'abs CO2'!V34+'CH4'!V34*PCG!$C$5+N2O!V34*PCG!$C$6+HFC!V34+PFC!V34+'SF6'!V34</f>
        <v>20.874368558992074</v>
      </c>
      <c r="W34" s="94">
        <f>+'CO2'!W34+'abs CO2'!W34+'CH4'!W34*PCG!$C$5+N2O!W34*PCG!$C$6+HFC!W34+PFC!W34+'SF6'!W34</f>
        <v>16.734769284379581</v>
      </c>
      <c r="X34" s="94">
        <f>+'CO2'!X34+'abs CO2'!X34+'CH4'!X34*PCG!$C$5+N2O!X34*PCG!$C$6+HFC!X34+PFC!X34+'SF6'!X34</f>
        <v>16.660701040737539</v>
      </c>
      <c r="Y34" s="94">
        <f>+'CO2'!Y34+'abs CO2'!Y34+'CH4'!Y34*PCG!$C$5+N2O!Y34*PCG!$C$6+HFC!Y34+PFC!Y34+'SF6'!Y34</f>
        <v>23.619055958867655</v>
      </c>
      <c r="Z34" s="94">
        <f>+'CO2'!Z34+'abs CO2'!Z34+'CH4'!Z34*PCG!$C$5+N2O!Z34*PCG!$C$6+HFC!Z34+PFC!Z34+'SF6'!Z34</f>
        <v>22.111957410850927</v>
      </c>
      <c r="AA34" s="94">
        <f>+'CO2'!AA34+'abs CO2'!AA34+'CH4'!AA34*PCG!$C$5+N2O!AA34*PCG!$C$6+HFC!AA34+PFC!AA34+'SF6'!AA34</f>
        <v>20.925826235095247</v>
      </c>
      <c r="AB34" s="94">
        <f>+'CO2'!AB34+'abs CO2'!AB34+'CH4'!AB34*PCG!$C$5+N2O!AB34*PCG!$C$6+HFC!AB34+PFC!AB34+'SF6'!AB34</f>
        <v>28.201399182525037</v>
      </c>
      <c r="AC34" s="94">
        <f>+'CO2'!AC34+'abs CO2'!AC34+'CH4'!AC34*PCG!$C$5+N2O!AC34*PCG!$C$6+HFC!AC34+PFC!AC34+'SF6'!AC34</f>
        <v>22.3273524392736</v>
      </c>
      <c r="AD34" s="94">
        <f>+'CO2'!AD34+'abs CO2'!AD34+'CH4'!AD34*PCG!$C$5+N2O!AD34*PCG!$C$6+HFC!AD34+PFC!AD34+'SF6'!AD34</f>
        <v>68.606683676287048</v>
      </c>
      <c r="AE34" s="94">
        <f>+'CO2'!AE34+'abs CO2'!AE34+'CH4'!AE34*PCG!$C$5+N2O!AE34*PCG!$C$6+HFC!AE34+PFC!AE34+'SF6'!AE34</f>
        <v>103.25365825628222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699.95771996738745</v>
      </c>
      <c r="D35" s="33">
        <f t="shared" si="9"/>
        <v>730.5134083272377</v>
      </c>
      <c r="E35" s="33">
        <f t="shared" si="9"/>
        <v>789.85928281816655</v>
      </c>
      <c r="F35" s="33">
        <f t="shared" si="9"/>
        <v>878.19541906908239</v>
      </c>
      <c r="G35" s="33">
        <f t="shared" si="9"/>
        <v>988.17777115419869</v>
      </c>
      <c r="H35" s="33">
        <f t="shared" si="9"/>
        <v>1083.2757698728105</v>
      </c>
      <c r="I35" s="33">
        <f t="shared" si="9"/>
        <v>1173.6873281016037</v>
      </c>
      <c r="J35" s="33">
        <f t="shared" si="9"/>
        <v>1231.8963099192401</v>
      </c>
      <c r="K35" s="33">
        <f t="shared" si="9"/>
        <v>1300.484538467301</v>
      </c>
      <c r="L35" s="33">
        <f t="shared" si="9"/>
        <v>1355.3044863956909</v>
      </c>
      <c r="M35" s="33">
        <f t="shared" si="9"/>
        <v>1402.9403870710378</v>
      </c>
      <c r="N35" s="33">
        <f t="shared" si="9"/>
        <v>1326.5038178854334</v>
      </c>
      <c r="O35" s="33">
        <f t="shared" si="9"/>
        <v>1381.7577352314502</v>
      </c>
      <c r="P35" s="33">
        <f t="shared" si="9"/>
        <v>1416.2054962978921</v>
      </c>
      <c r="Q35" s="33">
        <f t="shared" si="9"/>
        <v>1437.745786880128</v>
      </c>
      <c r="R35" s="33">
        <f t="shared" si="9"/>
        <v>1617.8508532869741</v>
      </c>
      <c r="S35" s="33">
        <f t="shared" si="9"/>
        <v>1674.1526651107251</v>
      </c>
      <c r="T35" s="33">
        <f t="shared" si="9"/>
        <v>1783.2414307379124</v>
      </c>
      <c r="U35" s="33">
        <f t="shared" si="9"/>
        <v>1802.1095686735496</v>
      </c>
      <c r="V35" s="33">
        <f t="shared" si="9"/>
        <v>1840.0360853459254</v>
      </c>
      <c r="W35" s="33">
        <f t="shared" si="9"/>
        <v>1917.6917939935968</v>
      </c>
      <c r="X35" s="33">
        <f t="shared" si="9"/>
        <v>2066.3124944635492</v>
      </c>
      <c r="Y35" s="33">
        <f t="shared" si="9"/>
        <v>2065.2874232184508</v>
      </c>
      <c r="Z35" s="33">
        <f t="shared" si="9"/>
        <v>2222.0353512697143</v>
      </c>
      <c r="AA35" s="33">
        <f t="shared" si="9"/>
        <v>2050.5152117141229</v>
      </c>
      <c r="AB35" s="33">
        <f t="shared" si="9"/>
        <v>2226.6013685344142</v>
      </c>
      <c r="AC35" s="33">
        <f t="shared" si="9"/>
        <v>2373.0479808590303</v>
      </c>
      <c r="AD35" s="33">
        <f t="shared" si="9"/>
        <v>2427.3101971109782</v>
      </c>
      <c r="AE35" s="33">
        <f t="shared" si="9"/>
        <v>2534.5394897485103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152.78149101700805</v>
      </c>
      <c r="D36" s="33">
        <f t="shared" si="10"/>
        <v>160.21082336090583</v>
      </c>
      <c r="E36" s="33">
        <f t="shared" si="10"/>
        <v>175.46939613049793</v>
      </c>
      <c r="F36" s="33">
        <f t="shared" si="10"/>
        <v>192.25204552277785</v>
      </c>
      <c r="G36" s="33">
        <f t="shared" si="10"/>
        <v>217.65026722058494</v>
      </c>
      <c r="H36" s="33">
        <f t="shared" si="10"/>
        <v>238.44295554909357</v>
      </c>
      <c r="I36" s="33">
        <f t="shared" si="10"/>
        <v>257.55048011603151</v>
      </c>
      <c r="J36" s="33">
        <f t="shared" si="10"/>
        <v>268.96714489063368</v>
      </c>
      <c r="K36" s="33">
        <f t="shared" si="10"/>
        <v>281.16657189385069</v>
      </c>
      <c r="L36" s="33">
        <f t="shared" si="10"/>
        <v>296.50869937883641</v>
      </c>
      <c r="M36" s="33">
        <f t="shared" si="10"/>
        <v>300.18783777214145</v>
      </c>
      <c r="N36" s="33">
        <f t="shared" si="10"/>
        <v>275.03137275384671</v>
      </c>
      <c r="O36" s="33">
        <f t="shared" si="10"/>
        <v>277.6502623684006</v>
      </c>
      <c r="P36" s="33">
        <f t="shared" si="10"/>
        <v>277.52196324267049</v>
      </c>
      <c r="Q36" s="33">
        <f t="shared" si="10"/>
        <v>279.25830076459062</v>
      </c>
      <c r="R36" s="33">
        <f t="shared" si="10"/>
        <v>287.09247539527667</v>
      </c>
      <c r="S36" s="33">
        <f t="shared" si="10"/>
        <v>295.22544316139897</v>
      </c>
      <c r="T36" s="33">
        <f t="shared" si="10"/>
        <v>310.91683248046184</v>
      </c>
      <c r="U36" s="33">
        <f t="shared" si="10"/>
        <v>313.6217364048839</v>
      </c>
      <c r="V36" s="33">
        <f t="shared" si="10"/>
        <v>348.04104396032966</v>
      </c>
      <c r="W36" s="33">
        <f t="shared" si="10"/>
        <v>404.63297157704244</v>
      </c>
      <c r="X36" s="33">
        <f t="shared" si="10"/>
        <v>409.95129845177263</v>
      </c>
      <c r="Y36" s="33">
        <f t="shared" si="10"/>
        <v>448.92554083520292</v>
      </c>
      <c r="Z36" s="33">
        <f t="shared" si="10"/>
        <v>506.60150592459934</v>
      </c>
      <c r="AA36" s="33">
        <f t="shared" si="10"/>
        <v>541.7321040257533</v>
      </c>
      <c r="AB36" s="33">
        <f t="shared" si="10"/>
        <v>572.30326901963429</v>
      </c>
      <c r="AC36" s="33">
        <f t="shared" si="10"/>
        <v>627.41889622833992</v>
      </c>
      <c r="AD36" s="33">
        <f t="shared" si="10"/>
        <v>669.79387146710485</v>
      </c>
      <c r="AE36" s="33">
        <f t="shared" si="10"/>
        <v>684.05344818196647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0.90286786788997564</v>
      </c>
      <c r="D37" s="94">
        <f>+'CO2'!D37+'abs CO2'!D37+'CH4'!D37*PCG!$C$5+N2O!D37*PCG!$C$6+HFC!D37+PFC!D37+'SF6'!D37</f>
        <v>1.1067412574135183</v>
      </c>
      <c r="E37" s="94">
        <f>+'CO2'!E37+'abs CO2'!E37+'CH4'!E37*PCG!$C$5+N2O!E37*PCG!$C$6+HFC!E37+PFC!E37+'SF6'!E37</f>
        <v>0.6553073234685306</v>
      </c>
      <c r="F37" s="94">
        <f>+'CO2'!F37+'abs CO2'!F37+'CH4'!F37*PCG!$C$5+N2O!F37*PCG!$C$6+HFC!F37+PFC!F37+'SF6'!F37</f>
        <v>0.85918071299207344</v>
      </c>
      <c r="G37" s="94">
        <f>+'CO2'!G37+'abs CO2'!G37+'CH4'!G37*PCG!$C$5+N2O!G37*PCG!$C$6+HFC!G37+PFC!G37+'SF6'!G37</f>
        <v>1.0048045626517472</v>
      </c>
      <c r="H37" s="94">
        <f>+'CO2'!H37+'abs CO2'!H37+'CH4'!H37*PCG!$C$5+N2O!H37*PCG!$C$6+HFC!H37+PFC!H37+'SF6'!H37</f>
        <v>19.506535838886528</v>
      </c>
      <c r="I37" s="94">
        <f>+'CO2'!I37+'abs CO2'!I37+'CH4'!I37*PCG!$C$5+N2O!I37*PCG!$C$6+HFC!I37+PFC!I37+'SF6'!I37</f>
        <v>39.395827516389488</v>
      </c>
      <c r="J37" s="94">
        <f>+'CO2'!J37+'abs CO2'!J37+'CH4'!J37*PCG!$C$5+N2O!J37*PCG!$C$6+HFC!J37+PFC!J37+'SF6'!J37</f>
        <v>58.94934449314453</v>
      </c>
      <c r="K37" s="94">
        <f>+'CO2'!K37+'abs CO2'!K37+'CH4'!K37*PCG!$C$5+N2O!K37*PCG!$C$6+HFC!K37+PFC!K37+'SF6'!K37</f>
        <v>79.147454364081952</v>
      </c>
      <c r="L37" s="94">
        <f>+'CO2'!L37+'abs CO2'!L37+'CH4'!L37*PCG!$C$5+N2O!L37*PCG!$C$6+HFC!L37+PFC!L37+'SF6'!L37</f>
        <v>99.310173852960858</v>
      </c>
      <c r="M37" s="94">
        <f>+'CO2'!M37+'abs CO2'!M37+'CH4'!M37*PCG!$C$5+N2O!M37*PCG!$C$6+HFC!M37+PFC!M37+'SF6'!M37</f>
        <v>116.35737503290682</v>
      </c>
      <c r="N37" s="94">
        <f>+'CO2'!N37+'abs CO2'!N37+'CH4'!N37*PCG!$C$5+N2O!N37*PCG!$C$6+HFC!N37+PFC!N37+'SF6'!N37</f>
        <v>120.91844433891366</v>
      </c>
      <c r="O37" s="94">
        <f>+'CO2'!O37+'abs CO2'!O37+'CH4'!O37*PCG!$C$5+N2O!O37*PCG!$C$6+HFC!O37+PFC!O37+'SF6'!O37</f>
        <v>136.40035917741017</v>
      </c>
      <c r="P37" s="94">
        <f>+'CO2'!P37+'abs CO2'!P37+'CH4'!P37*PCG!$C$5+N2O!P37*PCG!$C$6+HFC!P37+PFC!P37+'SF6'!P37</f>
        <v>149.89837281806192</v>
      </c>
      <c r="Q37" s="94">
        <f>+'CO2'!Q37+'abs CO2'!Q37+'CH4'!Q37*PCG!$C$5+N2O!Q37*PCG!$C$6+HFC!Q37+PFC!Q37+'SF6'!Q37</f>
        <v>166.88829814663976</v>
      </c>
      <c r="R37" s="94">
        <f>+'CO2'!R37+'abs CO2'!R37+'CH4'!R37*PCG!$C$5+N2O!R37*PCG!$C$6+HFC!R37+PFC!R37+'SF6'!R37</f>
        <v>185.01200960518617</v>
      </c>
      <c r="S37" s="94">
        <f>+'CO2'!S37+'abs CO2'!S37+'CH4'!S37*PCG!$C$5+N2O!S37*PCG!$C$6+HFC!S37+PFC!S37+'SF6'!S37</f>
        <v>207.82517899404917</v>
      </c>
      <c r="T37" s="94">
        <f>+'CO2'!T37+'abs CO2'!T37+'CH4'!T37*PCG!$C$5+N2O!T37*PCG!$C$6+HFC!T37+PFC!T37+'SF6'!T37</f>
        <v>238.51054485955149</v>
      </c>
      <c r="U37" s="94">
        <f>+'CO2'!U37+'abs CO2'!U37+'CH4'!U37*PCG!$C$5+N2O!U37*PCG!$C$6+HFC!U37+PFC!U37+'SF6'!U37</f>
        <v>262.47219602267944</v>
      </c>
      <c r="V37" s="94">
        <f>+'CO2'!V37+'abs CO2'!V37+'CH4'!V37*PCG!$C$5+N2O!V37*PCG!$C$6+HFC!V37+PFC!V37+'SF6'!V37</f>
        <v>300.14160318651585</v>
      </c>
      <c r="W37" s="94">
        <f>+'CO2'!W37+'abs CO2'!W37+'CH4'!W37*PCG!$C$5+N2O!W37*PCG!$C$6+HFC!W37+PFC!W37+'SF6'!W37</f>
        <v>357.50615982806005</v>
      </c>
      <c r="X37" s="94">
        <f>+'CO2'!X37+'abs CO2'!X37+'CH4'!X37*PCG!$C$5+N2O!X37*PCG!$C$6+HFC!X37+PFC!X37+'SF6'!X37</f>
        <v>370.16932770997505</v>
      </c>
      <c r="Y37" s="94">
        <f>+'CO2'!Y37+'abs CO2'!Y37+'CH4'!Y37*PCG!$C$5+N2O!Y37*PCG!$C$6+HFC!Y37+PFC!Y37+'SF6'!Y37</f>
        <v>413.12205178552563</v>
      </c>
      <c r="Z37" s="94">
        <f>+'CO2'!Z37+'abs CO2'!Z37+'CH4'!Z37*PCG!$C$5+N2O!Z37*PCG!$C$6+HFC!Z37+PFC!Z37+'SF6'!Z37</f>
        <v>472.95488996971289</v>
      </c>
      <c r="AA37" s="94">
        <f>+'CO2'!AA37+'abs CO2'!AA37+'CH4'!AA37*PCG!$C$5+N2O!AA37*PCG!$C$6+HFC!AA37+PFC!AA37+'SF6'!AA37</f>
        <v>511.88431824944183</v>
      </c>
      <c r="AB37" s="94">
        <f>+'CO2'!AB37+'abs CO2'!AB37+'CH4'!AB37*PCG!$C$5+N2O!AB37*PCG!$C$6+HFC!AB37+PFC!AB37+'SF6'!AB37</f>
        <v>546.16005114826032</v>
      </c>
      <c r="AC37" s="94">
        <f>+'CO2'!AC37+'abs CO2'!AC37+'CH4'!AC37*PCG!$C$5+N2O!AC37*PCG!$C$6+HFC!AC37+PFC!AC37+'SF6'!AC37</f>
        <v>603.53458451065546</v>
      </c>
      <c r="AD37" s="94">
        <f>+'CO2'!AD37+'abs CO2'!AD37+'CH4'!AD37*PCG!$C$5+N2O!AD37*PCG!$C$6+HFC!AD37+PFC!AD37+'SF6'!AD37</f>
        <v>649.00742578398251</v>
      </c>
      <c r="AE37" s="94">
        <f>+'CO2'!AE37+'abs CO2'!AE37+'CH4'!AE37*PCG!$C$5+N2O!AE37*PCG!$C$6+HFC!AE37+PFC!AE37+'SF6'!AE37</f>
        <v>666.89294757062373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151.87862314911808</v>
      </c>
      <c r="D38" s="94">
        <f>+'CO2'!D38+'abs CO2'!D38+'CH4'!D38*PCG!$C$5+N2O!D38*PCG!$C$6+HFC!D38+PFC!D38+'SF6'!D38</f>
        <v>159.10408210349232</v>
      </c>
      <c r="E38" s="94">
        <f>+'CO2'!E38+'abs CO2'!E38+'CH4'!E38*PCG!$C$5+N2O!E38*PCG!$C$6+HFC!E38+PFC!E38+'SF6'!E38</f>
        <v>174.81408880702941</v>
      </c>
      <c r="F38" s="94">
        <f>+'CO2'!F38+'abs CO2'!F38+'CH4'!F38*PCG!$C$5+N2O!F38*PCG!$C$6+HFC!F38+PFC!F38+'SF6'!F38</f>
        <v>191.39286480978578</v>
      </c>
      <c r="G38" s="94">
        <f>+'CO2'!G38+'abs CO2'!G38+'CH4'!G38*PCG!$C$5+N2O!G38*PCG!$C$6+HFC!G38+PFC!G38+'SF6'!G38</f>
        <v>216.64546265793319</v>
      </c>
      <c r="H38" s="94">
        <f>+'CO2'!H38+'abs CO2'!H38+'CH4'!H38*PCG!$C$5+N2O!H38*PCG!$C$6+HFC!H38+PFC!H38+'SF6'!H38</f>
        <v>218.93641971020705</v>
      </c>
      <c r="I38" s="94">
        <f>+'CO2'!I38+'abs CO2'!I38+'CH4'!I38*PCG!$C$5+N2O!I38*PCG!$C$6+HFC!I38+PFC!I38+'SF6'!I38</f>
        <v>218.15465259964199</v>
      </c>
      <c r="J38" s="94">
        <f>+'CO2'!J38+'abs CO2'!J38+'CH4'!J38*PCG!$C$5+N2O!J38*PCG!$C$6+HFC!J38+PFC!J38+'SF6'!J38</f>
        <v>210.01780039748917</v>
      </c>
      <c r="K38" s="94">
        <f>+'CO2'!K38+'abs CO2'!K38+'CH4'!K38*PCG!$C$5+N2O!K38*PCG!$C$6+HFC!K38+PFC!K38+'SF6'!K38</f>
        <v>202.01911752976872</v>
      </c>
      <c r="L38" s="94">
        <f>+'CO2'!L38+'abs CO2'!L38+'CH4'!L38*PCG!$C$5+N2O!L38*PCG!$C$6+HFC!L38+PFC!L38+'SF6'!L38</f>
        <v>197.19852552587554</v>
      </c>
      <c r="M38" s="94">
        <f>+'CO2'!M38+'abs CO2'!M38+'CH4'!M38*PCG!$C$5+N2O!M38*PCG!$C$6+HFC!M38+PFC!M38+'SF6'!M38</f>
        <v>183.83046273923463</v>
      </c>
      <c r="N38" s="94">
        <f>+'CO2'!N38+'abs CO2'!N38+'CH4'!N38*PCG!$C$5+N2O!N38*PCG!$C$6+HFC!N38+PFC!N38+'SF6'!N38</f>
        <v>154.11292841493307</v>
      </c>
      <c r="O38" s="94">
        <f>+'CO2'!O38+'abs CO2'!O38+'CH4'!O38*PCG!$C$5+N2O!O38*PCG!$C$6+HFC!O38+PFC!O38+'SF6'!O38</f>
        <v>141.24990319099047</v>
      </c>
      <c r="P38" s="94">
        <f>+'CO2'!P38+'abs CO2'!P38+'CH4'!P38*PCG!$C$5+N2O!P38*PCG!$C$6+HFC!P38+PFC!P38+'SF6'!P38</f>
        <v>127.62359042460859</v>
      </c>
      <c r="Q38" s="94">
        <f>+'CO2'!Q38+'abs CO2'!Q38+'CH4'!Q38*PCG!$C$5+N2O!Q38*PCG!$C$6+HFC!Q38+PFC!Q38+'SF6'!Q38</f>
        <v>112.37000261795087</v>
      </c>
      <c r="R38" s="94">
        <f>+'CO2'!R38+'abs CO2'!R38+'CH4'!R38*PCG!$C$5+N2O!R38*PCG!$C$6+HFC!R38+PFC!R38+'SF6'!R38</f>
        <v>102.0804657900905</v>
      </c>
      <c r="S38" s="94">
        <f>+'CO2'!S38+'abs CO2'!S38+'CH4'!S38*PCG!$C$5+N2O!S38*PCG!$C$6+HFC!S38+PFC!S38+'SF6'!S38</f>
        <v>87.400264167349832</v>
      </c>
      <c r="T38" s="94">
        <f>+'CO2'!T38+'abs CO2'!T38+'CH4'!T38*PCG!$C$5+N2O!T38*PCG!$C$6+HFC!T38+PFC!T38+'SF6'!T38</f>
        <v>72.406287620910362</v>
      </c>
      <c r="U38" s="94">
        <f>+'CO2'!U38+'abs CO2'!U38+'CH4'!U38*PCG!$C$5+N2O!U38*PCG!$C$6+HFC!U38+PFC!U38+'SF6'!U38</f>
        <v>51.149540382204435</v>
      </c>
      <c r="V38" s="94">
        <f>+'CO2'!V38+'abs CO2'!V38+'CH4'!V38*PCG!$C$5+N2O!V38*PCG!$C$6+HFC!V38+PFC!V38+'SF6'!V38</f>
        <v>47.899440773813822</v>
      </c>
      <c r="W38" s="94">
        <f>+'CO2'!W38+'abs CO2'!W38+'CH4'!W38*PCG!$C$5+N2O!W38*PCG!$C$6+HFC!W38+PFC!W38+'SF6'!W38</f>
        <v>47.126811748982419</v>
      </c>
      <c r="X38" s="94">
        <f>+'CO2'!X38+'abs CO2'!X38+'CH4'!X38*PCG!$C$5+N2O!X38*PCG!$C$6+HFC!X38+PFC!X38+'SF6'!X38</f>
        <v>39.781970741797565</v>
      </c>
      <c r="Y38" s="94">
        <f>+'CO2'!Y38+'abs CO2'!Y38+'CH4'!Y38*PCG!$C$5+N2O!Y38*PCG!$C$6+HFC!Y38+PFC!Y38+'SF6'!Y38</f>
        <v>35.803489049677296</v>
      </c>
      <c r="Z38" s="94">
        <f>+'CO2'!Z38+'abs CO2'!Z38+'CH4'!Z38*PCG!$C$5+N2O!Z38*PCG!$C$6+HFC!Z38+PFC!Z38+'SF6'!Z38</f>
        <v>33.646615954886457</v>
      </c>
      <c r="AA38" s="94">
        <f>+'CO2'!AA38+'abs CO2'!AA38+'CH4'!AA38*PCG!$C$5+N2O!AA38*PCG!$C$6+HFC!AA38+PFC!AA38+'SF6'!AA38</f>
        <v>29.847785776311447</v>
      </c>
      <c r="AB38" s="94">
        <f>+'CO2'!AB38+'abs CO2'!AB38+'CH4'!AB38*PCG!$C$5+N2O!AB38*PCG!$C$6+HFC!AB38+PFC!AB38+'SF6'!AB38</f>
        <v>26.14321787137396</v>
      </c>
      <c r="AC38" s="94">
        <f>+'CO2'!AC38+'abs CO2'!AC38+'CH4'!AC38*PCG!$C$5+N2O!AC38*PCG!$C$6+HFC!AC38+PFC!AC38+'SF6'!AC38</f>
        <v>23.884311717684437</v>
      </c>
      <c r="AD38" s="94">
        <f>+'CO2'!AD38+'abs CO2'!AD38+'CH4'!AD38*PCG!$C$5+N2O!AD38*PCG!$C$6+HFC!AD38+PFC!AD38+'SF6'!AD38</f>
        <v>20.786445683122306</v>
      </c>
      <c r="AE38" s="94">
        <f>+'CO2'!AE38+'abs CO2'!AE38+'CH4'!AE38*PCG!$C$5+N2O!AE38*PCG!$C$6+HFC!AE38+PFC!AE38+'SF6'!AE38</f>
        <v>17.160500611342698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154.20126304961644</v>
      </c>
      <c r="D39" s="33">
        <f t="shared" si="11"/>
        <v>161.5528852620466</v>
      </c>
      <c r="E39" s="33">
        <f t="shared" si="11"/>
        <v>177.57026112255335</v>
      </c>
      <c r="F39" s="33">
        <f t="shared" si="11"/>
        <v>194.44535335951977</v>
      </c>
      <c r="G39" s="33">
        <f t="shared" si="11"/>
        <v>220.23540817294753</v>
      </c>
      <c r="H39" s="33">
        <f t="shared" si="11"/>
        <v>238.43771710089672</v>
      </c>
      <c r="I39" s="33">
        <f t="shared" si="11"/>
        <v>255.12363025716769</v>
      </c>
      <c r="J39" s="33">
        <f t="shared" si="11"/>
        <v>264.55402622410895</v>
      </c>
      <c r="K39" s="33">
        <f t="shared" si="11"/>
        <v>275.06841946142941</v>
      </c>
      <c r="L39" s="33">
        <f t="shared" si="11"/>
        <v>290.30441131798727</v>
      </c>
      <c r="M39" s="33">
        <f t="shared" si="11"/>
        <v>296.28563215882855</v>
      </c>
      <c r="N39" s="33">
        <f t="shared" si="11"/>
        <v>272.55744401455757</v>
      </c>
      <c r="O39" s="33">
        <f t="shared" si="11"/>
        <v>276.59076839984527</v>
      </c>
      <c r="P39" s="33">
        <f t="shared" si="11"/>
        <v>278.69201353176203</v>
      </c>
      <c r="Q39" s="33">
        <f t="shared" si="11"/>
        <v>271.43633920734379</v>
      </c>
      <c r="R39" s="33">
        <f t="shared" si="11"/>
        <v>282.99331942315405</v>
      </c>
      <c r="S39" s="33">
        <f t="shared" si="11"/>
        <v>291.5113531782668</v>
      </c>
      <c r="T39" s="33">
        <f t="shared" si="11"/>
        <v>307.74473325493011</v>
      </c>
      <c r="U39" s="33">
        <f t="shared" si="11"/>
        <v>316.68686479843547</v>
      </c>
      <c r="V39" s="33">
        <f t="shared" si="11"/>
        <v>335.85555560046055</v>
      </c>
      <c r="W39" s="33">
        <f t="shared" si="11"/>
        <v>364.98555808645608</v>
      </c>
      <c r="X39" s="33">
        <f t="shared" si="11"/>
        <v>387.52025209622434</v>
      </c>
      <c r="Y39" s="33">
        <f t="shared" si="11"/>
        <v>404.39181649391793</v>
      </c>
      <c r="Z39" s="33">
        <f t="shared" si="11"/>
        <v>437.76084971740096</v>
      </c>
      <c r="AA39" s="33">
        <f t="shared" si="11"/>
        <v>414.5129100828222</v>
      </c>
      <c r="AB39" s="33">
        <f t="shared" si="11"/>
        <v>456.98927118025512</v>
      </c>
      <c r="AC39" s="33">
        <f t="shared" si="11"/>
        <v>493.41853768737496</v>
      </c>
      <c r="AD39" s="33">
        <f t="shared" si="11"/>
        <v>514.64608266635048</v>
      </c>
      <c r="AE39" s="33">
        <f t="shared" si="11"/>
        <v>528.12399754683304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1.2143664107997697E-14</v>
      </c>
      <c r="H40" s="94">
        <f>+'CO2'!H40+'abs CO2'!H40+'CH4'!H40*PCG!$C$5+N2O!H40*PCG!$C$6+HFC!H40+PFC!H40+'SF6'!H40</f>
        <v>15.436644489087337</v>
      </c>
      <c r="I40" s="94">
        <f>+'CO2'!I40+'abs CO2'!I40+'CH4'!I40*PCG!$C$5+N2O!I40*PCG!$C$6+HFC!I40+PFC!I40+'SF6'!I40</f>
        <v>32.434246760137697</v>
      </c>
      <c r="J40" s="94">
        <f>+'CO2'!J40+'abs CO2'!J40+'CH4'!J40*PCG!$C$5+N2O!J40*PCG!$C$6+HFC!J40+PFC!J40+'SF6'!J40</f>
        <v>49.642641159134911</v>
      </c>
      <c r="K40" s="94">
        <f>+'CO2'!K40+'abs CO2'!K40+'CH4'!K40*PCG!$C$5+N2O!K40*PCG!$C$6+HFC!K40+PFC!K40+'SF6'!K40</f>
        <v>67.783889791035207</v>
      </c>
      <c r="L40" s="94">
        <f>+'CO2'!L40+'abs CO2'!L40+'CH4'!L40*PCG!$C$5+N2O!L40*PCG!$C$6+HFC!L40+PFC!L40+'SF6'!L40</f>
        <v>87.779191818175278</v>
      </c>
      <c r="M40" s="94">
        <f>+'CO2'!M40+'abs CO2'!M40+'CH4'!M40*PCG!$C$5+N2O!M40*PCG!$C$6+HFC!M40+PFC!M40+'SF6'!M40</f>
        <v>106.05121091606564</v>
      </c>
      <c r="N40" s="94">
        <f>+'CO2'!N40+'abs CO2'!N40+'CH4'!N40*PCG!$C$5+N2O!N40*PCG!$C$6+HFC!N40+PFC!N40+'SF6'!N40</f>
        <v>112.69371464669173</v>
      </c>
      <c r="O40" s="94">
        <f>+'CO2'!O40+'abs CO2'!O40+'CH4'!O40*PCG!$C$5+N2O!O40*PCG!$C$6+HFC!O40+PFC!O40+'SF6'!O40</f>
        <v>129.65714301101431</v>
      </c>
      <c r="P40" s="94">
        <f>+'CO2'!P40+'abs CO2'!P40+'CH4'!P40*PCG!$C$5+N2O!P40*PCG!$C$6+HFC!P40+PFC!P40+'SF6'!P40</f>
        <v>146.36640831757643</v>
      </c>
      <c r="Q40" s="94">
        <f>+'CO2'!Q40+'abs CO2'!Q40+'CH4'!Q40*PCG!$C$5+N2O!Q40*PCG!$C$6+HFC!Q40+PFC!Q40+'SF6'!Q40</f>
        <v>158.32480329602839</v>
      </c>
      <c r="R40" s="94">
        <f>+'CO2'!R40+'abs CO2'!R40+'CH4'!R40*PCG!$C$5+N2O!R40*PCG!$C$6+HFC!R40+PFC!R40+'SF6'!R40</f>
        <v>182.01783057831327</v>
      </c>
      <c r="S40" s="94">
        <f>+'CO2'!S40+'abs CO2'!S40+'CH4'!S40*PCG!$C$5+N2O!S40*PCG!$C$6+HFC!S40+PFC!S40+'SF6'!S40</f>
        <v>205.66273217458743</v>
      </c>
      <c r="T40" s="94">
        <f>+'CO2'!T40+'abs CO2'!T40+'CH4'!T40*PCG!$C$5+N2O!T40*PCG!$C$6+HFC!T40+PFC!T40+'SF6'!T40</f>
        <v>236.94568578764526</v>
      </c>
      <c r="U40" s="94">
        <f>+'CO2'!U40+'abs CO2'!U40+'CH4'!U40*PCG!$C$5+N2O!U40*PCG!$C$6+HFC!U40+PFC!U40+'SF6'!U40</f>
        <v>265.59914865036444</v>
      </c>
      <c r="V40" s="94">
        <f>+'CO2'!V40+'abs CO2'!V40+'CH4'!V40*PCG!$C$5+N2O!V40*PCG!$C$6+HFC!V40+PFC!V40+'SF6'!V40</f>
        <v>287.32676711946488</v>
      </c>
      <c r="W40" s="94">
        <f>+'CO2'!W40+'abs CO2'!W40+'CH4'!W40*PCG!$C$5+N2O!W40*PCG!$C$6+HFC!W40+PFC!W40+'SF6'!W40</f>
        <v>317.19909039542415</v>
      </c>
      <c r="X40" s="94">
        <f>+'CO2'!X40+'abs CO2'!X40+'CH4'!X40*PCG!$C$5+N2O!X40*PCG!$C$6+HFC!X40+PFC!X40+'SF6'!X40</f>
        <v>346.73344169100858</v>
      </c>
      <c r="Y40" s="94">
        <f>+'CO2'!Y40+'abs CO2'!Y40+'CH4'!Y40*PCG!$C$5+N2O!Y40*PCG!$C$6+HFC!Y40+PFC!Y40+'SF6'!Y40</f>
        <v>366.92134855182627</v>
      </c>
      <c r="Z40" s="94">
        <f>+'CO2'!Z40+'abs CO2'!Z40+'CH4'!Z40*PCG!$C$5+N2O!Z40*PCG!$C$6+HFC!Z40+PFC!Z40+'SF6'!Z40</f>
        <v>401.662852821245</v>
      </c>
      <c r="AA40" s="94">
        <f>+'CO2'!AA40+'abs CO2'!AA40+'CH4'!AA40*PCG!$C$5+N2O!AA40*PCG!$C$6+HFC!AA40+PFC!AA40+'SF6'!AA40</f>
        <v>381.48739921972697</v>
      </c>
      <c r="AB40" s="94">
        <f>+'CO2'!AB40+'abs CO2'!AB40+'CH4'!AB40*PCG!$C$5+N2O!AB40*PCG!$C$6+HFC!AB40+PFC!AB40+'SF6'!AB40</f>
        <v>426.70917502741429</v>
      </c>
      <c r="AC40" s="94">
        <f>+'CO2'!AC40+'abs CO2'!AC40+'CH4'!AC40*PCG!$C$5+N2O!AC40*PCG!$C$6+HFC!AC40+PFC!AC40+'SF6'!AC40</f>
        <v>464.63169000347318</v>
      </c>
      <c r="AD40" s="94">
        <f>+'CO2'!AD40+'abs CO2'!AD40+'CH4'!AD40*PCG!$C$5+N2O!AD40*PCG!$C$6+HFC!AD40+PFC!AD40+'SF6'!AD40</f>
        <v>488.03330793366132</v>
      </c>
      <c r="AE40" s="94">
        <f>+'CO2'!AE40+'abs CO2'!AE40+'CH4'!AE40*PCG!$C$5+N2O!AE40*PCG!$C$6+HFC!AE40+PFC!AE40+'SF6'!AE40</f>
        <v>505.80000004006047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154.20126304961644</v>
      </c>
      <c r="D41" s="94">
        <f>+'CO2'!D41+'abs CO2'!D41+'CH4'!D41*PCG!$C$5+N2O!D41*PCG!$C$6+HFC!D41+PFC!D41+'SF6'!D41</f>
        <v>161.5528852620466</v>
      </c>
      <c r="E41" s="94">
        <f>+'CO2'!E41+'abs CO2'!E41+'CH4'!E41*PCG!$C$5+N2O!E41*PCG!$C$6+HFC!E41+PFC!E41+'SF6'!E41</f>
        <v>177.57026112255335</v>
      </c>
      <c r="F41" s="94">
        <f>+'CO2'!F41+'abs CO2'!F41+'CH4'!F41*PCG!$C$5+N2O!F41*PCG!$C$6+HFC!F41+PFC!F41+'SF6'!F41</f>
        <v>194.44535335951977</v>
      </c>
      <c r="G41" s="94">
        <f>+'CO2'!G41+'abs CO2'!G41+'CH4'!G41*PCG!$C$5+N2O!G41*PCG!$C$6+HFC!G41+PFC!G41+'SF6'!G41</f>
        <v>220.23540817294753</v>
      </c>
      <c r="H41" s="94">
        <f>+'CO2'!H41+'abs CO2'!H41+'CH4'!H41*PCG!$C$5+N2O!H41*PCG!$C$6+HFC!H41+PFC!H41+'SF6'!H41</f>
        <v>223.00107261180938</v>
      </c>
      <c r="I41" s="94">
        <f>+'CO2'!I41+'abs CO2'!I41+'CH4'!I41*PCG!$C$5+N2O!I41*PCG!$C$6+HFC!I41+PFC!I41+'SF6'!I41</f>
        <v>222.68938349703001</v>
      </c>
      <c r="J41" s="94">
        <f>+'CO2'!J41+'abs CO2'!J41+'CH4'!J41*PCG!$C$5+N2O!J41*PCG!$C$6+HFC!J41+PFC!J41+'SF6'!J41</f>
        <v>214.91138506497401</v>
      </c>
      <c r="K41" s="94">
        <f>+'CO2'!K41+'abs CO2'!K41+'CH4'!K41*PCG!$C$5+N2O!K41*PCG!$C$6+HFC!K41+PFC!K41+'SF6'!K41</f>
        <v>207.28452967039419</v>
      </c>
      <c r="L41" s="94">
        <f>+'CO2'!L41+'abs CO2'!L41+'CH4'!L41*PCG!$C$5+N2O!L41*PCG!$C$6+HFC!L41+PFC!L41+'SF6'!L41</f>
        <v>202.52521949981201</v>
      </c>
      <c r="M41" s="94">
        <f>+'CO2'!M41+'abs CO2'!M41+'CH4'!M41*PCG!$C$5+N2O!M41*PCG!$C$6+HFC!M41+PFC!M41+'SF6'!M41</f>
        <v>190.23442124276292</v>
      </c>
      <c r="N41" s="94">
        <f>+'CO2'!N41+'abs CO2'!N41+'CH4'!N41*PCG!$C$5+N2O!N41*PCG!$C$6+HFC!N41+PFC!N41+'SF6'!N41</f>
        <v>159.86372936786583</v>
      </c>
      <c r="O41" s="94">
        <f>+'CO2'!O41+'abs CO2'!O41+'CH4'!O41*PCG!$C$5+N2O!O41*PCG!$C$6+HFC!O41+PFC!O41+'SF6'!O41</f>
        <v>146.93362538883099</v>
      </c>
      <c r="P41" s="94">
        <f>+'CO2'!P41+'abs CO2'!P41+'CH4'!P41*PCG!$C$5+N2O!P41*PCG!$C$6+HFC!P41+PFC!P41+'SF6'!P41</f>
        <v>132.3256052141856</v>
      </c>
      <c r="Q41" s="94">
        <f>+'CO2'!Q41+'abs CO2'!Q41+'CH4'!Q41*PCG!$C$5+N2O!Q41*PCG!$C$6+HFC!Q41+PFC!Q41+'SF6'!Q41</f>
        <v>113.1115359113154</v>
      </c>
      <c r="R41" s="94">
        <f>+'CO2'!R41+'abs CO2'!R41+'CH4'!R41*PCG!$C$5+N2O!R41*PCG!$C$6+HFC!R41+PFC!R41+'SF6'!R41</f>
        <v>100.97548884484081</v>
      </c>
      <c r="S41" s="94">
        <f>+'CO2'!S41+'abs CO2'!S41+'CH4'!S41*PCG!$C$5+N2O!S41*PCG!$C$6+HFC!S41+PFC!S41+'SF6'!S41</f>
        <v>85.848621003679384</v>
      </c>
      <c r="T41" s="94">
        <f>+'CO2'!T41+'abs CO2'!T41+'CH4'!T41*PCG!$C$5+N2O!T41*PCG!$C$6+HFC!T41+PFC!T41+'SF6'!T41</f>
        <v>70.799047467284836</v>
      </c>
      <c r="U41" s="94">
        <f>+'CO2'!U41+'abs CO2'!U41+'CH4'!U41*PCG!$C$5+N2O!U41*PCG!$C$6+HFC!U41+PFC!U41+'SF6'!U41</f>
        <v>51.087716148071046</v>
      </c>
      <c r="V41" s="94">
        <f>+'CO2'!V41+'abs CO2'!V41+'CH4'!V41*PCG!$C$5+N2O!V41*PCG!$C$6+HFC!V41+PFC!V41+'SF6'!V41</f>
        <v>48.528788480995651</v>
      </c>
      <c r="W41" s="94">
        <f>+'CO2'!W41+'abs CO2'!W41+'CH4'!W41*PCG!$C$5+N2O!W41*PCG!$C$6+HFC!W41+PFC!W41+'SF6'!W41</f>
        <v>47.786467691031945</v>
      </c>
      <c r="X41" s="94">
        <f>+'CO2'!X41+'abs CO2'!X41+'CH4'!X41*PCG!$C$5+N2O!X41*PCG!$C$6+HFC!X41+PFC!X41+'SF6'!X41</f>
        <v>40.786810405215732</v>
      </c>
      <c r="Y41" s="94">
        <f>+'CO2'!Y41+'abs CO2'!Y41+'CH4'!Y41*PCG!$C$5+N2O!Y41*PCG!$C$6+HFC!Y41+PFC!Y41+'SF6'!Y41</f>
        <v>37.470467942091673</v>
      </c>
      <c r="Z41" s="94">
        <f>+'CO2'!Z41+'abs CO2'!Z41+'CH4'!Z41*PCG!$C$5+N2O!Z41*PCG!$C$6+HFC!Z41+PFC!Z41+'SF6'!Z41</f>
        <v>36.097996896155955</v>
      </c>
      <c r="AA41" s="94">
        <f>+'CO2'!AA41+'abs CO2'!AA41+'CH4'!AA41*PCG!$C$5+N2O!AA41*PCG!$C$6+HFC!AA41+PFC!AA41+'SF6'!AA41</f>
        <v>33.025510863095221</v>
      </c>
      <c r="AB41" s="94">
        <f>+'CO2'!AB41+'abs CO2'!AB41+'CH4'!AB41*PCG!$C$5+N2O!AB41*PCG!$C$6+HFC!AB41+PFC!AB41+'SF6'!AB41</f>
        <v>30.280096152840834</v>
      </c>
      <c r="AC41" s="94">
        <f>+'CO2'!AC41+'abs CO2'!AC41+'CH4'!AC41*PCG!$C$5+N2O!AC41*PCG!$C$6+HFC!AC41+PFC!AC41+'SF6'!AC41</f>
        <v>28.786847683901755</v>
      </c>
      <c r="AD41" s="94">
        <f>+'CO2'!AD41+'abs CO2'!AD41+'CH4'!AD41*PCG!$C$5+N2O!AD41*PCG!$C$6+HFC!AD41+PFC!AD41+'SF6'!AD41</f>
        <v>26.612774732689175</v>
      </c>
      <c r="AE41" s="94">
        <f>+'CO2'!AE41+'abs CO2'!AE41+'CH4'!AE41*PCG!$C$5+N2O!AE41*PCG!$C$6+HFC!AE41+PFC!AE41+'SF6'!AE41</f>
        <v>22.323997506772521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391.20540195052587</v>
      </c>
      <c r="D42" s="94">
        <f>+'CO2'!D42+'abs CO2'!D42+'CH4'!D42*PCG!$C$5+N2O!D42*PCG!$C$6+HFC!D42+PFC!D42+'SF6'!D42</f>
        <v>406.97118672776122</v>
      </c>
      <c r="E42" s="94">
        <f>+'CO2'!E42+'abs CO2'!E42+'CH4'!E42*PCG!$C$5+N2O!E42*PCG!$C$6+HFC!E42+PFC!E42+'SF6'!E42</f>
        <v>434.91207603452841</v>
      </c>
      <c r="F42" s="94">
        <f>+'CO2'!F42+'abs CO2'!F42+'CH4'!F42*PCG!$C$5+N2O!F42*PCG!$C$6+HFC!F42+PFC!F42+'SF6'!F42</f>
        <v>489.53643738863639</v>
      </c>
      <c r="G42" s="94">
        <f>+'CO2'!G42+'abs CO2'!G42+'CH4'!G42*PCG!$C$5+N2O!G42*PCG!$C$6+HFC!G42+PFC!G42+'SF6'!G42</f>
        <v>548.14057737473058</v>
      </c>
      <c r="H42" s="94">
        <f>+'CO2'!H42+'abs CO2'!H42+'CH4'!H42*PCG!$C$5+N2O!H42*PCG!$C$6+HFC!H42+PFC!H42+'SF6'!H42</f>
        <v>604.29525860639876</v>
      </c>
      <c r="I42" s="94">
        <f>+'CO2'!I42+'abs CO2'!I42+'CH4'!I42*PCG!$C$5+N2O!I42*PCG!$C$6+HFC!I42+PFC!I42+'SF6'!I42</f>
        <v>658.98280963921957</v>
      </c>
      <c r="J42" s="94">
        <f>+'CO2'!J42+'abs CO2'!J42+'CH4'!J42*PCG!$C$5+N2O!J42*PCG!$C$6+HFC!J42+PFC!J42+'SF6'!J42</f>
        <v>696.46713157621082</v>
      </c>
      <c r="K42" s="94">
        <f>+'CO2'!K42+'abs CO2'!K42+'CH4'!K42*PCG!$C$5+N2O!K42*PCG!$C$6+HFC!K42+PFC!K42+'SF6'!K42</f>
        <v>742.45443334828792</v>
      </c>
      <c r="L42" s="94">
        <f>+'CO2'!L42+'abs CO2'!L42+'CH4'!L42*PCG!$C$5+N2O!L42*PCG!$C$6+HFC!L42+PFC!L42+'SF6'!L42</f>
        <v>766.77952150632916</v>
      </c>
      <c r="M42" s="94">
        <f>+'CO2'!M42+'abs CO2'!M42+'CH4'!M42*PCG!$C$5+N2O!M42*PCG!$C$6+HFC!M42+PFC!M42+'SF6'!M42</f>
        <v>805.01703270012547</v>
      </c>
      <c r="N42" s="94">
        <f>+'CO2'!N42+'abs CO2'!N42+'CH4'!N42*PCG!$C$5+N2O!N42*PCG!$C$6+HFC!N42+PFC!N42+'SF6'!N42</f>
        <v>777.70328629865492</v>
      </c>
      <c r="O42" s="94">
        <f>+'CO2'!O42+'abs CO2'!O42+'CH4'!O42*PCG!$C$5+N2O!O42*PCG!$C$6+HFC!O42+PFC!O42+'SF6'!O42</f>
        <v>826.48796044231426</v>
      </c>
      <c r="P42" s="94">
        <f>+'CO2'!P42+'abs CO2'!P42+'CH4'!P42*PCG!$C$5+N2O!P42*PCG!$C$6+HFC!P42+PFC!P42+'SF6'!P42</f>
        <v>859.04754455679392</v>
      </c>
      <c r="Q42" s="94">
        <f>+'CO2'!Q42+'abs CO2'!Q42+'CH4'!Q42*PCG!$C$5+N2O!Q42*PCG!$C$6+HFC!Q42+PFC!Q42+'SF6'!Q42</f>
        <v>886.28272198572222</v>
      </c>
      <c r="R42" s="94">
        <f>+'CO2'!R42+'abs CO2'!R42+'CH4'!R42*PCG!$C$5+N2O!R42*PCG!$C$6+HFC!R42+PFC!R42+'SF6'!R42</f>
        <v>1046.9047568146409</v>
      </c>
      <c r="S42" s="94">
        <f>+'CO2'!S42+'abs CO2'!S42+'CH4'!S42*PCG!$C$5+N2O!S42*PCG!$C$6+HFC!S42+PFC!S42+'SF6'!S42</f>
        <v>1086.3612029634266</v>
      </c>
      <c r="T42" s="94">
        <f>+'CO2'!T42+'abs CO2'!T42+'CH4'!T42*PCG!$C$5+N2O!T42*PCG!$C$6+HFC!T42+PFC!T42+'SF6'!T42</f>
        <v>1163.2561295239107</v>
      </c>
      <c r="U42" s="94">
        <f>+'CO2'!U42+'abs CO2'!U42+'CH4'!U42*PCG!$C$5+N2O!U42*PCG!$C$6+HFC!U42+PFC!U42+'SF6'!U42</f>
        <v>1169.7987288763106</v>
      </c>
      <c r="V42" s="94">
        <f>+'CO2'!V42+'abs CO2'!V42+'CH4'!V42*PCG!$C$5+N2O!V42*PCG!$C$6+HFC!V42+PFC!V42+'SF6'!V42</f>
        <v>1153.6223785383706</v>
      </c>
      <c r="W42" s="94">
        <f>+'CO2'!W42+'abs CO2'!W42+'CH4'!W42*PCG!$C$5+N2O!W42*PCG!$C$6+HFC!W42+PFC!W42+'SF6'!W42</f>
        <v>1144.4685230957148</v>
      </c>
      <c r="X42" s="94">
        <f>+'CO2'!X42+'abs CO2'!X42+'CH4'!X42*PCG!$C$5+N2O!X42*PCG!$C$6+HFC!X42+PFC!X42+'SF6'!X42</f>
        <v>1265.0506671835592</v>
      </c>
      <c r="Y42" s="94">
        <f>+'CO2'!Y42+'abs CO2'!Y42+'CH4'!Y42*PCG!$C$5+N2O!Y42*PCG!$C$6+HFC!Y42+PFC!Y42+'SF6'!Y42</f>
        <v>1207.2615104668048</v>
      </c>
      <c r="Z42" s="94">
        <f>+'CO2'!Z42+'abs CO2'!Z42+'CH4'!Z42*PCG!$C$5+N2O!Z42*PCG!$C$6+HFC!Z42+PFC!Z42+'SF6'!Z42</f>
        <v>1272.0520800661145</v>
      </c>
      <c r="AA42" s="94">
        <f>+'CO2'!AA42+'abs CO2'!AA42+'CH4'!AA42*PCG!$C$5+N2O!AA42*PCG!$C$6+HFC!AA42+PFC!AA42+'SF6'!AA42</f>
        <v>1087.9315614720974</v>
      </c>
      <c r="AB42" s="94">
        <f>+'CO2'!AB42+'abs CO2'!AB42+'CH4'!AB42*PCG!$C$5+N2O!AB42*PCG!$C$6+HFC!AB42+PFC!AB42+'SF6'!AB42</f>
        <v>1190.8868965434353</v>
      </c>
      <c r="AC42" s="94">
        <f>+'CO2'!AC42+'abs CO2'!AC42+'CH4'!AC42*PCG!$C$5+N2O!AC42*PCG!$C$6+HFC!AC42+PFC!AC42+'SF6'!AC42</f>
        <v>1245.6172669695648</v>
      </c>
      <c r="AD42" s="94">
        <f>+'CO2'!AD42+'abs CO2'!AD42+'CH4'!AD42*PCG!$C$5+N2O!AD42*PCG!$C$6+HFC!AD42+PFC!AD42+'SF6'!AD42</f>
        <v>1236.2442544651944</v>
      </c>
      <c r="AE42" s="94">
        <f>+'CO2'!AE42+'abs CO2'!AE42+'CH4'!AE42*PCG!$C$5+N2O!AE42*PCG!$C$6+HFC!AE42+PFC!AE42+'SF6'!AE42</f>
        <v>1316.0941672571064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1.7695639502372029</v>
      </c>
      <c r="D43" s="94">
        <f>+'CO2'!D43+'abs CO2'!D43+'CH4'!D43*PCG!$C$5+N2O!D43*PCG!$C$6+HFC!D43+PFC!D43+'SF6'!D43</f>
        <v>1.77851297652401</v>
      </c>
      <c r="E43" s="94">
        <f>+'CO2'!E43+'abs CO2'!E43+'CH4'!E43*PCG!$C$5+N2O!E43*PCG!$C$6+HFC!E43+PFC!E43+'SF6'!E43</f>
        <v>1.9075495305869268</v>
      </c>
      <c r="F43" s="94">
        <f>+'CO2'!F43+'abs CO2'!F43+'CH4'!F43*PCG!$C$5+N2O!F43*PCG!$C$6+HFC!F43+PFC!F43+'SF6'!F43</f>
        <v>1.961582798148324</v>
      </c>
      <c r="G43" s="94">
        <f>+'CO2'!G43+'abs CO2'!G43+'CH4'!G43*PCG!$C$5+N2O!G43*PCG!$C$6+HFC!G43+PFC!G43+'SF6'!G43</f>
        <v>2.1515183859356863</v>
      </c>
      <c r="H43" s="94">
        <f>+'CO2'!H43+'abs CO2'!H43+'CH4'!H43*PCG!$C$5+N2O!H43*PCG!$C$6+HFC!H43+PFC!H43+'SF6'!H43</f>
        <v>2.0998386164215121</v>
      </c>
      <c r="I43" s="94">
        <f>+'CO2'!I43+'abs CO2'!I43+'CH4'!I43*PCG!$C$5+N2O!I43*PCG!$C$6+HFC!I43+PFC!I43+'SF6'!I43</f>
        <v>2.0304080891848906</v>
      </c>
      <c r="J43" s="94">
        <f>+'CO2'!J43+'abs CO2'!J43+'CH4'!J43*PCG!$C$5+N2O!J43*PCG!$C$6+HFC!J43+PFC!J43+'SF6'!J43</f>
        <v>1.9080072282868799</v>
      </c>
      <c r="K43" s="94">
        <f>+'CO2'!K43+'abs CO2'!K43+'CH4'!K43*PCG!$C$5+N2O!K43*PCG!$C$6+HFC!K43+PFC!K43+'SF6'!K43</f>
        <v>1.7951137637331083</v>
      </c>
      <c r="L43" s="94">
        <f>+'CO2'!L43+'abs CO2'!L43+'CH4'!L43*PCG!$C$5+N2O!L43*PCG!$C$6+HFC!L43+PFC!L43+'SF6'!L43</f>
        <v>1.7118541925381632</v>
      </c>
      <c r="M43" s="94">
        <f>+'CO2'!M43+'abs CO2'!M43+'CH4'!M43*PCG!$C$5+N2O!M43*PCG!$C$6+HFC!M43+PFC!M43+'SF6'!M43</f>
        <v>1.4498844399424478</v>
      </c>
      <c r="N43" s="94">
        <f>+'CO2'!N43+'abs CO2'!N43+'CH4'!N43*PCG!$C$5+N2O!N43*PCG!$C$6+HFC!N43+PFC!N43+'SF6'!N43</f>
        <v>1.2117148183742188</v>
      </c>
      <c r="O43" s="94">
        <f>+'CO2'!O43+'abs CO2'!O43+'CH4'!O43*PCG!$C$5+N2O!O43*PCG!$C$6+HFC!O43+PFC!O43+'SF6'!O43</f>
        <v>1.0287440208898095</v>
      </c>
      <c r="P43" s="94">
        <f>+'CO2'!P43+'abs CO2'!P43+'CH4'!P43*PCG!$C$5+N2O!P43*PCG!$C$6+HFC!P43+PFC!P43+'SF6'!P43</f>
        <v>0.94397496666551706</v>
      </c>
      <c r="Q43" s="94">
        <f>+'CO2'!Q43+'abs CO2'!Q43+'CH4'!Q43*PCG!$C$5+N2O!Q43*PCG!$C$6+HFC!Q43+PFC!Q43+'SF6'!Q43</f>
        <v>0.76842492247123706</v>
      </c>
      <c r="R43" s="94">
        <f>+'CO2'!R43+'abs CO2'!R43+'CH4'!R43*PCG!$C$5+N2O!R43*PCG!$C$6+HFC!R43+PFC!R43+'SF6'!R43</f>
        <v>0.8603016539025552</v>
      </c>
      <c r="S43" s="94">
        <f>+'CO2'!S43+'abs CO2'!S43+'CH4'!S43*PCG!$C$5+N2O!S43*PCG!$C$6+HFC!S43+PFC!S43+'SF6'!S43</f>
        <v>1.0546658076327491</v>
      </c>
      <c r="T43" s="94">
        <f>+'CO2'!T43+'abs CO2'!T43+'CH4'!T43*PCG!$C$5+N2O!T43*PCG!$C$6+HFC!T43+PFC!T43+'SF6'!T43</f>
        <v>1.3237354786098874</v>
      </c>
      <c r="U43" s="94">
        <f>+'CO2'!U43+'abs CO2'!U43+'CH4'!U43*PCG!$C$5+N2O!U43*PCG!$C$6+HFC!U43+PFC!U43+'SF6'!U43</f>
        <v>2.0022385939197398</v>
      </c>
      <c r="V43" s="94">
        <f>+'CO2'!V43+'abs CO2'!V43+'CH4'!V43*PCG!$C$5+N2O!V43*PCG!$C$6+HFC!V43+PFC!V43+'SF6'!V43</f>
        <v>2.5171072467645113</v>
      </c>
      <c r="W43" s="94">
        <f>+'CO2'!W43+'abs CO2'!W43+'CH4'!W43*PCG!$C$5+N2O!W43*PCG!$C$6+HFC!W43+PFC!W43+'SF6'!W43</f>
        <v>3.6047412343833845</v>
      </c>
      <c r="X43" s="94">
        <f>+'CO2'!X43+'abs CO2'!X43+'CH4'!X43*PCG!$C$5+N2O!X43*PCG!$C$6+HFC!X43+PFC!X43+'SF6'!X43</f>
        <v>3.7902767319928747</v>
      </c>
      <c r="Y43" s="94">
        <f>+'CO2'!Y43+'abs CO2'!Y43+'CH4'!Y43*PCG!$C$5+N2O!Y43*PCG!$C$6+HFC!Y43+PFC!Y43+'SF6'!Y43</f>
        <v>4.7085554225255564</v>
      </c>
      <c r="Z43" s="94">
        <f>+'CO2'!Z43+'abs CO2'!Z43+'CH4'!Z43*PCG!$C$5+N2O!Z43*PCG!$C$6+HFC!Z43+PFC!Z43+'SF6'!Z43</f>
        <v>5.6209155615993804</v>
      </c>
      <c r="AA43" s="94">
        <f>+'CO2'!AA43+'abs CO2'!AA43+'CH4'!AA43*PCG!$C$5+N2O!AA43*PCG!$C$6+HFC!AA43+PFC!AA43+'SF6'!AA43</f>
        <v>6.338636133449981</v>
      </c>
      <c r="AB43" s="94">
        <f>+'CO2'!AB43+'abs CO2'!AB43+'CH4'!AB43*PCG!$C$5+N2O!AB43*PCG!$C$6+HFC!AB43+PFC!AB43+'SF6'!AB43</f>
        <v>6.4219317910893929</v>
      </c>
      <c r="AC43" s="94">
        <f>+'CO2'!AC43+'abs CO2'!AC43+'CH4'!AC43*PCG!$C$5+N2O!AC43*PCG!$C$6+HFC!AC43+PFC!AC43+'SF6'!AC43</f>
        <v>6.5932799737507848</v>
      </c>
      <c r="AD43" s="94">
        <f>+'CO2'!AD43+'abs CO2'!AD43+'CH4'!AD43*PCG!$C$5+N2O!AD43*PCG!$C$6+HFC!AD43+PFC!AD43+'SF6'!AD43</f>
        <v>6.6259885123280551</v>
      </c>
      <c r="AE43" s="94">
        <f>+'CO2'!AE43+'abs CO2'!AE43+'CH4'!AE43*PCG!$C$5+N2O!AE43*PCG!$C$6+HFC!AE43+PFC!AE43+'SF6'!AE43</f>
        <v>6.2678767626045815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2.5448163979017626</v>
      </c>
      <c r="D46" s="94">
        <f>+'CO2'!D46+'abs CO2'!D46+'CH4'!D46*PCG!$C$5+N2O!D46*PCG!$C$6+HFC!D46+PFC!D46+'SF6'!D46</f>
        <v>2.4774345305455081</v>
      </c>
      <c r="E46" s="94">
        <f>+'CO2'!E46+'abs CO2'!E46+'CH4'!E46*PCG!$C$5+N2O!E46*PCG!$C$6+HFC!E46+PFC!E46+'SF6'!E46</f>
        <v>2.6730214671675223</v>
      </c>
      <c r="F46" s="94">
        <f>+'CO2'!F46+'abs CO2'!F46+'CH4'!F46*PCG!$C$5+N2O!F46*PCG!$C$6+HFC!F46+PFC!F46+'SF6'!F46</f>
        <v>2.2688084648153604</v>
      </c>
      <c r="G46" s="94">
        <f>+'CO2'!G46+'abs CO2'!G46+'CH4'!G46*PCG!$C$5+N2O!G46*PCG!$C$6+HFC!G46+PFC!G46+'SF6'!G46</f>
        <v>1.9297911080038697</v>
      </c>
      <c r="H46" s="94">
        <f>+'CO2'!H46+'abs CO2'!H46+'CH4'!H46*PCG!$C$5+N2O!H46*PCG!$C$6+HFC!H46+PFC!H46+'SF6'!H46</f>
        <v>1.642930267624916</v>
      </c>
      <c r="I46" s="94">
        <f>+'CO2'!I46+'abs CO2'!I46+'CH4'!I46*PCG!$C$5+N2O!I46*PCG!$C$6+HFC!I46+PFC!I46+'SF6'!I46</f>
        <v>2.0341041408689438</v>
      </c>
      <c r="J46" s="94">
        <f>+'CO2'!J46+'abs CO2'!J46+'CH4'!J46*PCG!$C$5+N2O!J46*PCG!$C$6+HFC!J46+PFC!J46+'SF6'!J46</f>
        <v>1.8254780751387956</v>
      </c>
      <c r="K46" s="94">
        <f>+'CO2'!K46+'abs CO2'!K46+'CH4'!K46*PCG!$C$5+N2O!K46*PCG!$C$6+HFC!K46+PFC!K46+'SF6'!K46</f>
        <v>2.0732215281933462</v>
      </c>
      <c r="L46" s="94">
        <f>+'CO2'!L46+'abs CO2'!L46+'CH4'!L46*PCG!$C$5+N2O!L46*PCG!$C$6+HFC!L46+PFC!L46+'SF6'!L46</f>
        <v>2.5817475634105822</v>
      </c>
      <c r="M46" s="94">
        <f>+'CO2'!M46+'abs CO2'!M46+'CH4'!M46*PCG!$C$5+N2O!M46*PCG!$C$6+HFC!M46+PFC!M46+'SF6'!M46</f>
        <v>2.5295910469780454</v>
      </c>
      <c r="N46" s="94">
        <f>+'CO2'!N46+'abs CO2'!N46+'CH4'!N46*PCG!$C$5+N2O!N46*PCG!$C$6+HFC!N46+PFC!N46+'SF6'!N46</f>
        <v>2.4252780141129717</v>
      </c>
      <c r="O46" s="94">
        <f>+'CO2'!O46+'abs CO2'!O46+'CH4'!O46*PCG!$C$5+N2O!O46*PCG!$C$6+HFC!O46+PFC!O46+'SF6'!O46</f>
        <v>2.620864950734985</v>
      </c>
      <c r="P46" s="94">
        <f>+'CO2'!P46+'abs CO2'!P46+'CH4'!P46*PCG!$C$5+N2O!P46*PCG!$C$6+HFC!P46+PFC!P46+'SF6'!P46</f>
        <v>2.6339040798431195</v>
      </c>
      <c r="Q46" s="94">
        <f>+'CO2'!Q46+'abs CO2'!Q46+'CH4'!Q46*PCG!$C$5+N2O!Q46*PCG!$C$6+HFC!Q46+PFC!Q46+'SF6'!Q46</f>
        <v>2.4876557106195718</v>
      </c>
      <c r="R46" s="94">
        <f>+'CO2'!R46+'abs CO2'!R46+'CH4'!R46*PCG!$C$5+N2O!R46*PCG!$C$6+HFC!R46+PFC!R46+'SF6'!R46</f>
        <v>2.3705828472461539</v>
      </c>
      <c r="S46" s="94">
        <f>+'CO2'!S46+'abs CO2'!S46+'CH4'!S46*PCG!$C$5+N2O!S46*PCG!$C$6+HFC!S46+PFC!S46+'SF6'!S46</f>
        <v>2.5720166235514217</v>
      </c>
      <c r="T46" s="94">
        <f>+'CO2'!T46+'abs CO2'!T46+'CH4'!T46*PCG!$C$5+N2O!T46*PCG!$C$6+HFC!T46+PFC!T46+'SF6'!T46</f>
        <v>2.7182607156734027</v>
      </c>
      <c r="U46" s="94">
        <f>+'CO2'!U46+'abs CO2'!U46+'CH4'!U46*PCG!$C$5+N2O!U46*PCG!$C$6+HFC!U46+PFC!U46+'SF6'!U46</f>
        <v>6.3309286641109859</v>
      </c>
      <c r="V46" s="94">
        <f>+'CO2'!V46+'abs CO2'!V46+'CH4'!V46*PCG!$C$5+N2O!V46*PCG!$C$6+HFC!V46+PFC!V46+'SF6'!V46</f>
        <v>6.0888053480497151</v>
      </c>
      <c r="W46" s="94">
        <f>+'CO2'!W46+'abs CO2'!W46+'CH4'!W46*PCG!$C$5+N2O!W46*PCG!$C$6+HFC!W46+PFC!W46+'SF6'!W46</f>
        <v>6.0463400113517372</v>
      </c>
      <c r="X46" s="94">
        <f>+'CO2'!X46+'abs CO2'!X46+'CH4'!X46*PCG!$C$5+N2O!X46*PCG!$C$6+HFC!X46+PFC!X46+'SF6'!X46</f>
        <v>6.268033301621732</v>
      </c>
      <c r="Y46" s="94">
        <f>+'CO2'!Y46+'abs CO2'!Y46+'CH4'!Y46*PCG!$C$5+N2O!Y46*PCG!$C$6+HFC!Y46+PFC!Y46+'SF6'!Y46</f>
        <v>6.3316715487901973</v>
      </c>
      <c r="Z46" s="94">
        <f>+'CO2'!Z46+'abs CO2'!Z46+'CH4'!Z46*PCG!$C$5+N2O!Z46*PCG!$C$6+HFC!Z46+PFC!Z46+'SF6'!Z46</f>
        <v>5.9855551489730576</v>
      </c>
      <c r="AA46" s="94">
        <f>+'CO2'!AA46+'abs CO2'!AA46+'CH4'!AA46*PCG!$C$5+N2O!AA46*PCG!$C$6+HFC!AA46+PFC!AA46+'SF6'!AA46</f>
        <v>9.4044449263574084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10.568279283996857</v>
      </c>
      <c r="AD46" s="94">
        <f>+'CO2'!AD46+'abs CO2'!AD46+'CH4'!AD46*PCG!$C$5+N2O!AD46*PCG!$C$6+HFC!AD46+PFC!AD46+'SF6'!AD46</f>
        <v>10.566030166006058</v>
      </c>
      <c r="AE46" s="94">
        <f>+'CO2'!AE46+'abs CO2'!AE46+'CH4'!AE46*PCG!$C$5+N2O!AE46*PCG!$C$6+HFC!AE46+PFC!AE46+'SF6'!AE46</f>
        <v>9.2425779432826758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366.7557152248923</v>
      </c>
      <c r="D47" s="33">
        <f t="shared" si="12"/>
        <v>486.97614316416713</v>
      </c>
      <c r="E47" s="33">
        <f t="shared" si="12"/>
        <v>455.86445236798414</v>
      </c>
      <c r="F47" s="33">
        <f t="shared" si="12"/>
        <v>468.38572570770361</v>
      </c>
      <c r="G47" s="33">
        <f t="shared" si="12"/>
        <v>429.5964093448311</v>
      </c>
      <c r="H47" s="33">
        <f t="shared" si="12"/>
        <v>381.52067902718898</v>
      </c>
      <c r="I47" s="33">
        <f t="shared" si="12"/>
        <v>456.13418918846338</v>
      </c>
      <c r="J47" s="33">
        <f t="shared" si="12"/>
        <v>549.27350590628851</v>
      </c>
      <c r="K47" s="33">
        <f t="shared" si="12"/>
        <v>520.7040008192015</v>
      </c>
      <c r="L47" s="33">
        <f t="shared" si="12"/>
        <v>377.74891541118546</v>
      </c>
      <c r="M47" s="33">
        <f t="shared" si="12"/>
        <v>308.87550095775117</v>
      </c>
      <c r="N47" s="33">
        <f t="shared" si="12"/>
        <v>258.17042636152621</v>
      </c>
      <c r="O47" s="33">
        <f t="shared" si="12"/>
        <v>315.65098624777283</v>
      </c>
      <c r="P47" s="33">
        <f t="shared" si="12"/>
        <v>262.07108190035069</v>
      </c>
      <c r="Q47" s="33">
        <f t="shared" si="12"/>
        <v>373.59494967553036</v>
      </c>
      <c r="R47" s="33">
        <f t="shared" si="12"/>
        <v>446.54985368411946</v>
      </c>
      <c r="S47" s="33">
        <f t="shared" si="12"/>
        <v>217.66924472151842</v>
      </c>
      <c r="T47" s="33">
        <f t="shared" si="12"/>
        <v>588.77476930357648</v>
      </c>
      <c r="U47" s="33">
        <f t="shared" si="12"/>
        <v>414.32186800372864</v>
      </c>
      <c r="V47" s="33">
        <f t="shared" si="12"/>
        <v>299.00668701698356</v>
      </c>
      <c r="W47" s="33">
        <f t="shared" si="12"/>
        <v>74.343819364018259</v>
      </c>
      <c r="X47" s="33">
        <f t="shared" si="12"/>
        <v>84.970692437011706</v>
      </c>
      <c r="Y47" s="33">
        <f t="shared" si="12"/>
        <v>63.492991592199992</v>
      </c>
      <c r="Z47" s="33">
        <f t="shared" si="12"/>
        <v>125.92264958745618</v>
      </c>
      <c r="AA47" s="33">
        <f t="shared" si="12"/>
        <v>80.658002114898991</v>
      </c>
      <c r="AB47" s="33">
        <f t="shared" si="12"/>
        <v>50.776581341625544</v>
      </c>
      <c r="AC47" s="33">
        <f t="shared" si="12"/>
        <v>40.864310077016242</v>
      </c>
      <c r="AD47" s="33">
        <f t="shared" si="12"/>
        <v>132.02604627637277</v>
      </c>
      <c r="AE47" s="33">
        <f t="shared" si="12"/>
        <v>179.81339042213372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366.7557152248923</v>
      </c>
      <c r="D49" s="94">
        <f>+'CO2'!D49+'abs CO2'!D49+'CH4'!D49*PCG!$C$5+N2O!D49*PCG!$C$6+HFC!D49+PFC!D49+'SF6'!D49</f>
        <v>486.97614316416713</v>
      </c>
      <c r="E49" s="94">
        <f>+'CO2'!E49+'abs CO2'!E49+'CH4'!E49*PCG!$C$5+N2O!E49*PCG!$C$6+HFC!E49+PFC!E49+'SF6'!E49</f>
        <v>455.86445236798414</v>
      </c>
      <c r="F49" s="94">
        <f>+'CO2'!F49+'abs CO2'!F49+'CH4'!F49*PCG!$C$5+N2O!F49*PCG!$C$6+HFC!F49+PFC!F49+'SF6'!F49</f>
        <v>468.38572570770361</v>
      </c>
      <c r="G49" s="94">
        <f>+'CO2'!G49+'abs CO2'!G49+'CH4'!G49*PCG!$C$5+N2O!G49*PCG!$C$6+HFC!G49+PFC!G49+'SF6'!G49</f>
        <v>429.5964093448311</v>
      </c>
      <c r="H49" s="94">
        <f>+'CO2'!H49+'abs CO2'!H49+'CH4'!H49*PCG!$C$5+N2O!H49*PCG!$C$6+HFC!H49+PFC!H49+'SF6'!H49</f>
        <v>381.52067902718898</v>
      </c>
      <c r="I49" s="94">
        <f>+'CO2'!I49+'abs CO2'!I49+'CH4'!I49*PCG!$C$5+N2O!I49*PCG!$C$6+HFC!I49+PFC!I49+'SF6'!I49</f>
        <v>456.13418918846338</v>
      </c>
      <c r="J49" s="94">
        <f>+'CO2'!J49+'abs CO2'!J49+'CH4'!J49*PCG!$C$5+N2O!J49*PCG!$C$6+HFC!J49+PFC!J49+'SF6'!J49</f>
        <v>549.27350590628851</v>
      </c>
      <c r="K49" s="94">
        <f>+'CO2'!K49+'abs CO2'!K49+'CH4'!K49*PCG!$C$5+N2O!K49*PCG!$C$6+HFC!K49+PFC!K49+'SF6'!K49</f>
        <v>520.7040008192015</v>
      </c>
      <c r="L49" s="94">
        <f>+'CO2'!L49+'abs CO2'!L49+'CH4'!L49*PCG!$C$5+N2O!L49*PCG!$C$6+HFC!L49+PFC!L49+'SF6'!L49</f>
        <v>377.74891541118546</v>
      </c>
      <c r="M49" s="94">
        <f>+'CO2'!M49+'abs CO2'!M49+'CH4'!M49*PCG!$C$5+N2O!M49*PCG!$C$6+HFC!M49+PFC!M49+'SF6'!M49</f>
        <v>308.87550095775117</v>
      </c>
      <c r="N49" s="94">
        <f>+'CO2'!N49+'abs CO2'!N49+'CH4'!N49*PCG!$C$5+N2O!N49*PCG!$C$6+HFC!N49+PFC!N49+'SF6'!N49</f>
        <v>258.17042636152621</v>
      </c>
      <c r="O49" s="94">
        <f>+'CO2'!O49+'abs CO2'!O49+'CH4'!O49*PCG!$C$5+N2O!O49*PCG!$C$6+HFC!O49+PFC!O49+'SF6'!O49</f>
        <v>315.65098624777283</v>
      </c>
      <c r="P49" s="94">
        <f>+'CO2'!P49+'abs CO2'!P49+'CH4'!P49*PCG!$C$5+N2O!P49*PCG!$C$6+HFC!P49+PFC!P49+'SF6'!P49</f>
        <v>262.07108190035069</v>
      </c>
      <c r="Q49" s="94">
        <f>+'CO2'!Q49+'abs CO2'!Q49+'CH4'!Q49*PCG!$C$5+N2O!Q49*PCG!$C$6+HFC!Q49+PFC!Q49+'SF6'!Q49</f>
        <v>373.59494967553036</v>
      </c>
      <c r="R49" s="94">
        <f>+'CO2'!R49+'abs CO2'!R49+'CH4'!R49*PCG!$C$5+N2O!R49*PCG!$C$6+HFC!R49+PFC!R49+'SF6'!R49</f>
        <v>446.54985368411946</v>
      </c>
      <c r="S49" s="94">
        <f>+'CO2'!S49+'abs CO2'!S49+'CH4'!S49*PCG!$C$5+N2O!S49*PCG!$C$6+HFC!S49+PFC!S49+'SF6'!S49</f>
        <v>217.66924472151842</v>
      </c>
      <c r="T49" s="94">
        <f>+'CO2'!T49+'abs CO2'!T49+'CH4'!T49*PCG!$C$5+N2O!T49*PCG!$C$6+HFC!T49+PFC!T49+'SF6'!T49</f>
        <v>588.77476930357648</v>
      </c>
      <c r="U49" s="94">
        <f>+'CO2'!U49+'abs CO2'!U49+'CH4'!U49*PCG!$C$5+N2O!U49*PCG!$C$6+HFC!U49+PFC!U49+'SF6'!U49</f>
        <v>414.32186800372864</v>
      </c>
      <c r="V49" s="94">
        <f>+'CO2'!V49+'abs CO2'!V49+'CH4'!V49*PCG!$C$5+N2O!V49*PCG!$C$6+HFC!V49+PFC!V49+'SF6'!V49</f>
        <v>299.00668701698356</v>
      </c>
      <c r="W49" s="94">
        <f>+'CO2'!W49+'abs CO2'!W49+'CH4'!W49*PCG!$C$5+N2O!W49*PCG!$C$6+HFC!W49+PFC!W49+'SF6'!W49</f>
        <v>74.343819364018259</v>
      </c>
      <c r="X49" s="94">
        <f>+'CO2'!X49+'abs CO2'!X49+'CH4'!X49*PCG!$C$5+N2O!X49*PCG!$C$6+HFC!X49+PFC!X49+'SF6'!X49</f>
        <v>84.970692437011706</v>
      </c>
      <c r="Y49" s="94">
        <f>+'CO2'!Y49+'abs CO2'!Y49+'CH4'!Y49*PCG!$C$5+N2O!Y49*PCG!$C$6+HFC!Y49+PFC!Y49+'SF6'!Y49</f>
        <v>63.492991592199992</v>
      </c>
      <c r="Z49" s="94">
        <f>+'CO2'!Z49+'abs CO2'!Z49+'CH4'!Z49*PCG!$C$5+N2O!Z49*PCG!$C$6+HFC!Z49+PFC!Z49+'SF6'!Z49</f>
        <v>125.92264958745618</v>
      </c>
      <c r="AA49" s="94">
        <f>+'CO2'!AA49+'abs CO2'!AA49+'CH4'!AA49*PCG!$C$5+N2O!AA49*PCG!$C$6+HFC!AA49+PFC!AA49+'SF6'!AA49</f>
        <v>80.658002114898991</v>
      </c>
      <c r="AB49" s="94">
        <f>+'CO2'!AB49+'abs CO2'!AB49+'CH4'!AB49*PCG!$C$5+N2O!AB49*PCG!$C$6+HFC!AB49+PFC!AB49+'SF6'!AB49</f>
        <v>50.776581341625544</v>
      </c>
      <c r="AC49" s="94">
        <f>+'CO2'!AC49+'abs CO2'!AC49+'CH4'!AC49*PCG!$C$5+N2O!AC49*PCG!$C$6+HFC!AC49+PFC!AC49+'SF6'!AC49</f>
        <v>40.864310077016242</v>
      </c>
      <c r="AD49" s="94">
        <f>+'CO2'!AD49+'abs CO2'!AD49+'CH4'!AD49*PCG!$C$5+N2O!AD49*PCG!$C$6+HFC!AD49+PFC!AD49+'SF6'!AD49</f>
        <v>132.02604627637277</v>
      </c>
      <c r="AE49" s="94">
        <f>+'CO2'!AE49+'abs CO2'!AE49+'CH4'!AE49*PCG!$C$5+N2O!AE49*PCG!$C$6+HFC!AE49+PFC!AE49+'SF6'!AE49</f>
        <v>179.81339042213372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29.670986319379576</v>
      </c>
      <c r="D50" s="33">
        <f t="shared" si="13"/>
        <v>32.120304337822333</v>
      </c>
      <c r="E50" s="33">
        <f t="shared" si="13"/>
        <v>36.626709763065669</v>
      </c>
      <c r="F50" s="33">
        <f t="shared" si="13"/>
        <v>41.176554225707548</v>
      </c>
      <c r="G50" s="33">
        <f t="shared" si="13"/>
        <v>48.239662874035446</v>
      </c>
      <c r="H50" s="33">
        <f t="shared" si="13"/>
        <v>53.746087160225073</v>
      </c>
      <c r="I50" s="33">
        <f t="shared" si="13"/>
        <v>59.177046278367264</v>
      </c>
      <c r="J50" s="33">
        <f t="shared" si="13"/>
        <v>63.151662071824838</v>
      </c>
      <c r="K50" s="33">
        <f t="shared" si="13"/>
        <v>67.500629182291192</v>
      </c>
      <c r="L50" s="33">
        <f t="shared" si="13"/>
        <v>74.207371315138019</v>
      </c>
      <c r="M50" s="33">
        <f t="shared" si="13"/>
        <v>78.282602779941342</v>
      </c>
      <c r="N50" s="33">
        <f t="shared" si="13"/>
        <v>74.821286961388495</v>
      </c>
      <c r="O50" s="33">
        <f t="shared" si="13"/>
        <v>74.785564947014066</v>
      </c>
      <c r="P50" s="33">
        <f t="shared" si="13"/>
        <v>72.571670083292574</v>
      </c>
      <c r="Q50" s="33">
        <f t="shared" si="13"/>
        <v>68.937161790795059</v>
      </c>
      <c r="R50" s="33">
        <f t="shared" si="13"/>
        <v>71.935377294799082</v>
      </c>
      <c r="S50" s="33">
        <f t="shared" si="13"/>
        <v>69.242409690252941</v>
      </c>
      <c r="T50" s="33">
        <f t="shared" si="13"/>
        <v>71.557291645847002</v>
      </c>
      <c r="U50" s="33">
        <f t="shared" si="13"/>
        <v>71.291215696537719</v>
      </c>
      <c r="V50" s="33">
        <f t="shared" si="13"/>
        <v>78.388094821609769</v>
      </c>
      <c r="W50" s="33">
        <f t="shared" si="13"/>
        <v>87.498661807273663</v>
      </c>
      <c r="X50" s="33">
        <f t="shared" si="13"/>
        <v>92.455321945811491</v>
      </c>
      <c r="Y50" s="33">
        <f t="shared" si="13"/>
        <v>96.959904216316218</v>
      </c>
      <c r="Z50" s="33">
        <f t="shared" si="13"/>
        <v>108.78763775229967</v>
      </c>
      <c r="AA50" s="33">
        <f t="shared" si="13"/>
        <v>112.96820844427573</v>
      </c>
      <c r="AB50" s="33">
        <f t="shared" si="13"/>
        <v>118.99710514412725</v>
      </c>
      <c r="AC50" s="33">
        <f t="shared" si="13"/>
        <v>129.21673028031921</v>
      </c>
      <c r="AD50" s="33">
        <f t="shared" si="13"/>
        <v>131.86233382490443</v>
      </c>
      <c r="AE50" s="33">
        <f t="shared" si="13"/>
        <v>126.90083500111612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29.670986319379576</v>
      </c>
      <c r="D52" s="94">
        <f>+'CO2'!D52+'abs CO2'!D52+'CH4'!D52*PCG!$C$5+N2O!D52*PCG!$C$6+HFC!D52+PFC!D52+'SF6'!D52</f>
        <v>32.120304337822333</v>
      </c>
      <c r="E52" s="94">
        <f>+'CO2'!E52+'abs CO2'!E52+'CH4'!E52*PCG!$C$5+N2O!E52*PCG!$C$6+HFC!E52+PFC!E52+'SF6'!E52</f>
        <v>36.626709763065669</v>
      </c>
      <c r="F52" s="94">
        <f>+'CO2'!F52+'abs CO2'!F52+'CH4'!F52*PCG!$C$5+N2O!F52*PCG!$C$6+HFC!F52+PFC!F52+'SF6'!F52</f>
        <v>41.176554225707548</v>
      </c>
      <c r="G52" s="94">
        <f>+'CO2'!G52+'abs CO2'!G52+'CH4'!G52*PCG!$C$5+N2O!G52*PCG!$C$6+HFC!G52+PFC!G52+'SF6'!G52</f>
        <v>48.239662874035446</v>
      </c>
      <c r="H52" s="94">
        <f>+'CO2'!H52+'abs CO2'!H52+'CH4'!H52*PCG!$C$5+N2O!H52*PCG!$C$6+HFC!H52+PFC!H52+'SF6'!H52</f>
        <v>53.746087160225073</v>
      </c>
      <c r="I52" s="94">
        <f>+'CO2'!I52+'abs CO2'!I52+'CH4'!I52*PCG!$C$5+N2O!I52*PCG!$C$6+HFC!I52+PFC!I52+'SF6'!I52</f>
        <v>59.177046278367264</v>
      </c>
      <c r="J52" s="94">
        <f>+'CO2'!J52+'abs CO2'!J52+'CH4'!J52*PCG!$C$5+N2O!J52*PCG!$C$6+HFC!J52+PFC!J52+'SF6'!J52</f>
        <v>63.151662071824838</v>
      </c>
      <c r="K52" s="94">
        <f>+'CO2'!K52+'abs CO2'!K52+'CH4'!K52*PCG!$C$5+N2O!K52*PCG!$C$6+HFC!K52+PFC!K52+'SF6'!K52</f>
        <v>67.500629182291192</v>
      </c>
      <c r="L52" s="94">
        <f>+'CO2'!L52+'abs CO2'!L52+'CH4'!L52*PCG!$C$5+N2O!L52*PCG!$C$6+HFC!L52+PFC!L52+'SF6'!L52</f>
        <v>74.207371315138019</v>
      </c>
      <c r="M52" s="94">
        <f>+'CO2'!M52+'abs CO2'!M52+'CH4'!M52*PCG!$C$5+N2O!M52*PCG!$C$6+HFC!M52+PFC!M52+'SF6'!M52</f>
        <v>78.282602779941342</v>
      </c>
      <c r="N52" s="94">
        <f>+'CO2'!N52+'abs CO2'!N52+'CH4'!N52*PCG!$C$5+N2O!N52*PCG!$C$6+HFC!N52+PFC!N52+'SF6'!N52</f>
        <v>74.821286961388495</v>
      </c>
      <c r="O52" s="94">
        <f>+'CO2'!O52+'abs CO2'!O52+'CH4'!O52*PCG!$C$5+N2O!O52*PCG!$C$6+HFC!O52+PFC!O52+'SF6'!O52</f>
        <v>74.785564947014066</v>
      </c>
      <c r="P52" s="94">
        <f>+'CO2'!P52+'abs CO2'!P52+'CH4'!P52*PCG!$C$5+N2O!P52*PCG!$C$6+HFC!P52+PFC!P52+'SF6'!P52</f>
        <v>72.571670083292574</v>
      </c>
      <c r="Q52" s="94">
        <f>+'CO2'!Q52+'abs CO2'!Q52+'CH4'!Q52*PCG!$C$5+N2O!Q52*PCG!$C$6+HFC!Q52+PFC!Q52+'SF6'!Q52</f>
        <v>68.937161790795059</v>
      </c>
      <c r="R52" s="94">
        <f>+'CO2'!R52+'abs CO2'!R52+'CH4'!R52*PCG!$C$5+N2O!R52*PCG!$C$6+HFC!R52+PFC!R52+'SF6'!R52</f>
        <v>71.935377294799082</v>
      </c>
      <c r="S52" s="94">
        <f>+'CO2'!S52+'abs CO2'!S52+'CH4'!S52*PCG!$C$5+N2O!S52*PCG!$C$6+HFC!S52+PFC!S52+'SF6'!S52</f>
        <v>69.242409690252941</v>
      </c>
      <c r="T52" s="94">
        <f>+'CO2'!T52+'abs CO2'!T52+'CH4'!T52*PCG!$C$5+N2O!T52*PCG!$C$6+HFC!T52+PFC!T52+'SF6'!T52</f>
        <v>71.557291645847002</v>
      </c>
      <c r="U52" s="94">
        <f>+'CO2'!U52+'abs CO2'!U52+'CH4'!U52*PCG!$C$5+N2O!U52*PCG!$C$6+HFC!U52+PFC!U52+'SF6'!U52</f>
        <v>71.291215696537719</v>
      </c>
      <c r="V52" s="94">
        <f>+'CO2'!V52+'abs CO2'!V52+'CH4'!V52*PCG!$C$5+N2O!V52*PCG!$C$6+HFC!V52+PFC!V52+'SF6'!V52</f>
        <v>78.388094821609769</v>
      </c>
      <c r="W52" s="94">
        <f>+'CO2'!W52+'abs CO2'!W52+'CH4'!W52*PCG!$C$5+N2O!W52*PCG!$C$6+HFC!W52+PFC!W52+'SF6'!W52</f>
        <v>87.498661807273663</v>
      </c>
      <c r="X52" s="94">
        <f>+'CO2'!X52+'abs CO2'!X52+'CH4'!X52*PCG!$C$5+N2O!X52*PCG!$C$6+HFC!X52+PFC!X52+'SF6'!X52</f>
        <v>92.455321945811491</v>
      </c>
      <c r="Y52" s="94">
        <f>+'CO2'!Y52+'abs CO2'!Y52+'CH4'!Y52*PCG!$C$5+N2O!Y52*PCG!$C$6+HFC!Y52+PFC!Y52+'SF6'!Y52</f>
        <v>96.959904216316218</v>
      </c>
      <c r="Z52" s="94">
        <f>+'CO2'!Z52+'abs CO2'!Z52+'CH4'!Z52*PCG!$C$5+N2O!Z52*PCG!$C$6+HFC!Z52+PFC!Z52+'SF6'!Z52</f>
        <v>108.78763775229967</v>
      </c>
      <c r="AA52" s="94">
        <f>+'CO2'!AA52+'abs CO2'!AA52+'CH4'!AA52*PCG!$C$5+N2O!AA52*PCG!$C$6+HFC!AA52+PFC!AA52+'SF6'!AA52</f>
        <v>112.96820844427573</v>
      </c>
      <c r="AB52" s="94">
        <f>+'CO2'!AB52+'abs CO2'!AB52+'CH4'!AB52*PCG!$C$5+N2O!AB52*PCG!$C$6+HFC!AB52+PFC!AB52+'SF6'!AB52</f>
        <v>118.99710514412725</v>
      </c>
      <c r="AC52" s="94">
        <f>+'CO2'!AC52+'abs CO2'!AC52+'CH4'!AC52*PCG!$C$5+N2O!AC52*PCG!$C$6+HFC!AC52+PFC!AC52+'SF6'!AC52</f>
        <v>129.21673028031921</v>
      </c>
      <c r="AD52" s="94">
        <f>+'CO2'!AD52+'abs CO2'!AD52+'CH4'!AD52*PCG!$C$5+N2O!AD52*PCG!$C$6+HFC!AD52+PFC!AD52+'SF6'!AD52</f>
        <v>131.86233382490443</v>
      </c>
      <c r="AE52" s="94">
        <f>+'CO2'!AE52+'abs CO2'!AE52+'CH4'!AE52*PCG!$C$5+N2O!AE52*PCG!$C$6+HFC!AE52+PFC!AE52+'SF6'!AE52</f>
        <v>126.90083500111612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282.59687444981353</v>
      </c>
      <c r="D53" s="33">
        <f t="shared" si="14"/>
        <v>324.67336041548725</v>
      </c>
      <c r="E53" s="33">
        <f t="shared" si="14"/>
        <v>353.2149560134676</v>
      </c>
      <c r="F53" s="33">
        <f t="shared" si="14"/>
        <v>352.31452016765627</v>
      </c>
      <c r="G53" s="33">
        <f t="shared" si="14"/>
        <v>360.469634459384</v>
      </c>
      <c r="H53" s="33">
        <f t="shared" si="14"/>
        <v>336.05618648221883</v>
      </c>
      <c r="I53" s="33">
        <f t="shared" si="14"/>
        <v>419.62493903720605</v>
      </c>
      <c r="J53" s="33">
        <f t="shared" si="14"/>
        <v>430.50266053083669</v>
      </c>
      <c r="K53" s="33">
        <f t="shared" si="14"/>
        <v>328.51545638992127</v>
      </c>
      <c r="L53" s="33">
        <f t="shared" si="14"/>
        <v>360.39275355436524</v>
      </c>
      <c r="M53" s="33">
        <f t="shared" si="14"/>
        <v>361.88137639622369</v>
      </c>
      <c r="N53" s="33">
        <f t="shared" si="14"/>
        <v>341.61409985493873</v>
      </c>
      <c r="O53" s="33">
        <f t="shared" si="14"/>
        <v>346.68214978836977</v>
      </c>
      <c r="P53" s="33">
        <f t="shared" si="14"/>
        <v>334.9548396482806</v>
      </c>
      <c r="Q53" s="33">
        <f t="shared" si="14"/>
        <v>380.29471672728926</v>
      </c>
      <c r="R53" s="33">
        <f t="shared" si="14"/>
        <v>340.89204408022471</v>
      </c>
      <c r="S53" s="33">
        <f t="shared" si="14"/>
        <v>327.22846940860916</v>
      </c>
      <c r="T53" s="33">
        <f t="shared" si="14"/>
        <v>341.05419256200014</v>
      </c>
      <c r="U53" s="33">
        <f t="shared" si="14"/>
        <v>394.7043611634208</v>
      </c>
      <c r="V53" s="33">
        <f t="shared" si="14"/>
        <v>421.9451373145979</v>
      </c>
      <c r="W53" s="33">
        <f t="shared" si="14"/>
        <v>470.86122250540734</v>
      </c>
      <c r="X53" s="33">
        <f t="shared" si="14"/>
        <v>533.1483482781282</v>
      </c>
      <c r="Y53" s="33">
        <f t="shared" si="14"/>
        <v>476.88458109787791</v>
      </c>
      <c r="Z53" s="33">
        <f t="shared" si="14"/>
        <v>399.91188834078275</v>
      </c>
      <c r="AA53" s="33">
        <f t="shared" si="14"/>
        <v>409.76351968546555</v>
      </c>
      <c r="AB53" s="33">
        <f t="shared" si="14"/>
        <v>410.73065971581849</v>
      </c>
      <c r="AC53" s="33">
        <f t="shared" si="14"/>
        <v>479.53985479776702</v>
      </c>
      <c r="AD53" s="33">
        <f t="shared" si="14"/>
        <v>513.02974036000899</v>
      </c>
      <c r="AE53" s="33">
        <f t="shared" si="14"/>
        <v>525.47439852677701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22.651171122876423</v>
      </c>
      <c r="D54" s="94">
        <f>+'CO2'!D54+'abs CO2'!D54+'CH4'!D54*PCG!$C$5+N2O!D54*PCG!$C$6+HFC!D54+PFC!D54+'SF6'!D54</f>
        <v>23.096867956496325</v>
      </c>
      <c r="E54" s="94">
        <f>+'CO2'!E54+'abs CO2'!E54+'CH4'!E54*PCG!$C$5+N2O!E54*PCG!$C$6+HFC!E54+PFC!E54+'SF6'!E54</f>
        <v>24.759585059394087</v>
      </c>
      <c r="F54" s="94">
        <f>+'CO2'!F54+'abs CO2'!F54+'CH4'!F54*PCG!$C$5+N2O!F54*PCG!$C$6+HFC!F54+PFC!F54+'SF6'!F54</f>
        <v>14.612213603028838</v>
      </c>
      <c r="G54" s="94">
        <f>+'CO2'!G54+'abs CO2'!G54+'CH4'!G54*PCG!$C$5+N2O!G54*PCG!$C$6+HFC!G54+PFC!G54+'SF6'!G54</f>
        <v>26.459290056681468</v>
      </c>
      <c r="H54" s="94">
        <f>+'CO2'!H54+'abs CO2'!H54+'CH4'!H54*PCG!$C$5+N2O!H54*PCG!$C$6+HFC!H54+PFC!H54+'SF6'!H54</f>
        <v>26.099614247339112</v>
      </c>
      <c r="I54" s="94">
        <f>+'CO2'!I54+'abs CO2'!I54+'CH4'!I54*PCG!$C$5+N2O!I54*PCG!$C$6+HFC!I54+PFC!I54+'SF6'!I54</f>
        <v>33.416376217354177</v>
      </c>
      <c r="J54" s="94">
        <f>+'CO2'!J54+'abs CO2'!J54+'CH4'!J54*PCG!$C$5+N2O!J54*PCG!$C$6+HFC!J54+PFC!J54+'SF6'!J54</f>
        <v>49.843214313256709</v>
      </c>
      <c r="K54" s="94">
        <f>+'CO2'!K54+'abs CO2'!K54+'CH4'!K54*PCG!$C$5+N2O!K54*PCG!$C$6+HFC!K54+PFC!K54+'SF6'!K54</f>
        <v>28.390715501323374</v>
      </c>
      <c r="L54" s="94">
        <f>+'CO2'!L54+'abs CO2'!L54+'CH4'!L54*PCG!$C$5+N2O!L54*PCG!$C$6+HFC!L54+PFC!L54+'SF6'!L54</f>
        <v>31.195441564291254</v>
      </c>
      <c r="M54" s="94">
        <f>+'CO2'!M54+'abs CO2'!M54+'CH4'!M54*PCG!$C$5+N2O!M54*PCG!$C$6+HFC!M54+PFC!M54+'SF6'!M54</f>
        <v>33.194152250690863</v>
      </c>
      <c r="N54" s="94">
        <f>+'CO2'!N54+'abs CO2'!N54+'CH4'!N54*PCG!$C$5+N2O!N54*PCG!$C$6+HFC!N54+PFC!N54+'SF6'!N54</f>
        <v>28.970756223868271</v>
      </c>
      <c r="O54" s="94">
        <f>+'CO2'!O54+'abs CO2'!O54+'CH4'!O54*PCG!$C$5+N2O!O54*PCG!$C$6+HFC!O54+PFC!O54+'SF6'!O54</f>
        <v>34.112053812021301</v>
      </c>
      <c r="P54" s="94">
        <f>+'CO2'!P54+'abs CO2'!P54+'CH4'!P54*PCG!$C$5+N2O!P54*PCG!$C$6+HFC!P54+PFC!P54+'SF6'!P54</f>
        <v>39.660122267562627</v>
      </c>
      <c r="Q54" s="94">
        <f>+'CO2'!Q54+'abs CO2'!Q54+'CH4'!Q54*PCG!$C$5+N2O!Q54*PCG!$C$6+HFC!Q54+PFC!Q54+'SF6'!Q54</f>
        <v>46.287510396306686</v>
      </c>
      <c r="R54" s="94">
        <f>+'CO2'!R54+'abs CO2'!R54+'CH4'!R54*PCG!$C$5+N2O!R54*PCG!$C$6+HFC!R54+PFC!R54+'SF6'!R54</f>
        <v>39.702391972288986</v>
      </c>
      <c r="S54" s="94">
        <f>+'CO2'!S54+'abs CO2'!S54+'CH4'!S54*PCG!$C$5+N2O!S54*PCG!$C$6+HFC!S54+PFC!S54+'SF6'!S54</f>
        <v>40.44257186719345</v>
      </c>
      <c r="T54" s="94">
        <f>+'CO2'!T54+'abs CO2'!T54+'CH4'!T54*PCG!$C$5+N2O!T54*PCG!$C$6+HFC!T54+PFC!T54+'SF6'!T54</f>
        <v>46.713072239513551</v>
      </c>
      <c r="U54" s="94">
        <f>+'CO2'!U54+'abs CO2'!U54+'CH4'!U54*PCG!$C$5+N2O!U54*PCG!$C$6+HFC!U54+PFC!U54+'SF6'!U54</f>
        <v>70.156354738057942</v>
      </c>
      <c r="V54" s="94">
        <f>+'CO2'!V54+'abs CO2'!V54+'CH4'!V54*PCG!$C$5+N2O!V54*PCG!$C$6+HFC!V54+PFC!V54+'SF6'!V54</f>
        <v>69.381113337481864</v>
      </c>
      <c r="W54" s="94">
        <f>+'CO2'!W54+'abs CO2'!W54+'CH4'!W54*PCG!$C$5+N2O!W54*PCG!$C$6+HFC!W54+PFC!W54+'SF6'!W54</f>
        <v>91.241593194718348</v>
      </c>
      <c r="X54" s="94">
        <f>+'CO2'!X54+'abs CO2'!X54+'CH4'!X54*PCG!$C$5+N2O!X54*PCG!$C$6+HFC!X54+PFC!X54+'SF6'!X54</f>
        <v>90.809822687672877</v>
      </c>
      <c r="Y54" s="94">
        <f>+'CO2'!Y54+'abs CO2'!Y54+'CH4'!Y54*PCG!$C$5+N2O!Y54*PCG!$C$6+HFC!Y54+PFC!Y54+'SF6'!Y54</f>
        <v>88.897487391848614</v>
      </c>
      <c r="Z54" s="94">
        <f>+'CO2'!Z54+'abs CO2'!Z54+'CH4'!Z54*PCG!$C$5+N2O!Z54*PCG!$C$6+HFC!Z54+PFC!Z54+'SF6'!Z54</f>
        <v>66.708667381121217</v>
      </c>
      <c r="AA54" s="94">
        <f>+'CO2'!AA54+'abs CO2'!AA54+'CH4'!AA54*PCG!$C$5+N2O!AA54*PCG!$C$6+HFC!AA54+PFC!AA54+'SF6'!AA54</f>
        <v>72.803140655949804</v>
      </c>
      <c r="AB54" s="94">
        <f>+'CO2'!AB54+'abs CO2'!AB54+'CH4'!AB54*PCG!$C$5+N2O!AB54*PCG!$C$6+HFC!AB54+PFC!AB54+'SF6'!AB54</f>
        <v>72.386411898867522</v>
      </c>
      <c r="AC54" s="94">
        <f>+'CO2'!AC54+'abs CO2'!AC54+'CH4'!AC54*PCG!$C$5+N2O!AC54*PCG!$C$6+HFC!AC54+PFC!AC54+'SF6'!AC54</f>
        <v>104.90825287260012</v>
      </c>
      <c r="AD54" s="94">
        <f>+'CO2'!AD54+'abs CO2'!AD54+'CH4'!AD54*PCG!$C$5+N2O!AD54*PCG!$C$6+HFC!AD54+PFC!AD54+'SF6'!AD54</f>
        <v>121.16427912863691</v>
      </c>
      <c r="AE54" s="94">
        <f>+'CO2'!AE54+'abs CO2'!AE54+'CH4'!AE54*PCG!$C$5+N2O!AE54*PCG!$C$6+HFC!AE54+PFC!AE54+'SF6'!AE54</f>
        <v>123.34667720431817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200.17906045441913</v>
      </c>
      <c r="D55" s="94">
        <f>+'CO2'!D55+'abs CO2'!D55+'CH4'!D55*PCG!$C$5+N2O!D55*PCG!$C$6+HFC!D55+PFC!D55+'SF6'!D55</f>
        <v>206.76101772726167</v>
      </c>
      <c r="E55" s="94">
        <f>+'CO2'!E55+'abs CO2'!E55+'CH4'!E55*PCG!$C$5+N2O!E55*PCG!$C$6+HFC!E55+PFC!E55+'SF6'!E55</f>
        <v>233.24661727972742</v>
      </c>
      <c r="F55" s="94">
        <f>+'CO2'!F55+'abs CO2'!F55+'CH4'!F55*PCG!$C$5+N2O!F55*PCG!$C$6+HFC!F55+PFC!F55+'SF6'!F55</f>
        <v>260.27398948739966</v>
      </c>
      <c r="G55" s="94">
        <f>+'CO2'!G55+'abs CO2'!G55+'CH4'!G55*PCG!$C$5+N2O!G55*PCG!$C$6+HFC!G55+PFC!G55+'SF6'!G55</f>
        <v>257.81309447528145</v>
      </c>
      <c r="H55" s="94">
        <f>+'CO2'!H55+'abs CO2'!H55+'CH4'!H55*PCG!$C$5+N2O!H55*PCG!$C$6+HFC!H55+PFC!H55+'SF6'!H55</f>
        <v>263.58600219928252</v>
      </c>
      <c r="I55" s="94">
        <f>+'CO2'!I55+'abs CO2'!I55+'CH4'!I55*PCG!$C$5+N2O!I55*PCG!$C$6+HFC!I55+PFC!I55+'SF6'!I55</f>
        <v>251.56135177867867</v>
      </c>
      <c r="J55" s="94">
        <f>+'CO2'!J55+'abs CO2'!J55+'CH4'!J55*PCG!$C$5+N2O!J55*PCG!$C$6+HFC!J55+PFC!J55+'SF6'!J55</f>
        <v>249.85025199496044</v>
      </c>
      <c r="K55" s="94">
        <f>+'CO2'!K55+'abs CO2'!K55+'CH4'!K55*PCG!$C$5+N2O!K55*PCG!$C$6+HFC!K55+PFC!K55+'SF6'!K55</f>
        <v>229.85945858015984</v>
      </c>
      <c r="L55" s="94">
        <f>+'CO2'!L55+'abs CO2'!L55+'CH4'!L55*PCG!$C$5+N2O!L55*PCG!$C$6+HFC!L55+PFC!L55+'SF6'!L55</f>
        <v>249.80190113231509</v>
      </c>
      <c r="M55" s="94">
        <f>+'CO2'!M55+'abs CO2'!M55+'CH4'!M55*PCG!$C$5+N2O!M55*PCG!$C$6+HFC!M55+PFC!M55+'SF6'!M55</f>
        <v>260.58979554714125</v>
      </c>
      <c r="N55" s="94">
        <f>+'CO2'!N55+'abs CO2'!N55+'CH4'!N55*PCG!$C$5+N2O!N55*PCG!$C$6+HFC!N55+PFC!N55+'SF6'!N55</f>
        <v>267.5769356923152</v>
      </c>
      <c r="O55" s="94">
        <f>+'CO2'!O55+'abs CO2'!O55+'CH4'!O55*PCG!$C$5+N2O!O55*PCG!$C$6+HFC!O55+PFC!O55+'SF6'!O55</f>
        <v>253.75872322638307</v>
      </c>
      <c r="P55" s="94">
        <f>+'CO2'!P55+'abs CO2'!P55+'CH4'!P55*PCG!$C$5+N2O!P55*PCG!$C$6+HFC!P55+PFC!P55+'SF6'!P55</f>
        <v>228.99322457919791</v>
      </c>
      <c r="Q55" s="94">
        <f>+'CO2'!Q55+'abs CO2'!Q55+'CH4'!Q55*PCG!$C$5+N2O!Q55*PCG!$C$6+HFC!Q55+PFC!Q55+'SF6'!Q55</f>
        <v>241.69978362190707</v>
      </c>
      <c r="R55" s="94">
        <f>+'CO2'!R55+'abs CO2'!R55+'CH4'!R55*PCG!$C$5+N2O!R55*PCG!$C$6+HFC!R55+PFC!R55+'SF6'!R55</f>
        <v>235.52183654859556</v>
      </c>
      <c r="S55" s="94">
        <f>+'CO2'!S55+'abs CO2'!S55+'CH4'!S55*PCG!$C$5+N2O!S55*PCG!$C$6+HFC!S55+PFC!S55+'SF6'!S55</f>
        <v>237.34536039721633</v>
      </c>
      <c r="T55" s="94">
        <f>+'CO2'!T55+'abs CO2'!T55+'CH4'!T55*PCG!$C$5+N2O!T55*PCG!$C$6+HFC!T55+PFC!T55+'SF6'!T55</f>
        <v>252.51073024539025</v>
      </c>
      <c r="U55" s="94">
        <f>+'CO2'!U55+'abs CO2'!U55+'CH4'!U55*PCG!$C$5+N2O!U55*PCG!$C$6+HFC!U55+PFC!U55+'SF6'!U55</f>
        <v>239.67934463523991</v>
      </c>
      <c r="V55" s="94">
        <f>+'CO2'!V55+'abs CO2'!V55+'CH4'!V55*PCG!$C$5+N2O!V55*PCG!$C$6+HFC!V55+PFC!V55+'SF6'!V55</f>
        <v>251.55248811528611</v>
      </c>
      <c r="W55" s="94">
        <f>+'CO2'!W55+'abs CO2'!W55+'CH4'!W55*PCG!$C$5+N2O!W55*PCG!$C$6+HFC!W55+PFC!W55+'SF6'!W55</f>
        <v>256.1895824609403</v>
      </c>
      <c r="X55" s="94">
        <f>+'CO2'!X55+'abs CO2'!X55+'CH4'!X55*PCG!$C$5+N2O!X55*PCG!$C$6+HFC!X55+PFC!X55+'SF6'!X55</f>
        <v>257.29618493957099</v>
      </c>
      <c r="Y55" s="94">
        <f>+'CO2'!Y55+'abs CO2'!Y55+'CH4'!Y55*PCG!$C$5+N2O!Y55*PCG!$C$6+HFC!Y55+PFC!Y55+'SF6'!Y55</f>
        <v>255.38715845650924</v>
      </c>
      <c r="Z55" s="94">
        <f>+'CO2'!Z55+'abs CO2'!Z55+'CH4'!Z55*PCG!$C$5+N2O!Z55*PCG!$C$6+HFC!Z55+PFC!Z55+'SF6'!Z55</f>
        <v>263.96264306306273</v>
      </c>
      <c r="AA55" s="94">
        <f>+'CO2'!AA55+'abs CO2'!AA55+'CH4'!AA55*PCG!$C$5+N2O!AA55*PCG!$C$6+HFC!AA55+PFC!AA55+'SF6'!AA55</f>
        <v>252.35018484057207</v>
      </c>
      <c r="AB55" s="94">
        <f>+'CO2'!AB55+'abs CO2'!AB55+'CH4'!AB55*PCG!$C$5+N2O!AB55*PCG!$C$6+HFC!AB55+PFC!AB55+'SF6'!AB55</f>
        <v>287.03188586515932</v>
      </c>
      <c r="AC55" s="94">
        <f>+'CO2'!AC55+'abs CO2'!AC55+'CH4'!AC55*PCG!$C$5+N2O!AC55*PCG!$C$6+HFC!AC55+PFC!AC55+'SF6'!AC55</f>
        <v>300.28815201055704</v>
      </c>
      <c r="AD55" s="94">
        <f>+'CO2'!AD55+'abs CO2'!AD55+'CH4'!AD55*PCG!$C$5+N2O!AD55*PCG!$C$6+HFC!AD55+PFC!AD55+'SF6'!AD55</f>
        <v>288.11162174232652</v>
      </c>
      <c r="AE55" s="94">
        <f>+'CO2'!AE55+'abs CO2'!AE55+'CH4'!AE55*PCG!$C$5+N2O!AE55*PCG!$C$6+HFC!AE55+PFC!AE55+'SF6'!AE55</f>
        <v>322.29713725792016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59.76664287251797</v>
      </c>
      <c r="D56" s="33">
        <f t="shared" si="15"/>
        <v>94.815474731729239</v>
      </c>
      <c r="E56" s="33">
        <f t="shared" si="15"/>
        <v>95.20875367434607</v>
      </c>
      <c r="F56" s="33">
        <f t="shared" si="15"/>
        <v>77.428317077227732</v>
      </c>
      <c r="G56" s="33">
        <f t="shared" si="15"/>
        <v>76.197249927421041</v>
      </c>
      <c r="H56" s="33">
        <f t="shared" si="15"/>
        <v>46.370570035597197</v>
      </c>
      <c r="I56" s="33">
        <f t="shared" si="15"/>
        <v>134.64721104117319</v>
      </c>
      <c r="J56" s="33">
        <f t="shared" si="15"/>
        <v>130.80919422261954</v>
      </c>
      <c r="K56" s="33">
        <f t="shared" si="15"/>
        <v>70.265282308438017</v>
      </c>
      <c r="L56" s="33">
        <f t="shared" si="15"/>
        <v>79.395410857758918</v>
      </c>
      <c r="M56" s="33">
        <f t="shared" si="15"/>
        <v>68.097428598391573</v>
      </c>
      <c r="N56" s="33">
        <f t="shared" si="15"/>
        <v>45.066407938755255</v>
      </c>
      <c r="O56" s="33">
        <f t="shared" si="15"/>
        <v>58.811372749965386</v>
      </c>
      <c r="P56" s="33">
        <f t="shared" si="15"/>
        <v>66.30149280152007</v>
      </c>
      <c r="Q56" s="33">
        <f t="shared" si="15"/>
        <v>92.307422709075496</v>
      </c>
      <c r="R56" s="33">
        <f t="shared" si="15"/>
        <v>65.66781555934017</v>
      </c>
      <c r="S56" s="33">
        <f t="shared" si="15"/>
        <v>49.440537144199347</v>
      </c>
      <c r="T56" s="33">
        <f t="shared" si="15"/>
        <v>41.830390077096339</v>
      </c>
      <c r="U56" s="33">
        <f t="shared" si="15"/>
        <v>84.868661790122914</v>
      </c>
      <c r="V56" s="33">
        <f t="shared" si="15"/>
        <v>101.01153586182994</v>
      </c>
      <c r="W56" s="33">
        <f t="shared" si="15"/>
        <v>123.43004684974872</v>
      </c>
      <c r="X56" s="33">
        <f t="shared" si="15"/>
        <v>185.04234065088431</v>
      </c>
      <c r="Y56" s="33">
        <f t="shared" si="15"/>
        <v>132.59993524952006</v>
      </c>
      <c r="Z56" s="33">
        <f t="shared" si="15"/>
        <v>69.240577896598765</v>
      </c>
      <c r="AA56" s="33">
        <f t="shared" si="15"/>
        <v>84.610194188943694</v>
      </c>
      <c r="AB56" s="33">
        <f t="shared" si="15"/>
        <v>51.312361951791601</v>
      </c>
      <c r="AC56" s="33">
        <f t="shared" si="15"/>
        <v>74.343449914609891</v>
      </c>
      <c r="AD56" s="33">
        <f t="shared" si="15"/>
        <v>103.7538394890456</v>
      </c>
      <c r="AE56" s="33">
        <f t="shared" si="15"/>
        <v>79.830584064538655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2.2220837732263896</v>
      </c>
      <c r="D58" s="94">
        <f>+'CO2'!D58+'abs CO2'!D58+'CH4'!D58*PCG!$C$5+N2O!D58*PCG!$C$6+HFC!D58+PFC!D58+'SF6'!D58</f>
        <v>2.6896167626973555</v>
      </c>
      <c r="E58" s="94">
        <f>+'CO2'!E58+'abs CO2'!E58+'CH4'!E58*PCG!$C$5+N2O!E58*PCG!$C$6+HFC!E58+PFC!E58+'SF6'!E58</f>
        <v>2.8370828009287528</v>
      </c>
      <c r="F58" s="94">
        <f>+'CO2'!F58+'abs CO2'!F58+'CH4'!F58*PCG!$C$5+N2O!F58*PCG!$C$6+HFC!F58+PFC!F58+'SF6'!F58</f>
        <v>2.8152728490162637</v>
      </c>
      <c r="G58" s="94">
        <f>+'CO2'!G58+'abs CO2'!G58+'CH4'!G58*PCG!$C$5+N2O!G58*PCG!$C$6+HFC!G58+PFC!G58+'SF6'!G58</f>
        <v>2.8404970864461845</v>
      </c>
      <c r="H58" s="94">
        <f>+'CO2'!H58+'abs CO2'!H58+'CH4'!H58*PCG!$C$5+N2O!H58*PCG!$C$6+HFC!H58+PFC!H58+'SF6'!H58</f>
        <v>2.7603141243582741</v>
      </c>
      <c r="I58" s="94">
        <f>+'CO2'!I58+'abs CO2'!I58+'CH4'!I58*PCG!$C$5+N2O!I58*PCG!$C$6+HFC!I58+PFC!I58+'SF6'!I58</f>
        <v>4.1325950404135696</v>
      </c>
      <c r="J58" s="94">
        <f>+'CO2'!J58+'abs CO2'!J58+'CH4'!J58*PCG!$C$5+N2O!J58*PCG!$C$6+HFC!J58+PFC!J58+'SF6'!J58</f>
        <v>3.9174475399339936</v>
      </c>
      <c r="K58" s="94">
        <f>+'CO2'!K58+'abs CO2'!K58+'CH4'!K58*PCG!$C$5+N2O!K58*PCG!$C$6+HFC!K58+PFC!K58+'SF6'!K58</f>
        <v>3.4405290525135892</v>
      </c>
      <c r="L58" s="94">
        <f>+'CO2'!L58+'abs CO2'!L58+'CH4'!L58*PCG!$C$5+N2O!L58*PCG!$C$6+HFC!L58+PFC!L58+'SF6'!L58</f>
        <v>3.6570196811482756</v>
      </c>
      <c r="M58" s="94">
        <f>+'CO2'!M58+'abs CO2'!M58+'CH4'!M58*PCG!$C$5+N2O!M58*PCG!$C$6+HFC!M58+PFC!M58+'SF6'!M58</f>
        <v>3.1103478368559143</v>
      </c>
      <c r="N58" s="94">
        <f>+'CO2'!N58+'abs CO2'!N58+'CH4'!N58*PCG!$C$5+N2O!N58*PCG!$C$6+HFC!N58+PFC!N58+'SF6'!N58</f>
        <v>2.6384206005191473</v>
      </c>
      <c r="O58" s="94">
        <f>+'CO2'!O58+'abs CO2'!O58+'CH4'!O58*PCG!$C$5+N2O!O58*PCG!$C$6+HFC!O58+PFC!O58+'SF6'!O58</f>
        <v>2.6649354654153066</v>
      </c>
      <c r="P58" s="94">
        <f>+'CO2'!P58+'abs CO2'!P58+'CH4'!P58*PCG!$C$5+N2O!P58*PCG!$C$6+HFC!P58+PFC!P58+'SF6'!P58</f>
        <v>2.952013684050752</v>
      </c>
      <c r="Q58" s="94">
        <f>+'CO2'!Q58+'abs CO2'!Q58+'CH4'!Q58*PCG!$C$5+N2O!Q58*PCG!$C$6+HFC!Q58+PFC!Q58+'SF6'!Q58</f>
        <v>2.6773758705946653</v>
      </c>
      <c r="R58" s="94">
        <f>+'CO2'!R58+'abs CO2'!R58+'CH4'!R58*PCG!$C$5+N2O!R58*PCG!$C$6+HFC!R58+PFC!R58+'SF6'!R58</f>
        <v>3.0045259172967684</v>
      </c>
      <c r="S58" s="94">
        <f>+'CO2'!S58+'abs CO2'!S58+'CH4'!S58*PCG!$C$5+N2O!S58*PCG!$C$6+HFC!S58+PFC!S58+'SF6'!S58</f>
        <v>3.3061100346220211</v>
      </c>
      <c r="T58" s="94">
        <f>+'CO2'!T58+'abs CO2'!T58+'CH4'!T58*PCG!$C$5+N2O!T58*PCG!$C$6+HFC!T58+PFC!T58+'SF6'!T58</f>
        <v>2.7718961178558188</v>
      </c>
      <c r="U58" s="94">
        <f>+'CO2'!U58+'abs CO2'!U58+'CH4'!U58*PCG!$C$5+N2O!U58*PCG!$C$6+HFC!U58+PFC!U58+'SF6'!U58</f>
        <v>3.8461402263019795</v>
      </c>
      <c r="V58" s="94">
        <f>+'CO2'!V58+'abs CO2'!V58+'CH4'!V58*PCG!$C$5+N2O!V58*PCG!$C$6+HFC!V58+PFC!V58+'SF6'!V58</f>
        <v>3.5374662991647328</v>
      </c>
      <c r="W58" s="94">
        <f>+'CO2'!W58+'abs CO2'!W58+'CH4'!W58*PCG!$C$5+N2O!W58*PCG!$C$6+HFC!W58+PFC!W58+'SF6'!W58</f>
        <v>3.0030812318166653</v>
      </c>
      <c r="X58" s="94">
        <f>+'CO2'!X58+'abs CO2'!X58+'CH4'!X58*PCG!$C$5+N2O!X58*PCG!$C$6+HFC!X58+PFC!X58+'SF6'!X58</f>
        <v>3.5257040193653597</v>
      </c>
      <c r="Y58" s="94">
        <f>+'CO2'!Y58+'abs CO2'!Y58+'CH4'!Y58*PCG!$C$5+N2O!Y58*PCG!$C$6+HFC!Y58+PFC!Y58+'SF6'!Y58</f>
        <v>3.7736497880390831</v>
      </c>
      <c r="Z58" s="94">
        <f>+'CO2'!Z58+'abs CO2'!Z58+'CH4'!Z58*PCG!$C$5+N2O!Z58*PCG!$C$6+HFC!Z58+PFC!Z58+'SF6'!Z58</f>
        <v>3.3198302227160821</v>
      </c>
      <c r="AA58" s="94">
        <f>+'CO2'!AA58+'abs CO2'!AA58+'CH4'!AA58*PCG!$C$5+N2O!AA58*PCG!$C$6+HFC!AA58+PFC!AA58+'SF6'!AA58</f>
        <v>2.8595386515437795</v>
      </c>
      <c r="AB58" s="94">
        <f>+'CO2'!AB58+'abs CO2'!AB58+'CH4'!AB58*PCG!$C$5+N2O!AB58*PCG!$C$6+HFC!AB58+PFC!AB58+'SF6'!AB58</f>
        <v>3.4567495895268059</v>
      </c>
      <c r="AC58" s="94">
        <f>+'CO2'!AC58+'abs CO2'!AC58+'CH4'!AC58*PCG!$C$5+N2O!AC58*PCG!$C$6+HFC!AC58+PFC!AC58+'SF6'!AC58</f>
        <v>2.9345252083550957</v>
      </c>
      <c r="AD58" s="94">
        <f>+'CO2'!AD58+'abs CO2'!AD58+'CH4'!AD58*PCG!$C$5+N2O!AD58*PCG!$C$6+HFC!AD58+PFC!AD58+'SF6'!AD58</f>
        <v>2.9562101640611251</v>
      </c>
      <c r="AE58" s="94">
        <f>+'CO2'!AE58+'abs CO2'!AE58+'CH4'!AE58*PCG!$C$5+N2O!AE58*PCG!$C$6+HFC!AE58+PFC!AE58+'SF6'!AE58</f>
        <v>2.8897144216423354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57.544559099291583</v>
      </c>
      <c r="D59" s="94">
        <f>+'CO2'!D59+'abs CO2'!D59+'CH4'!D59*PCG!$C$5+N2O!D59*PCG!$C$6+HFC!D59+PFC!D59+'SF6'!D59</f>
        <v>92.125857969031884</v>
      </c>
      <c r="E59" s="94">
        <f>+'CO2'!E59+'abs CO2'!E59+'CH4'!E59*PCG!$C$5+N2O!E59*PCG!$C$6+HFC!E59+PFC!E59+'SF6'!E59</f>
        <v>92.371670873417315</v>
      </c>
      <c r="F59" s="94">
        <f>+'CO2'!F59+'abs CO2'!F59+'CH4'!F59*PCG!$C$5+N2O!F59*PCG!$C$6+HFC!F59+PFC!F59+'SF6'!F59</f>
        <v>74.613044228211464</v>
      </c>
      <c r="G59" s="94">
        <f>+'CO2'!G59+'abs CO2'!G59+'CH4'!G59*PCG!$C$5+N2O!G59*PCG!$C$6+HFC!G59+PFC!G59+'SF6'!G59</f>
        <v>73.356752840974849</v>
      </c>
      <c r="H59" s="94">
        <f>+'CO2'!H59+'abs CO2'!H59+'CH4'!H59*PCG!$C$5+N2O!H59*PCG!$C$6+HFC!H59+PFC!H59+'SF6'!H59</f>
        <v>43.610255911238923</v>
      </c>
      <c r="I59" s="94">
        <f>+'CO2'!I59+'abs CO2'!I59+'CH4'!I59*PCG!$C$5+N2O!I59*PCG!$C$6+HFC!I59+PFC!I59+'SF6'!I59</f>
        <v>130.51461600075962</v>
      </c>
      <c r="J59" s="94">
        <f>+'CO2'!J59+'abs CO2'!J59+'CH4'!J59*PCG!$C$5+N2O!J59*PCG!$C$6+HFC!J59+PFC!J59+'SF6'!J59</f>
        <v>126.89174668268555</v>
      </c>
      <c r="K59" s="94">
        <f>+'CO2'!K59+'abs CO2'!K59+'CH4'!K59*PCG!$C$5+N2O!K59*PCG!$C$6+HFC!K59+PFC!K59+'SF6'!K59</f>
        <v>66.824753255924435</v>
      </c>
      <c r="L59" s="94">
        <f>+'CO2'!L59+'abs CO2'!L59+'CH4'!L59*PCG!$C$5+N2O!L59*PCG!$C$6+HFC!L59+PFC!L59+'SF6'!L59</f>
        <v>75.738391176610648</v>
      </c>
      <c r="M59" s="94">
        <f>+'CO2'!M59+'abs CO2'!M59+'CH4'!M59*PCG!$C$5+N2O!M59*PCG!$C$6+HFC!M59+PFC!M59+'SF6'!M59</f>
        <v>64.987080761535665</v>
      </c>
      <c r="N59" s="94">
        <f>+'CO2'!N59+'abs CO2'!N59+'CH4'!N59*PCG!$C$5+N2O!N59*PCG!$C$6+HFC!N59+PFC!N59+'SF6'!N59</f>
        <v>42.427987338236107</v>
      </c>
      <c r="O59" s="94">
        <f>+'CO2'!O59+'abs CO2'!O59+'CH4'!O59*PCG!$C$5+N2O!O59*PCG!$C$6+HFC!O59+PFC!O59+'SF6'!O59</f>
        <v>56.146437284550082</v>
      </c>
      <c r="P59" s="94">
        <f>+'CO2'!P59+'abs CO2'!P59+'CH4'!P59*PCG!$C$5+N2O!P59*PCG!$C$6+HFC!P59+PFC!P59+'SF6'!P59</f>
        <v>63.349479117469315</v>
      </c>
      <c r="Q59" s="94">
        <f>+'CO2'!Q59+'abs CO2'!Q59+'CH4'!Q59*PCG!$C$5+N2O!Q59*PCG!$C$6+HFC!Q59+PFC!Q59+'SF6'!Q59</f>
        <v>89.630046838480837</v>
      </c>
      <c r="R59" s="94">
        <f>+'CO2'!R59+'abs CO2'!R59+'CH4'!R59*PCG!$C$5+N2O!R59*PCG!$C$6+HFC!R59+PFC!R59+'SF6'!R59</f>
        <v>62.663289642043402</v>
      </c>
      <c r="S59" s="94">
        <f>+'CO2'!S59+'abs CO2'!S59+'CH4'!S59*PCG!$C$5+N2O!S59*PCG!$C$6+HFC!S59+PFC!S59+'SF6'!S59</f>
        <v>46.134427109577324</v>
      </c>
      <c r="T59" s="94">
        <f>+'CO2'!T59+'abs CO2'!T59+'CH4'!T59*PCG!$C$5+N2O!T59*PCG!$C$6+HFC!T59+PFC!T59+'SF6'!T59</f>
        <v>39.058493959240522</v>
      </c>
      <c r="U59" s="94">
        <f>+'CO2'!U59+'abs CO2'!U59+'CH4'!U59*PCG!$C$5+N2O!U59*PCG!$C$6+HFC!U59+PFC!U59+'SF6'!U59</f>
        <v>81.022521563820931</v>
      </c>
      <c r="V59" s="94">
        <f>+'CO2'!V59+'abs CO2'!V59+'CH4'!V59*PCG!$C$5+N2O!V59*PCG!$C$6+HFC!V59+PFC!V59+'SF6'!V59</f>
        <v>97.474069562665207</v>
      </c>
      <c r="W59" s="94">
        <f>+'CO2'!W59+'abs CO2'!W59+'CH4'!W59*PCG!$C$5+N2O!W59*PCG!$C$6+HFC!W59+PFC!W59+'SF6'!W59</f>
        <v>120.42696561793205</v>
      </c>
      <c r="X59" s="94">
        <f>+'CO2'!X59+'abs CO2'!X59+'CH4'!X59*PCG!$C$5+N2O!X59*PCG!$C$6+HFC!X59+PFC!X59+'SF6'!X59</f>
        <v>181.51663663151896</v>
      </c>
      <c r="Y59" s="94">
        <f>+'CO2'!Y59+'abs CO2'!Y59+'CH4'!Y59*PCG!$C$5+N2O!Y59*PCG!$C$6+HFC!Y59+PFC!Y59+'SF6'!Y59</f>
        <v>128.82628546148098</v>
      </c>
      <c r="Z59" s="94">
        <f>+'CO2'!Z59+'abs CO2'!Z59+'CH4'!Z59*PCG!$C$5+N2O!Z59*PCG!$C$6+HFC!Z59+PFC!Z59+'SF6'!Z59</f>
        <v>65.920747673882687</v>
      </c>
      <c r="AA59" s="94">
        <f>+'CO2'!AA59+'abs CO2'!AA59+'CH4'!AA59*PCG!$C$5+N2O!AA59*PCG!$C$6+HFC!AA59+PFC!AA59+'SF6'!AA59</f>
        <v>81.750655537399922</v>
      </c>
      <c r="AB59" s="94">
        <f>+'CO2'!AB59+'abs CO2'!AB59+'CH4'!AB59*PCG!$C$5+N2O!AB59*PCG!$C$6+HFC!AB59+PFC!AB59+'SF6'!AB59</f>
        <v>47.855612362264793</v>
      </c>
      <c r="AC59" s="94">
        <f>+'CO2'!AC59+'abs CO2'!AC59+'CH4'!AC59*PCG!$C$5+N2O!AC59*PCG!$C$6+HFC!AC59+PFC!AC59+'SF6'!AC59</f>
        <v>71.408924706254794</v>
      </c>
      <c r="AD59" s="94">
        <f>+'CO2'!AD59+'abs CO2'!AD59+'CH4'!AD59*PCG!$C$5+N2O!AD59*PCG!$C$6+HFC!AD59+PFC!AD59+'SF6'!AD59</f>
        <v>100.79762932498448</v>
      </c>
      <c r="AE59" s="94">
        <f>+'CO2'!AE59+'abs CO2'!AE59+'CH4'!AE59*PCG!$C$5+N2O!AE59*PCG!$C$6+HFC!AE59+PFC!AE59+'SF6'!AE59</f>
        <v>76.940869642896317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0.42123980888394891</v>
      </c>
      <c r="X60" s="33">
        <f t="shared" si="16"/>
        <v>0.43773542832681889</v>
      </c>
      <c r="Y60" s="33">
        <f t="shared" si="16"/>
        <v>2.378500841389048</v>
      </c>
      <c r="Z60" s="33">
        <f t="shared" si="16"/>
        <v>3.1188982732587274</v>
      </c>
      <c r="AA60" s="33">
        <f t="shared" si="16"/>
        <v>2.9653640830453902</v>
      </c>
      <c r="AB60" s="33">
        <f t="shared" si="16"/>
        <v>2.1321530272917477</v>
      </c>
      <c r="AC60" s="33">
        <f t="shared" si="16"/>
        <v>0.15045315857211053</v>
      </c>
      <c r="AD60" s="33">
        <f t="shared" si="16"/>
        <v>0.52588213992103394</v>
      </c>
      <c r="AE60" s="33">
        <f t="shared" si="16"/>
        <v>0.22629622452831702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0.42123980888394891</v>
      </c>
      <c r="X62" s="33">
        <f t="shared" si="17"/>
        <v>0.43773542832681889</v>
      </c>
      <c r="Y62" s="33">
        <f t="shared" si="17"/>
        <v>2.378500841389048</v>
      </c>
      <c r="Z62" s="33">
        <f t="shared" si="17"/>
        <v>3.1188982732587274</v>
      </c>
      <c r="AA62" s="33">
        <f t="shared" si="17"/>
        <v>2.9653640830453902</v>
      </c>
      <c r="AB62" s="33">
        <f t="shared" si="17"/>
        <v>2.1321530272917477</v>
      </c>
      <c r="AC62" s="33">
        <f t="shared" si="17"/>
        <v>0.15045315857211053</v>
      </c>
      <c r="AD62" s="33">
        <f t="shared" si="17"/>
        <v>0.52588213992103394</v>
      </c>
      <c r="AE62" s="33">
        <f t="shared" si="17"/>
        <v>0.22629622452831702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0.42123980888394891</v>
      </c>
      <c r="X63" s="94">
        <f>+'CO2'!X63+'abs CO2'!X63+'CH4'!X63*PCG!$C$5+N2O!X63*PCG!$C$6+HFC!X63+PFC!X63+'SF6'!X63</f>
        <v>0.43773542832681889</v>
      </c>
      <c r="Y63" s="94">
        <f>+'CO2'!Y63+'abs CO2'!Y63+'CH4'!Y63*PCG!$C$5+N2O!Y63*PCG!$C$6+HFC!Y63+PFC!Y63+'SF6'!Y63</f>
        <v>2.378500841389048</v>
      </c>
      <c r="Z63" s="94">
        <f>+'CO2'!Z63+'abs CO2'!Z63+'CH4'!Z63*PCG!$C$5+N2O!Z63*PCG!$C$6+HFC!Z63+PFC!Z63+'SF6'!Z63</f>
        <v>3.1188982732587274</v>
      </c>
      <c r="AA63" s="94">
        <f>+'CO2'!AA63+'abs CO2'!AA63+'CH4'!AA63*PCG!$C$5+N2O!AA63*PCG!$C$6+HFC!AA63+PFC!AA63+'SF6'!AA63</f>
        <v>2.9653640830453902</v>
      </c>
      <c r="AB63" s="94">
        <f>+'CO2'!AB63+'abs CO2'!AB63+'CH4'!AB63*PCG!$C$5+N2O!AB63*PCG!$C$6+HFC!AB63+PFC!AB63+'SF6'!AB63</f>
        <v>2.1321530272917477</v>
      </c>
      <c r="AC63" s="94">
        <f>+'CO2'!AC63+'abs CO2'!AC63+'CH4'!AC63*PCG!$C$5+N2O!AC63*PCG!$C$6+HFC!AC63+PFC!AC63+'SF6'!AC63</f>
        <v>0.15045315857211053</v>
      </c>
      <c r="AD63" s="94">
        <f>+'CO2'!AD63+'abs CO2'!AD63+'CH4'!AD63*PCG!$C$5+N2O!AD63*PCG!$C$6+HFC!AD63+PFC!AD63+'SF6'!AD63</f>
        <v>0.52588213992103394</v>
      </c>
      <c r="AE63" s="94">
        <f>+'CO2'!AE63+'abs CO2'!AE63+'CH4'!AE63*PCG!$C$5+N2O!AE63*PCG!$C$6+HFC!AE63+PFC!AE63+'SF6'!AE63</f>
        <v>0.22629622452831702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1113.9404743382142</v>
      </c>
      <c r="D67" s="33">
        <f t="shared" si="18"/>
        <v>1018.6079791522598</v>
      </c>
      <c r="E67" s="33">
        <f t="shared" si="18"/>
        <v>772.14455754491996</v>
      </c>
      <c r="F67" s="33">
        <f t="shared" si="18"/>
        <v>662.36445853299597</v>
      </c>
      <c r="G67" s="33">
        <f t="shared" si="18"/>
        <v>505.57783585382157</v>
      </c>
      <c r="H67" s="33">
        <f t="shared" si="18"/>
        <v>368.72151115766644</v>
      </c>
      <c r="I67" s="33">
        <f t="shared" si="18"/>
        <v>280.06638097537541</v>
      </c>
      <c r="J67" s="33">
        <f t="shared" si="18"/>
        <v>189.63392322349497</v>
      </c>
      <c r="K67" s="33">
        <f t="shared" si="18"/>
        <v>167.69948627190291</v>
      </c>
      <c r="L67" s="33">
        <f t="shared" si="18"/>
        <v>149.96073330701165</v>
      </c>
      <c r="M67" s="33">
        <f t="shared" si="18"/>
        <v>177.15411953361158</v>
      </c>
      <c r="N67" s="33">
        <f t="shared" si="18"/>
        <v>177.86481280983062</v>
      </c>
      <c r="O67" s="33">
        <f t="shared" si="18"/>
        <v>162.56249708569533</v>
      </c>
      <c r="P67" s="33">
        <f t="shared" si="18"/>
        <v>149.28685324797362</v>
      </c>
      <c r="Q67" s="33">
        <f t="shared" si="18"/>
        <v>155.46467593190221</v>
      </c>
      <c r="R67" s="33">
        <f t="shared" si="18"/>
        <v>142.34098774574409</v>
      </c>
      <c r="S67" s="33">
        <f t="shared" si="18"/>
        <v>111.18314618483944</v>
      </c>
      <c r="T67" s="33">
        <f t="shared" si="18"/>
        <v>158.76031287280276</v>
      </c>
      <c r="U67" s="33">
        <f t="shared" si="18"/>
        <v>169.63656128124393</v>
      </c>
      <c r="V67" s="33">
        <f t="shared" si="18"/>
        <v>151.01372229917413</v>
      </c>
      <c r="W67" s="33">
        <f t="shared" si="18"/>
        <v>141.18960727567526</v>
      </c>
      <c r="X67" s="33">
        <f t="shared" si="18"/>
        <v>180.32632489418086</v>
      </c>
      <c r="Y67" s="33">
        <f t="shared" si="18"/>
        <v>219.95954470968098</v>
      </c>
      <c r="Z67" s="33">
        <f t="shared" si="18"/>
        <v>225.96159103887734</v>
      </c>
      <c r="AA67" s="33">
        <f t="shared" si="18"/>
        <v>266.76610324425758</v>
      </c>
      <c r="AB67" s="33">
        <f t="shared" si="18"/>
        <v>197.53615841864919</v>
      </c>
      <c r="AC67" s="33">
        <f t="shared" si="18"/>
        <v>160.50962417250523</v>
      </c>
      <c r="AD67" s="33">
        <f t="shared" si="18"/>
        <v>117.55720119215998</v>
      </c>
      <c r="AE67" s="33">
        <f t="shared" si="18"/>
        <v>97.596631546037401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752.29577191306919</v>
      </c>
      <c r="D68" s="33">
        <f t="shared" si="19"/>
        <v>687.53537910617354</v>
      </c>
      <c r="E68" s="33">
        <f t="shared" si="19"/>
        <v>501.11101412640528</v>
      </c>
      <c r="F68" s="33">
        <f t="shared" si="19"/>
        <v>406.25026661689634</v>
      </c>
      <c r="G68" s="33">
        <f t="shared" si="19"/>
        <v>246.42046392360527</v>
      </c>
      <c r="H68" s="33">
        <f t="shared" si="19"/>
        <v>185.14955102715845</v>
      </c>
      <c r="I68" s="33">
        <f t="shared" si="19"/>
        <v>119.72000000000003</v>
      </c>
      <c r="J68" s="33">
        <f t="shared" si="19"/>
        <v>68.900499999999994</v>
      </c>
      <c r="K68" s="33">
        <f t="shared" si="19"/>
        <v>58.648745427292866</v>
      </c>
      <c r="L68" s="33">
        <f t="shared" si="19"/>
        <v>42.148000000000003</v>
      </c>
      <c r="M68" s="33">
        <f t="shared" si="19"/>
        <v>56.395499999999998</v>
      </c>
      <c r="N68" s="33">
        <f t="shared" si="19"/>
        <v>63.201500000000003</v>
      </c>
      <c r="O68" s="33">
        <f t="shared" si="19"/>
        <v>66.594250000000002</v>
      </c>
      <c r="P68" s="33">
        <f t="shared" si="19"/>
        <v>69.956249999999997</v>
      </c>
      <c r="Q68" s="33">
        <f t="shared" si="19"/>
        <v>71.847375</v>
      </c>
      <c r="R68" s="33">
        <f t="shared" si="19"/>
        <v>70.753699999999995</v>
      </c>
      <c r="S68" s="33">
        <f t="shared" si="19"/>
        <v>50.569912500000001</v>
      </c>
      <c r="T68" s="33">
        <f t="shared" si="19"/>
        <v>94.362525000000005</v>
      </c>
      <c r="U68" s="33">
        <f t="shared" si="19"/>
        <v>108.84218750000001</v>
      </c>
      <c r="V68" s="33">
        <f t="shared" si="19"/>
        <v>60.6313125</v>
      </c>
      <c r="W68" s="33">
        <f t="shared" si="19"/>
        <v>54.334224999999996</v>
      </c>
      <c r="X68" s="33">
        <f t="shared" si="19"/>
        <v>67.357875000000007</v>
      </c>
      <c r="Y68" s="33">
        <f t="shared" si="19"/>
        <v>72.324000000000012</v>
      </c>
      <c r="Z68" s="33">
        <f t="shared" si="19"/>
        <v>73.960412500000018</v>
      </c>
      <c r="AA68" s="33">
        <f t="shared" si="19"/>
        <v>99.807837500000005</v>
      </c>
      <c r="AB68" s="33">
        <f t="shared" si="19"/>
        <v>80.471212500000007</v>
      </c>
      <c r="AC68" s="33">
        <f t="shared" si="19"/>
        <v>58.8795875</v>
      </c>
      <c r="AD68" s="33">
        <f t="shared" si="19"/>
        <v>36.019012500000002</v>
      </c>
      <c r="AE68" s="33">
        <f t="shared" si="19"/>
        <v>19.485762500000003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752.29577191306919</v>
      </c>
      <c r="D69" s="33">
        <f t="shared" si="20"/>
        <v>687.53537910617354</v>
      </c>
      <c r="E69" s="33">
        <f t="shared" si="20"/>
        <v>501.11101412640528</v>
      </c>
      <c r="F69" s="33">
        <f t="shared" si="20"/>
        <v>406.25026661689634</v>
      </c>
      <c r="G69" s="33">
        <f t="shared" si="20"/>
        <v>246.42046392360527</v>
      </c>
      <c r="H69" s="33">
        <f t="shared" si="20"/>
        <v>185.14955102715845</v>
      </c>
      <c r="I69" s="33">
        <f t="shared" si="20"/>
        <v>119.72000000000003</v>
      </c>
      <c r="J69" s="33">
        <f t="shared" si="20"/>
        <v>68.900499999999994</v>
      </c>
      <c r="K69" s="33">
        <f t="shared" si="20"/>
        <v>58.648745427292866</v>
      </c>
      <c r="L69" s="33">
        <f t="shared" si="20"/>
        <v>42.148000000000003</v>
      </c>
      <c r="M69" s="33">
        <f t="shared" si="20"/>
        <v>56.395499999999998</v>
      </c>
      <c r="N69" s="33">
        <f t="shared" si="20"/>
        <v>63.201500000000003</v>
      </c>
      <c r="O69" s="33">
        <f t="shared" si="20"/>
        <v>66.594250000000002</v>
      </c>
      <c r="P69" s="33">
        <f t="shared" si="20"/>
        <v>69.956249999999997</v>
      </c>
      <c r="Q69" s="33">
        <f t="shared" si="20"/>
        <v>71.847375</v>
      </c>
      <c r="R69" s="33">
        <f t="shared" si="20"/>
        <v>70.753699999999995</v>
      </c>
      <c r="S69" s="33">
        <f t="shared" si="20"/>
        <v>50.569912500000001</v>
      </c>
      <c r="T69" s="33">
        <f t="shared" si="20"/>
        <v>94.362525000000005</v>
      </c>
      <c r="U69" s="33">
        <f t="shared" si="20"/>
        <v>108.84218750000001</v>
      </c>
      <c r="V69" s="33">
        <f t="shared" si="20"/>
        <v>60.6313125</v>
      </c>
      <c r="W69" s="33">
        <f t="shared" si="20"/>
        <v>54.334224999999996</v>
      </c>
      <c r="X69" s="33">
        <f t="shared" si="20"/>
        <v>67.357875000000007</v>
      </c>
      <c r="Y69" s="33">
        <f t="shared" si="20"/>
        <v>72.324000000000012</v>
      </c>
      <c r="Z69" s="33">
        <f t="shared" si="20"/>
        <v>73.960412500000018</v>
      </c>
      <c r="AA69" s="33">
        <f t="shared" si="20"/>
        <v>99.807837500000005</v>
      </c>
      <c r="AB69" s="33">
        <f t="shared" si="20"/>
        <v>80.471212500000007</v>
      </c>
      <c r="AC69" s="33">
        <f t="shared" si="20"/>
        <v>58.8795875</v>
      </c>
      <c r="AD69" s="33">
        <f t="shared" si="20"/>
        <v>36.019012500000002</v>
      </c>
      <c r="AE69" s="33">
        <f t="shared" si="20"/>
        <v>19.485762500000003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752.29577191306919</v>
      </c>
      <c r="D70" s="33">
        <f t="shared" si="21"/>
        <v>687.53537910617354</v>
      </c>
      <c r="E70" s="33">
        <f t="shared" si="21"/>
        <v>501.11101412640528</v>
      </c>
      <c r="F70" s="33">
        <f t="shared" si="21"/>
        <v>406.25026661689634</v>
      </c>
      <c r="G70" s="33">
        <f t="shared" si="21"/>
        <v>246.42046392360527</v>
      </c>
      <c r="H70" s="33">
        <f t="shared" si="21"/>
        <v>185.14955102715845</v>
      </c>
      <c r="I70" s="33">
        <f t="shared" si="21"/>
        <v>119.72000000000003</v>
      </c>
      <c r="J70" s="33">
        <f t="shared" si="21"/>
        <v>68.900499999999994</v>
      </c>
      <c r="K70" s="33">
        <f t="shared" si="21"/>
        <v>58.648745427292866</v>
      </c>
      <c r="L70" s="33">
        <f t="shared" si="21"/>
        <v>42.148000000000003</v>
      </c>
      <c r="M70" s="33">
        <f t="shared" si="21"/>
        <v>56.395499999999998</v>
      </c>
      <c r="N70" s="33">
        <f t="shared" si="21"/>
        <v>63.201500000000003</v>
      </c>
      <c r="O70" s="33">
        <f t="shared" si="21"/>
        <v>66.594250000000002</v>
      </c>
      <c r="P70" s="33">
        <f t="shared" si="21"/>
        <v>69.956249999999997</v>
      </c>
      <c r="Q70" s="33">
        <f t="shared" si="21"/>
        <v>71.847375</v>
      </c>
      <c r="R70" s="33">
        <f t="shared" si="21"/>
        <v>70.753699999999995</v>
      </c>
      <c r="S70" s="33">
        <f t="shared" si="21"/>
        <v>50.569912500000001</v>
      </c>
      <c r="T70" s="33">
        <f t="shared" si="21"/>
        <v>94.362525000000005</v>
      </c>
      <c r="U70" s="33">
        <f t="shared" si="21"/>
        <v>108.84218750000001</v>
      </c>
      <c r="V70" s="33">
        <f t="shared" si="21"/>
        <v>60.6313125</v>
      </c>
      <c r="W70" s="33">
        <f t="shared" si="21"/>
        <v>54.334224999999996</v>
      </c>
      <c r="X70" s="33">
        <f t="shared" si="21"/>
        <v>67.357875000000007</v>
      </c>
      <c r="Y70" s="33">
        <f t="shared" si="21"/>
        <v>72.324000000000012</v>
      </c>
      <c r="Z70" s="33">
        <f t="shared" si="21"/>
        <v>73.960412500000018</v>
      </c>
      <c r="AA70" s="33">
        <f t="shared" si="21"/>
        <v>99.807837500000005</v>
      </c>
      <c r="AB70" s="33">
        <f t="shared" si="21"/>
        <v>80.471212500000007</v>
      </c>
      <c r="AC70" s="33">
        <f t="shared" si="21"/>
        <v>58.8795875</v>
      </c>
      <c r="AD70" s="33">
        <f t="shared" si="21"/>
        <v>36.019012500000002</v>
      </c>
      <c r="AE70" s="33">
        <f t="shared" si="21"/>
        <v>19.485762500000003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660.55238509440221</v>
      </c>
      <c r="D71" s="94">
        <f>+'CO2'!D71+'abs CO2'!D71+'CH4'!D71*PCG!$C$5+N2O!D71*PCG!$C$6+HFC!D71+PFC!D71+'SF6'!D71</f>
        <v>603.6896011663963</v>
      </c>
      <c r="E71" s="94">
        <f>+'CO2'!E71+'abs CO2'!E71+'CH4'!E71*PCG!$C$5+N2O!E71*PCG!$C$6+HFC!E71+PFC!E71+'SF6'!E71</f>
        <v>439.99991484269731</v>
      </c>
      <c r="F71" s="94">
        <f>+'CO2'!F71+'abs CO2'!F71+'CH4'!F71*PCG!$C$5+N2O!F71*PCG!$C$6+HFC!F71+PFC!F71+'SF6'!F71</f>
        <v>356.70755117581143</v>
      </c>
      <c r="G71" s="94">
        <f>+'CO2'!G71+'abs CO2'!G71+'CH4'!G71*PCG!$C$5+N2O!G71*PCG!$C$6+HFC!G71+PFC!G71+'SF6'!G71</f>
        <v>216.36918783536072</v>
      </c>
      <c r="H71" s="94">
        <f>+'CO2'!H71+'abs CO2'!H71+'CH4'!H71*PCG!$C$5+N2O!H71*PCG!$C$6+HFC!H71+PFC!H71+'SF6'!H71</f>
        <v>162.57033748726107</v>
      </c>
      <c r="I71" s="94">
        <f>+'CO2'!I71+'abs CO2'!I71+'CH4'!I71*PCG!$C$5+N2O!I71*PCG!$C$6+HFC!I71+PFC!I71+'SF6'!I71</f>
        <v>105.12000000000002</v>
      </c>
      <c r="J71" s="94">
        <f>+'CO2'!J71+'abs CO2'!J71+'CH4'!J71*PCG!$C$5+N2O!J71*PCG!$C$6+HFC!J71+PFC!J71+'SF6'!J71</f>
        <v>60.497999999999998</v>
      </c>
      <c r="K71" s="94">
        <f>+'CO2'!K71+'abs CO2'!K71+'CH4'!K71*PCG!$C$5+N2O!K71*PCG!$C$6+HFC!K71+PFC!K71+'SF6'!K71</f>
        <v>51.496459399574221</v>
      </c>
      <c r="L71" s="94">
        <f>+'CO2'!L71+'abs CO2'!L71+'CH4'!L71*PCG!$C$5+N2O!L71*PCG!$C$6+HFC!L71+PFC!L71+'SF6'!L71</f>
        <v>37.008000000000003</v>
      </c>
      <c r="M71" s="94">
        <f>+'CO2'!M71+'abs CO2'!M71+'CH4'!M71*PCG!$C$5+N2O!M71*PCG!$C$6+HFC!M71+PFC!M71+'SF6'!M71</f>
        <v>49.518000000000001</v>
      </c>
      <c r="N71" s="94">
        <f>+'CO2'!N71+'abs CO2'!N71+'CH4'!N71*PCG!$C$5+N2O!N71*PCG!$C$6+HFC!N71+PFC!N71+'SF6'!N71</f>
        <v>55.494</v>
      </c>
      <c r="O71" s="94">
        <f>+'CO2'!O71+'abs CO2'!O71+'CH4'!O71*PCG!$C$5+N2O!O71*PCG!$C$6+HFC!O71+PFC!O71+'SF6'!O71</f>
        <v>58.472999999999999</v>
      </c>
      <c r="P71" s="94">
        <f>+'CO2'!P71+'abs CO2'!P71+'CH4'!P71*PCG!$C$5+N2O!P71*PCG!$C$6+HFC!P71+PFC!P71+'SF6'!P71</f>
        <v>61.424999999999997</v>
      </c>
      <c r="Q71" s="94">
        <f>+'CO2'!Q71+'abs CO2'!Q71+'CH4'!Q71*PCG!$C$5+N2O!Q71*PCG!$C$6+HFC!Q71+PFC!Q71+'SF6'!Q71</f>
        <v>63.085500000000003</v>
      </c>
      <c r="R71" s="94">
        <f>+'CO2'!R71+'abs CO2'!R71+'CH4'!R71*PCG!$C$5+N2O!R71*PCG!$C$6+HFC!R71+PFC!R71+'SF6'!R71</f>
        <v>62.1252</v>
      </c>
      <c r="S71" s="94">
        <f>+'CO2'!S71+'abs CO2'!S71+'CH4'!S71*PCG!$C$5+N2O!S71*PCG!$C$6+HFC!S71+PFC!S71+'SF6'!S71</f>
        <v>44.402850000000001</v>
      </c>
      <c r="T71" s="94">
        <f>+'CO2'!T71+'abs CO2'!T71+'CH4'!T71*PCG!$C$5+N2O!T71*PCG!$C$6+HFC!T71+PFC!T71+'SF6'!T71</f>
        <v>82.854900000000001</v>
      </c>
      <c r="U71" s="94">
        <f>+'CO2'!U71+'abs CO2'!U71+'CH4'!U71*PCG!$C$5+N2O!U71*PCG!$C$6+HFC!U71+PFC!U71+'SF6'!U71</f>
        <v>95.568750000000009</v>
      </c>
      <c r="V71" s="94">
        <f>+'CO2'!V71+'abs CO2'!V71+'CH4'!V71*PCG!$C$5+N2O!V71*PCG!$C$6+HFC!V71+PFC!V71+'SF6'!V71</f>
        <v>53.237250000000003</v>
      </c>
      <c r="W71" s="94">
        <f>+'CO2'!W71+'abs CO2'!W71+'CH4'!W71*PCG!$C$5+N2O!W71*PCG!$C$6+HFC!W71+PFC!W71+'SF6'!W71</f>
        <v>47.708099999999995</v>
      </c>
      <c r="X71" s="94">
        <f>+'CO2'!X71+'abs CO2'!X71+'CH4'!X71*PCG!$C$5+N2O!X71*PCG!$C$6+HFC!X71+PFC!X71+'SF6'!X71</f>
        <v>59.143500000000003</v>
      </c>
      <c r="Y71" s="94">
        <f>+'CO2'!Y71+'abs CO2'!Y71+'CH4'!Y71*PCG!$C$5+N2O!Y71*PCG!$C$6+HFC!Y71+PFC!Y71+'SF6'!Y71</f>
        <v>63.504000000000005</v>
      </c>
      <c r="Z71" s="94">
        <f>+'CO2'!Z71+'abs CO2'!Z71+'CH4'!Z71*PCG!$C$5+N2O!Z71*PCG!$C$6+HFC!Z71+PFC!Z71+'SF6'!Z71</f>
        <v>64.940850000000012</v>
      </c>
      <c r="AA71" s="94">
        <f>+'CO2'!AA71+'abs CO2'!AA71+'CH4'!AA71*PCG!$C$5+N2O!AA71*PCG!$C$6+HFC!AA71+PFC!AA71+'SF6'!AA71</f>
        <v>87.636150000000001</v>
      </c>
      <c r="AB71" s="94">
        <f>+'CO2'!AB71+'abs CO2'!AB71+'CH4'!AB71*PCG!$C$5+N2O!AB71*PCG!$C$6+HFC!AB71+PFC!AB71+'SF6'!AB71</f>
        <v>70.657650000000004</v>
      </c>
      <c r="AC71" s="94">
        <f>+'CO2'!AC71+'abs CO2'!AC71+'CH4'!AC71*PCG!$C$5+N2O!AC71*PCG!$C$6+HFC!AC71+PFC!AC71+'SF6'!AC71</f>
        <v>51.699150000000003</v>
      </c>
      <c r="AD71" s="94">
        <f>+'CO2'!AD71+'abs CO2'!AD71+'CH4'!AD71*PCG!$C$5+N2O!AD71*PCG!$C$6+HFC!AD71+PFC!AD71+'SF6'!AD71</f>
        <v>31.626450000000002</v>
      </c>
      <c r="AE71" s="94">
        <f>+'CO2'!AE71+'abs CO2'!AE71+'CH4'!AE71*PCG!$C$5+N2O!AE71*PCG!$C$6+HFC!AE71+PFC!AE71+'SF6'!AE71</f>
        <v>17.109450000000002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91.743386818666977</v>
      </c>
      <c r="D72" s="94">
        <f>+'CO2'!D72+'abs CO2'!D72+'CH4'!D72*PCG!$C$5+N2O!D72*PCG!$C$6+HFC!D72+PFC!D72+'SF6'!D72</f>
        <v>83.84577793977725</v>
      </c>
      <c r="E72" s="94">
        <f>+'CO2'!E72+'abs CO2'!E72+'CH4'!E72*PCG!$C$5+N2O!E72*PCG!$C$6+HFC!E72+PFC!E72+'SF6'!E72</f>
        <v>61.111099283707958</v>
      </c>
      <c r="F72" s="94">
        <f>+'CO2'!F72+'abs CO2'!F72+'CH4'!F72*PCG!$C$5+N2O!F72*PCG!$C$6+HFC!F72+PFC!F72+'SF6'!F72</f>
        <v>49.542715441084916</v>
      </c>
      <c r="G72" s="94">
        <f>+'CO2'!G72+'abs CO2'!G72+'CH4'!G72*PCG!$C$5+N2O!G72*PCG!$C$6+HFC!G72+PFC!G72+'SF6'!G72</f>
        <v>30.051276088244546</v>
      </c>
      <c r="H72" s="94">
        <f>+'CO2'!H72+'abs CO2'!H72+'CH4'!H72*PCG!$C$5+N2O!H72*PCG!$C$6+HFC!H72+PFC!H72+'SF6'!H72</f>
        <v>22.579213539897371</v>
      </c>
      <c r="I72" s="94">
        <f>+'CO2'!I72+'abs CO2'!I72+'CH4'!I72*PCG!$C$5+N2O!I72*PCG!$C$6+HFC!I72+PFC!I72+'SF6'!I72</f>
        <v>14.600000000000001</v>
      </c>
      <c r="J72" s="94">
        <f>+'CO2'!J72+'abs CO2'!J72+'CH4'!J72*PCG!$C$5+N2O!J72*PCG!$C$6+HFC!J72+PFC!J72+'SF6'!J72</f>
        <v>8.4024999999999999</v>
      </c>
      <c r="K72" s="94">
        <f>+'CO2'!K72+'abs CO2'!K72+'CH4'!K72*PCG!$C$5+N2O!K72*PCG!$C$6+HFC!K72+PFC!K72+'SF6'!K72</f>
        <v>7.1522860277186417</v>
      </c>
      <c r="L72" s="94">
        <f>+'CO2'!L72+'abs CO2'!L72+'CH4'!L72*PCG!$C$5+N2O!L72*PCG!$C$6+HFC!L72+PFC!L72+'SF6'!L72</f>
        <v>5.1400000000000006</v>
      </c>
      <c r="M72" s="94">
        <f>+'CO2'!M72+'abs CO2'!M72+'CH4'!M72*PCG!$C$5+N2O!M72*PCG!$C$6+HFC!M72+PFC!M72+'SF6'!M72</f>
        <v>6.8775000000000004</v>
      </c>
      <c r="N72" s="94">
        <f>+'CO2'!N72+'abs CO2'!N72+'CH4'!N72*PCG!$C$5+N2O!N72*PCG!$C$6+HFC!N72+PFC!N72+'SF6'!N72</f>
        <v>7.7075000000000005</v>
      </c>
      <c r="O72" s="94">
        <f>+'CO2'!O72+'abs CO2'!O72+'CH4'!O72*PCG!$C$5+N2O!O72*PCG!$C$6+HFC!O72+PFC!O72+'SF6'!O72</f>
        <v>8.1212499999999999</v>
      </c>
      <c r="P72" s="94">
        <f>+'CO2'!P72+'abs CO2'!P72+'CH4'!P72*PCG!$C$5+N2O!P72*PCG!$C$6+HFC!P72+PFC!P72+'SF6'!P72</f>
        <v>8.53125</v>
      </c>
      <c r="Q72" s="94">
        <f>+'CO2'!Q72+'abs CO2'!Q72+'CH4'!Q72*PCG!$C$5+N2O!Q72*PCG!$C$6+HFC!Q72+PFC!Q72+'SF6'!Q72</f>
        <v>8.7618749999999999</v>
      </c>
      <c r="R72" s="94">
        <f>+'CO2'!R72+'abs CO2'!R72+'CH4'!R72*PCG!$C$5+N2O!R72*PCG!$C$6+HFC!R72+PFC!R72+'SF6'!R72</f>
        <v>8.6285000000000007</v>
      </c>
      <c r="S72" s="94">
        <f>+'CO2'!S72+'abs CO2'!S72+'CH4'!S72*PCG!$C$5+N2O!S72*PCG!$C$6+HFC!S72+PFC!S72+'SF6'!S72</f>
        <v>6.1670625000000001</v>
      </c>
      <c r="T72" s="94">
        <f>+'CO2'!T72+'abs CO2'!T72+'CH4'!T72*PCG!$C$5+N2O!T72*PCG!$C$6+HFC!T72+PFC!T72+'SF6'!T72</f>
        <v>11.507625000000001</v>
      </c>
      <c r="U72" s="94">
        <f>+'CO2'!U72+'abs CO2'!U72+'CH4'!U72*PCG!$C$5+N2O!U72*PCG!$C$6+HFC!U72+PFC!U72+'SF6'!U72</f>
        <v>13.273437499999998</v>
      </c>
      <c r="V72" s="94">
        <f>+'CO2'!V72+'abs CO2'!V72+'CH4'!V72*PCG!$C$5+N2O!V72*PCG!$C$6+HFC!V72+PFC!V72+'SF6'!V72</f>
        <v>7.3940624999999995</v>
      </c>
      <c r="W72" s="94">
        <f>+'CO2'!W72+'abs CO2'!W72+'CH4'!W72*PCG!$C$5+N2O!W72*PCG!$C$6+HFC!W72+PFC!W72+'SF6'!W72</f>
        <v>6.6261249999999992</v>
      </c>
      <c r="X72" s="94">
        <f>+'CO2'!X72+'abs CO2'!X72+'CH4'!X72*PCG!$C$5+N2O!X72*PCG!$C$6+HFC!X72+PFC!X72+'SF6'!X72</f>
        <v>8.2143750000000004</v>
      </c>
      <c r="Y72" s="94">
        <f>+'CO2'!Y72+'abs CO2'!Y72+'CH4'!Y72*PCG!$C$5+N2O!Y72*PCG!$C$6+HFC!Y72+PFC!Y72+'SF6'!Y72</f>
        <v>8.82</v>
      </c>
      <c r="Z72" s="94">
        <f>+'CO2'!Z72+'abs CO2'!Z72+'CH4'!Z72*PCG!$C$5+N2O!Z72*PCG!$C$6+HFC!Z72+PFC!Z72+'SF6'!Z72</f>
        <v>9.0195624999999993</v>
      </c>
      <c r="AA72" s="94">
        <f>+'CO2'!AA72+'abs CO2'!AA72+'CH4'!AA72*PCG!$C$5+N2O!AA72*PCG!$C$6+HFC!AA72+PFC!AA72+'SF6'!AA72</f>
        <v>12.171687500000001</v>
      </c>
      <c r="AB72" s="94">
        <f>+'CO2'!AB72+'abs CO2'!AB72+'CH4'!AB72*PCG!$C$5+N2O!AB72*PCG!$C$6+HFC!AB72+PFC!AB72+'SF6'!AB72</f>
        <v>9.8135624999999997</v>
      </c>
      <c r="AC72" s="94">
        <f>+'CO2'!AC72+'abs CO2'!AC72+'CH4'!AC72*PCG!$C$5+N2O!AC72*PCG!$C$6+HFC!AC72+PFC!AC72+'SF6'!AC72</f>
        <v>7.1804375</v>
      </c>
      <c r="AD72" s="94">
        <f>+'CO2'!AD72+'abs CO2'!AD72+'CH4'!AD72*PCG!$C$5+N2O!AD72*PCG!$C$6+HFC!AD72+PFC!AD72+'SF6'!AD72</f>
        <v>4.3925625000000004</v>
      </c>
      <c r="AE72" s="94">
        <f>+'CO2'!AE72+'abs CO2'!AE72+'CH4'!AE72*PCG!$C$5+N2O!AE72*PCG!$C$6+HFC!AE72+PFC!AE72+'SF6'!AE72</f>
        <v>2.3763125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361.64470242514517</v>
      </c>
      <c r="D80" s="33">
        <f t="shared" si="23"/>
        <v>331.07260004608617</v>
      </c>
      <c r="E80" s="33">
        <f t="shared" si="23"/>
        <v>271.03354341851463</v>
      </c>
      <c r="F80" s="33">
        <f t="shared" si="23"/>
        <v>256.11419191609968</v>
      </c>
      <c r="G80" s="33">
        <f t="shared" si="23"/>
        <v>259.1573719302163</v>
      </c>
      <c r="H80" s="33">
        <f t="shared" si="23"/>
        <v>183.57196013050799</v>
      </c>
      <c r="I80" s="33">
        <f t="shared" si="23"/>
        <v>160.34638097537535</v>
      </c>
      <c r="J80" s="33">
        <f t="shared" si="23"/>
        <v>120.73342322349498</v>
      </c>
      <c r="K80" s="33">
        <f t="shared" si="23"/>
        <v>109.05074084461003</v>
      </c>
      <c r="L80" s="33">
        <f t="shared" si="23"/>
        <v>107.81273330701164</v>
      </c>
      <c r="M80" s="33">
        <f t="shared" si="23"/>
        <v>120.75861953361158</v>
      </c>
      <c r="N80" s="33">
        <f t="shared" si="23"/>
        <v>114.66331280983061</v>
      </c>
      <c r="O80" s="33">
        <f t="shared" si="23"/>
        <v>95.968247085695324</v>
      </c>
      <c r="P80" s="33">
        <f t="shared" si="23"/>
        <v>79.330603247973613</v>
      </c>
      <c r="Q80" s="33">
        <f t="shared" si="23"/>
        <v>83.617300931902207</v>
      </c>
      <c r="R80" s="33">
        <f t="shared" si="23"/>
        <v>71.587287745744078</v>
      </c>
      <c r="S80" s="33">
        <f t="shared" si="23"/>
        <v>60.613233684839436</v>
      </c>
      <c r="T80" s="33">
        <f t="shared" si="23"/>
        <v>64.397787872802752</v>
      </c>
      <c r="U80" s="33">
        <f t="shared" si="23"/>
        <v>60.794373781243905</v>
      </c>
      <c r="V80" s="33">
        <f t="shared" si="23"/>
        <v>90.382409799174141</v>
      </c>
      <c r="W80" s="33">
        <f t="shared" si="23"/>
        <v>86.855382275675268</v>
      </c>
      <c r="X80" s="33">
        <f t="shared" si="23"/>
        <v>112.96844989418085</v>
      </c>
      <c r="Y80" s="33">
        <f t="shared" si="23"/>
        <v>147.63554470968097</v>
      </c>
      <c r="Z80" s="33">
        <f t="shared" si="23"/>
        <v>152.00117853887733</v>
      </c>
      <c r="AA80" s="33">
        <f t="shared" si="23"/>
        <v>166.9582657442576</v>
      </c>
      <c r="AB80" s="33">
        <f t="shared" si="23"/>
        <v>117.06494591864919</v>
      </c>
      <c r="AC80" s="33">
        <f t="shared" si="23"/>
        <v>101.63003667250523</v>
      </c>
      <c r="AD80" s="33">
        <f t="shared" si="23"/>
        <v>81.538188692159977</v>
      </c>
      <c r="AE80" s="33">
        <f t="shared" si="23"/>
        <v>78.110869046037394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361.64470242514517</v>
      </c>
      <c r="D81" s="33">
        <f t="shared" si="24"/>
        <v>331.07260004608617</v>
      </c>
      <c r="E81" s="33">
        <f t="shared" si="24"/>
        <v>271.03354341851463</v>
      </c>
      <c r="F81" s="33">
        <f t="shared" si="24"/>
        <v>256.11419191609968</v>
      </c>
      <c r="G81" s="33">
        <f t="shared" si="24"/>
        <v>259.1573719302163</v>
      </c>
      <c r="H81" s="33">
        <f t="shared" si="24"/>
        <v>183.57196013050799</v>
      </c>
      <c r="I81" s="33">
        <f t="shared" si="24"/>
        <v>160.34638097537535</v>
      </c>
      <c r="J81" s="33">
        <f t="shared" si="24"/>
        <v>120.73342322349498</v>
      </c>
      <c r="K81" s="33">
        <f t="shared" si="24"/>
        <v>109.05074084461003</v>
      </c>
      <c r="L81" s="33">
        <f t="shared" si="24"/>
        <v>107.81273330701164</v>
      </c>
      <c r="M81" s="33">
        <f t="shared" si="24"/>
        <v>120.75861953361158</v>
      </c>
      <c r="N81" s="33">
        <f t="shared" si="24"/>
        <v>114.66331280983061</v>
      </c>
      <c r="O81" s="33">
        <f t="shared" si="24"/>
        <v>95.968247085695324</v>
      </c>
      <c r="P81" s="33">
        <f t="shared" si="24"/>
        <v>79.330603247973613</v>
      </c>
      <c r="Q81" s="33">
        <f t="shared" si="24"/>
        <v>83.617300931902207</v>
      </c>
      <c r="R81" s="33">
        <f t="shared" si="24"/>
        <v>71.587287745744078</v>
      </c>
      <c r="S81" s="33">
        <f t="shared" si="24"/>
        <v>60.613233684839436</v>
      </c>
      <c r="T81" s="33">
        <f t="shared" si="24"/>
        <v>58.991952820188864</v>
      </c>
      <c r="U81" s="33">
        <f t="shared" si="24"/>
        <v>57.036536372482033</v>
      </c>
      <c r="V81" s="33">
        <f t="shared" si="24"/>
        <v>86.487943780649488</v>
      </c>
      <c r="W81" s="33">
        <f t="shared" si="24"/>
        <v>79.761211393167429</v>
      </c>
      <c r="X81" s="33">
        <f t="shared" si="24"/>
        <v>105.09892627306729</v>
      </c>
      <c r="Y81" s="33">
        <f t="shared" si="24"/>
        <v>141.59314521445933</v>
      </c>
      <c r="Z81" s="33">
        <f t="shared" si="24"/>
        <v>146.57927573093332</v>
      </c>
      <c r="AA81" s="33">
        <f t="shared" si="24"/>
        <v>162.63462877516812</v>
      </c>
      <c r="AB81" s="33">
        <f t="shared" si="24"/>
        <v>112.9962377012781</v>
      </c>
      <c r="AC81" s="33">
        <f t="shared" si="24"/>
        <v>97.275014939331413</v>
      </c>
      <c r="AD81" s="33">
        <f t="shared" si="24"/>
        <v>76.797247013913392</v>
      </c>
      <c r="AE81" s="33">
        <f t="shared" si="24"/>
        <v>73.180158345437292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0.12459209567677614</v>
      </c>
      <c r="D82" s="94">
        <f>+'CO2'!D82+'abs CO2'!D82+'CH4'!D82*PCG!$C$5+N2O!D82*PCG!$C$6+HFC!D82+PFC!D82+'SF6'!D82</f>
        <v>0.12450444969986434</v>
      </c>
      <c r="E82" s="94">
        <f>+'CO2'!E82+'abs CO2'!E82+'CH4'!E82*PCG!$C$5+N2O!E82*PCG!$C$6+HFC!E82+PFC!E82+'SF6'!E82</f>
        <v>9.3157766123231983E-2</v>
      </c>
      <c r="F82" s="94">
        <f>+'CO2'!F82+'abs CO2'!F82+'CH4'!F82*PCG!$C$5+N2O!F82*PCG!$C$6+HFC!F82+PFC!F82+'SF6'!F82</f>
        <v>8.7926982463906123E-2</v>
      </c>
      <c r="G82" s="94">
        <f>+'CO2'!G82+'abs CO2'!G82+'CH4'!G82*PCG!$C$5+N2O!G82*PCG!$C$6+HFC!G82+PFC!G82+'SF6'!G82</f>
        <v>8.8923322208539615E-2</v>
      </c>
      <c r="H82" s="94">
        <f>+'CO2'!H82+'abs CO2'!H82+'CH4'!H82*PCG!$C$5+N2O!H82*PCG!$C$6+HFC!H82+PFC!H82+'SF6'!H82</f>
        <v>6.2644861443831135E-2</v>
      </c>
      <c r="I82" s="94">
        <f>+'CO2'!I82+'abs CO2'!I82+'CH4'!I82*PCG!$C$5+N2O!I82*PCG!$C$6+HFC!I82+PFC!I82+'SF6'!I82</f>
        <v>5.4549601018683967E-2</v>
      </c>
      <c r="J82" s="94">
        <f>+'CO2'!J82+'abs CO2'!J82+'CH4'!J82*PCG!$C$5+N2O!J82*PCG!$C$6+HFC!J82+PFC!J82+'SF6'!J82</f>
        <v>4.0760258952956367E-2</v>
      </c>
      <c r="K82" s="94">
        <f>+'CO2'!K82+'abs CO2'!K82+'CH4'!K82*PCG!$C$5+N2O!K82*PCG!$C$6+HFC!K82+PFC!K82+'SF6'!K82</f>
        <v>3.6615485615281024E-2</v>
      </c>
      <c r="L82" s="94">
        <f>+'CO2'!L82+'abs CO2'!L82+'CH4'!L82*PCG!$C$5+N2O!L82*PCG!$C$6+HFC!L82+PFC!L82+'SF6'!L82</f>
        <v>3.6117315742964264E-2</v>
      </c>
      <c r="M82" s="94">
        <f>+'CO2'!M82+'abs CO2'!M82+'CH4'!M82*PCG!$C$5+N2O!M82*PCG!$C$6+HFC!M82+PFC!M82+'SF6'!M82</f>
        <v>4.0600844593815008E-2</v>
      </c>
      <c r="N82" s="94">
        <f>+'CO2'!N82+'abs CO2'!N82+'CH4'!N82*PCG!$C$5+N2O!N82*PCG!$C$6+HFC!N82+PFC!N82+'SF6'!N82</f>
        <v>3.8483622636468824E-2</v>
      </c>
      <c r="O82" s="94">
        <f>+'CO2'!O82+'abs CO2'!O82+'CH4'!O82*PCG!$C$5+N2O!O82*PCG!$C$6+HFC!O82+PFC!O82+'SF6'!O82</f>
        <v>3.2007414296351101E-2</v>
      </c>
      <c r="P82" s="94">
        <f>+'CO2'!P82+'abs CO2'!P82+'CH4'!P82*PCG!$C$5+N2O!P82*PCG!$C$6+HFC!P82+PFC!P82+'SF6'!P82</f>
        <v>2.6153918296629303E-2</v>
      </c>
      <c r="Q82" s="94">
        <f>+'CO2'!Q82+'abs CO2'!Q82+'CH4'!Q82*PCG!$C$5+N2O!Q82*PCG!$C$6+HFC!Q82+PFC!Q82+'SF6'!Q82</f>
        <v>2.7538454103021064E-2</v>
      </c>
      <c r="R82" s="94">
        <f>+'CO2'!R82+'abs CO2'!R82+'CH4'!R82*PCG!$C$5+N2O!R82*PCG!$C$6+HFC!R82+PFC!R82+'SF6'!R82</f>
        <v>2.3479997186295821E-2</v>
      </c>
      <c r="S82" s="94">
        <f>+'CO2'!S82+'abs CO2'!S82+'CH4'!S82*PCG!$C$5+N2O!S82*PCG!$C$6+HFC!S82+PFC!S82+'SF6'!S82</f>
        <v>1.9691778446012283E-2</v>
      </c>
      <c r="T82" s="94">
        <f>+'CO2'!T82+'abs CO2'!T82+'CH4'!T82*PCG!$C$5+N2O!T82*PCG!$C$6+HFC!T82+PFC!T82+'SF6'!T82</f>
        <v>1.9121818603769842E-2</v>
      </c>
      <c r="U82" s="94">
        <f>+'CO2'!U82+'abs CO2'!U82+'CH4'!U82*PCG!$C$5+N2O!U82*PCG!$C$6+HFC!U82+PFC!U82+'SF6'!U82</f>
        <v>1.8484762817256587E-2</v>
      </c>
      <c r="V82" s="94">
        <f>+'CO2'!V82+'abs CO2'!V82+'CH4'!V82*PCG!$C$5+N2O!V82*PCG!$C$6+HFC!V82+PFC!V82+'SF6'!V82</f>
        <v>2.8621035892230202E-2</v>
      </c>
      <c r="W82" s="94">
        <f>+'CO2'!W82+'abs CO2'!W82+'CH4'!W82*PCG!$C$5+N2O!W82*PCG!$C$6+HFC!W82+PFC!W82+'SF6'!W82</f>
        <v>2.6709551264747181E-2</v>
      </c>
      <c r="X82" s="94">
        <f>+'CO2'!X82+'abs CO2'!X82+'CH4'!X82*PCG!$C$5+N2O!X82*PCG!$C$6+HFC!X82+PFC!X82+'SF6'!X82</f>
        <v>3.5265476269356472E-2</v>
      </c>
      <c r="Y82" s="94">
        <f>+'CO2'!Y82+'abs CO2'!Y82+'CH4'!Y82*PCG!$C$5+N2O!Y82*PCG!$C$6+HFC!Y82+PFC!Y82+'SF6'!Y82</f>
        <v>4.7985337600729427E-2</v>
      </c>
      <c r="Z82" s="94">
        <f>+'CO2'!Z82+'abs CO2'!Z82+'CH4'!Z82*PCG!$C$5+N2O!Z82*PCG!$C$6+HFC!Z82+PFC!Z82+'SF6'!Z82</f>
        <v>4.9642435609688416E-2</v>
      </c>
      <c r="AA82" s="94">
        <f>+'CO2'!AA82+'abs CO2'!AA82+'CH4'!AA82*PCG!$C$5+N2O!AA82*PCG!$C$6+HFC!AA82+PFC!AA82+'SF6'!AA82</f>
        <v>5.5061658256583608E-2</v>
      </c>
      <c r="AB82" s="94">
        <f>+'CO2'!AB82+'abs CO2'!AB82+'CH4'!AB82*PCG!$C$5+N2O!AB82*PCG!$C$6+HFC!AB82+PFC!AB82+'SF6'!AB82</f>
        <v>3.7987277297696978E-2</v>
      </c>
      <c r="AC82" s="94">
        <f>+'CO2'!AC82+'abs CO2'!AC82+'CH4'!AC82*PCG!$C$5+N2O!AC82*PCG!$C$6+HFC!AC82+PFC!AC82+'SF6'!AC82</f>
        <v>3.2515091944222974E-2</v>
      </c>
      <c r="AD82" s="94">
        <f>+'CO2'!AD82+'abs CO2'!AD82+'CH4'!AD82*PCG!$C$5+N2O!AD82*PCG!$C$6+HFC!AD82+PFC!AD82+'SF6'!AD82</f>
        <v>2.5460189720102711E-2</v>
      </c>
      <c r="AE82" s="94">
        <f>+'CO2'!AE82+'abs CO2'!AE82+'CH4'!AE82*PCG!$C$5+N2O!AE82*PCG!$C$6+HFC!AE82+PFC!AE82+'SF6'!AE82</f>
        <v>2.4137351972963295E-2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2.362139106444669E-2</v>
      </c>
      <c r="D83" s="94">
        <f>+'CO2'!D83+'abs CO2'!D83+'CH4'!D83*PCG!$C$5+N2O!D83*PCG!$C$6+HFC!D83+PFC!D83+'SF6'!D83</f>
        <v>0.14484820609266397</v>
      </c>
      <c r="E83" s="94">
        <f>+'CO2'!E83+'abs CO2'!E83+'CH4'!E83*PCG!$C$5+N2O!E83*PCG!$C$6+HFC!E83+PFC!E83+'SF6'!E83</f>
        <v>1.7661762669084802E-2</v>
      </c>
      <c r="F83" s="94">
        <f>+'CO2'!F83+'abs CO2'!F83+'CH4'!F83*PCG!$C$5+N2O!F83*PCG!$C$6+HFC!F83+PFC!F83+'SF6'!F83</f>
        <v>1.6670059417612126E-2</v>
      </c>
      <c r="G83" s="94">
        <f>+'CO2'!G83+'abs CO2'!G83+'CH4'!G83*PCG!$C$5+N2O!G83*PCG!$C$6+HFC!G83+PFC!G83+'SF6'!G83</f>
        <v>1.6858955275035493E-2</v>
      </c>
      <c r="H83" s="94">
        <f>+'CO2'!H83+'abs CO2'!H83+'CH4'!H83*PCG!$C$5+N2O!H83*PCG!$C$6+HFC!H83+PFC!H83+'SF6'!H83</f>
        <v>1.1876827035494192E-2</v>
      </c>
      <c r="I83" s="94">
        <f>+'CO2'!I83+'abs CO2'!I83+'CH4'!I83*PCG!$C$5+N2O!I83*PCG!$C$6+HFC!I83+PFC!I83+'SF6'!I83</f>
        <v>1.0342048193929337E-2</v>
      </c>
      <c r="J83" s="94">
        <f>+'CO2'!J83+'abs CO2'!J83+'CH4'!J83*PCG!$C$5+N2O!J83*PCG!$C$6+HFC!J83+PFC!J83+'SF6'!J83</f>
        <v>7.7277295271899376E-3</v>
      </c>
      <c r="K83" s="94">
        <f>+'CO2'!K83+'abs CO2'!K83+'CH4'!K83*PCG!$C$5+N2O!K83*PCG!$C$6+HFC!K83+PFC!K83+'SF6'!K83</f>
        <v>6.9419227603087314E-3</v>
      </c>
      <c r="L83" s="94">
        <f>+'CO2'!L83+'abs CO2'!L83+'CH4'!L83*PCG!$C$5+N2O!L83*PCG!$C$6+HFC!L83+PFC!L83+'SF6'!L83</f>
        <v>6.8474748315970483E-3</v>
      </c>
      <c r="M83" s="94">
        <f>+'CO2'!M83+'abs CO2'!M83+'CH4'!M83*PCG!$C$5+N2O!M83*PCG!$C$6+HFC!M83+PFC!M83+'SF6'!M83</f>
        <v>7.6975061900022004E-3</v>
      </c>
      <c r="N83" s="94">
        <f>+'CO2'!N83+'abs CO2'!N83+'CH4'!N83*PCG!$C$5+N2O!N83*PCG!$C$6+HFC!N83+PFC!N83+'SF6'!N83</f>
        <v>7.2961024929775438E-3</v>
      </c>
      <c r="O83" s="94">
        <f>+'CO2'!O83+'abs CO2'!O83+'CH4'!O83*PCG!$C$5+N2O!O83*PCG!$C$6+HFC!O83+PFC!O83+'SF6'!O83</f>
        <v>6.0682794197256598E-3</v>
      </c>
      <c r="P83" s="94">
        <f>+'CO2'!P83+'abs CO2'!P83+'CH4'!P83*PCG!$C$5+N2O!P83*PCG!$C$6+HFC!P83+PFC!P83+'SF6'!P83</f>
        <v>4.9585162573633802E-3</v>
      </c>
      <c r="Q83" s="94">
        <f>+'CO2'!Q83+'abs CO2'!Q83+'CH4'!Q83*PCG!$C$5+N2O!Q83*PCG!$C$6+HFC!Q83+PFC!Q83+'SF6'!Q83</f>
        <v>5.2210101302520191E-3</v>
      </c>
      <c r="R83" s="94">
        <f>+'CO2'!R83+'abs CO2'!R83+'CH4'!R83*PCG!$C$5+N2O!R83*PCG!$C$6+HFC!R83+PFC!R83+'SF6'!R83</f>
        <v>4.4515680767458531E-3</v>
      </c>
      <c r="S83" s="94">
        <f>+'CO2'!S83+'abs CO2'!S83+'CH4'!S83*PCG!$C$5+N2O!S83*PCG!$C$6+HFC!S83+PFC!S83+'SF6'!S83</f>
        <v>3.7333604262858671E-3</v>
      </c>
      <c r="T83" s="94">
        <f>+'CO2'!T83+'abs CO2'!T83+'CH4'!T83*PCG!$C$5+N2O!T83*PCG!$C$6+HFC!T83+PFC!T83+'SF6'!T83</f>
        <v>3.6253018512092741E-3</v>
      </c>
      <c r="U83" s="94">
        <f>+'CO2'!U83+'abs CO2'!U83+'CH4'!U83*PCG!$C$5+N2O!U83*PCG!$C$6+HFC!U83+PFC!U83+'SF6'!U83</f>
        <v>3.5045225691741027E-3</v>
      </c>
      <c r="V83" s="94">
        <f>+'CO2'!V83+'abs CO2'!V83+'CH4'!V83*PCG!$C$5+N2O!V83*PCG!$C$6+HFC!V83+PFC!V83+'SF6'!V83</f>
        <v>5.4262566000481301E-3</v>
      </c>
      <c r="W83" s="94">
        <f>+'CO2'!W83+'abs CO2'!W83+'CH4'!W83*PCG!$C$5+N2O!W83*PCG!$C$6+HFC!W83+PFC!W83+'SF6'!W83</f>
        <v>5.0638586031752746E-3</v>
      </c>
      <c r="X83" s="94">
        <f>+'CO2'!X83+'abs CO2'!X83+'CH4'!X83*PCG!$C$5+N2O!X83*PCG!$C$6+HFC!X83+PFC!X83+'SF6'!X83</f>
        <v>6.6859747523109365E-3</v>
      </c>
      <c r="Y83" s="94">
        <f>+'CO2'!Y83+'abs CO2'!Y83+'CH4'!Y83*PCG!$C$5+N2O!Y83*PCG!$C$6+HFC!Y83+PFC!Y83+'SF6'!Y83</f>
        <v>9.0975307756831283E-3</v>
      </c>
      <c r="Z83" s="94">
        <f>+'CO2'!Z83+'abs CO2'!Z83+'CH4'!Z83*PCG!$C$5+N2O!Z83*PCG!$C$6+HFC!Z83+PFC!Z83+'SF6'!Z83</f>
        <v>9.4116996632767937E-3</v>
      </c>
      <c r="AA83" s="94">
        <f>+'CO2'!AA83+'abs CO2'!AA83+'CH4'!AA83*PCG!$C$5+N2O!AA83*PCG!$C$6+HFC!AA83+PFC!AA83+'SF6'!AA83</f>
        <v>1.0439129025567215E-2</v>
      </c>
      <c r="AB83" s="94">
        <f>+'CO2'!AB83+'abs CO2'!AB83+'CH4'!AB83*PCG!$C$5+N2O!AB83*PCG!$C$6+HFC!AB83+PFC!AB83+'SF6'!AB83</f>
        <v>7.2020004772239826E-3</v>
      </c>
      <c r="AC83" s="94">
        <f>+'CO2'!AC83+'abs CO2'!AC83+'CH4'!AC83*PCG!$C$5+N2O!AC83*PCG!$C$6+HFC!AC83+PFC!AC83+'SF6'!AC83</f>
        <v>6.1645299257462862E-3</v>
      </c>
      <c r="AD83" s="94">
        <f>+'CO2'!AD83+'abs CO2'!AD83+'CH4'!AD83*PCG!$C$5+N2O!AD83*PCG!$C$6+HFC!AD83+PFC!AD83+'SF6'!AD83</f>
        <v>4.826992392147819E-3</v>
      </c>
      <c r="AE83" s="94">
        <f>+'CO2'!AE83+'abs CO2'!AE83+'CH4'!AE83*PCG!$C$5+N2O!AE83*PCG!$C$6+HFC!AE83+PFC!AE83+'SF6'!AE83</f>
        <v>4.5761958422522696E-3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361.49648893840396</v>
      </c>
      <c r="D84" s="33">
        <f t="shared" si="25"/>
        <v>330.80324739029362</v>
      </c>
      <c r="E84" s="33">
        <f t="shared" si="25"/>
        <v>270.92272388972231</v>
      </c>
      <c r="F84" s="33">
        <f t="shared" si="25"/>
        <v>256.00959487421818</v>
      </c>
      <c r="G84" s="33">
        <f t="shared" si="25"/>
        <v>259.05158965273273</v>
      </c>
      <c r="H84" s="33">
        <f t="shared" si="25"/>
        <v>183.49743844202865</v>
      </c>
      <c r="I84" s="33">
        <f t="shared" si="25"/>
        <v>160.28148932616273</v>
      </c>
      <c r="J84" s="33">
        <f t="shared" si="25"/>
        <v>120.68493523501483</v>
      </c>
      <c r="K84" s="33">
        <f t="shared" si="25"/>
        <v>109.00718343623444</v>
      </c>
      <c r="L84" s="33">
        <f t="shared" si="25"/>
        <v>107.76976851643708</v>
      </c>
      <c r="M84" s="33">
        <f t="shared" si="25"/>
        <v>120.71032118282776</v>
      </c>
      <c r="N84" s="33">
        <f t="shared" si="25"/>
        <v>114.61753308470117</v>
      </c>
      <c r="O84" s="33">
        <f t="shared" si="25"/>
        <v>95.930171391979243</v>
      </c>
      <c r="P84" s="33">
        <f t="shared" si="25"/>
        <v>79.299490813419624</v>
      </c>
      <c r="Q84" s="33">
        <f t="shared" si="25"/>
        <v>83.584541467668927</v>
      </c>
      <c r="R84" s="33">
        <f t="shared" si="25"/>
        <v>71.559356180481032</v>
      </c>
      <c r="S84" s="33">
        <f t="shared" si="25"/>
        <v>60.589808545967138</v>
      </c>
      <c r="T84" s="33">
        <f t="shared" si="25"/>
        <v>58.969205699733884</v>
      </c>
      <c r="U84" s="33">
        <f t="shared" si="25"/>
        <v>57.0145470870956</v>
      </c>
      <c r="V84" s="33">
        <f t="shared" si="25"/>
        <v>86.453896488157213</v>
      </c>
      <c r="W84" s="33">
        <f t="shared" si="25"/>
        <v>79.729437983299505</v>
      </c>
      <c r="X84" s="33">
        <f t="shared" si="25"/>
        <v>105.05697482204562</v>
      </c>
      <c r="Y84" s="33">
        <f t="shared" si="25"/>
        <v>141.5360623460829</v>
      </c>
      <c r="Z84" s="33">
        <f t="shared" si="25"/>
        <v>146.52022159566036</v>
      </c>
      <c r="AA84" s="33">
        <f t="shared" si="25"/>
        <v>162.56912798788596</v>
      </c>
      <c r="AB84" s="33">
        <f t="shared" si="25"/>
        <v>112.95104842350318</v>
      </c>
      <c r="AC84" s="33">
        <f t="shared" si="25"/>
        <v>97.236335317461439</v>
      </c>
      <c r="AD84" s="33">
        <f t="shared" si="25"/>
        <v>76.766959831801145</v>
      </c>
      <c r="AE84" s="33">
        <f t="shared" si="25"/>
        <v>73.151444797622077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359.11558431941603</v>
      </c>
      <c r="D86" s="94">
        <f>+'CO2'!D86+'abs CO2'!D86+'CH4'!D86*PCG!$C$5+N2O!D86*PCG!$C$6+HFC!D86+PFC!D86+'SF6'!D86</f>
        <v>328.45987518561549</v>
      </c>
      <c r="E86" s="94">
        <f>+'CO2'!E86+'abs CO2'!E86+'CH4'!E86*PCG!$C$5+N2O!E86*PCG!$C$6+HFC!E86+PFC!E86+'SF6'!E86</f>
        <v>268.51146080747588</v>
      </c>
      <c r="F86" s="94">
        <f>+'CO2'!F86+'abs CO2'!F86+'CH4'!F86*PCG!$C$5+N2O!F86*PCG!$C$6+HFC!F86+PFC!F86+'SF6'!F86</f>
        <v>253.43461407764434</v>
      </c>
      <c r="G86" s="94">
        <f>+'CO2'!G86+'abs CO2'!G86+'CH4'!G86*PCG!$C$5+N2O!G86*PCG!$C$6+HFC!G86+PFC!G86+'SF6'!G86</f>
        <v>256.306394407136</v>
      </c>
      <c r="H86" s="94">
        <f>+'CO2'!H86+'abs CO2'!H86+'CH4'!H86*PCG!$C$5+N2O!H86*PCG!$C$6+HFC!H86+PFC!H86+'SF6'!H86</f>
        <v>180.56318821679193</v>
      </c>
      <c r="I86" s="94">
        <f>+'CO2'!I86+'abs CO2'!I86+'CH4'!I86*PCG!$C$5+N2O!I86*PCG!$C$6+HFC!I86+PFC!I86+'SF6'!I86</f>
        <v>157.22997303967168</v>
      </c>
      <c r="J86" s="94">
        <f>+'CO2'!J86+'abs CO2'!J86+'CH4'!J86*PCG!$C$5+N2O!J86*PCG!$C$6+HFC!J86+PFC!J86+'SF6'!J86</f>
        <v>117.48453327950628</v>
      </c>
      <c r="K86" s="94">
        <f>+'CO2'!K86+'abs CO2'!K86+'CH4'!K86*PCG!$C$5+N2O!K86*PCG!$C$6+HFC!K86+PFC!K86+'SF6'!K86</f>
        <v>105.53792710882072</v>
      </c>
      <c r="L86" s="94">
        <f>+'CO2'!L86+'abs CO2'!L86+'CH4'!L86*PCG!$C$5+N2O!L86*PCG!$C$6+HFC!L86+PFC!L86+'SF6'!L86</f>
        <v>104.10203694407487</v>
      </c>
      <c r="M86" s="94">
        <f>+'CO2'!M86+'abs CO2'!M86+'CH4'!M86*PCG!$C$5+N2O!M86*PCG!$C$6+HFC!M86+PFC!M86+'SF6'!M86</f>
        <v>117.02504842678761</v>
      </c>
      <c r="N86" s="94">
        <f>+'CO2'!N86+'abs CO2'!N86+'CH4'!N86*PCG!$C$5+N2O!N86*PCG!$C$6+HFC!N86+PFC!N86+'SF6'!N86</f>
        <v>110.92251522661772</v>
      </c>
      <c r="O86" s="94">
        <f>+'CO2'!O86+'abs CO2'!O86+'CH4'!O86*PCG!$C$5+N2O!O86*PCG!$C$6+HFC!O86+PFC!O86+'SF6'!O86</f>
        <v>92.255943084921512</v>
      </c>
      <c r="P86" s="94">
        <f>+'CO2'!P86+'abs CO2'!P86+'CH4'!P86*PCG!$C$5+N2O!P86*PCG!$C$6+HFC!P86+PFC!P86+'SF6'!P86</f>
        <v>75.384233649157665</v>
      </c>
      <c r="Q86" s="94">
        <f>+'CO2'!Q86+'abs CO2'!Q86+'CH4'!Q86*PCG!$C$5+N2O!Q86*PCG!$C$6+HFC!Q86+PFC!Q86+'SF6'!Q86</f>
        <v>79.374923286591937</v>
      </c>
      <c r="R86" s="94">
        <f>+'CO2'!R86+'abs CO2'!R86+'CH4'!R86*PCG!$C$5+N2O!R86*PCG!$C$6+HFC!R86+PFC!R86+'SF6'!R86</f>
        <v>67.677109559580146</v>
      </c>
      <c r="S86" s="94">
        <f>+'CO2'!S86+'abs CO2'!S86+'CH4'!S86*PCG!$C$5+N2O!S86*PCG!$C$6+HFC!S86+PFC!S86+'SF6'!S86</f>
        <v>56.758211542358133</v>
      </c>
      <c r="T86" s="94">
        <f>+'CO2'!T86+'abs CO2'!T86+'CH4'!T86*PCG!$C$5+N2O!T86*PCG!$C$6+HFC!T86+PFC!T86+'SF6'!T86</f>
        <v>55.115398965254585</v>
      </c>
      <c r="U86" s="94">
        <f>+'CO2'!U86+'abs CO2'!U86+'CH4'!U86*PCG!$C$5+N2O!U86*PCG!$C$6+HFC!U86+PFC!U86+'SF6'!U86</f>
        <v>53.279193708612318</v>
      </c>
      <c r="V86" s="94">
        <f>+'CO2'!V86+'abs CO2'!V86+'CH4'!V86*PCG!$C$5+N2O!V86*PCG!$C$6+HFC!V86+PFC!V86+'SF6'!V86</f>
        <v>82.495281682472637</v>
      </c>
      <c r="W86" s="94">
        <f>+'CO2'!W86+'abs CO2'!W86+'CH4'!W86*PCG!$C$5+N2O!W86*PCG!$C$6+HFC!W86+PFC!W86+'SF6'!W86</f>
        <v>76.985751441509692</v>
      </c>
      <c r="X86" s="94">
        <f>+'CO2'!X86+'abs CO2'!X86+'CH4'!X86*PCG!$C$5+N2O!X86*PCG!$C$6+HFC!X86+PFC!X86+'SF6'!X86</f>
        <v>101.64675413781548</v>
      </c>
      <c r="Y86" s="94">
        <f>+'CO2'!Y86+'abs CO2'!Y86+'CH4'!Y86*PCG!$C$5+N2O!Y86*PCG!$C$6+HFC!Y86+PFC!Y86+'SF6'!Y86</f>
        <v>138.30959707071113</v>
      </c>
      <c r="Z86" s="94">
        <f>+'CO2'!Z86+'abs CO2'!Z86+'CH4'!Z86*PCG!$C$5+N2O!Z86*PCG!$C$6+HFC!Z86+PFC!Z86+'SF6'!Z86</f>
        <v>143.08590102907505</v>
      </c>
      <c r="AA86" s="94">
        <f>+'CO2'!AA86+'abs CO2'!AA86+'CH4'!AA86*PCG!$C$5+N2O!AA86*PCG!$C$6+HFC!AA86+PFC!AA86+'SF6'!AA86</f>
        <v>158.70589118034067</v>
      </c>
      <c r="AB86" s="94">
        <f>+'CO2'!AB86+'abs CO2'!AB86+'CH4'!AB86*PCG!$C$5+N2O!AB86*PCG!$C$6+HFC!AB86+PFC!AB86+'SF6'!AB86</f>
        <v>109.49188397036458</v>
      </c>
      <c r="AC86" s="94">
        <f>+'CO2'!AC86+'abs CO2'!AC86+'CH4'!AC86*PCG!$C$5+N2O!AC86*PCG!$C$6+HFC!AC86+PFC!AC86+'SF6'!AC86</f>
        <v>93.719237800136725</v>
      </c>
      <c r="AD86" s="94">
        <f>+'CO2'!AD86+'abs CO2'!AD86+'CH4'!AD86*PCG!$C$5+N2O!AD86*PCG!$C$6+HFC!AD86+PFC!AD86+'SF6'!AD86</f>
        <v>73.384678687302568</v>
      </c>
      <c r="AE86" s="94">
        <f>+'CO2'!AE86+'abs CO2'!AE86+'CH4'!AE86*PCG!$C$5+N2O!AE86*PCG!$C$6+HFC!AE86+PFC!AE86+'SF6'!AE86</f>
        <v>69.571823241350685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0.47405364785180742</v>
      </c>
      <c r="D87" s="94">
        <f>+'CO2'!D87+'abs CO2'!D87+'CH4'!D87*PCG!$C$5+N2O!D87*PCG!$C$6+HFC!D87+PFC!D87+'SF6'!D87</f>
        <v>0.46658069921944789</v>
      </c>
      <c r="E87" s="94">
        <f>+'CO2'!E87+'abs CO2'!E87+'CH4'!E87*PCG!$C$5+N2O!E87*PCG!$C$6+HFC!E87+PFC!E87+'SF6'!E87</f>
        <v>0.48009821601136149</v>
      </c>
      <c r="F87" s="94">
        <f>+'CO2'!F87+'abs CO2'!F87+'CH4'!F87*PCG!$C$5+N2O!F87*PCG!$C$6+HFC!F87+PFC!F87+'SF6'!F87</f>
        <v>0.51269548138516274</v>
      </c>
      <c r="G87" s="94">
        <f>+'CO2'!G87+'abs CO2'!G87+'CH4'!G87*PCG!$C$5+N2O!G87*PCG!$C$6+HFC!G87+PFC!G87+'SF6'!G87</f>
        <v>0.54658628903570206</v>
      </c>
      <c r="H87" s="94">
        <f>+'CO2'!H87+'abs CO2'!H87+'CH4'!H87*PCG!$C$5+N2O!H87*PCG!$C$6+HFC!H87+PFC!H87+'SF6'!H87</f>
        <v>0.58422836928878197</v>
      </c>
      <c r="I87" s="94">
        <f>+'CO2'!I87+'abs CO2'!I87+'CH4'!I87*PCG!$C$5+N2O!I87*PCG!$C$6+HFC!I87+PFC!I87+'SF6'!I87</f>
        <v>0.6075768073839054</v>
      </c>
      <c r="J87" s="94">
        <f>+'CO2'!J87+'abs CO2'!J87+'CH4'!J87*PCG!$C$5+N2O!J87*PCG!$C$6+HFC!J87+PFC!J87+'SF6'!J87</f>
        <v>0.63722091573991346</v>
      </c>
      <c r="K87" s="94">
        <f>+'CO2'!K87+'abs CO2'!K87+'CH4'!K87*PCG!$C$5+N2O!K87*PCG!$C$6+HFC!K87+PFC!K87+'SF6'!K87</f>
        <v>0.69075157577816793</v>
      </c>
      <c r="L87" s="94">
        <f>+'CO2'!L87+'abs CO2'!L87+'CH4'!L87*PCG!$C$5+N2O!L87*PCG!$C$6+HFC!L87+PFC!L87+'SF6'!L87</f>
        <v>0.73026929233251825</v>
      </c>
      <c r="M87" s="94">
        <f>+'CO2'!M87+'abs CO2'!M87+'CH4'!M87*PCG!$C$5+N2O!M87*PCG!$C$6+HFC!M87+PFC!M87+'SF6'!M87</f>
        <v>0.73376185647971115</v>
      </c>
      <c r="N87" s="94">
        <f>+'CO2'!N87+'abs CO2'!N87+'CH4'!N87*PCG!$C$5+N2O!N87*PCG!$C$6+HFC!N87+PFC!N87+'SF6'!N87</f>
        <v>0.73570216989481851</v>
      </c>
      <c r="O87" s="94">
        <f>+'CO2'!O87+'abs CO2'!O87+'CH4'!O87*PCG!$C$5+N2O!O87*PCG!$C$6+HFC!O87+PFC!O87+'SF6'!O87</f>
        <v>0.73156283460925642</v>
      </c>
      <c r="P87" s="94">
        <f>+'CO2'!P87+'abs CO2'!P87+'CH4'!P87*PCG!$C$5+N2O!P87*PCG!$C$6+HFC!P87+PFC!P87+'SF6'!P87</f>
        <v>0.77955325307624146</v>
      </c>
      <c r="Q87" s="94">
        <f>+'CO2'!Q87+'abs CO2'!Q87+'CH4'!Q87*PCG!$C$5+N2O!Q87*PCG!$C$6+HFC!Q87+PFC!Q87+'SF6'!Q87</f>
        <v>0.83816245257699995</v>
      </c>
      <c r="R87" s="94">
        <f>+'CO2'!R87+'abs CO2'!R87+'CH4'!R87*PCG!$C$5+N2O!R87*PCG!$C$6+HFC!R87+PFC!R87+'SF6'!R87</f>
        <v>0.7729806384603175</v>
      </c>
      <c r="S87" s="94">
        <f>+'CO2'!S87+'abs CO2'!S87+'CH4'!S87*PCG!$C$5+N2O!S87*PCG!$C$6+HFC!S87+PFC!S87+'SF6'!S87</f>
        <v>0.76289596910900015</v>
      </c>
      <c r="T87" s="94">
        <f>+'CO2'!T87+'abs CO2'!T87+'CH4'!T87*PCG!$C$5+N2O!T87*PCG!$C$6+HFC!T87+PFC!T87+'SF6'!T87</f>
        <v>0.76731807146997066</v>
      </c>
      <c r="U87" s="94">
        <f>+'CO2'!U87+'abs CO2'!U87+'CH4'!U87*PCG!$C$5+N2O!U87*PCG!$C$6+HFC!U87+PFC!U87+'SF6'!U87</f>
        <v>0.74373323524327994</v>
      </c>
      <c r="V87" s="94">
        <f>+'CO2'!V87+'abs CO2'!V87+'CH4'!V87*PCG!$C$5+N2O!V87*PCG!$C$6+HFC!V87+PFC!V87+'SF6'!V87</f>
        <v>0.78818604244324353</v>
      </c>
      <c r="W87" s="94">
        <f>+'CO2'!W87+'abs CO2'!W87+'CH4'!W87*PCG!$C$5+N2O!W87*PCG!$C$6+HFC!W87+PFC!W87+'SF6'!W87</f>
        <v>0.54628589626166735</v>
      </c>
      <c r="X87" s="94">
        <f>+'CO2'!X87+'abs CO2'!X87+'CH4'!X87*PCG!$C$5+N2O!X87*PCG!$C$6+HFC!X87+PFC!X87+'SF6'!X87</f>
        <v>0.67899719394310254</v>
      </c>
      <c r="Y87" s="94">
        <f>+'CO2'!Y87+'abs CO2'!Y87+'CH4'!Y87*PCG!$C$5+N2O!Y87*PCG!$C$6+HFC!Y87+PFC!Y87+'SF6'!Y87</f>
        <v>0.64241029281858675</v>
      </c>
      <c r="Z87" s="94">
        <f>+'CO2'!Z87+'abs CO2'!Z87+'CH4'!Z87*PCG!$C$5+N2O!Z87*PCG!$C$6+HFC!Z87+PFC!Z87+'SF6'!Z87</f>
        <v>0.68379563780017782</v>
      </c>
      <c r="AA87" s="94">
        <f>+'CO2'!AA87+'abs CO2'!AA87+'CH4'!AA87*PCG!$C$5+N2O!AA87*PCG!$C$6+HFC!AA87+PFC!AA87+'SF6'!AA87</f>
        <v>0.7691956605597603</v>
      </c>
      <c r="AB87" s="94">
        <f>+'CO2'!AB87+'abs CO2'!AB87+'CH4'!AB87*PCG!$C$5+N2O!AB87*PCG!$C$6+HFC!AB87+PFC!AB87+'SF6'!AB87</f>
        <v>0.68874221774860589</v>
      </c>
      <c r="AC87" s="94">
        <f>+'CO2'!AC87+'abs CO2'!AC87+'CH4'!AC87*PCG!$C$5+N2O!AC87*PCG!$C$6+HFC!AC87+PFC!AC87+'SF6'!AC87</f>
        <v>0.70027706890964725</v>
      </c>
      <c r="AD87" s="94">
        <f>+'CO2'!AD87+'abs CO2'!AD87+'CH4'!AD87*PCG!$C$5+N2O!AD87*PCG!$C$6+HFC!AD87+PFC!AD87+'SF6'!AD87</f>
        <v>0.6734342492440909</v>
      </c>
      <c r="AE87" s="94">
        <f>+'CO2'!AE87+'abs CO2'!AE87+'CH4'!AE87*PCG!$C$5+N2O!AE87*PCG!$C$6+HFC!AE87+PFC!AE87+'SF6'!AE87</f>
        <v>0.71272601310704153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1.9068509711361359</v>
      </c>
      <c r="D88" s="94">
        <f>+'CO2'!D88+'abs CO2'!D88+'CH4'!D88*PCG!$C$5+N2O!D88*PCG!$C$6+HFC!D88+PFC!D88+'SF6'!D88</f>
        <v>1.876791505458699</v>
      </c>
      <c r="E88" s="94">
        <f>+'CO2'!E88+'abs CO2'!E88+'CH4'!E88*PCG!$C$5+N2O!E88*PCG!$C$6+HFC!E88+PFC!E88+'SF6'!E88</f>
        <v>1.9311648662350875</v>
      </c>
      <c r="F88" s="94">
        <f>+'CO2'!F88+'abs CO2'!F88+'CH4'!F88*PCG!$C$5+N2O!F88*PCG!$C$6+HFC!F88+PFC!F88+'SF6'!F88</f>
        <v>2.0622853151886757</v>
      </c>
      <c r="G88" s="94">
        <f>+'CO2'!G88+'abs CO2'!G88+'CH4'!G88*PCG!$C$5+N2O!G88*PCG!$C$6+HFC!G88+PFC!G88+'SF6'!G88</f>
        <v>2.1986089565610567</v>
      </c>
      <c r="H88" s="94">
        <f>+'CO2'!H88+'abs CO2'!H88+'CH4'!H88*PCG!$C$5+N2O!H88*PCG!$C$6+HFC!H88+PFC!H88+'SF6'!H88</f>
        <v>2.3500218559479387</v>
      </c>
      <c r="I88" s="94">
        <f>+'CO2'!I88+'abs CO2'!I88+'CH4'!I88*PCG!$C$5+N2O!I88*PCG!$C$6+HFC!I88+PFC!I88+'SF6'!I88</f>
        <v>2.4439394791071551</v>
      </c>
      <c r="J88" s="94">
        <f>+'CO2'!J88+'abs CO2'!J88+'CH4'!J88*PCG!$C$5+N2O!J88*PCG!$C$6+HFC!J88+PFC!J88+'SF6'!J88</f>
        <v>2.5631810397686388</v>
      </c>
      <c r="K88" s="94">
        <f>+'CO2'!K88+'abs CO2'!K88+'CH4'!K88*PCG!$C$5+N2O!K88*PCG!$C$6+HFC!K88+PFC!K88+'SF6'!K88</f>
        <v>2.7785047516355568</v>
      </c>
      <c r="L88" s="94">
        <f>+'CO2'!L88+'abs CO2'!L88+'CH4'!L88*PCG!$C$5+N2O!L88*PCG!$C$6+HFC!L88+PFC!L88+'SF6'!L88</f>
        <v>2.9374622800296883</v>
      </c>
      <c r="M88" s="94">
        <f>+'CO2'!M88+'abs CO2'!M88+'CH4'!M88*PCG!$C$5+N2O!M88*PCG!$C$6+HFC!M88+PFC!M88+'SF6'!M88</f>
        <v>2.95151089956043</v>
      </c>
      <c r="N88" s="94">
        <f>+'CO2'!N88+'abs CO2'!N88+'CH4'!N88*PCG!$C$5+N2O!N88*PCG!$C$6+HFC!N88+PFC!N88+'SF6'!N88</f>
        <v>2.95931568818862</v>
      </c>
      <c r="O88" s="94">
        <f>+'CO2'!O88+'abs CO2'!O88+'CH4'!O88*PCG!$C$5+N2O!O88*PCG!$C$6+HFC!O88+PFC!O88+'SF6'!O88</f>
        <v>2.9426654724484815</v>
      </c>
      <c r="P88" s="94">
        <f>+'CO2'!P88+'abs CO2'!P88+'CH4'!P88*PCG!$C$5+N2O!P88*PCG!$C$6+HFC!P88+PFC!P88+'SF6'!P88</f>
        <v>3.1357039111857081</v>
      </c>
      <c r="Q88" s="94">
        <f>+'CO2'!Q88+'abs CO2'!Q88+'CH4'!Q88*PCG!$C$5+N2O!Q88*PCG!$C$6+HFC!Q88+PFC!Q88+'SF6'!Q88</f>
        <v>3.3714557285</v>
      </c>
      <c r="R88" s="94">
        <f>+'CO2'!R88+'abs CO2'!R88+'CH4'!R88*PCG!$C$5+N2O!R88*PCG!$C$6+HFC!R88+PFC!R88+'SF6'!R88</f>
        <v>3.1092659824405722</v>
      </c>
      <c r="S88" s="94">
        <f>+'CO2'!S88+'abs CO2'!S88+'CH4'!S88*PCG!$C$5+N2O!S88*PCG!$C$6+HFC!S88+PFC!S88+'SF6'!S88</f>
        <v>3.0687010345000005</v>
      </c>
      <c r="T88" s="94">
        <f>+'CO2'!T88+'abs CO2'!T88+'CH4'!T88*PCG!$C$5+N2O!T88*PCG!$C$6+HFC!T88+PFC!T88+'SF6'!T88</f>
        <v>3.0864886630093293</v>
      </c>
      <c r="U88" s="94">
        <f>+'CO2'!U88+'abs CO2'!U88+'CH4'!U88*PCG!$C$5+N2O!U88*PCG!$C$6+HFC!U88+PFC!U88+'SF6'!U88</f>
        <v>2.9916201432400005</v>
      </c>
      <c r="V88" s="94">
        <f>+'CO2'!V88+'abs CO2'!V88+'CH4'!V88*PCG!$C$5+N2O!V88*PCG!$C$6+HFC!V88+PFC!V88+'SF6'!V88</f>
        <v>3.1704287632413295</v>
      </c>
      <c r="W88" s="94">
        <f>+'CO2'!W88+'abs CO2'!W88+'CH4'!W88*PCG!$C$5+N2O!W88*PCG!$C$6+HFC!W88+PFC!W88+'SF6'!W88</f>
        <v>2.1974006455281474</v>
      </c>
      <c r="X88" s="94">
        <f>+'CO2'!X88+'abs CO2'!X88+'CH4'!X88*PCG!$C$5+N2O!X88*PCG!$C$6+HFC!X88+PFC!X88+'SF6'!X88</f>
        <v>2.7312234902870389</v>
      </c>
      <c r="Y88" s="94">
        <f>+'CO2'!Y88+'abs CO2'!Y88+'CH4'!Y88*PCG!$C$5+N2O!Y88*PCG!$C$6+HFC!Y88+PFC!Y88+'SF6'!Y88</f>
        <v>2.5840549825531758</v>
      </c>
      <c r="Z88" s="94">
        <f>+'CO2'!Z88+'abs CO2'!Z88+'CH4'!Z88*PCG!$C$5+N2O!Z88*PCG!$C$6+HFC!Z88+PFC!Z88+'SF6'!Z88</f>
        <v>2.7505249287851274</v>
      </c>
      <c r="AA88" s="94">
        <f>+'CO2'!AA88+'abs CO2'!AA88+'CH4'!AA88*PCG!$C$5+N2O!AA88*PCG!$C$6+HFC!AA88+PFC!AA88+'SF6'!AA88</f>
        <v>3.0940411469855293</v>
      </c>
      <c r="AB88" s="94">
        <f>+'CO2'!AB88+'abs CO2'!AB88+'CH4'!AB88*PCG!$C$5+N2O!AB88*PCG!$C$6+HFC!AB88+PFC!AB88+'SF6'!AB88</f>
        <v>2.7704222353899937</v>
      </c>
      <c r="AC88" s="94">
        <f>+'CO2'!AC88+'abs CO2'!AC88+'CH4'!AC88*PCG!$C$5+N2O!AC88*PCG!$C$6+HFC!AC88+PFC!AC88+'SF6'!AC88</f>
        <v>2.8168204484150698</v>
      </c>
      <c r="AD88" s="94">
        <f>+'CO2'!AD88+'abs CO2'!AD88+'CH4'!AD88*PCG!$C$5+N2O!AD88*PCG!$C$6+HFC!AD88+PFC!AD88+'SF6'!AD88</f>
        <v>2.7088468952544802</v>
      </c>
      <c r="AE88" s="94">
        <f>+'CO2'!AE88+'abs CO2'!AE88+'CH4'!AE88*PCG!$C$5+N2O!AE88*PCG!$C$6+HFC!AE88+PFC!AE88+'SF6'!AE88</f>
        <v>2.866895543164349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5.405835052613881</v>
      </c>
      <c r="U91" s="33">
        <f t="shared" si="26"/>
        <v>3.7578374087618718</v>
      </c>
      <c r="V91" s="33">
        <f t="shared" si="26"/>
        <v>3.8944660185246542</v>
      </c>
      <c r="W91" s="33">
        <f t="shared" si="26"/>
        <v>7.0941708825078358</v>
      </c>
      <c r="X91" s="33">
        <f t="shared" si="26"/>
        <v>7.8695236211135624</v>
      </c>
      <c r="Y91" s="33">
        <f t="shared" si="26"/>
        <v>6.0423994952216473</v>
      </c>
      <c r="Z91" s="33">
        <f t="shared" si="26"/>
        <v>5.4219028079440044</v>
      </c>
      <c r="AA91" s="33">
        <f t="shared" si="26"/>
        <v>4.3236369690894687</v>
      </c>
      <c r="AB91" s="33">
        <f t="shared" si="26"/>
        <v>4.0687082173710882</v>
      </c>
      <c r="AC91" s="33">
        <f t="shared" si="26"/>
        <v>4.355021733173813</v>
      </c>
      <c r="AD91" s="33">
        <f t="shared" si="26"/>
        <v>4.7409416782465907</v>
      </c>
      <c r="AE91" s="33">
        <f t="shared" si="26"/>
        <v>4.9307107006001081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5.405835052613881</v>
      </c>
      <c r="U94" s="33">
        <f t="shared" si="27"/>
        <v>3.7578374087618718</v>
      </c>
      <c r="V94" s="33">
        <f t="shared" si="27"/>
        <v>3.8944660185246542</v>
      </c>
      <c r="W94" s="33">
        <f t="shared" si="27"/>
        <v>7.0941708825078358</v>
      </c>
      <c r="X94" s="33">
        <f t="shared" si="27"/>
        <v>7.8695236211135624</v>
      </c>
      <c r="Y94" s="33">
        <f t="shared" si="27"/>
        <v>6.0423994952216473</v>
      </c>
      <c r="Z94" s="33">
        <f t="shared" si="27"/>
        <v>5.4219028079440044</v>
      </c>
      <c r="AA94" s="33">
        <f t="shared" si="27"/>
        <v>4.3236369690894687</v>
      </c>
      <c r="AB94" s="33">
        <f t="shared" si="27"/>
        <v>4.0687082173710882</v>
      </c>
      <c r="AC94" s="33">
        <f t="shared" si="27"/>
        <v>4.355021733173813</v>
      </c>
      <c r="AD94" s="33">
        <f t="shared" si="27"/>
        <v>4.7409416782465907</v>
      </c>
      <c r="AE94" s="33">
        <f t="shared" si="27"/>
        <v>4.9307107006001081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5.405835052613881</v>
      </c>
      <c r="U99" s="94">
        <f>+'CO2'!U99+'abs CO2'!U99+'CH4'!U99*PCG!$C$5+N2O!U99*PCG!$C$6+HFC!U99+PFC!U99+'SF6'!U99</f>
        <v>3.7578374087618718</v>
      </c>
      <c r="V99" s="94">
        <f>+'CO2'!V99+'abs CO2'!V99+'CH4'!V99*PCG!$C$5+N2O!V99*PCG!$C$6+HFC!V99+PFC!V99+'SF6'!V99</f>
        <v>3.8944660185246542</v>
      </c>
      <c r="W99" s="94">
        <f>+'CO2'!W99+'abs CO2'!W99+'CH4'!W99*PCG!$C$5+N2O!W99*PCG!$C$6+HFC!W99+PFC!W99+'SF6'!W99</f>
        <v>7.0941708825078358</v>
      </c>
      <c r="X99" s="94">
        <f>+'CO2'!X99+'abs CO2'!X99+'CH4'!X99*PCG!$C$5+N2O!X99*PCG!$C$6+HFC!X99+PFC!X99+'SF6'!X99</f>
        <v>7.8695236211135624</v>
      </c>
      <c r="Y99" s="94">
        <f>+'CO2'!Y99+'abs CO2'!Y99+'CH4'!Y99*PCG!$C$5+N2O!Y99*PCG!$C$6+HFC!Y99+PFC!Y99+'SF6'!Y99</f>
        <v>6.0423994952216473</v>
      </c>
      <c r="Z99" s="94">
        <f>+'CO2'!Z99+'abs CO2'!Z99+'CH4'!Z99*PCG!$C$5+N2O!Z99*PCG!$C$6+HFC!Z99+PFC!Z99+'SF6'!Z99</f>
        <v>5.4219028079440044</v>
      </c>
      <c r="AA99" s="94">
        <f>+'CO2'!AA99+'abs CO2'!AA99+'CH4'!AA99*PCG!$C$5+N2O!AA99*PCG!$C$6+HFC!AA99+PFC!AA99+'SF6'!AA99</f>
        <v>4.3236369690894687</v>
      </c>
      <c r="AB99" s="94">
        <f>+'CO2'!AB99+'abs CO2'!AB99+'CH4'!AB99*PCG!$C$5+N2O!AB99*PCG!$C$6+HFC!AB99+PFC!AB99+'SF6'!AB99</f>
        <v>4.0687082173710882</v>
      </c>
      <c r="AC99" s="94">
        <f>+'CO2'!AC99+'abs CO2'!AC99+'CH4'!AC99*PCG!$C$5+N2O!AC99*PCG!$C$6+HFC!AC99+PFC!AC99+'SF6'!AC99</f>
        <v>4.355021733173813</v>
      </c>
      <c r="AD99" s="94">
        <f>+'CO2'!AD99+'abs CO2'!AD99+'CH4'!AD99*PCG!$C$5+N2O!AD99*PCG!$C$6+HFC!AD99+PFC!AD99+'SF6'!AD99</f>
        <v>4.7409416782465907</v>
      </c>
      <c r="AE99" s="94">
        <f>+'CO2'!AE99+'abs CO2'!AE99+'CH4'!AE99*PCG!$C$5+N2O!AE99*PCG!$C$6+HFC!AE99+PFC!AE99+'SF6'!AE99</f>
        <v>4.9307107006001081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578.20794862631953</v>
      </c>
      <c r="D111" s="32">
        <f t="shared" ref="D111:AE111" si="31">+D112+D122+D141+D149+D154+D160+D173+D187</f>
        <v>508.10755176576413</v>
      </c>
      <c r="E111" s="32">
        <f t="shared" si="31"/>
        <v>590.82708137427358</v>
      </c>
      <c r="F111" s="32">
        <f t="shared" si="31"/>
        <v>588.09161729687776</v>
      </c>
      <c r="G111" s="32">
        <f t="shared" si="31"/>
        <v>662.43737458935345</v>
      </c>
      <c r="H111" s="32">
        <f t="shared" si="31"/>
        <v>757.66096379860403</v>
      </c>
      <c r="I111" s="32">
        <f t="shared" si="31"/>
        <v>740.80992721917187</v>
      </c>
      <c r="J111" s="32">
        <f t="shared" si="31"/>
        <v>572.75414106832159</v>
      </c>
      <c r="K111" s="32">
        <f t="shared" si="31"/>
        <v>737.41469044062603</v>
      </c>
      <c r="L111" s="32">
        <f t="shared" si="31"/>
        <v>753.0805045920423</v>
      </c>
      <c r="M111" s="32">
        <f t="shared" si="31"/>
        <v>871.35880942579354</v>
      </c>
      <c r="N111" s="32">
        <f t="shared" si="31"/>
        <v>721.742818583396</v>
      </c>
      <c r="O111" s="32">
        <f t="shared" si="31"/>
        <v>806.39231039263041</v>
      </c>
      <c r="P111" s="32">
        <f t="shared" si="31"/>
        <v>846.13303805165754</v>
      </c>
      <c r="Q111" s="32">
        <f t="shared" si="31"/>
        <v>848.12906222702043</v>
      </c>
      <c r="R111" s="32">
        <f t="shared" si="31"/>
        <v>847.63839022340767</v>
      </c>
      <c r="S111" s="32">
        <f t="shared" si="31"/>
        <v>1022.2791974152301</v>
      </c>
      <c r="T111" s="32">
        <f t="shared" si="31"/>
        <v>1047.8577143517937</v>
      </c>
      <c r="U111" s="32">
        <f t="shared" si="31"/>
        <v>1073.302622280147</v>
      </c>
      <c r="V111" s="32">
        <f t="shared" si="31"/>
        <v>916.3086583097321</v>
      </c>
      <c r="W111" s="32">
        <f t="shared" si="31"/>
        <v>754.58156790866894</v>
      </c>
      <c r="X111" s="32">
        <f t="shared" si="31"/>
        <v>1026.2634475537645</v>
      </c>
      <c r="Y111" s="32">
        <f t="shared" si="31"/>
        <v>1166.0161806154233</v>
      </c>
      <c r="Z111" s="32">
        <f t="shared" si="31"/>
        <v>1054.2824967328918</v>
      </c>
      <c r="AA111" s="32">
        <f t="shared" si="31"/>
        <v>815.19280284240381</v>
      </c>
      <c r="AB111" s="32">
        <f t="shared" si="31"/>
        <v>931.14802367925813</v>
      </c>
      <c r="AC111" s="32">
        <f t="shared" si="31"/>
        <v>904.66328385011434</v>
      </c>
      <c r="AD111" s="32">
        <f t="shared" si="31"/>
        <v>853.6822599313856</v>
      </c>
      <c r="AE111" s="32">
        <f t="shared" si="31"/>
        <v>951.43961572137482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98.257217607116772</v>
      </c>
      <c r="D112" s="33">
        <f t="shared" ref="D112:AE112" si="32">+D113+D114+D115+D116+D121</f>
        <v>115.37470949770173</v>
      </c>
      <c r="E112" s="33">
        <f t="shared" si="32"/>
        <v>127.02032845114888</v>
      </c>
      <c r="F112" s="33">
        <f t="shared" si="32"/>
        <v>129.33481217162014</v>
      </c>
      <c r="G112" s="33">
        <f t="shared" si="32"/>
        <v>140.88146932665839</v>
      </c>
      <c r="H112" s="33">
        <f t="shared" si="32"/>
        <v>149.72562352593175</v>
      </c>
      <c r="I112" s="33">
        <f t="shared" si="32"/>
        <v>147.64066497269354</v>
      </c>
      <c r="J112" s="33">
        <f t="shared" si="32"/>
        <v>147.90751748956109</v>
      </c>
      <c r="K112" s="33">
        <f t="shared" si="32"/>
        <v>175.12192163397836</v>
      </c>
      <c r="L112" s="33">
        <f t="shared" si="32"/>
        <v>149.33489637992602</v>
      </c>
      <c r="M112" s="33">
        <f t="shared" si="32"/>
        <v>160.09912429520216</v>
      </c>
      <c r="N112" s="33">
        <f t="shared" si="32"/>
        <v>159.99919438217944</v>
      </c>
      <c r="O112" s="33">
        <f t="shared" si="32"/>
        <v>170.71171976874288</v>
      </c>
      <c r="P112" s="33">
        <f t="shared" si="32"/>
        <v>176.63788883611537</v>
      </c>
      <c r="Q112" s="33">
        <f t="shared" si="32"/>
        <v>190.28029819946559</v>
      </c>
      <c r="R112" s="33">
        <f t="shared" si="32"/>
        <v>184.66709870043334</v>
      </c>
      <c r="S112" s="33">
        <f t="shared" si="32"/>
        <v>201.64661291616673</v>
      </c>
      <c r="T112" s="33">
        <f t="shared" si="32"/>
        <v>217.65965853942282</v>
      </c>
      <c r="U112" s="33">
        <f t="shared" si="32"/>
        <v>217.39109162228837</v>
      </c>
      <c r="V112" s="33">
        <f t="shared" si="32"/>
        <v>166.50802733875193</v>
      </c>
      <c r="W112" s="33">
        <f t="shared" si="32"/>
        <v>141.88521835441887</v>
      </c>
      <c r="X112" s="33">
        <f t="shared" si="32"/>
        <v>160.23750465029514</v>
      </c>
      <c r="Y112" s="33">
        <f t="shared" si="32"/>
        <v>168.31941561265938</v>
      </c>
      <c r="Z112" s="33">
        <f t="shared" si="32"/>
        <v>166.75452097882447</v>
      </c>
      <c r="AA112" s="33">
        <f t="shared" si="32"/>
        <v>133.49681935794646</v>
      </c>
      <c r="AB112" s="33">
        <f t="shared" si="32"/>
        <v>203.97647139953222</v>
      </c>
      <c r="AC112" s="33">
        <f t="shared" si="32"/>
        <v>155.0295073870445</v>
      </c>
      <c r="AD112" s="33">
        <f t="shared" si="32"/>
        <v>76.650340699617914</v>
      </c>
      <c r="AE112" s="33">
        <f t="shared" si="32"/>
        <v>101.65348486504281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94.921413633463757</v>
      </c>
      <c r="D113" s="94">
        <f>+'CO2'!D113+'abs CO2'!D113+'CH4'!D113*PCG!$C$5+N2O!D113*PCG!$C$6+HFC!D113+PFC!D113+'SF6'!D113</f>
        <v>111.32472029281259</v>
      </c>
      <c r="E113" s="94">
        <f>+'CO2'!E113+'abs CO2'!E113+'CH4'!E113*PCG!$C$5+N2O!E113*PCG!$C$6+HFC!E113+PFC!E113+'SF6'!E113</f>
        <v>122.25615401502363</v>
      </c>
      <c r="F113" s="94">
        <f>+'CO2'!F113+'abs CO2'!F113+'CH4'!F113*PCG!$C$5+N2O!F113*PCG!$C$6+HFC!F113+PFC!F113+'SF6'!F113</f>
        <v>123.85645250425874</v>
      </c>
      <c r="G113" s="94">
        <f>+'CO2'!G113+'abs CO2'!G113+'CH4'!G113*PCG!$C$5+N2O!G113*PCG!$C$6+HFC!G113+PFC!G113+'SF6'!G113</f>
        <v>134.68892442806086</v>
      </c>
      <c r="H113" s="94">
        <f>+'CO2'!H113+'abs CO2'!H113+'CH4'!H113*PCG!$C$5+N2O!H113*PCG!$C$6+HFC!H113+PFC!H113+'SF6'!H113</f>
        <v>142.82500007241387</v>
      </c>
      <c r="I113" s="94">
        <f>+'CO2'!I113+'abs CO2'!I113+'CH4'!I113*PCG!$C$5+N2O!I113*PCG!$C$6+HFC!I113+PFC!I113+'SF6'!I113</f>
        <v>138.41742158571634</v>
      </c>
      <c r="J113" s="94">
        <f>+'CO2'!J113+'abs CO2'!J113+'CH4'!J113*PCG!$C$5+N2O!J113*PCG!$C$6+HFC!J113+PFC!J113+'SF6'!J113</f>
        <v>136.22106489700005</v>
      </c>
      <c r="K113" s="94">
        <f>+'CO2'!K113+'abs CO2'!K113+'CH4'!K113*PCG!$C$5+N2O!K113*PCG!$C$6+HFC!K113+PFC!K113+'SF6'!K113</f>
        <v>162.83454098773868</v>
      </c>
      <c r="L113" s="94">
        <f>+'CO2'!L113+'abs CO2'!L113+'CH4'!L113*PCG!$C$5+N2O!L113*PCG!$C$6+HFC!L113+PFC!L113+'SF6'!L113</f>
        <v>136.9232573356428</v>
      </c>
      <c r="M113" s="94">
        <f>+'CO2'!M113+'abs CO2'!M113+'CH4'!M113*PCG!$C$5+N2O!M113*PCG!$C$6+HFC!M113+PFC!M113+'SF6'!M113</f>
        <v>145.50638614313544</v>
      </c>
      <c r="N113" s="94">
        <f>+'CO2'!N113+'abs CO2'!N113+'CH4'!N113*PCG!$C$5+N2O!N113*PCG!$C$6+HFC!N113+PFC!N113+'SF6'!N113</f>
        <v>145.90686101749029</v>
      </c>
      <c r="O113" s="94">
        <f>+'CO2'!O113+'abs CO2'!O113+'CH4'!O113*PCG!$C$5+N2O!O113*PCG!$C$6+HFC!O113+PFC!O113+'SF6'!O113</f>
        <v>155.40235097727748</v>
      </c>
      <c r="P113" s="94">
        <f>+'CO2'!P113+'abs CO2'!P113+'CH4'!P113*PCG!$C$5+N2O!P113*PCG!$C$6+HFC!P113+PFC!P113+'SF6'!P113</f>
        <v>160.32351550828739</v>
      </c>
      <c r="Q113" s="94">
        <f>+'CO2'!Q113+'abs CO2'!Q113+'CH4'!Q113*PCG!$C$5+N2O!Q113*PCG!$C$6+HFC!Q113+PFC!Q113+'SF6'!Q113</f>
        <v>171.86928947621547</v>
      </c>
      <c r="R113" s="94">
        <f>+'CO2'!R113+'abs CO2'!R113+'CH4'!R113*PCG!$C$5+N2O!R113*PCG!$C$6+HFC!R113+PFC!R113+'SF6'!R113</f>
        <v>165.88748120043334</v>
      </c>
      <c r="S113" s="94">
        <f>+'CO2'!S113+'abs CO2'!S113+'CH4'!S113*PCG!$C$5+N2O!S113*PCG!$C$6+HFC!S113+PFC!S113+'SF6'!S113</f>
        <v>182.30601359616674</v>
      </c>
      <c r="T113" s="94">
        <f>+'CO2'!T113+'abs CO2'!T113+'CH4'!T113*PCG!$C$5+N2O!T113*PCG!$C$6+HFC!T113+PFC!T113+'SF6'!T113</f>
        <v>197.15226288942281</v>
      </c>
      <c r="U113" s="94">
        <f>+'CO2'!U113+'abs CO2'!U113+'CH4'!U113*PCG!$C$5+N2O!U113*PCG!$C$6+HFC!U113+PFC!U113+'SF6'!U113</f>
        <v>197.17199762228839</v>
      </c>
      <c r="V113" s="94">
        <f>+'CO2'!V113+'abs CO2'!V113+'CH4'!V113*PCG!$C$5+N2O!V113*PCG!$C$6+HFC!V113+PFC!V113+'SF6'!V113</f>
        <v>147.68233793875194</v>
      </c>
      <c r="W113" s="94">
        <f>+'CO2'!W113+'abs CO2'!W113+'CH4'!W113*PCG!$C$5+N2O!W113*PCG!$C$6+HFC!W113+PFC!W113+'SF6'!W113</f>
        <v>138.68868865441885</v>
      </c>
      <c r="X113" s="94">
        <f>+'CO2'!X113+'abs CO2'!X113+'CH4'!X113*PCG!$C$5+N2O!X113*PCG!$C$6+HFC!X113+PFC!X113+'SF6'!X113</f>
        <v>144.75576511976513</v>
      </c>
      <c r="Y113" s="94">
        <f>+'CO2'!Y113+'abs CO2'!Y113+'CH4'!Y113*PCG!$C$5+N2O!Y113*PCG!$C$6+HFC!Y113+PFC!Y113+'SF6'!Y113</f>
        <v>149.86286984065939</v>
      </c>
      <c r="Z113" s="94">
        <f>+'CO2'!Z113+'abs CO2'!Z113+'CH4'!Z113*PCG!$C$5+N2O!Z113*PCG!$C$6+HFC!Z113+PFC!Z113+'SF6'!Z113</f>
        <v>147.45440041882446</v>
      </c>
      <c r="AA113" s="94">
        <f>+'CO2'!AA113+'abs CO2'!AA113+'CH4'!AA113*PCG!$C$5+N2O!AA113*PCG!$C$6+HFC!AA113+PFC!AA113+'SF6'!AA113</f>
        <v>113.75193223794646</v>
      </c>
      <c r="AB113" s="94">
        <f>+'CO2'!AB113+'abs CO2'!AB113+'CH4'!AB113*PCG!$C$5+N2O!AB113*PCG!$C$6+HFC!AB113+PFC!AB113+'SF6'!AB113</f>
        <v>185.23564761953222</v>
      </c>
      <c r="AC113" s="94">
        <f>+'CO2'!AC113+'abs CO2'!AC113+'CH4'!AC113*PCG!$C$5+N2O!AC113*PCG!$C$6+HFC!AC113+PFC!AC113+'SF6'!AC113</f>
        <v>137.04743242304451</v>
      </c>
      <c r="AD113" s="94">
        <f>+'CO2'!AD113+'abs CO2'!AD113+'CH4'!AD113*PCG!$C$5+N2O!AD113*PCG!$C$6+HFC!AD113+PFC!AD113+'SF6'!AD113</f>
        <v>57.784140199617916</v>
      </c>
      <c r="AE113" s="94">
        <f>+'CO2'!AE113+'abs CO2'!AE113+'CH4'!AE113*PCG!$C$5+N2O!AE113*PCG!$C$6+HFC!AE113+PFC!AE113+'SF6'!AE113</f>
        <v>81.220039665042819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3.3358039736530101</v>
      </c>
      <c r="D115" s="94">
        <f>+'CO2'!D115+'abs CO2'!D115+'CH4'!D115*PCG!$C$5+N2O!D115*PCG!$C$6+HFC!D115+PFC!D115+'SF6'!D115</f>
        <v>4.0499892048891377</v>
      </c>
      <c r="E115" s="94">
        <f>+'CO2'!E115+'abs CO2'!E115+'CH4'!E115*PCG!$C$5+N2O!E115*PCG!$C$6+HFC!E115+PFC!E115+'SF6'!E115</f>
        <v>4.7641744361252654</v>
      </c>
      <c r="F115" s="94">
        <f>+'CO2'!F115+'abs CO2'!F115+'CH4'!F115*PCG!$C$5+N2O!F115*PCG!$C$6+HFC!F115+PFC!F115+'SF6'!F115</f>
        <v>5.4783596673613921</v>
      </c>
      <c r="G115" s="94">
        <f>+'CO2'!G115+'abs CO2'!G115+'CH4'!G115*PCG!$C$5+N2O!G115*PCG!$C$6+HFC!G115+PFC!G115+'SF6'!G115</f>
        <v>6.1925448985975198</v>
      </c>
      <c r="H115" s="94">
        <f>+'CO2'!H115+'abs CO2'!H115+'CH4'!H115*PCG!$C$5+N2O!H115*PCG!$C$6+HFC!H115+PFC!H115+'SF6'!H115</f>
        <v>6.9006234535178859</v>
      </c>
      <c r="I115" s="94">
        <f>+'CO2'!I115+'abs CO2'!I115+'CH4'!I115*PCG!$C$5+N2O!I115*PCG!$C$6+HFC!I115+PFC!I115+'SF6'!I115</f>
        <v>9.2232433869772024</v>
      </c>
      <c r="J115" s="94">
        <f>+'CO2'!J115+'abs CO2'!J115+'CH4'!J115*PCG!$C$5+N2O!J115*PCG!$C$6+HFC!J115+PFC!J115+'SF6'!J115</f>
        <v>11.686452592561025</v>
      </c>
      <c r="K115" s="94">
        <f>+'CO2'!K115+'abs CO2'!K115+'CH4'!K115*PCG!$C$5+N2O!K115*PCG!$C$6+HFC!K115+PFC!K115+'SF6'!K115</f>
        <v>12.28738064623967</v>
      </c>
      <c r="L115" s="94">
        <f>+'CO2'!L115+'abs CO2'!L115+'CH4'!L115*PCG!$C$5+N2O!L115*PCG!$C$6+HFC!L115+PFC!L115+'SF6'!L115</f>
        <v>12.411639044283207</v>
      </c>
      <c r="M115" s="94">
        <f>+'CO2'!M115+'abs CO2'!M115+'CH4'!M115*PCG!$C$5+N2O!M115*PCG!$C$6+HFC!M115+PFC!M115+'SF6'!M115</f>
        <v>14.592738152066708</v>
      </c>
      <c r="N115" s="94">
        <f>+'CO2'!N115+'abs CO2'!N115+'CH4'!N115*PCG!$C$5+N2O!N115*PCG!$C$6+HFC!N115+PFC!N115+'SF6'!N115</f>
        <v>14.092333364689141</v>
      </c>
      <c r="O115" s="94">
        <f>+'CO2'!O115+'abs CO2'!O115+'CH4'!O115*PCG!$C$5+N2O!O115*PCG!$C$6+HFC!O115+PFC!O115+'SF6'!O115</f>
        <v>15.309368791465415</v>
      </c>
      <c r="P115" s="94">
        <f>+'CO2'!P115+'abs CO2'!P115+'CH4'!P115*PCG!$C$5+N2O!P115*PCG!$C$6+HFC!P115+PFC!P115+'SF6'!P115</f>
        <v>16.314373327827987</v>
      </c>
      <c r="Q115" s="94">
        <f>+'CO2'!Q115+'abs CO2'!Q115+'CH4'!Q115*PCG!$C$5+N2O!Q115*PCG!$C$6+HFC!Q115+PFC!Q115+'SF6'!Q115</f>
        <v>18.411008723250109</v>
      </c>
      <c r="R115" s="94">
        <f>+'CO2'!R115+'abs CO2'!R115+'CH4'!R115*PCG!$C$5+N2O!R115*PCG!$C$6+HFC!R115+PFC!R115+'SF6'!R115</f>
        <v>18.779617499999997</v>
      </c>
      <c r="S115" s="94">
        <f>+'CO2'!S115+'abs CO2'!S115+'CH4'!S115*PCG!$C$5+N2O!S115*PCG!$C$6+HFC!S115+PFC!S115+'SF6'!S115</f>
        <v>19.340599319999999</v>
      </c>
      <c r="T115" s="94">
        <f>+'CO2'!T115+'abs CO2'!T115+'CH4'!T115*PCG!$C$5+N2O!T115*PCG!$C$6+HFC!T115+PFC!T115+'SF6'!T115</f>
        <v>20.507395649999996</v>
      </c>
      <c r="U115" s="94">
        <f>+'CO2'!U115+'abs CO2'!U115+'CH4'!U115*PCG!$C$5+N2O!U115*PCG!$C$6+HFC!U115+PFC!U115+'SF6'!U115</f>
        <v>20.219093999999995</v>
      </c>
      <c r="V115" s="94">
        <f>+'CO2'!V115+'abs CO2'!V115+'CH4'!V115*PCG!$C$5+N2O!V115*PCG!$C$6+HFC!V115+PFC!V115+'SF6'!V115</f>
        <v>18.825689399999998</v>
      </c>
      <c r="W115" s="94">
        <f>+'CO2'!W115+'abs CO2'!W115+'CH4'!W115*PCG!$C$5+N2O!W115*PCG!$C$6+HFC!W115+PFC!W115+'SF6'!W115</f>
        <v>3.1965297000000006</v>
      </c>
      <c r="X115" s="94">
        <f>+'CO2'!X115+'abs CO2'!X115+'CH4'!X115*PCG!$C$5+N2O!X115*PCG!$C$6+HFC!X115+PFC!X115+'SF6'!X115</f>
        <v>15.481739530529994</v>
      </c>
      <c r="Y115" s="94">
        <f>+'CO2'!Y115+'abs CO2'!Y115+'CH4'!Y115*PCG!$C$5+N2O!Y115*PCG!$C$6+HFC!Y115+PFC!Y115+'SF6'!Y115</f>
        <v>18.456545771999995</v>
      </c>
      <c r="Z115" s="94">
        <f>+'CO2'!Z115+'abs CO2'!Z115+'CH4'!Z115*PCG!$C$5+N2O!Z115*PCG!$C$6+HFC!Z115+PFC!Z115+'SF6'!Z115</f>
        <v>19.300120559999996</v>
      </c>
      <c r="AA115" s="94">
        <f>+'CO2'!AA115+'abs CO2'!AA115+'CH4'!AA115*PCG!$C$5+N2O!AA115*PCG!$C$6+HFC!AA115+PFC!AA115+'SF6'!AA115</f>
        <v>19.744887119999998</v>
      </c>
      <c r="AB115" s="94">
        <f>+'CO2'!AB115+'abs CO2'!AB115+'CH4'!AB115*PCG!$C$5+N2O!AB115*PCG!$C$6+HFC!AB115+PFC!AB115+'SF6'!AB115</f>
        <v>18.740823779999999</v>
      </c>
      <c r="AC115" s="94">
        <f>+'CO2'!AC115+'abs CO2'!AC115+'CH4'!AC115*PCG!$C$5+N2O!AC115*PCG!$C$6+HFC!AC115+PFC!AC115+'SF6'!AC115</f>
        <v>17.982074963999992</v>
      </c>
      <c r="AD115" s="94">
        <f>+'CO2'!AD115+'abs CO2'!AD115+'CH4'!AD115*PCG!$C$5+N2O!AD115*PCG!$C$6+HFC!AD115+PFC!AD115+'SF6'!AD115</f>
        <v>18.866200499999998</v>
      </c>
      <c r="AE115" s="94">
        <f>+'CO2'!AE115+'abs CO2'!AE115+'CH4'!AE115*PCG!$C$5+N2O!AE115*PCG!$C$6+HFC!AE115+PFC!AE115+'SF6'!AE115</f>
        <v>20.433445199999998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48.028660565724373</v>
      </c>
      <c r="D122" s="33">
        <f t="shared" si="34"/>
        <v>45.80170549084859</v>
      </c>
      <c r="E122" s="33">
        <f t="shared" si="34"/>
        <v>43.515099833610648</v>
      </c>
      <c r="F122" s="33">
        <f t="shared" si="34"/>
        <v>41.317970049916809</v>
      </c>
      <c r="G122" s="33">
        <f t="shared" si="34"/>
        <v>42.252495840266221</v>
      </c>
      <c r="H122" s="33">
        <f t="shared" si="34"/>
        <v>46.42803660565724</v>
      </c>
      <c r="I122" s="33">
        <f t="shared" si="34"/>
        <v>49.907653910149747</v>
      </c>
      <c r="J122" s="33">
        <f t="shared" si="34"/>
        <v>45.334442595673877</v>
      </c>
      <c r="K122" s="33">
        <f t="shared" si="34"/>
        <v>50.434567387687196</v>
      </c>
      <c r="L122" s="33">
        <f t="shared" si="34"/>
        <v>56.071547420965061</v>
      </c>
      <c r="M122" s="33">
        <f t="shared" si="34"/>
        <v>54.122961730449248</v>
      </c>
      <c r="N122" s="33">
        <f t="shared" si="34"/>
        <v>60.644758735440924</v>
      </c>
      <c r="O122" s="33">
        <f t="shared" si="34"/>
        <v>62.454159733777047</v>
      </c>
      <c r="P122" s="33">
        <f t="shared" si="34"/>
        <v>55.504866888519111</v>
      </c>
      <c r="Q122" s="33">
        <f t="shared" si="34"/>
        <v>58.477154001663898</v>
      </c>
      <c r="R122" s="33">
        <f t="shared" si="34"/>
        <v>57.008658069883509</v>
      </c>
      <c r="S122" s="33">
        <f t="shared" si="34"/>
        <v>52.848817337770384</v>
      </c>
      <c r="T122" s="33">
        <f t="shared" si="34"/>
        <v>51.925939317803653</v>
      </c>
      <c r="U122" s="33">
        <f t="shared" si="34"/>
        <v>51.09271850915141</v>
      </c>
      <c r="V122" s="33">
        <f t="shared" si="34"/>
        <v>52.884967081946755</v>
      </c>
      <c r="W122" s="33">
        <f t="shared" si="34"/>
        <v>34.690392678868541</v>
      </c>
      <c r="X122" s="33">
        <f t="shared" si="34"/>
        <v>50.785849667221292</v>
      </c>
      <c r="Y122" s="33">
        <f t="shared" si="34"/>
        <v>94.651216766056564</v>
      </c>
      <c r="Z122" s="33">
        <f t="shared" si="34"/>
        <v>76.076904185910152</v>
      </c>
      <c r="AA122" s="33">
        <f t="shared" si="34"/>
        <v>13.896232139009989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48.028660565724373</v>
      </c>
      <c r="D130" s="33">
        <f t="shared" si="35"/>
        <v>45.80170549084859</v>
      </c>
      <c r="E130" s="33">
        <f t="shared" si="35"/>
        <v>43.515099833610648</v>
      </c>
      <c r="F130" s="33">
        <f t="shared" si="35"/>
        <v>41.317970049916809</v>
      </c>
      <c r="G130" s="33">
        <f t="shared" si="35"/>
        <v>42.252495840266221</v>
      </c>
      <c r="H130" s="33">
        <f t="shared" si="35"/>
        <v>46.42803660565724</v>
      </c>
      <c r="I130" s="33">
        <f t="shared" si="35"/>
        <v>49.907653910149747</v>
      </c>
      <c r="J130" s="33">
        <f t="shared" si="35"/>
        <v>45.334442595673877</v>
      </c>
      <c r="K130" s="33">
        <f t="shared" si="35"/>
        <v>50.434567387687196</v>
      </c>
      <c r="L130" s="33">
        <f t="shared" si="35"/>
        <v>56.071547420965061</v>
      </c>
      <c r="M130" s="33">
        <f t="shared" si="35"/>
        <v>54.122961730449248</v>
      </c>
      <c r="N130" s="33">
        <f t="shared" si="35"/>
        <v>60.644758735440924</v>
      </c>
      <c r="O130" s="33">
        <f t="shared" si="35"/>
        <v>62.454159733777047</v>
      </c>
      <c r="P130" s="33">
        <f t="shared" si="35"/>
        <v>55.504866888519111</v>
      </c>
      <c r="Q130" s="33">
        <f t="shared" si="35"/>
        <v>58.477154001663898</v>
      </c>
      <c r="R130" s="33">
        <f t="shared" si="35"/>
        <v>57.008658069883509</v>
      </c>
      <c r="S130" s="33">
        <f t="shared" si="35"/>
        <v>52.848817337770384</v>
      </c>
      <c r="T130" s="33">
        <f t="shared" si="35"/>
        <v>51.925939317803653</v>
      </c>
      <c r="U130" s="33">
        <f t="shared" si="35"/>
        <v>51.09271850915141</v>
      </c>
      <c r="V130" s="33">
        <f t="shared" si="35"/>
        <v>52.884967081946755</v>
      </c>
      <c r="W130" s="33">
        <f t="shared" si="35"/>
        <v>34.690392678868541</v>
      </c>
      <c r="X130" s="33">
        <f t="shared" si="35"/>
        <v>50.785849667221292</v>
      </c>
      <c r="Y130" s="33">
        <f t="shared" si="35"/>
        <v>94.651216766056564</v>
      </c>
      <c r="Z130" s="33">
        <f t="shared" si="35"/>
        <v>76.076904185910152</v>
      </c>
      <c r="AA130" s="33">
        <f t="shared" si="35"/>
        <v>13.896232139009989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48.028660565724373</v>
      </c>
      <c r="D132" s="94">
        <f>+'CO2'!D132+'abs CO2'!D132+'CH4'!D132*PCG!$C$5+N2O!D132*PCG!$C$6+HFC!D132+PFC!D132+'SF6'!D132</f>
        <v>45.80170549084859</v>
      </c>
      <c r="E132" s="94">
        <f>+'CO2'!E132+'abs CO2'!E132+'CH4'!E132*PCG!$C$5+N2O!E132*PCG!$C$6+HFC!E132+PFC!E132+'SF6'!E132</f>
        <v>43.515099833610648</v>
      </c>
      <c r="F132" s="94">
        <f>+'CO2'!F132+'abs CO2'!F132+'CH4'!F132*PCG!$C$5+N2O!F132*PCG!$C$6+HFC!F132+PFC!F132+'SF6'!F132</f>
        <v>41.317970049916809</v>
      </c>
      <c r="G132" s="94">
        <f>+'CO2'!G132+'abs CO2'!G132+'CH4'!G132*PCG!$C$5+N2O!G132*PCG!$C$6+HFC!G132+PFC!G132+'SF6'!G132</f>
        <v>42.252495840266221</v>
      </c>
      <c r="H132" s="94">
        <f>+'CO2'!H132+'abs CO2'!H132+'CH4'!H132*PCG!$C$5+N2O!H132*PCG!$C$6+HFC!H132+PFC!H132+'SF6'!H132</f>
        <v>46.42803660565724</v>
      </c>
      <c r="I132" s="94">
        <f>+'CO2'!I132+'abs CO2'!I132+'CH4'!I132*PCG!$C$5+N2O!I132*PCG!$C$6+HFC!I132+PFC!I132+'SF6'!I132</f>
        <v>49.907653910149747</v>
      </c>
      <c r="J132" s="94">
        <f>+'CO2'!J132+'abs CO2'!J132+'CH4'!J132*PCG!$C$5+N2O!J132*PCG!$C$6+HFC!J132+PFC!J132+'SF6'!J132</f>
        <v>45.334442595673877</v>
      </c>
      <c r="K132" s="94">
        <f>+'CO2'!K132+'abs CO2'!K132+'CH4'!K132*PCG!$C$5+N2O!K132*PCG!$C$6+HFC!K132+PFC!K132+'SF6'!K132</f>
        <v>50.434567387687196</v>
      </c>
      <c r="L132" s="94">
        <f>+'CO2'!L132+'abs CO2'!L132+'CH4'!L132*PCG!$C$5+N2O!L132*PCG!$C$6+HFC!L132+PFC!L132+'SF6'!L132</f>
        <v>56.071547420965061</v>
      </c>
      <c r="M132" s="94">
        <f>+'CO2'!M132+'abs CO2'!M132+'CH4'!M132*PCG!$C$5+N2O!M132*PCG!$C$6+HFC!M132+PFC!M132+'SF6'!M132</f>
        <v>54.122961730449248</v>
      </c>
      <c r="N132" s="94">
        <f>+'CO2'!N132+'abs CO2'!N132+'CH4'!N132*PCG!$C$5+N2O!N132*PCG!$C$6+HFC!N132+PFC!N132+'SF6'!N132</f>
        <v>60.644758735440924</v>
      </c>
      <c r="O132" s="94">
        <f>+'CO2'!O132+'abs CO2'!O132+'CH4'!O132*PCG!$C$5+N2O!O132*PCG!$C$6+HFC!O132+PFC!O132+'SF6'!O132</f>
        <v>62.454159733777047</v>
      </c>
      <c r="P132" s="94">
        <f>+'CO2'!P132+'abs CO2'!P132+'CH4'!P132*PCG!$C$5+N2O!P132*PCG!$C$6+HFC!P132+PFC!P132+'SF6'!P132</f>
        <v>55.504866888519111</v>
      </c>
      <c r="Q132" s="94">
        <f>+'CO2'!Q132+'abs CO2'!Q132+'CH4'!Q132*PCG!$C$5+N2O!Q132*PCG!$C$6+HFC!Q132+PFC!Q132+'SF6'!Q132</f>
        <v>58.477154001663898</v>
      </c>
      <c r="R132" s="94">
        <f>+'CO2'!R132+'abs CO2'!R132+'CH4'!R132*PCG!$C$5+N2O!R132*PCG!$C$6+HFC!R132+PFC!R132+'SF6'!R132</f>
        <v>57.008658069883509</v>
      </c>
      <c r="S132" s="94">
        <f>+'CO2'!S132+'abs CO2'!S132+'CH4'!S132*PCG!$C$5+N2O!S132*PCG!$C$6+HFC!S132+PFC!S132+'SF6'!S132</f>
        <v>52.848817337770384</v>
      </c>
      <c r="T132" s="94">
        <f>+'CO2'!T132+'abs CO2'!T132+'CH4'!T132*PCG!$C$5+N2O!T132*PCG!$C$6+HFC!T132+PFC!T132+'SF6'!T132</f>
        <v>51.925939317803653</v>
      </c>
      <c r="U132" s="94">
        <f>+'CO2'!U132+'abs CO2'!U132+'CH4'!U132*PCG!$C$5+N2O!U132*PCG!$C$6+HFC!U132+PFC!U132+'SF6'!U132</f>
        <v>51.09271850915141</v>
      </c>
      <c r="V132" s="94">
        <f>+'CO2'!V132+'abs CO2'!V132+'CH4'!V132*PCG!$C$5+N2O!V132*PCG!$C$6+HFC!V132+PFC!V132+'SF6'!V132</f>
        <v>52.884967081946755</v>
      </c>
      <c r="W132" s="94">
        <f>+'CO2'!W132+'abs CO2'!W132+'CH4'!W132*PCG!$C$5+N2O!W132*PCG!$C$6+HFC!W132+PFC!W132+'SF6'!W132</f>
        <v>34.690392678868541</v>
      </c>
      <c r="X132" s="94">
        <f>+'CO2'!X132+'abs CO2'!X132+'CH4'!X132*PCG!$C$5+N2O!X132*PCG!$C$6+HFC!X132+PFC!X132+'SF6'!X132</f>
        <v>50.785849667221292</v>
      </c>
      <c r="Y132" s="94">
        <f>+'CO2'!Y132+'abs CO2'!Y132+'CH4'!Y132*PCG!$C$5+N2O!Y132*PCG!$C$6+HFC!Y132+PFC!Y132+'SF6'!Y132</f>
        <v>94.651216766056564</v>
      </c>
      <c r="Z132" s="94">
        <f>+'CO2'!Z132+'abs CO2'!Z132+'CH4'!Z132*PCG!$C$5+N2O!Z132*PCG!$C$6+HFC!Z132+PFC!Z132+'SF6'!Z132</f>
        <v>76.076904185910152</v>
      </c>
      <c r="AA132" s="94">
        <f>+'CO2'!AA132+'abs CO2'!AA132+'CH4'!AA132*PCG!$C$5+N2O!AA132*PCG!$C$6+HFC!AA132+PFC!AA132+'SF6'!AA132</f>
        <v>13.896232139009989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427.99568316041677</v>
      </c>
      <c r="D141" s="33">
        <f t="shared" si="37"/>
        <v>343.00918731764222</v>
      </c>
      <c r="E141" s="33">
        <f t="shared" si="37"/>
        <v>416.15692819901102</v>
      </c>
      <c r="F141" s="33">
        <f t="shared" si="37"/>
        <v>411.83766644640531</v>
      </c>
      <c r="G141" s="33">
        <f t="shared" si="37"/>
        <v>473.00949680776904</v>
      </c>
      <c r="H141" s="33">
        <f t="shared" si="37"/>
        <v>554.3778663965154</v>
      </c>
      <c r="I141" s="33">
        <f t="shared" si="37"/>
        <v>534.65521085663977</v>
      </c>
      <c r="J141" s="33">
        <f t="shared" si="37"/>
        <v>365.87349346781446</v>
      </c>
      <c r="K141" s="33">
        <f t="shared" si="37"/>
        <v>498.33129022892189</v>
      </c>
      <c r="L141" s="33">
        <f t="shared" si="37"/>
        <v>529.9670115104127</v>
      </c>
      <c r="M141" s="33">
        <f t="shared" si="37"/>
        <v>634.83266389216783</v>
      </c>
      <c r="N141" s="33">
        <f t="shared" si="37"/>
        <v>472.12397722153122</v>
      </c>
      <c r="O141" s="33">
        <f t="shared" si="37"/>
        <v>542.89096132105374</v>
      </c>
      <c r="P141" s="33">
        <f t="shared" si="37"/>
        <v>574.13958943146224</v>
      </c>
      <c r="Q141" s="33">
        <f t="shared" si="37"/>
        <v>553.31641488052674</v>
      </c>
      <c r="R141" s="33">
        <f t="shared" si="37"/>
        <v>550.81272752177381</v>
      </c>
      <c r="S141" s="33">
        <f t="shared" si="37"/>
        <v>699.8156960667593</v>
      </c>
      <c r="T141" s="33">
        <f t="shared" si="37"/>
        <v>695.21678240439644</v>
      </c>
      <c r="U141" s="33">
        <f t="shared" si="37"/>
        <v>695.37379806156287</v>
      </c>
      <c r="V141" s="33">
        <f t="shared" si="37"/>
        <v>585.4513504189498</v>
      </c>
      <c r="W141" s="33">
        <f t="shared" si="37"/>
        <v>443.19239542955148</v>
      </c>
      <c r="X141" s="33">
        <f t="shared" si="37"/>
        <v>643.53055795833302</v>
      </c>
      <c r="Y141" s="33">
        <f t="shared" si="37"/>
        <v>701.8704162139619</v>
      </c>
      <c r="Z141" s="33">
        <f t="shared" si="37"/>
        <v>598.99069332945942</v>
      </c>
      <c r="AA141" s="33">
        <f t="shared" si="37"/>
        <v>431.54139405099653</v>
      </c>
      <c r="AB141" s="33">
        <f t="shared" si="37"/>
        <v>466.64897563314599</v>
      </c>
      <c r="AC141" s="33">
        <f t="shared" si="37"/>
        <v>470.3374793605222</v>
      </c>
      <c r="AD141" s="33">
        <f t="shared" si="37"/>
        <v>464.23085459206186</v>
      </c>
      <c r="AE141" s="33">
        <f t="shared" si="37"/>
        <v>501.33524862260344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401.64108881102459</v>
      </c>
      <c r="D142" s="94">
        <f>+'CO2'!D142+'abs CO2'!D142+'CH4'!D142*PCG!$C$5+N2O!D142*PCG!$C$6+HFC!D142+PFC!D142+'SF6'!D142</f>
        <v>307.06322366853431</v>
      </c>
      <c r="E142" s="94">
        <f>+'CO2'!E142+'abs CO2'!E142+'CH4'!E142*PCG!$C$5+N2O!E142*PCG!$C$6+HFC!E142+PFC!E142+'SF6'!E142</f>
        <v>386.42546041299124</v>
      </c>
      <c r="F142" s="94">
        <f>+'CO2'!F142+'abs CO2'!F142+'CH4'!F142*PCG!$C$5+N2O!F142*PCG!$C$6+HFC!F142+PFC!F142+'SF6'!F142</f>
        <v>360.79519288046009</v>
      </c>
      <c r="G142" s="94">
        <f>+'CO2'!G142+'abs CO2'!G142+'CH4'!G142*PCG!$C$5+N2O!G142*PCG!$C$6+HFC!G142+PFC!G142+'SF6'!G142</f>
        <v>432.48735041305002</v>
      </c>
      <c r="H142" s="94">
        <f>+'CO2'!H142+'abs CO2'!H142+'CH4'!H142*PCG!$C$5+N2O!H142*PCG!$C$6+HFC!H142+PFC!H142+'SF6'!H142</f>
        <v>522.2461776697653</v>
      </c>
      <c r="I142" s="94">
        <f>+'CO2'!I142+'abs CO2'!I142+'CH4'!I142*PCG!$C$5+N2O!I142*PCG!$C$6+HFC!I142+PFC!I142+'SF6'!I142</f>
        <v>499.47821259650664</v>
      </c>
      <c r="J142" s="94">
        <f>+'CO2'!J142+'abs CO2'!J142+'CH4'!J142*PCG!$C$5+N2O!J142*PCG!$C$6+HFC!J142+PFC!J142+'SF6'!J142</f>
        <v>347.9049545048577</v>
      </c>
      <c r="K142" s="94">
        <f>+'CO2'!K142+'abs CO2'!K142+'CH4'!K142*PCG!$C$5+N2O!K142*PCG!$C$6+HFC!K142+PFC!K142+'SF6'!K142</f>
        <v>482.73990839235836</v>
      </c>
      <c r="L142" s="94">
        <f>+'CO2'!L142+'abs CO2'!L142+'CH4'!L142*PCG!$C$5+N2O!L142*PCG!$C$6+HFC!L142+PFC!L142+'SF6'!L142</f>
        <v>518.02281151041268</v>
      </c>
      <c r="M142" s="94">
        <f>+'CO2'!M142+'abs CO2'!M142+'CH4'!M142*PCG!$C$5+N2O!M142*PCG!$C$6+HFC!M142+PFC!M142+'SF6'!M142</f>
        <v>626.29616389216778</v>
      </c>
      <c r="N142" s="94">
        <f>+'CO2'!N142+'abs CO2'!N142+'CH4'!N142*PCG!$C$5+N2O!N142*PCG!$C$6+HFC!N142+PFC!N142+'SF6'!N142</f>
        <v>468.80447722153122</v>
      </c>
      <c r="O142" s="94">
        <f>+'CO2'!O142+'abs CO2'!O142+'CH4'!O142*PCG!$C$5+N2O!O142*PCG!$C$6+HFC!O142+PFC!O142+'SF6'!O142</f>
        <v>542.89096132105374</v>
      </c>
      <c r="P142" s="94">
        <f>+'CO2'!P142+'abs CO2'!P142+'CH4'!P142*PCG!$C$5+N2O!P142*PCG!$C$6+HFC!P142+PFC!P142+'SF6'!P142</f>
        <v>574.13958943146224</v>
      </c>
      <c r="Q142" s="94">
        <f>+'CO2'!Q142+'abs CO2'!Q142+'CH4'!Q142*PCG!$C$5+N2O!Q142*PCG!$C$6+HFC!Q142+PFC!Q142+'SF6'!Q142</f>
        <v>553.31641488052674</v>
      </c>
      <c r="R142" s="94">
        <f>+'CO2'!R142+'abs CO2'!R142+'CH4'!R142*PCG!$C$5+N2O!R142*PCG!$C$6+HFC!R142+PFC!R142+'SF6'!R142</f>
        <v>550.81272752177381</v>
      </c>
      <c r="S142" s="94">
        <f>+'CO2'!S142+'abs CO2'!S142+'CH4'!S142*PCG!$C$5+N2O!S142*PCG!$C$6+HFC!S142+PFC!S142+'SF6'!S142</f>
        <v>699.8156960667593</v>
      </c>
      <c r="T142" s="94">
        <f>+'CO2'!T142+'abs CO2'!T142+'CH4'!T142*PCG!$C$5+N2O!T142*PCG!$C$6+HFC!T142+PFC!T142+'SF6'!T142</f>
        <v>695.21678240439644</v>
      </c>
      <c r="U142" s="94">
        <f>+'CO2'!U142+'abs CO2'!U142+'CH4'!U142*PCG!$C$5+N2O!U142*PCG!$C$6+HFC!U142+PFC!U142+'SF6'!U142</f>
        <v>695.37379806156287</v>
      </c>
      <c r="V142" s="94">
        <f>+'CO2'!V142+'abs CO2'!V142+'CH4'!V142*PCG!$C$5+N2O!V142*PCG!$C$6+HFC!V142+PFC!V142+'SF6'!V142</f>
        <v>585.4513504189498</v>
      </c>
      <c r="W142" s="94">
        <f>+'CO2'!W142+'abs CO2'!W142+'CH4'!W142*PCG!$C$5+N2O!W142*PCG!$C$6+HFC!W142+PFC!W142+'SF6'!W142</f>
        <v>443.19239542955148</v>
      </c>
      <c r="X142" s="94">
        <f>+'CO2'!X142+'abs CO2'!X142+'CH4'!X142*PCG!$C$5+N2O!X142*PCG!$C$6+HFC!X142+PFC!X142+'SF6'!X142</f>
        <v>643.53055795833302</v>
      </c>
      <c r="Y142" s="94">
        <f>+'CO2'!Y142+'abs CO2'!Y142+'CH4'!Y142*PCG!$C$5+N2O!Y142*PCG!$C$6+HFC!Y142+PFC!Y142+'SF6'!Y142</f>
        <v>701.8704162139619</v>
      </c>
      <c r="Z142" s="94">
        <f>+'CO2'!Z142+'abs CO2'!Z142+'CH4'!Z142*PCG!$C$5+N2O!Z142*PCG!$C$6+HFC!Z142+PFC!Z142+'SF6'!Z142</f>
        <v>598.99069332945942</v>
      </c>
      <c r="AA142" s="94">
        <f>+'CO2'!AA142+'abs CO2'!AA142+'CH4'!AA142*PCG!$C$5+N2O!AA142*PCG!$C$6+HFC!AA142+PFC!AA142+'SF6'!AA142</f>
        <v>431.54139405099653</v>
      </c>
      <c r="AB142" s="94">
        <f>+'CO2'!AB142+'abs CO2'!AB142+'CH4'!AB142*PCG!$C$5+N2O!AB142*PCG!$C$6+HFC!AB142+PFC!AB142+'SF6'!AB142</f>
        <v>466.64897563314599</v>
      </c>
      <c r="AC142" s="94">
        <f>+'CO2'!AC142+'abs CO2'!AC142+'CH4'!AC142*PCG!$C$5+N2O!AC142*PCG!$C$6+HFC!AC142+PFC!AC142+'SF6'!AC142</f>
        <v>470.3374793605222</v>
      </c>
      <c r="AD142" s="94">
        <f>+'CO2'!AD142+'abs CO2'!AD142+'CH4'!AD142*PCG!$C$5+N2O!AD142*PCG!$C$6+HFC!AD142+PFC!AD142+'SF6'!AD142</f>
        <v>464.23085459206186</v>
      </c>
      <c r="AE142" s="94">
        <f>+'CO2'!AE142+'abs CO2'!AE142+'CH4'!AE142*PCG!$C$5+N2O!AE142*PCG!$C$6+HFC!AE142+PFC!AE142+'SF6'!AE142</f>
        <v>501.33524862260344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26.354594349392165</v>
      </c>
      <c r="D143" s="94">
        <f>+'CO2'!D143+'abs CO2'!D143+'CH4'!D143*PCG!$C$5+N2O!D143*PCG!$C$6+HFC!D143+PFC!D143+'SF6'!D143</f>
        <v>35.945963649107902</v>
      </c>
      <c r="E143" s="94">
        <f>+'CO2'!E143+'abs CO2'!E143+'CH4'!E143*PCG!$C$5+N2O!E143*PCG!$C$6+HFC!E143+PFC!E143+'SF6'!E143</f>
        <v>29.731467786019781</v>
      </c>
      <c r="F143" s="94">
        <f>+'CO2'!F143+'abs CO2'!F143+'CH4'!F143*PCG!$C$5+N2O!F143*PCG!$C$6+HFC!F143+PFC!F143+'SF6'!F143</f>
        <v>51.042473565945201</v>
      </c>
      <c r="G143" s="94">
        <f>+'CO2'!G143+'abs CO2'!G143+'CH4'!G143*PCG!$C$5+N2O!G143*PCG!$C$6+HFC!G143+PFC!G143+'SF6'!G143</f>
        <v>40.522146394719023</v>
      </c>
      <c r="H143" s="94">
        <f>+'CO2'!H143+'abs CO2'!H143+'CH4'!H143*PCG!$C$5+N2O!H143*PCG!$C$6+HFC!H143+PFC!H143+'SF6'!H143</f>
        <v>32.131688726750141</v>
      </c>
      <c r="I143" s="94">
        <f>+'CO2'!I143+'abs CO2'!I143+'CH4'!I143*PCG!$C$5+N2O!I143*PCG!$C$6+HFC!I143+PFC!I143+'SF6'!I143</f>
        <v>35.176998260133125</v>
      </c>
      <c r="J143" s="94">
        <f>+'CO2'!J143+'abs CO2'!J143+'CH4'!J143*PCG!$C$5+N2O!J143*PCG!$C$6+HFC!J143+PFC!J143+'SF6'!J143</f>
        <v>17.968538962956785</v>
      </c>
      <c r="K143" s="94">
        <f>+'CO2'!K143+'abs CO2'!K143+'CH4'!K143*PCG!$C$5+N2O!K143*PCG!$C$6+HFC!K143+PFC!K143+'SF6'!K143</f>
        <v>15.591381836563551</v>
      </c>
      <c r="L143" s="94">
        <f>+'CO2'!L143+'abs CO2'!L143+'CH4'!L143*PCG!$C$5+N2O!L143*PCG!$C$6+HFC!L143+PFC!L143+'SF6'!L143</f>
        <v>11.944199999999999</v>
      </c>
      <c r="M143" s="94">
        <f>+'CO2'!M143+'abs CO2'!M143+'CH4'!M143*PCG!$C$5+N2O!M143*PCG!$C$6+HFC!M143+PFC!M143+'SF6'!M143</f>
        <v>8.5365000000000002</v>
      </c>
      <c r="N143" s="94">
        <f>+'CO2'!N143+'abs CO2'!N143+'CH4'!N143*PCG!$C$5+N2O!N143*PCG!$C$6+HFC!N143+PFC!N143+'SF6'!N143</f>
        <v>3.3195000000000001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3.8622210354909075</v>
      </c>
      <c r="D149" s="33">
        <f t="shared" ref="D149:AE149" si="38">+D150+D151+D152+D153</f>
        <v>3.8488787998945364</v>
      </c>
      <c r="E149" s="33">
        <f t="shared" si="38"/>
        <v>4.0469626371019913</v>
      </c>
      <c r="F149" s="33">
        <f t="shared" si="38"/>
        <v>4.0673559550466756</v>
      </c>
      <c r="G149" s="33">
        <f t="shared" si="38"/>
        <v>4.2497962449985067</v>
      </c>
      <c r="H149" s="33">
        <f t="shared" si="38"/>
        <v>4.3158093497040504</v>
      </c>
      <c r="I149" s="33">
        <f t="shared" si="38"/>
        <v>4.4909183500724383</v>
      </c>
      <c r="J149" s="33">
        <f t="shared" si="38"/>
        <v>4.5595890517247222</v>
      </c>
      <c r="K149" s="33">
        <f t="shared" si="38"/>
        <v>4.5916951126284982</v>
      </c>
      <c r="L149" s="33">
        <f t="shared" si="38"/>
        <v>4.2320938945683464</v>
      </c>
      <c r="M149" s="33">
        <f t="shared" si="38"/>
        <v>4.8165595351053616</v>
      </c>
      <c r="N149" s="33">
        <f t="shared" si="38"/>
        <v>4.9194497894017033</v>
      </c>
      <c r="O149" s="33">
        <f t="shared" si="38"/>
        <v>5.0236096535942227</v>
      </c>
      <c r="P149" s="33">
        <f t="shared" si="38"/>
        <v>5.1208573158249138</v>
      </c>
      <c r="Q149" s="33">
        <f t="shared" si="38"/>
        <v>5.4224665940018379</v>
      </c>
      <c r="R149" s="33">
        <f t="shared" si="38"/>
        <v>5.9007204932562249</v>
      </c>
      <c r="S149" s="33">
        <f t="shared" si="38"/>
        <v>6.2695275744546795</v>
      </c>
      <c r="T149" s="33">
        <f t="shared" si="38"/>
        <v>6.4864612786455558</v>
      </c>
      <c r="U149" s="33">
        <f t="shared" si="38"/>
        <v>6.7042997737317496</v>
      </c>
      <c r="V149" s="33">
        <f t="shared" si="38"/>
        <v>6.6612011189097666</v>
      </c>
      <c r="W149" s="33">
        <f t="shared" si="38"/>
        <v>7.4851914165390472</v>
      </c>
      <c r="X149" s="33">
        <f t="shared" si="38"/>
        <v>8.9198752541291562</v>
      </c>
      <c r="Y149" s="33">
        <f t="shared" si="38"/>
        <v>9.1243696598032766</v>
      </c>
      <c r="Z149" s="33">
        <f t="shared" si="38"/>
        <v>9.3528935559172126</v>
      </c>
      <c r="AA149" s="33">
        <f t="shared" si="38"/>
        <v>9.2377802190673393</v>
      </c>
      <c r="AB149" s="33">
        <f t="shared" si="38"/>
        <v>9.310977734536964</v>
      </c>
      <c r="AC149" s="33">
        <f t="shared" si="38"/>
        <v>10.653093242969293</v>
      </c>
      <c r="AD149" s="33">
        <f t="shared" si="38"/>
        <v>10.853096488737394</v>
      </c>
      <c r="AE149" s="33">
        <f t="shared" si="38"/>
        <v>11.556720799065909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3.2209877505720534</v>
      </c>
      <c r="D150" s="94">
        <f>+'CO2'!D150+'abs CO2'!D150+'CH4'!D150*PCG!$C$5+N2O!D150*PCG!$C$6+HFC!D150+PFC!D150+'SF6'!D150</f>
        <v>3.2846604474245789</v>
      </c>
      <c r="E150" s="94">
        <f>+'CO2'!E150+'abs CO2'!E150+'CH4'!E150*PCG!$C$5+N2O!E150*PCG!$C$6+HFC!E150+PFC!E150+'SF6'!E150</f>
        <v>3.3501243069461601</v>
      </c>
      <c r="F150" s="94">
        <f>+'CO2'!F150+'abs CO2'!F150+'CH4'!F150*PCG!$C$5+N2O!F150*PCG!$C$6+HFC!F150+PFC!F150+'SF6'!F150</f>
        <v>3.417410990267598</v>
      </c>
      <c r="G150" s="94">
        <f>+'CO2'!G150+'abs CO2'!G150+'CH4'!G150*PCG!$C$5+N2O!G150*PCG!$C$6+HFC!G150+PFC!G150+'SF6'!G150</f>
        <v>3.4865538725488001</v>
      </c>
      <c r="H150" s="94">
        <f>+'CO2'!H150+'abs CO2'!H150+'CH4'!H150*PCG!$C$5+N2O!H150*PCG!$C$6+HFC!H150+PFC!H150+'SF6'!H150</f>
        <v>3.5575880681351362</v>
      </c>
      <c r="I150" s="94">
        <f>+'CO2'!I150+'abs CO2'!I150+'CH4'!I150*PCG!$C$5+N2O!I150*PCG!$C$6+HFC!I150+PFC!I150+'SF6'!I150</f>
        <v>3.6305504587364914</v>
      </c>
      <c r="J150" s="94">
        <f>+'CO2'!J150+'abs CO2'!J150+'CH4'!J150*PCG!$C$5+N2O!J150*PCG!$C$6+HFC!J150+PFC!J150+'SF6'!J150</f>
        <v>3.7054797246755551</v>
      </c>
      <c r="K150" s="94">
        <f>+'CO2'!K150+'abs CO2'!K150+'CH4'!K150*PCG!$C$5+N2O!K150*PCG!$C$6+HFC!K150+PFC!K150+'SF6'!K150</f>
        <v>3.7824163792589554</v>
      </c>
      <c r="L150" s="94">
        <f>+'CO2'!L150+'abs CO2'!L150+'CH4'!L150*PCG!$C$5+N2O!L150*PCG!$C$6+HFC!L150+PFC!L150+'SF6'!L150</f>
        <v>4.0139576093853302</v>
      </c>
      <c r="M150" s="94">
        <f>+'CO2'!M150+'abs CO2'!M150+'CH4'!M150*PCG!$C$5+N2O!M150*PCG!$C$6+HFC!M150+PFC!M150+'SF6'!M150</f>
        <v>3.9893920927340272</v>
      </c>
      <c r="N150" s="94">
        <f>+'CO2'!N150+'abs CO2'!N150+'CH4'!N150*PCG!$C$5+N2O!N150*PCG!$C$6+HFC!N150+PFC!N150+'SF6'!N150</f>
        <v>4.0745805998352846</v>
      </c>
      <c r="O150" s="94">
        <f>+'CO2'!O150+'abs CO2'!O150+'CH4'!O150*PCG!$C$5+N2O!O150*PCG!$C$6+HFC!O150+PFC!O150+'SF6'!O150</f>
        <v>4.1338250034049411</v>
      </c>
      <c r="P150" s="94">
        <f>+'CO2'!P150+'abs CO2'!P150+'CH4'!P150*PCG!$C$5+N2O!P150*PCG!$C$6+HFC!P150+PFC!P150+'SF6'!P150</f>
        <v>4.2435233617244794</v>
      </c>
      <c r="Q150" s="94">
        <f>+'CO2'!Q150+'abs CO2'!Q150+'CH4'!Q150*PCG!$C$5+N2O!Q150*PCG!$C$6+HFC!Q150+PFC!Q150+'SF6'!Q150</f>
        <v>4.4806879510004061</v>
      </c>
      <c r="R150" s="94">
        <f>+'CO2'!R150+'abs CO2'!R150+'CH4'!R150*PCG!$C$5+N2O!R150*PCG!$C$6+HFC!R150+PFC!R150+'SF6'!R150</f>
        <v>4.8380929160819157</v>
      </c>
      <c r="S150" s="94">
        <f>+'CO2'!S150+'abs CO2'!S150+'CH4'!S150*PCG!$C$5+N2O!S150*PCG!$C$6+HFC!S150+PFC!S150+'SF6'!S150</f>
        <v>5.3138645936518829</v>
      </c>
      <c r="T150" s="94">
        <f>+'CO2'!T150+'abs CO2'!T150+'CH4'!T150*PCG!$C$5+N2O!T150*PCG!$C$6+HFC!T150+PFC!T150+'SF6'!T150</f>
        <v>5.6017132813679114</v>
      </c>
      <c r="U150" s="94">
        <f>+'CO2'!U150+'abs CO2'!U150+'CH4'!U150*PCG!$C$5+N2O!U150*PCG!$C$6+HFC!U150+PFC!U150+'SF6'!U150</f>
        <v>5.8419965154699725</v>
      </c>
      <c r="V150" s="94">
        <f>+'CO2'!V150+'abs CO2'!V150+'CH4'!V150*PCG!$C$5+N2O!V150*PCG!$C$6+HFC!V150+PFC!V150+'SF6'!V150</f>
        <v>6.0355023789740683</v>
      </c>
      <c r="W150" s="94">
        <f>+'CO2'!W150+'abs CO2'!W150+'CH4'!W150*PCG!$C$5+N2O!W150*PCG!$C$6+HFC!W150+PFC!W150+'SF6'!W150</f>
        <v>6.6061349705823256</v>
      </c>
      <c r="X150" s="94">
        <f>+'CO2'!X150+'abs CO2'!X150+'CH4'!X150*PCG!$C$5+N2O!X150*PCG!$C$6+HFC!X150+PFC!X150+'SF6'!X150</f>
        <v>8.0529678087945324</v>
      </c>
      <c r="Y150" s="94">
        <f>+'CO2'!Y150+'abs CO2'!Y150+'CH4'!Y150*PCG!$C$5+N2O!Y150*PCG!$C$6+HFC!Y150+PFC!Y150+'SF6'!Y150</f>
        <v>8.2941562920213805</v>
      </c>
      <c r="Z150" s="94">
        <f>+'CO2'!Z150+'abs CO2'!Z150+'CH4'!Z150*PCG!$C$5+N2O!Z150*PCG!$C$6+HFC!Z150+PFC!Z150+'SF6'!Z150</f>
        <v>8.2442822336532746</v>
      </c>
      <c r="AA150" s="94">
        <f>+'CO2'!AA150+'abs CO2'!AA150+'CH4'!AA150*PCG!$C$5+N2O!AA150*PCG!$C$6+HFC!AA150+PFC!AA150+'SF6'!AA150</f>
        <v>8.2942286870867701</v>
      </c>
      <c r="AB150" s="94">
        <f>+'CO2'!AB150+'abs CO2'!AB150+'CH4'!AB150*PCG!$C$5+N2O!AB150*PCG!$C$6+HFC!AB150+PFC!AB150+'SF6'!AB150</f>
        <v>8.3028567584492681</v>
      </c>
      <c r="AC150" s="94">
        <f>+'CO2'!AC150+'abs CO2'!AC150+'CH4'!AC150*PCG!$C$5+N2O!AC150*PCG!$C$6+HFC!AC150+PFC!AC150+'SF6'!AC150</f>
        <v>9.7065176351474509</v>
      </c>
      <c r="AD150" s="94">
        <f>+'CO2'!AD150+'abs CO2'!AD150+'CH4'!AD150*PCG!$C$5+N2O!AD150*PCG!$C$6+HFC!AD150+PFC!AD150+'SF6'!AD150</f>
        <v>10.120452868698212</v>
      </c>
      <c r="AE150" s="94">
        <f>+'CO2'!AE150+'abs CO2'!AE150+'CH4'!AE150*PCG!$C$5+N2O!AE150*PCG!$C$6+HFC!AE150+PFC!AE150+'SF6'!AE150</f>
        <v>10.69507150169205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0.64123328491885401</v>
      </c>
      <c r="D151" s="94">
        <f>+'CO2'!D151+'abs CO2'!D151+'CH4'!D151*PCG!$C$5+N2O!D151*PCG!$C$6+HFC!D151+PFC!D151+'SF6'!D151</f>
        <v>0.56421835246995777</v>
      </c>
      <c r="E151" s="94">
        <f>+'CO2'!E151+'abs CO2'!E151+'CH4'!E151*PCG!$C$5+N2O!E151*PCG!$C$6+HFC!E151+PFC!E151+'SF6'!E151</f>
        <v>0.69683833015583108</v>
      </c>
      <c r="F151" s="94">
        <f>+'CO2'!F151+'abs CO2'!F151+'CH4'!F151*PCG!$C$5+N2O!F151*PCG!$C$6+HFC!F151+PFC!F151+'SF6'!F151</f>
        <v>0.64994496477907737</v>
      </c>
      <c r="G151" s="94">
        <f>+'CO2'!G151+'abs CO2'!G151+'CH4'!G151*PCG!$C$5+N2O!G151*PCG!$C$6+HFC!G151+PFC!G151+'SF6'!G151</f>
        <v>0.76324237244970683</v>
      </c>
      <c r="H151" s="94">
        <f>+'CO2'!H151+'abs CO2'!H151+'CH4'!H151*PCG!$C$5+N2O!H151*PCG!$C$6+HFC!H151+PFC!H151+'SF6'!H151</f>
        <v>0.75822128156891377</v>
      </c>
      <c r="I151" s="94">
        <f>+'CO2'!I151+'abs CO2'!I151+'CH4'!I151*PCG!$C$5+N2O!I151*PCG!$C$6+HFC!I151+PFC!I151+'SF6'!I151</f>
        <v>0.86036789133594682</v>
      </c>
      <c r="J151" s="94">
        <f>+'CO2'!J151+'abs CO2'!J151+'CH4'!J151*PCG!$C$5+N2O!J151*PCG!$C$6+HFC!J151+PFC!J151+'SF6'!J151</f>
        <v>0.8541093270491672</v>
      </c>
      <c r="K151" s="94">
        <f>+'CO2'!K151+'abs CO2'!K151+'CH4'!K151*PCG!$C$5+N2O!K151*PCG!$C$6+HFC!K151+PFC!K151+'SF6'!K151</f>
        <v>0.80927873336954304</v>
      </c>
      <c r="L151" s="94">
        <f>+'CO2'!L151+'abs CO2'!L151+'CH4'!L151*PCG!$C$5+N2O!L151*PCG!$C$6+HFC!L151+PFC!L151+'SF6'!L151</f>
        <v>0.21813628518301589</v>
      </c>
      <c r="M151" s="94">
        <f>+'CO2'!M151+'abs CO2'!M151+'CH4'!M151*PCG!$C$5+N2O!M151*PCG!$C$6+HFC!M151+PFC!M151+'SF6'!M151</f>
        <v>0.82716744237133411</v>
      </c>
      <c r="N151" s="94">
        <f>+'CO2'!N151+'abs CO2'!N151+'CH4'!N151*PCG!$C$5+N2O!N151*PCG!$C$6+HFC!N151+PFC!N151+'SF6'!N151</f>
        <v>0.84486918956641843</v>
      </c>
      <c r="O151" s="94">
        <f>+'CO2'!O151+'abs CO2'!O151+'CH4'!O151*PCG!$C$5+N2O!O151*PCG!$C$6+HFC!O151+PFC!O151+'SF6'!O151</f>
        <v>0.88978465018928132</v>
      </c>
      <c r="P151" s="94">
        <f>+'CO2'!P151+'abs CO2'!P151+'CH4'!P151*PCG!$C$5+N2O!P151*PCG!$C$6+HFC!P151+PFC!P151+'SF6'!P151</f>
        <v>0.87733395410043458</v>
      </c>
      <c r="Q151" s="94">
        <f>+'CO2'!Q151+'abs CO2'!Q151+'CH4'!Q151*PCG!$C$5+N2O!Q151*PCG!$C$6+HFC!Q151+PFC!Q151+'SF6'!Q151</f>
        <v>0.94177864300143188</v>
      </c>
      <c r="R151" s="94">
        <f>+'CO2'!R151+'abs CO2'!R151+'CH4'!R151*PCG!$C$5+N2O!R151*PCG!$C$6+HFC!R151+PFC!R151+'SF6'!R151</f>
        <v>1.0626275771743088</v>
      </c>
      <c r="S151" s="94">
        <f>+'CO2'!S151+'abs CO2'!S151+'CH4'!S151*PCG!$C$5+N2O!S151*PCG!$C$6+HFC!S151+PFC!S151+'SF6'!S151</f>
        <v>0.95566298080279666</v>
      </c>
      <c r="T151" s="94">
        <f>+'CO2'!T151+'abs CO2'!T151+'CH4'!T151*PCG!$C$5+N2O!T151*PCG!$C$6+HFC!T151+PFC!T151+'SF6'!T151</f>
        <v>0.88474799727764442</v>
      </c>
      <c r="U151" s="94">
        <f>+'CO2'!U151+'abs CO2'!U151+'CH4'!U151*PCG!$C$5+N2O!U151*PCG!$C$6+HFC!U151+PFC!U151+'SF6'!U151</f>
        <v>0.86230325826177712</v>
      </c>
      <c r="V151" s="94">
        <f>+'CO2'!V151+'abs CO2'!V151+'CH4'!V151*PCG!$C$5+N2O!V151*PCG!$C$6+HFC!V151+PFC!V151+'SF6'!V151</f>
        <v>0.62569873993569847</v>
      </c>
      <c r="W151" s="94">
        <f>+'CO2'!W151+'abs CO2'!W151+'CH4'!W151*PCG!$C$5+N2O!W151*PCG!$C$6+HFC!W151+PFC!W151+'SF6'!W151</f>
        <v>0.87905644595672205</v>
      </c>
      <c r="X151" s="94">
        <f>+'CO2'!X151+'abs CO2'!X151+'CH4'!X151*PCG!$C$5+N2O!X151*PCG!$C$6+HFC!X151+PFC!X151+'SF6'!X151</f>
        <v>0.86690744533462305</v>
      </c>
      <c r="Y151" s="94">
        <f>+'CO2'!Y151+'abs CO2'!Y151+'CH4'!Y151*PCG!$C$5+N2O!Y151*PCG!$C$6+HFC!Y151+PFC!Y151+'SF6'!Y151</f>
        <v>0.8302133677818968</v>
      </c>
      <c r="Z151" s="94">
        <f>+'CO2'!Z151+'abs CO2'!Z151+'CH4'!Z151*PCG!$C$5+N2O!Z151*PCG!$C$6+HFC!Z151+PFC!Z151+'SF6'!Z151</f>
        <v>1.1086113222639371</v>
      </c>
      <c r="AA151" s="94">
        <f>+'CO2'!AA151+'abs CO2'!AA151+'CH4'!AA151*PCG!$C$5+N2O!AA151*PCG!$C$6+HFC!AA151+PFC!AA151+'SF6'!AA151</f>
        <v>0.94355153198056896</v>
      </c>
      <c r="AB151" s="94">
        <f>+'CO2'!AB151+'abs CO2'!AB151+'CH4'!AB151*PCG!$C$5+N2O!AB151*PCG!$C$6+HFC!AB151+PFC!AB151+'SF6'!AB151</f>
        <v>1.0081209760876964</v>
      </c>
      <c r="AC151" s="94">
        <f>+'CO2'!AC151+'abs CO2'!AC151+'CH4'!AC151*PCG!$C$5+N2O!AC151*PCG!$C$6+HFC!AC151+PFC!AC151+'SF6'!AC151</f>
        <v>0.94657560782184169</v>
      </c>
      <c r="AD151" s="94">
        <f>+'CO2'!AD151+'abs CO2'!AD151+'CH4'!AD151*PCG!$C$5+N2O!AD151*PCG!$C$6+HFC!AD151+PFC!AD151+'SF6'!AD151</f>
        <v>0.73264362003918293</v>
      </c>
      <c r="AE151" s="94">
        <f>+'CO2'!AE151+'abs CO2'!AE151+'CH4'!AE151*PCG!$C$5+N2O!AE151*PCG!$C$6+HFC!AE151+PFC!AE151+'SF6'!AE151</f>
        <v>0.86164929737385842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3.7587239009223587E-3</v>
      </c>
      <c r="D160" s="33">
        <f t="shared" ref="D160:AE160" si="40">+D161+D168+D169+D170+D171+D172</f>
        <v>1.2663126007257611E-2</v>
      </c>
      <c r="E160" s="33">
        <f t="shared" si="40"/>
        <v>2.7354719731370807E-2</v>
      </c>
      <c r="F160" s="33">
        <f t="shared" si="40"/>
        <v>3.6997415942312983E-2</v>
      </c>
      <c r="G160" s="33">
        <f t="shared" si="40"/>
        <v>0.50839400630605858</v>
      </c>
      <c r="H160" s="33">
        <f t="shared" si="40"/>
        <v>1.1323279735794443</v>
      </c>
      <c r="I160" s="33">
        <f t="shared" si="40"/>
        <v>2.4001722556467913</v>
      </c>
      <c r="J160" s="33">
        <f t="shared" si="40"/>
        <v>5.2723388122900285</v>
      </c>
      <c r="K160" s="33">
        <f t="shared" si="40"/>
        <v>5.5060801592761175</v>
      </c>
      <c r="L160" s="33">
        <f t="shared" si="40"/>
        <v>9.6927097014039845</v>
      </c>
      <c r="M160" s="33">
        <f t="shared" si="40"/>
        <v>13.062748716599696</v>
      </c>
      <c r="N160" s="33">
        <f t="shared" si="40"/>
        <v>20.49114059848058</v>
      </c>
      <c r="O160" s="33">
        <f t="shared" si="40"/>
        <v>21.328088461430688</v>
      </c>
      <c r="P160" s="33">
        <f t="shared" si="40"/>
        <v>29.675394652415299</v>
      </c>
      <c r="Q160" s="33">
        <f t="shared" si="40"/>
        <v>35.879235869631444</v>
      </c>
      <c r="R160" s="33">
        <f t="shared" si="40"/>
        <v>45.055726715466385</v>
      </c>
      <c r="S160" s="33">
        <f t="shared" si="40"/>
        <v>57.316872356225872</v>
      </c>
      <c r="T160" s="33">
        <f t="shared" si="40"/>
        <v>72.1219974927496</v>
      </c>
      <c r="U160" s="33">
        <f t="shared" si="40"/>
        <v>98.131692020201157</v>
      </c>
      <c r="V160" s="33">
        <f t="shared" si="40"/>
        <v>99.424628553944217</v>
      </c>
      <c r="W160" s="33">
        <f t="shared" si="40"/>
        <v>119.72719553099876</v>
      </c>
      <c r="X160" s="33">
        <f t="shared" si="40"/>
        <v>157.83064761017181</v>
      </c>
      <c r="Y160" s="33">
        <f t="shared" si="40"/>
        <v>186.63338000685607</v>
      </c>
      <c r="Z160" s="33">
        <f t="shared" si="40"/>
        <v>197.36252522599676</v>
      </c>
      <c r="AA160" s="33">
        <f t="shared" si="40"/>
        <v>221.35457159623729</v>
      </c>
      <c r="AB160" s="33">
        <f t="shared" si="40"/>
        <v>245.24366687946474</v>
      </c>
      <c r="AC160" s="33">
        <f t="shared" si="40"/>
        <v>263.64748507825811</v>
      </c>
      <c r="AD160" s="33">
        <f t="shared" si="40"/>
        <v>296.45931392892987</v>
      </c>
      <c r="AE160" s="33">
        <f t="shared" si="40"/>
        <v>331.68421793280817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3.7587239009223587E-3</v>
      </c>
      <c r="D161" s="33">
        <f t="shared" ref="D161:AE161" si="41">+D162+D163+D164+D165+D166+D167</f>
        <v>1.2663126007257611E-2</v>
      </c>
      <c r="E161" s="33">
        <f t="shared" si="41"/>
        <v>2.7354719731370807E-2</v>
      </c>
      <c r="F161" s="33">
        <f t="shared" si="41"/>
        <v>3.6997415942312983E-2</v>
      </c>
      <c r="G161" s="33">
        <f t="shared" si="41"/>
        <v>0.50839400630605858</v>
      </c>
      <c r="H161" s="33">
        <f t="shared" si="41"/>
        <v>1.1323279735794443</v>
      </c>
      <c r="I161" s="33">
        <f t="shared" si="41"/>
        <v>2.4001722556467913</v>
      </c>
      <c r="J161" s="33">
        <f t="shared" si="41"/>
        <v>5.2626335855765971</v>
      </c>
      <c r="K161" s="33">
        <f t="shared" si="41"/>
        <v>5.4597208565370181</v>
      </c>
      <c r="L161" s="33">
        <f t="shared" si="41"/>
        <v>9.4781397534287795</v>
      </c>
      <c r="M161" s="33">
        <f t="shared" si="41"/>
        <v>12.634208960188889</v>
      </c>
      <c r="N161" s="33">
        <f t="shared" si="41"/>
        <v>19.923746243606374</v>
      </c>
      <c r="O161" s="33">
        <f t="shared" si="41"/>
        <v>20.721321411589045</v>
      </c>
      <c r="P161" s="33">
        <f t="shared" si="41"/>
        <v>29.144537856162245</v>
      </c>
      <c r="Q161" s="33">
        <f t="shared" si="41"/>
        <v>35.08668826174339</v>
      </c>
      <c r="R161" s="33">
        <f t="shared" si="41"/>
        <v>43.458660440663721</v>
      </c>
      <c r="S161" s="33">
        <f t="shared" si="41"/>
        <v>55.878564945784944</v>
      </c>
      <c r="T161" s="33">
        <f t="shared" si="41"/>
        <v>70.941965655977526</v>
      </c>
      <c r="U161" s="33">
        <f t="shared" si="41"/>
        <v>95.417411679581662</v>
      </c>
      <c r="V161" s="33">
        <f t="shared" si="41"/>
        <v>95.657941458510365</v>
      </c>
      <c r="W161" s="33">
        <f t="shared" si="41"/>
        <v>111.9129687024369</v>
      </c>
      <c r="X161" s="33">
        <f t="shared" si="41"/>
        <v>151.95311759609282</v>
      </c>
      <c r="Y161" s="33">
        <f t="shared" si="41"/>
        <v>176.63781960589372</v>
      </c>
      <c r="Z161" s="33">
        <f t="shared" si="41"/>
        <v>187.83527310823067</v>
      </c>
      <c r="AA161" s="33">
        <f t="shared" si="41"/>
        <v>210.09704768329547</v>
      </c>
      <c r="AB161" s="33">
        <f t="shared" si="41"/>
        <v>233.81355704195877</v>
      </c>
      <c r="AC161" s="33">
        <f t="shared" si="41"/>
        <v>247.42175372161293</v>
      </c>
      <c r="AD161" s="33">
        <f t="shared" si="41"/>
        <v>280.51482425163425</v>
      </c>
      <c r="AE161" s="33">
        <f t="shared" si="41"/>
        <v>317.18089394591942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3.7587239009223587E-3</v>
      </c>
      <c r="D162" s="94">
        <f>+'CO2'!D162+'abs CO2'!D162+'CH4'!D162*PCG!$C$5+N2O!D162*PCG!$C$6+HFC!D162+PFC!D162+'SF6'!D162</f>
        <v>1.2566607954741987E-2</v>
      </c>
      <c r="E162" s="94">
        <f>+'CO2'!E162+'abs CO2'!E162+'CH4'!E162*PCG!$C$5+N2O!E162*PCG!$C$6+HFC!E162+PFC!E162+'SF6'!E162</f>
        <v>2.6529013070946739E-2</v>
      </c>
      <c r="F162" s="94">
        <f>+'CO2'!F162+'abs CO2'!F162+'CH4'!F162*PCG!$C$5+N2O!F162*PCG!$C$6+HFC!F162+PFC!F162+'SF6'!F162</f>
        <v>3.2542610038613036E-2</v>
      </c>
      <c r="G162" s="94">
        <f>+'CO2'!G162+'abs CO2'!G162+'CH4'!G162*PCG!$C$5+N2O!G162*PCG!$C$6+HFC!G162+PFC!G162+'SF6'!G162</f>
        <v>5.5601721069618811E-2</v>
      </c>
      <c r="H162" s="94">
        <f>+'CO2'!H162+'abs CO2'!H162+'CH4'!H162*PCG!$C$5+N2O!H162*PCG!$C$6+HFC!H162+PFC!H162+'SF6'!H162</f>
        <v>0.11584288368267576</v>
      </c>
      <c r="I162" s="94">
        <f>+'CO2'!I162+'abs CO2'!I162+'CH4'!I162*PCG!$C$5+N2O!I162*PCG!$C$6+HFC!I162+PFC!I162+'SF6'!I162</f>
        <v>0.16647421681966457</v>
      </c>
      <c r="J162" s="94">
        <f>+'CO2'!J162+'abs CO2'!J162+'CH4'!J162*PCG!$C$5+N2O!J162*PCG!$C$6+HFC!J162+PFC!J162+'SF6'!J162</f>
        <v>0.29654196923129544</v>
      </c>
      <c r="K162" s="94">
        <f>+'CO2'!K162+'abs CO2'!K162+'CH4'!K162*PCG!$C$5+N2O!K162*PCG!$C$6+HFC!K162+PFC!K162+'SF6'!K162</f>
        <v>0.35713758713532712</v>
      </c>
      <c r="L162" s="94">
        <f>+'CO2'!L162+'abs CO2'!L162+'CH4'!L162*PCG!$C$5+N2O!L162*PCG!$C$6+HFC!L162+PFC!L162+'SF6'!L162</f>
        <v>0.5024244793132977</v>
      </c>
      <c r="M162" s="94">
        <f>+'CO2'!M162+'abs CO2'!M162+'CH4'!M162*PCG!$C$5+N2O!M162*PCG!$C$6+HFC!M162+PFC!M162+'SF6'!M162</f>
        <v>0.76289583499109048</v>
      </c>
      <c r="N162" s="94">
        <f>+'CO2'!N162+'abs CO2'!N162+'CH4'!N162*PCG!$C$5+N2O!N162*PCG!$C$6+HFC!N162+PFC!N162+'SF6'!N162</f>
        <v>1.2034538923895322</v>
      </c>
      <c r="O162" s="94">
        <f>+'CO2'!O162+'abs CO2'!O162+'CH4'!O162*PCG!$C$5+N2O!O162*PCG!$C$6+HFC!O162+PFC!O162+'SF6'!O162</f>
        <v>1.1590784361748312</v>
      </c>
      <c r="P162" s="94">
        <f>+'CO2'!P162+'abs CO2'!P162+'CH4'!P162*PCG!$C$5+N2O!P162*PCG!$C$6+HFC!P162+PFC!P162+'SF6'!P162</f>
        <v>1.5365422025555004</v>
      </c>
      <c r="Q162" s="94">
        <f>+'CO2'!Q162+'abs CO2'!Q162+'CH4'!Q162*PCG!$C$5+N2O!Q162*PCG!$C$6+HFC!Q162+PFC!Q162+'SF6'!Q162</f>
        <v>1.265029045288161</v>
      </c>
      <c r="R162" s="94">
        <f>+'CO2'!R162+'abs CO2'!R162+'CH4'!R162*PCG!$C$5+N2O!R162*PCG!$C$6+HFC!R162+PFC!R162+'SF6'!R162</f>
        <v>2.0027172815534566</v>
      </c>
      <c r="S162" s="94">
        <f>+'CO2'!S162+'abs CO2'!S162+'CH4'!S162*PCG!$C$5+N2O!S162*PCG!$C$6+HFC!S162+PFC!S162+'SF6'!S162</f>
        <v>2.9714912651079546</v>
      </c>
      <c r="T162" s="94">
        <f>+'CO2'!T162+'abs CO2'!T162+'CH4'!T162*PCG!$C$5+N2O!T162*PCG!$C$6+HFC!T162+PFC!T162+'SF6'!T162</f>
        <v>10.208618771329309</v>
      </c>
      <c r="U162" s="94">
        <f>+'CO2'!U162+'abs CO2'!U162+'CH4'!U162*PCG!$C$5+N2O!U162*PCG!$C$6+HFC!U162+PFC!U162+'SF6'!U162</f>
        <v>12.311727603998817</v>
      </c>
      <c r="V162" s="94">
        <f>+'CO2'!V162+'abs CO2'!V162+'CH4'!V162*PCG!$C$5+N2O!V162*PCG!$C$6+HFC!V162+PFC!V162+'SF6'!V162</f>
        <v>13.806534467722429</v>
      </c>
      <c r="W162" s="94">
        <f>+'CO2'!W162+'abs CO2'!W162+'CH4'!W162*PCG!$C$5+N2O!W162*PCG!$C$6+HFC!W162+PFC!W162+'SF6'!W162</f>
        <v>22.580250870966488</v>
      </c>
      <c r="X162" s="94">
        <f>+'CO2'!X162+'abs CO2'!X162+'CH4'!X162*PCG!$C$5+N2O!X162*PCG!$C$6+HFC!X162+PFC!X162+'SF6'!X162</f>
        <v>35.44941224579312</v>
      </c>
      <c r="Y162" s="94">
        <f>+'CO2'!Y162+'abs CO2'!Y162+'CH4'!Y162*PCG!$C$5+N2O!Y162*PCG!$C$6+HFC!Y162+PFC!Y162+'SF6'!Y162</f>
        <v>41.236333963569486</v>
      </c>
      <c r="Z162" s="94">
        <f>+'CO2'!Z162+'abs CO2'!Z162+'CH4'!Z162*PCG!$C$5+N2O!Z162*PCG!$C$6+HFC!Z162+PFC!Z162+'SF6'!Z162</f>
        <v>47.800455644300662</v>
      </c>
      <c r="AA162" s="94">
        <f>+'CO2'!AA162+'abs CO2'!AA162+'CH4'!AA162*PCG!$C$5+N2O!AA162*PCG!$C$6+HFC!AA162+PFC!AA162+'SF6'!AA162</f>
        <v>51.392304843242769</v>
      </c>
      <c r="AB162" s="94">
        <f>+'CO2'!AB162+'abs CO2'!AB162+'CH4'!AB162*PCG!$C$5+N2O!AB162*PCG!$C$6+HFC!AB162+PFC!AB162+'SF6'!AB162</f>
        <v>54.389841052236889</v>
      </c>
      <c r="AC162" s="94">
        <f>+'CO2'!AC162+'abs CO2'!AC162+'CH4'!AC162*PCG!$C$5+N2O!AC162*PCG!$C$6+HFC!AC162+PFC!AC162+'SF6'!AC162</f>
        <v>58.368739035330634</v>
      </c>
      <c r="AD162" s="94">
        <f>+'CO2'!AD162+'abs CO2'!AD162+'CH4'!AD162*PCG!$C$5+N2O!AD162*PCG!$C$6+HFC!AD162+PFC!AD162+'SF6'!AD162</f>
        <v>61.343361806824994</v>
      </c>
      <c r="AE162" s="94">
        <f>+'CO2'!AE162+'abs CO2'!AE162+'CH4'!AE162*PCG!$C$5+N2O!AE162*PCG!$C$6+HFC!AE162+PFC!AE162+'SF6'!AE162</f>
        <v>66.143164673939665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9.651805251562435E-5</v>
      </c>
      <c r="E163" s="94">
        <f>+'CO2'!E163+'abs CO2'!E163+'CH4'!E163*PCG!$C$5+N2O!E163*PCG!$C$6+HFC!E163+PFC!E163+'SF6'!E163</f>
        <v>8.2569367373669595E-4</v>
      </c>
      <c r="F163" s="94">
        <f>+'CO2'!F163+'abs CO2'!F163+'CH4'!F163*PCG!$C$5+N2O!F163*PCG!$C$6+HFC!F163+PFC!F163+'SF6'!F163</f>
        <v>4.410814773968692E-3</v>
      </c>
      <c r="G163" s="94">
        <f>+'CO2'!G163+'abs CO2'!G163+'CH4'!G163*PCG!$C$5+N2O!G163*PCG!$C$6+HFC!G163+PFC!G163+'SF6'!G163</f>
        <v>3.8832388914571594E-2</v>
      </c>
      <c r="H163" s="94">
        <f>+'CO2'!H163+'abs CO2'!H163+'CH4'!H163*PCG!$C$5+N2O!H163*PCG!$C$6+HFC!H163+PFC!H163+'SF6'!H163</f>
        <v>6.8318981139780119E-2</v>
      </c>
      <c r="I163" s="94">
        <f>+'CO2'!I163+'abs CO2'!I163+'CH4'!I163*PCG!$C$5+N2O!I163*PCG!$C$6+HFC!I163+PFC!I163+'SF6'!I163</f>
        <v>0.22170168743128585</v>
      </c>
      <c r="J163" s="94">
        <f>+'CO2'!J163+'abs CO2'!J163+'CH4'!J163*PCG!$C$5+N2O!J163*PCG!$C$6+HFC!J163+PFC!J163+'SF6'!J163</f>
        <v>0.41274669298152716</v>
      </c>
      <c r="K163" s="94">
        <f>+'CO2'!K163+'abs CO2'!K163+'CH4'!K163*PCG!$C$5+N2O!K163*PCG!$C$6+HFC!K163+PFC!K163+'SF6'!K163</f>
        <v>0.33047477322912011</v>
      </c>
      <c r="L163" s="94">
        <f>+'CO2'!L163+'abs CO2'!L163+'CH4'!L163*PCG!$C$5+N2O!L163*PCG!$C$6+HFC!L163+PFC!L163+'SF6'!L163</f>
        <v>0.33148464334889488</v>
      </c>
      <c r="M163" s="94">
        <f>+'CO2'!M163+'abs CO2'!M163+'CH4'!M163*PCG!$C$5+N2O!M163*PCG!$C$6+HFC!M163+PFC!M163+'SF6'!M163</f>
        <v>0.81072681659591028</v>
      </c>
      <c r="N163" s="94">
        <f>+'CO2'!N163+'abs CO2'!N163+'CH4'!N163*PCG!$C$5+N2O!N163*PCG!$C$6+HFC!N163+PFC!N163+'SF6'!N163</f>
        <v>0.8483210805002469</v>
      </c>
      <c r="O163" s="94">
        <f>+'CO2'!O163+'abs CO2'!O163+'CH4'!O163*PCG!$C$5+N2O!O163*PCG!$C$6+HFC!O163+PFC!O163+'SF6'!O163</f>
        <v>0.64085602310150391</v>
      </c>
      <c r="P163" s="94">
        <f>+'CO2'!P163+'abs CO2'!P163+'CH4'!P163*PCG!$C$5+N2O!P163*PCG!$C$6+HFC!P163+PFC!P163+'SF6'!P163</f>
        <v>0.86844059504307936</v>
      </c>
      <c r="Q163" s="94">
        <f>+'CO2'!Q163+'abs CO2'!Q163+'CH4'!Q163*PCG!$C$5+N2O!Q163*PCG!$C$6+HFC!Q163+PFC!Q163+'SF6'!Q163</f>
        <v>1.1101253555283732</v>
      </c>
      <c r="R163" s="94">
        <f>+'CO2'!R163+'abs CO2'!R163+'CH4'!R163*PCG!$C$5+N2O!R163*PCG!$C$6+HFC!R163+PFC!R163+'SF6'!R163</f>
        <v>1.6475606190344874</v>
      </c>
      <c r="S163" s="94">
        <f>+'CO2'!S163+'abs CO2'!S163+'CH4'!S163*PCG!$C$5+N2O!S163*PCG!$C$6+HFC!S163+PFC!S163+'SF6'!S163</f>
        <v>1.6254836290310313</v>
      </c>
      <c r="T163" s="94">
        <f>+'CO2'!T163+'abs CO2'!T163+'CH4'!T163*PCG!$C$5+N2O!T163*PCG!$C$6+HFC!T163+PFC!T163+'SF6'!T163</f>
        <v>2.0410744821298459</v>
      </c>
      <c r="U163" s="94">
        <f>+'CO2'!U163+'abs CO2'!U163+'CH4'!U163*PCG!$C$5+N2O!U163*PCG!$C$6+HFC!U163+PFC!U163+'SF6'!U163</f>
        <v>1.8054757175302243</v>
      </c>
      <c r="V163" s="94">
        <f>+'CO2'!V163+'abs CO2'!V163+'CH4'!V163*PCG!$C$5+N2O!V163*PCG!$C$6+HFC!V163+PFC!V163+'SF6'!V163</f>
        <v>2.1372127741218256</v>
      </c>
      <c r="W163" s="94">
        <f>+'CO2'!W163+'abs CO2'!W163+'CH4'!W163*PCG!$C$5+N2O!W163*PCG!$C$6+HFC!W163+PFC!W163+'SF6'!W163</f>
        <v>3.0947114722491684</v>
      </c>
      <c r="X163" s="94">
        <f>+'CO2'!X163+'abs CO2'!X163+'CH4'!X163*PCG!$C$5+N2O!X163*PCG!$C$6+HFC!X163+PFC!X163+'SF6'!X163</f>
        <v>5.335733961823192</v>
      </c>
      <c r="Y163" s="94">
        <f>+'CO2'!Y163+'abs CO2'!Y163+'CH4'!Y163*PCG!$C$5+N2O!Y163*PCG!$C$6+HFC!Y163+PFC!Y163+'SF6'!Y163</f>
        <v>5.4066216651040655</v>
      </c>
      <c r="Z163" s="94">
        <f>+'CO2'!Z163+'abs CO2'!Z163+'CH4'!Z163*PCG!$C$5+N2O!Z163*PCG!$C$6+HFC!Z163+PFC!Z163+'SF6'!Z163</f>
        <v>4.4807300270460866</v>
      </c>
      <c r="AA163" s="94">
        <f>+'CO2'!AA163+'abs CO2'!AA163+'CH4'!AA163*PCG!$C$5+N2O!AA163*PCG!$C$6+HFC!AA163+PFC!AA163+'SF6'!AA163</f>
        <v>5.2068771383725521</v>
      </c>
      <c r="AB163" s="94">
        <f>+'CO2'!AB163+'abs CO2'!AB163+'CH4'!AB163*PCG!$C$5+N2O!AB163*PCG!$C$6+HFC!AB163+PFC!AB163+'SF6'!AB163</f>
        <v>7.6744162219857843</v>
      </c>
      <c r="AC163" s="94">
        <f>+'CO2'!AC163+'abs CO2'!AC163+'CH4'!AC163*PCG!$C$5+N2O!AC163*PCG!$C$6+HFC!AC163+PFC!AC163+'SF6'!AC163</f>
        <v>7.4925154331634696</v>
      </c>
      <c r="AD163" s="94">
        <f>+'CO2'!AD163+'abs CO2'!AD163+'CH4'!AD163*PCG!$C$5+N2O!AD163*PCG!$C$6+HFC!AD163+PFC!AD163+'SF6'!AD163</f>
        <v>6.6636316891641094</v>
      </c>
      <c r="AE163" s="94">
        <f>+'CO2'!AE163+'abs CO2'!AE163+'CH4'!AE163*PCG!$C$5+N2O!AE163*PCG!$C$6+HFC!AE163+PFC!AE163+'SF6'!AE163</f>
        <v>7.1720439294230056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3.0132264215116251</v>
      </c>
      <c r="M164" s="94">
        <f>+'CO2'!M164+'abs CO2'!M164+'CH4'!M164*PCG!$C$5+N2O!M164*PCG!$C$6+HFC!M164+PFC!M164+'SF6'!M164</f>
        <v>3.6456216148077205</v>
      </c>
      <c r="N164" s="94">
        <f>+'CO2'!N164+'abs CO2'!N164+'CH4'!N164*PCG!$C$5+N2O!N164*PCG!$C$6+HFC!N164+PFC!N164+'SF6'!N164</f>
        <v>9.5235302504357104</v>
      </c>
      <c r="O164" s="94">
        <f>+'CO2'!O164+'abs CO2'!O164+'CH4'!O164*PCG!$C$5+N2O!O164*PCG!$C$6+HFC!O164+PFC!O164+'SF6'!O164</f>
        <v>9.5879247723546506</v>
      </c>
      <c r="P164" s="94">
        <f>+'CO2'!P164+'abs CO2'!P164+'CH4'!P164*PCG!$C$5+N2O!P164*PCG!$C$6+HFC!P164+PFC!P164+'SF6'!P164</f>
        <v>15.325718394536967</v>
      </c>
      <c r="Q164" s="94">
        <f>+'CO2'!Q164+'abs CO2'!Q164+'CH4'!Q164*PCG!$C$5+N2O!Q164*PCG!$C$6+HFC!Q164+PFC!Q164+'SF6'!Q164</f>
        <v>19.122347229061202</v>
      </c>
      <c r="R164" s="94">
        <f>+'CO2'!R164+'abs CO2'!R164+'CH4'!R164*PCG!$C$5+N2O!R164*PCG!$C$6+HFC!R164+PFC!R164+'SF6'!R164</f>
        <v>23.173542169297541</v>
      </c>
      <c r="S164" s="94">
        <f>+'CO2'!S164+'abs CO2'!S164+'CH4'!S164*PCG!$C$5+N2O!S164*PCG!$C$6+HFC!S164+PFC!S164+'SF6'!S164</f>
        <v>29.719360784405282</v>
      </c>
      <c r="T164" s="94">
        <f>+'CO2'!T164+'abs CO2'!T164+'CH4'!T164*PCG!$C$5+N2O!T164*PCG!$C$6+HFC!T164+PFC!T164+'SF6'!T164</f>
        <v>33.336903578878811</v>
      </c>
      <c r="U164" s="94">
        <f>+'CO2'!U164+'abs CO2'!U164+'CH4'!U164*PCG!$C$5+N2O!U164*PCG!$C$6+HFC!U164+PFC!U164+'SF6'!U164</f>
        <v>51.065334849879754</v>
      </c>
      <c r="V164" s="94">
        <f>+'CO2'!V164+'abs CO2'!V164+'CH4'!V164*PCG!$C$5+N2O!V164*PCG!$C$6+HFC!V164+PFC!V164+'SF6'!V164</f>
        <v>42.856913905692444</v>
      </c>
      <c r="W164" s="94">
        <f>+'CO2'!W164+'abs CO2'!W164+'CH4'!W164*PCG!$C$5+N2O!W164*PCG!$C$6+HFC!W164+PFC!W164+'SF6'!W164</f>
        <v>51.440923054136036</v>
      </c>
      <c r="X164" s="94">
        <f>+'CO2'!X164+'abs CO2'!X164+'CH4'!X164*PCG!$C$5+N2O!X164*PCG!$C$6+HFC!X164+PFC!X164+'SF6'!X164</f>
        <v>68.06833901478052</v>
      </c>
      <c r="Y164" s="94">
        <f>+'CO2'!Y164+'abs CO2'!Y164+'CH4'!Y164*PCG!$C$5+N2O!Y164*PCG!$C$6+HFC!Y164+PFC!Y164+'SF6'!Y164</f>
        <v>81.497437655330074</v>
      </c>
      <c r="Z164" s="94">
        <f>+'CO2'!Z164+'abs CO2'!Z164+'CH4'!Z164*PCG!$C$5+N2O!Z164*PCG!$C$6+HFC!Z164+PFC!Z164+'SF6'!Z164</f>
        <v>81.293467549061148</v>
      </c>
      <c r="AA164" s="94">
        <f>+'CO2'!AA164+'abs CO2'!AA164+'CH4'!AA164*PCG!$C$5+N2O!AA164*PCG!$C$6+HFC!AA164+PFC!AA164+'SF6'!AA164</f>
        <v>92.533437988148378</v>
      </c>
      <c r="AB164" s="94">
        <f>+'CO2'!AB164+'abs CO2'!AB164+'CH4'!AB164*PCG!$C$5+N2O!AB164*PCG!$C$6+HFC!AB164+PFC!AB164+'SF6'!AB164</f>
        <v>107.05107572230435</v>
      </c>
      <c r="AC164" s="94">
        <f>+'CO2'!AC164+'abs CO2'!AC164+'CH4'!AC164*PCG!$C$5+N2O!AC164*PCG!$C$6+HFC!AC164+PFC!AC164+'SF6'!AC164</f>
        <v>110.39826485594003</v>
      </c>
      <c r="AD164" s="94">
        <f>+'CO2'!AD164+'abs CO2'!AD164+'CH4'!AD164*PCG!$C$5+N2O!AD164*PCG!$C$6+HFC!AD164+PFC!AD164+'SF6'!AD164</f>
        <v>131.03739838734504</v>
      </c>
      <c r="AE164" s="94">
        <f>+'CO2'!AE164+'abs CO2'!AE164+'CH4'!AE164*PCG!$C$5+N2O!AE164*PCG!$C$6+HFC!AE164+PFC!AE164+'SF6'!AE164</f>
        <v>155.07453007872135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3.1959224902419481E-2</v>
      </c>
      <c r="M165" s="94">
        <f>+'CO2'!M165+'abs CO2'!M165+'CH4'!M165*PCG!$C$5+N2O!M165*PCG!$C$6+HFC!M165+PFC!M165+'SF6'!M165</f>
        <v>3.7817747809479177E-2</v>
      </c>
      <c r="N165" s="94">
        <f>+'CO2'!N165+'abs CO2'!N165+'CH4'!N165*PCG!$C$5+N2O!N165*PCG!$C$6+HFC!N165+PFC!N165+'SF6'!N165</f>
        <v>5.1608044700771433E-2</v>
      </c>
      <c r="O165" s="94">
        <f>+'CO2'!O165+'abs CO2'!O165+'CH4'!O165*PCG!$C$5+N2O!O165*PCG!$C$6+HFC!O165+PFC!O165+'SF6'!O165</f>
        <v>0.13284077972296851</v>
      </c>
      <c r="P165" s="94">
        <f>+'CO2'!P165+'abs CO2'!P165+'CH4'!P165*PCG!$C$5+N2O!P165*PCG!$C$6+HFC!P165+PFC!P165+'SF6'!P165</f>
        <v>0.32108052626929279</v>
      </c>
      <c r="Q165" s="94">
        <f>+'CO2'!Q165+'abs CO2'!Q165+'CH4'!Q165*PCG!$C$5+N2O!Q165*PCG!$C$6+HFC!Q165+PFC!Q165+'SF6'!Q165</f>
        <v>0.44485290919801046</v>
      </c>
      <c r="R165" s="94">
        <f>+'CO2'!R165+'abs CO2'!R165+'CH4'!R165*PCG!$C$5+N2O!R165*PCG!$C$6+HFC!R165+PFC!R165+'SF6'!R165</f>
        <v>0.64709247567767136</v>
      </c>
      <c r="S165" s="94">
        <f>+'CO2'!S165+'abs CO2'!S165+'CH4'!S165*PCG!$C$5+N2O!S165*PCG!$C$6+HFC!S165+PFC!S165+'SF6'!S165</f>
        <v>1.3005625440179887</v>
      </c>
      <c r="T165" s="94">
        <f>+'CO2'!T165+'abs CO2'!T165+'CH4'!T165*PCG!$C$5+N2O!T165*PCG!$C$6+HFC!T165+PFC!T165+'SF6'!T165</f>
        <v>1.5784598270186896</v>
      </c>
      <c r="U165" s="94">
        <f>+'CO2'!U165+'abs CO2'!U165+'CH4'!U165*PCG!$C$5+N2O!U165*PCG!$C$6+HFC!U165+PFC!U165+'SF6'!U165</f>
        <v>2.6942315340776553</v>
      </c>
      <c r="V165" s="94">
        <f>+'CO2'!V165+'abs CO2'!V165+'CH4'!V165*PCG!$C$5+N2O!V165*PCG!$C$6+HFC!V165+PFC!V165+'SF6'!V165</f>
        <v>3.1408416088781532</v>
      </c>
      <c r="W165" s="94">
        <f>+'CO2'!W165+'abs CO2'!W165+'CH4'!W165*PCG!$C$5+N2O!W165*PCG!$C$6+HFC!W165+PFC!W165+'SF6'!W165</f>
        <v>3.6631815545751309</v>
      </c>
      <c r="X165" s="94">
        <f>+'CO2'!X165+'abs CO2'!X165+'CH4'!X165*PCG!$C$5+N2O!X165*PCG!$C$6+HFC!X165+PFC!X165+'SF6'!X165</f>
        <v>4.4058473944123469</v>
      </c>
      <c r="Y165" s="94">
        <f>+'CO2'!Y165+'abs CO2'!Y165+'CH4'!Y165*PCG!$C$5+N2O!Y165*PCG!$C$6+HFC!Y165+PFC!Y165+'SF6'!Y165</f>
        <v>5.5963561243970696</v>
      </c>
      <c r="Z165" s="94">
        <f>+'CO2'!Z165+'abs CO2'!Z165+'CH4'!Z165*PCG!$C$5+N2O!Z165*PCG!$C$6+HFC!Z165+PFC!Z165+'SF6'!Z165</f>
        <v>5.8600078038627705</v>
      </c>
      <c r="AA165" s="94">
        <f>+'CO2'!AA165+'abs CO2'!AA165+'CH4'!AA165*PCG!$C$5+N2O!AA165*PCG!$C$6+HFC!AA165+PFC!AA165+'SF6'!AA165</f>
        <v>6.0194390593814955</v>
      </c>
      <c r="AB165" s="94">
        <f>+'CO2'!AB165+'abs CO2'!AB165+'CH4'!AB165*PCG!$C$5+N2O!AB165*PCG!$C$6+HFC!AB165+PFC!AB165+'SF6'!AB165</f>
        <v>6.687682690727863</v>
      </c>
      <c r="AC165" s="94">
        <f>+'CO2'!AC165+'abs CO2'!AC165+'CH4'!AC165*PCG!$C$5+N2O!AC165*PCG!$C$6+HFC!AC165+PFC!AC165+'SF6'!AC165</f>
        <v>6.5624185426055277</v>
      </c>
      <c r="AD165" s="94">
        <f>+'CO2'!AD165+'abs CO2'!AD165+'CH4'!AD165*PCG!$C$5+N2O!AD165*PCG!$C$6+HFC!AD165+PFC!AD165+'SF6'!AD165</f>
        <v>6.5624755074031142</v>
      </c>
      <c r="AE165" s="94">
        <f>+'CO2'!AE165+'abs CO2'!AE165+'CH4'!AE165*PCG!$C$5+N2O!AE165*PCG!$C$6+HFC!AE165+PFC!AE165+'SF6'!AE165</f>
        <v>6.1424599065815695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4.3979093729925046E-5</v>
      </c>
      <c r="G166" s="94">
        <f>+'CO2'!G166+'abs CO2'!G166+'CH4'!G166*PCG!$C$5+N2O!G166*PCG!$C$6+HFC!G166+PFC!G166+'SF6'!G166</f>
        <v>3.5381822701851115E-5</v>
      </c>
      <c r="H166" s="94">
        <f>+'CO2'!H166+'abs CO2'!H166+'CH4'!H166*PCG!$C$5+N2O!H166*PCG!$C$6+HFC!H166+PFC!H166+'SF6'!H166</f>
        <v>1.1668824749099607E-3</v>
      </c>
      <c r="I166" s="94">
        <f>+'CO2'!I166+'abs CO2'!I166+'CH4'!I166*PCG!$C$5+N2O!I166*PCG!$C$6+HFC!I166+PFC!I166+'SF6'!I166</f>
        <v>2.6305053955007198E-3</v>
      </c>
      <c r="J166" s="94">
        <f>+'CO2'!J166+'abs CO2'!J166+'CH4'!J166*PCG!$C$5+N2O!J166*PCG!$C$6+HFC!J166+PFC!J166+'SF6'!J166</f>
        <v>2.661440497164496E-2</v>
      </c>
      <c r="K166" s="94">
        <f>+'CO2'!K166+'abs CO2'!K166+'CH4'!K166*PCG!$C$5+N2O!K166*PCG!$C$6+HFC!K166+PFC!K166+'SF6'!K166</f>
        <v>2.0418948366169615E-2</v>
      </c>
      <c r="L166" s="94">
        <f>+'CO2'!L166+'abs CO2'!L166+'CH4'!L166*PCG!$C$5+N2O!L166*PCG!$C$6+HFC!L166+PFC!L166+'SF6'!L166</f>
        <v>6.981960510882726E-2</v>
      </c>
      <c r="M166" s="94">
        <f>+'CO2'!M166+'abs CO2'!M166+'CH4'!M166*PCG!$C$5+N2O!M166*PCG!$C$6+HFC!M166+PFC!M166+'SF6'!M166</f>
        <v>5.0333654768770365E-2</v>
      </c>
      <c r="N166" s="94">
        <f>+'CO2'!N166+'abs CO2'!N166+'CH4'!N166*PCG!$C$5+N2O!N166*PCG!$C$6+HFC!N166+PFC!N166+'SF6'!N166</f>
        <v>6.119844049526417E-2</v>
      </c>
      <c r="O166" s="94">
        <f>+'CO2'!O166+'abs CO2'!O166+'CH4'!O166*PCG!$C$5+N2O!O166*PCG!$C$6+HFC!O166+PFC!O166+'SF6'!O166</f>
        <v>0.29840153514612816</v>
      </c>
      <c r="P166" s="94">
        <f>+'CO2'!P166+'abs CO2'!P166+'CH4'!P166*PCG!$C$5+N2O!P166*PCG!$C$6+HFC!P166+PFC!P166+'SF6'!P166</f>
        <v>0.55992402650302753</v>
      </c>
      <c r="Q166" s="94">
        <f>+'CO2'!Q166+'abs CO2'!Q166+'CH4'!Q166*PCG!$C$5+N2O!Q166*PCG!$C$6+HFC!Q166+PFC!Q166+'SF6'!Q166</f>
        <v>0.73861506550098599</v>
      </c>
      <c r="R166" s="94">
        <f>+'CO2'!R166+'abs CO2'!R166+'CH4'!R166*PCG!$C$5+N2O!R166*PCG!$C$6+HFC!R166+PFC!R166+'SF6'!R166</f>
        <v>0.84712193439586247</v>
      </c>
      <c r="S166" s="94">
        <f>+'CO2'!S166+'abs CO2'!S166+'CH4'!S166*PCG!$C$5+N2O!S166*PCG!$C$6+HFC!S166+PFC!S166+'SF6'!S166</f>
        <v>1.3305877971509774</v>
      </c>
      <c r="T166" s="94">
        <f>+'CO2'!T166+'abs CO2'!T166+'CH4'!T166*PCG!$C$5+N2O!T166*PCG!$C$6+HFC!T166+PFC!T166+'SF6'!T166</f>
        <v>1.6944233933993513</v>
      </c>
      <c r="U166" s="94">
        <f>+'CO2'!U166+'abs CO2'!U166+'CH4'!U166*PCG!$C$5+N2O!U166*PCG!$C$6+HFC!U166+PFC!U166+'SF6'!U166</f>
        <v>2.5966038351159368</v>
      </c>
      <c r="V166" s="94">
        <f>+'CO2'!V166+'abs CO2'!V166+'CH4'!V166*PCG!$C$5+N2O!V166*PCG!$C$6+HFC!V166+PFC!V166+'SF6'!V166</f>
        <v>3.2569369463148665</v>
      </c>
      <c r="W166" s="94">
        <f>+'CO2'!W166+'abs CO2'!W166+'CH4'!W166*PCG!$C$5+N2O!W166*PCG!$C$6+HFC!W166+PFC!W166+'SF6'!W166</f>
        <v>4.1579936430772513</v>
      </c>
      <c r="X166" s="94">
        <f>+'CO2'!X166+'abs CO2'!X166+'CH4'!X166*PCG!$C$5+N2O!X166*PCG!$C$6+HFC!X166+PFC!X166+'SF6'!X166</f>
        <v>6.1162966814933242</v>
      </c>
      <c r="Y166" s="94">
        <f>+'CO2'!Y166+'abs CO2'!Y166+'CH4'!Y166*PCG!$C$5+N2O!Y166*PCG!$C$6+HFC!Y166+PFC!Y166+'SF6'!Y166</f>
        <v>6.4087832521818822</v>
      </c>
      <c r="Z166" s="94">
        <f>+'CO2'!Z166+'abs CO2'!Z166+'CH4'!Z166*PCG!$C$5+N2O!Z166*PCG!$C$6+HFC!Z166+PFC!Z166+'SF6'!Z166</f>
        <v>8.4846481159956202</v>
      </c>
      <c r="AA166" s="94">
        <f>+'CO2'!AA166+'abs CO2'!AA166+'CH4'!AA166*PCG!$C$5+N2O!AA166*PCG!$C$6+HFC!AA166+PFC!AA166+'SF6'!AA166</f>
        <v>10.624970614399119</v>
      </c>
      <c r="AB166" s="94">
        <f>+'CO2'!AB166+'abs CO2'!AB166+'CH4'!AB166*PCG!$C$5+N2O!AB166*PCG!$C$6+HFC!AB166+PFC!AB166+'SF6'!AB166</f>
        <v>10.603333339648978</v>
      </c>
      <c r="AC166" s="94">
        <f>+'CO2'!AC166+'abs CO2'!AC166+'CH4'!AC166*PCG!$C$5+N2O!AC166*PCG!$C$6+HFC!AC166+PFC!AC166+'SF6'!AC166</f>
        <v>12.081429046669282</v>
      </c>
      <c r="AD166" s="94">
        <f>+'CO2'!AD166+'abs CO2'!AD166+'CH4'!AD166*PCG!$C$5+N2O!AD166*PCG!$C$6+HFC!AD166+PFC!AD166+'SF6'!AD166</f>
        <v>16.856240470832091</v>
      </c>
      <c r="AE166" s="94">
        <f>+'CO2'!AE166+'abs CO2'!AE166+'CH4'!AE166*PCG!$C$5+N2O!AE166*PCG!$C$6+HFC!AE166+PFC!AE166+'SF6'!AE166</f>
        <v>21.321439505658045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1.2986687371556215E-8</v>
      </c>
      <c r="F167" s="94">
        <f>+'CO2'!F167+'abs CO2'!F167+'CH4'!F167*PCG!$C$5+N2O!F167*PCG!$C$6+HFC!F167+PFC!F167+'SF6'!F167</f>
        <v>1.2036001330081055E-8</v>
      </c>
      <c r="G167" s="94">
        <f>+'CO2'!G167+'abs CO2'!G167+'CH4'!G167*PCG!$C$5+N2O!G167*PCG!$C$6+HFC!G167+PFC!G167+'SF6'!G167</f>
        <v>0.41392451449916629</v>
      </c>
      <c r="H167" s="94">
        <f>+'CO2'!H167+'abs CO2'!H167+'CH4'!H167*PCG!$C$5+N2O!H167*PCG!$C$6+HFC!H167+PFC!H167+'SF6'!H167</f>
        <v>0.94699922628207833</v>
      </c>
      <c r="I167" s="94">
        <f>+'CO2'!I167+'abs CO2'!I167+'CH4'!I167*PCG!$C$5+N2O!I167*PCG!$C$6+HFC!I167+PFC!I167+'SF6'!I167</f>
        <v>2.0093658460003403</v>
      </c>
      <c r="J167" s="94">
        <f>+'CO2'!J167+'abs CO2'!J167+'CH4'!J167*PCG!$C$5+N2O!J167*PCG!$C$6+HFC!J167+PFC!J167+'SF6'!J167</f>
        <v>4.5267305183921298</v>
      </c>
      <c r="K167" s="94">
        <f>+'CO2'!K167+'abs CO2'!K167+'CH4'!K167*PCG!$C$5+N2O!K167*PCG!$C$6+HFC!K167+PFC!K167+'SF6'!K167</f>
        <v>4.751689547806401</v>
      </c>
      <c r="L167" s="94">
        <f>+'CO2'!L167+'abs CO2'!L167+'CH4'!L167*PCG!$C$5+N2O!L167*PCG!$C$6+HFC!L167+PFC!L167+'SF6'!L167</f>
        <v>5.5292253792437149</v>
      </c>
      <c r="M167" s="94">
        <f>+'CO2'!M167+'abs CO2'!M167+'CH4'!M167*PCG!$C$5+N2O!M167*PCG!$C$6+HFC!M167+PFC!M167+'SF6'!M167</f>
        <v>7.3268132912159203</v>
      </c>
      <c r="N167" s="94">
        <f>+'CO2'!N167+'abs CO2'!N167+'CH4'!N167*PCG!$C$5+N2O!N167*PCG!$C$6+HFC!N167+PFC!N167+'SF6'!N167</f>
        <v>8.2356345350848468</v>
      </c>
      <c r="O167" s="94">
        <f>+'CO2'!O167+'abs CO2'!O167+'CH4'!O167*PCG!$C$5+N2O!O167*PCG!$C$6+HFC!O167+PFC!O167+'SF6'!O167</f>
        <v>8.902219865088961</v>
      </c>
      <c r="P167" s="94">
        <f>+'CO2'!P167+'abs CO2'!P167+'CH4'!P167*PCG!$C$5+N2O!P167*PCG!$C$6+HFC!P167+PFC!P167+'SF6'!P167</f>
        <v>10.532832111254377</v>
      </c>
      <c r="Q167" s="94">
        <f>+'CO2'!Q167+'abs CO2'!Q167+'CH4'!Q167*PCG!$C$5+N2O!Q167*PCG!$C$6+HFC!Q167+PFC!Q167+'SF6'!Q167</f>
        <v>12.405718657166654</v>
      </c>
      <c r="R167" s="94">
        <f>+'CO2'!R167+'abs CO2'!R167+'CH4'!R167*PCG!$C$5+N2O!R167*PCG!$C$6+HFC!R167+PFC!R167+'SF6'!R167</f>
        <v>15.140625960704702</v>
      </c>
      <c r="S167" s="94">
        <f>+'CO2'!S167+'abs CO2'!S167+'CH4'!S167*PCG!$C$5+N2O!S167*PCG!$C$6+HFC!S167+PFC!S167+'SF6'!S167</f>
        <v>18.931078926071716</v>
      </c>
      <c r="T167" s="94">
        <f>+'CO2'!T167+'abs CO2'!T167+'CH4'!T167*PCG!$C$5+N2O!T167*PCG!$C$6+HFC!T167+PFC!T167+'SF6'!T167</f>
        <v>22.08248560322151</v>
      </c>
      <c r="U167" s="94">
        <f>+'CO2'!U167+'abs CO2'!U167+'CH4'!U167*PCG!$C$5+N2O!U167*PCG!$C$6+HFC!U167+PFC!U167+'SF6'!U167</f>
        <v>24.94403813897927</v>
      </c>
      <c r="V167" s="94">
        <f>+'CO2'!V167+'abs CO2'!V167+'CH4'!V167*PCG!$C$5+N2O!V167*PCG!$C$6+HFC!V167+PFC!V167+'SF6'!V167</f>
        <v>30.459501755780636</v>
      </c>
      <c r="W167" s="94">
        <f>+'CO2'!W167+'abs CO2'!W167+'CH4'!W167*PCG!$C$5+N2O!W167*PCG!$C$6+HFC!W167+PFC!W167+'SF6'!W167</f>
        <v>26.975908107432822</v>
      </c>
      <c r="X167" s="94">
        <f>+'CO2'!X167+'abs CO2'!X167+'CH4'!X167*PCG!$C$5+N2O!X167*PCG!$C$6+HFC!X167+PFC!X167+'SF6'!X167</f>
        <v>32.57748829779031</v>
      </c>
      <c r="Y167" s="94">
        <f>+'CO2'!Y167+'abs CO2'!Y167+'CH4'!Y167*PCG!$C$5+N2O!Y167*PCG!$C$6+HFC!Y167+PFC!Y167+'SF6'!Y167</f>
        <v>36.492286945311179</v>
      </c>
      <c r="Z167" s="94">
        <f>+'CO2'!Z167+'abs CO2'!Z167+'CH4'!Z167*PCG!$C$5+N2O!Z167*PCG!$C$6+HFC!Z167+PFC!Z167+'SF6'!Z167</f>
        <v>39.91596396796438</v>
      </c>
      <c r="AA167" s="94">
        <f>+'CO2'!AA167+'abs CO2'!AA167+'CH4'!AA167*PCG!$C$5+N2O!AA167*PCG!$C$6+HFC!AA167+PFC!AA167+'SF6'!AA167</f>
        <v>44.32001803975114</v>
      </c>
      <c r="AB167" s="94">
        <f>+'CO2'!AB167+'abs CO2'!AB167+'CH4'!AB167*PCG!$C$5+N2O!AB167*PCG!$C$6+HFC!AB167+PFC!AB167+'SF6'!AB167</f>
        <v>47.407208015054913</v>
      </c>
      <c r="AC167" s="94">
        <f>+'CO2'!AC167+'abs CO2'!AC167+'CH4'!AC167*PCG!$C$5+N2O!AC167*PCG!$C$6+HFC!AC167+PFC!AC167+'SF6'!AC167</f>
        <v>52.518386807903987</v>
      </c>
      <c r="AD167" s="94">
        <f>+'CO2'!AD167+'abs CO2'!AD167+'CH4'!AD167*PCG!$C$5+N2O!AD167*PCG!$C$6+HFC!AD167+PFC!AD167+'SF6'!AD167</f>
        <v>58.051716390064904</v>
      </c>
      <c r="AE167" s="94">
        <f>+'CO2'!AE167+'abs CO2'!AE167+'CH4'!AE167*PCG!$C$5+N2O!AE167*PCG!$C$6+HFC!AE167+PFC!AE167+'SF6'!AE167</f>
        <v>61.32725585159578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7.8519120079508431E-4</v>
      </c>
      <c r="Q168" s="94">
        <f>+'CO2'!Q168+'abs CO2'!Q168+'CH4'!Q168*PCG!$C$5+N2O!Q168*PCG!$C$6+HFC!Q168+PFC!Q168+'SF6'!Q168</f>
        <v>0.37077630237945047</v>
      </c>
      <c r="R168" s="94">
        <f>+'CO2'!R168+'abs CO2'!R168+'CH4'!R168*PCG!$C$5+N2O!R168*PCG!$C$6+HFC!R168+PFC!R168+'SF6'!R168</f>
        <v>1.1003043297601998</v>
      </c>
      <c r="S168" s="94">
        <f>+'CO2'!S168+'abs CO2'!S168+'CH4'!S168*PCG!$C$5+N2O!S168*PCG!$C$6+HFC!S168+PFC!S168+'SF6'!S168</f>
        <v>0.81363216484456391</v>
      </c>
      <c r="T168" s="94">
        <f>+'CO2'!T168+'abs CO2'!T168+'CH4'!T168*PCG!$C$5+N2O!T168*PCG!$C$6+HFC!T168+PFC!T168+'SF6'!T168</f>
        <v>0.52981063640713955</v>
      </c>
      <c r="U168" s="94">
        <f>+'CO2'!U168+'abs CO2'!U168+'CH4'!U168*PCG!$C$5+N2O!U168*PCG!$C$6+HFC!U168+PFC!U168+'SF6'!U168</f>
        <v>1.4470492065910288</v>
      </c>
      <c r="V168" s="94">
        <f>+'CO2'!V168+'abs CO2'!V168+'CH4'!V168*PCG!$C$5+N2O!V168*PCG!$C$6+HFC!V168+PFC!V168+'SF6'!V168</f>
        <v>1.8607182767177717</v>
      </c>
      <c r="W168" s="94">
        <f>+'CO2'!W168+'abs CO2'!W168+'CH4'!W168*PCG!$C$5+N2O!W168*PCG!$C$6+HFC!W168+PFC!W168+'SF6'!W168</f>
        <v>5.3215873567453116</v>
      </c>
      <c r="X168" s="94">
        <f>+'CO2'!X168+'abs CO2'!X168+'CH4'!X168*PCG!$C$5+N2O!X168*PCG!$C$6+HFC!X168+PFC!X168+'SF6'!X168</f>
        <v>2.5223077576321398</v>
      </c>
      <c r="Y168" s="94">
        <f>+'CO2'!Y168+'abs CO2'!Y168+'CH4'!Y168*PCG!$C$5+N2O!Y168*PCG!$C$6+HFC!Y168+PFC!Y168+'SF6'!Y168</f>
        <v>5.3277136589013274</v>
      </c>
      <c r="Z168" s="94">
        <f>+'CO2'!Z168+'abs CO2'!Z168+'CH4'!Z168*PCG!$C$5+N2O!Z168*PCG!$C$6+HFC!Z168+PFC!Z168+'SF6'!Z168</f>
        <v>3.631229435695178</v>
      </c>
      <c r="AA168" s="94">
        <f>+'CO2'!AA168+'abs CO2'!AA168+'CH4'!AA168*PCG!$C$5+N2O!AA168*PCG!$C$6+HFC!AA168+PFC!AA168+'SF6'!AA168</f>
        <v>4.8915324431256311</v>
      </c>
      <c r="AB168" s="94">
        <f>+'CO2'!AB168+'abs CO2'!AB168+'CH4'!AB168*PCG!$C$5+N2O!AB168*PCG!$C$6+HFC!AB168+PFC!AB168+'SF6'!AB168</f>
        <v>5.4097075782930455</v>
      </c>
      <c r="AC168" s="94">
        <f>+'CO2'!AC168+'abs CO2'!AC168+'CH4'!AC168*PCG!$C$5+N2O!AC168*PCG!$C$6+HFC!AC168+PFC!AC168+'SF6'!AC168</f>
        <v>8.7162226658387603</v>
      </c>
      <c r="AD168" s="94">
        <f>+'CO2'!AD168+'abs CO2'!AD168+'CH4'!AD168*PCG!$C$5+N2O!AD168*PCG!$C$6+HFC!AD168+PFC!AD168+'SF6'!AD168</f>
        <v>7.7083433688602634</v>
      </c>
      <c r="AE168" s="94">
        <f>+'CO2'!AE168+'abs CO2'!AE168+'CH4'!AE168*PCG!$C$5+N2O!AE168*PCG!$C$6+HFC!AE168+PFC!AE168+'SF6'!AE168</f>
        <v>6.3389138165145296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9.7052267134313929E-3</v>
      </c>
      <c r="K169" s="94">
        <f>+'CO2'!K169+'abs CO2'!K169+'CH4'!K169*PCG!$C$5+N2O!K169*PCG!$C$6+HFC!K169+PFC!K169+'SF6'!K169</f>
        <v>2.2868488735869056E-2</v>
      </c>
      <c r="L169" s="94">
        <f>+'CO2'!L169+'abs CO2'!L169+'CH4'!L169*PCG!$C$5+N2O!L169*PCG!$C$6+HFC!L169+PFC!L169+'SF6'!L169</f>
        <v>4.8905461189402755E-2</v>
      </c>
      <c r="M169" s="94">
        <f>+'CO2'!M169+'abs CO2'!M169+'CH4'!M169*PCG!$C$5+N2O!M169*PCG!$C$6+HFC!M169+PFC!M169+'SF6'!M169</f>
        <v>8.9671354959692348E-2</v>
      </c>
      <c r="N169" s="94">
        <f>+'CO2'!N169+'abs CO2'!N169+'CH4'!N169*PCG!$C$5+N2O!N169*PCG!$C$6+HFC!N169+PFC!N169+'SF6'!N169</f>
        <v>0.14321980516120308</v>
      </c>
      <c r="O169" s="94">
        <f>+'CO2'!O169+'abs CO2'!O169+'CH4'!O169*PCG!$C$5+N2O!O169*PCG!$C$6+HFC!O169+PFC!O169+'SF6'!O169</f>
        <v>0.19986892973404261</v>
      </c>
      <c r="P169" s="94">
        <f>+'CO2'!P169+'abs CO2'!P169+'CH4'!P169*PCG!$C$5+N2O!P169*PCG!$C$6+HFC!P169+PFC!P169+'SF6'!P169</f>
        <v>0.22475463518059599</v>
      </c>
      <c r="Q169" s="94">
        <f>+'CO2'!Q169+'abs CO2'!Q169+'CH4'!Q169*PCG!$C$5+N2O!Q169*PCG!$C$6+HFC!Q169+PFC!Q169+'SF6'!Q169</f>
        <v>0.25026866679998044</v>
      </c>
      <c r="R169" s="94">
        <f>+'CO2'!R169+'abs CO2'!R169+'CH4'!R169*PCG!$C$5+N2O!R169*PCG!$C$6+HFC!R169+PFC!R169+'SF6'!R169</f>
        <v>0.2850323032481043</v>
      </c>
      <c r="S169" s="94">
        <f>+'CO2'!S169+'abs CO2'!S169+'CH4'!S169*PCG!$C$5+N2O!S169*PCG!$C$6+HFC!S169+PFC!S169+'SF6'!S169</f>
        <v>0.34242240540975138</v>
      </c>
      <c r="T169" s="94">
        <f>+'CO2'!T169+'abs CO2'!T169+'CH4'!T169*PCG!$C$5+N2O!T169*PCG!$C$6+HFC!T169+PFC!T169+'SF6'!T169</f>
        <v>0.40919486125553967</v>
      </c>
      <c r="U169" s="94">
        <f>+'CO2'!U169+'abs CO2'!U169+'CH4'!U169*PCG!$C$5+N2O!U169*PCG!$C$6+HFC!U169+PFC!U169+'SF6'!U169</f>
        <v>0.6264462165720891</v>
      </c>
      <c r="V169" s="94">
        <f>+'CO2'!V169+'abs CO2'!V169+'CH4'!V169*PCG!$C$5+N2O!V169*PCG!$C$6+HFC!V169+PFC!V169+'SF6'!V169</f>
        <v>0.73025072709133521</v>
      </c>
      <c r="W169" s="94">
        <f>+'CO2'!W169+'abs CO2'!W169+'CH4'!W169*PCG!$C$5+N2O!W169*PCG!$C$6+HFC!W169+PFC!W169+'SF6'!W169</f>
        <v>0.97904809673618731</v>
      </c>
      <c r="X169" s="94">
        <f>+'CO2'!X169+'abs CO2'!X169+'CH4'!X169*PCG!$C$5+N2O!X169*PCG!$C$6+HFC!X169+PFC!X169+'SF6'!X169</f>
        <v>1.340782093052806</v>
      </c>
      <c r="Y169" s="94">
        <f>+'CO2'!Y169+'abs CO2'!Y169+'CH4'!Y169*PCG!$C$5+N2O!Y169*PCG!$C$6+HFC!Y169+PFC!Y169+'SF6'!Y169</f>
        <v>2.0185211027000092</v>
      </c>
      <c r="Z169" s="94">
        <f>+'CO2'!Z169+'abs CO2'!Z169+'CH4'!Z169*PCG!$C$5+N2O!Z169*PCG!$C$6+HFC!Z169+PFC!Z169+'SF6'!Z169</f>
        <v>2.450124908004133</v>
      </c>
      <c r="AA169" s="94">
        <f>+'CO2'!AA169+'abs CO2'!AA169+'CH4'!AA169*PCG!$C$5+N2O!AA169*PCG!$C$6+HFC!AA169+PFC!AA169+'SF6'!AA169</f>
        <v>2.8620455780679732</v>
      </c>
      <c r="AB169" s="94">
        <f>+'CO2'!AB169+'abs CO2'!AB169+'CH4'!AB169*PCG!$C$5+N2O!AB169*PCG!$C$6+HFC!AB169+PFC!AB169+'SF6'!AB169</f>
        <v>3.0622041649309879</v>
      </c>
      <c r="AC169" s="94">
        <f>+'CO2'!AC169+'abs CO2'!AC169+'CH4'!AC169*PCG!$C$5+N2O!AC169*PCG!$C$6+HFC!AC169+PFC!AC169+'SF6'!AC169</f>
        <v>3.394554561090354</v>
      </c>
      <c r="AD169" s="94">
        <f>+'CO2'!AD169+'abs CO2'!AD169+'CH4'!AD169*PCG!$C$5+N2O!AD169*PCG!$C$6+HFC!AD169+PFC!AD169+'SF6'!AD169</f>
        <v>3.3701196268795739</v>
      </c>
      <c r="AE169" s="94">
        <f>+'CO2'!AE169+'abs CO2'!AE169+'CH4'!AE169*PCG!$C$5+N2O!AE169*PCG!$C$6+HFC!AE169+PFC!AE169+'SF6'!AE169</f>
        <v>3.2988468837659957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0.49267121044900675</v>
      </c>
      <c r="V170" s="94">
        <f>+'CO2'!V170+'abs CO2'!V170+'CH4'!V170*PCG!$C$5+N2O!V170*PCG!$C$6+HFC!V170+PFC!V170+'SF6'!V170</f>
        <v>1.0567964893880999</v>
      </c>
      <c r="W170" s="94">
        <f>+'CO2'!W170+'abs CO2'!W170+'CH4'!W170*PCG!$C$5+N2O!W170*PCG!$C$6+HFC!W170+PFC!W170+'SF6'!W170</f>
        <v>1.2329608724737511</v>
      </c>
      <c r="X170" s="94">
        <f>+'CO2'!X170+'abs CO2'!X170+'CH4'!X170*PCG!$C$5+N2O!X170*PCG!$C$6+HFC!X170+PFC!X170+'SF6'!X170</f>
        <v>1.3396252367798067</v>
      </c>
      <c r="Y170" s="94">
        <f>+'CO2'!Y170+'abs CO2'!Y170+'CH4'!Y170*PCG!$C$5+N2O!Y170*PCG!$C$6+HFC!Y170+PFC!Y170+'SF6'!Y170</f>
        <v>1.4508744083205736</v>
      </c>
      <c r="Z170" s="94">
        <f>+'CO2'!Z170+'abs CO2'!Z170+'CH4'!Z170*PCG!$C$5+N2O!Z170*PCG!$C$6+HFC!Z170+PFC!Z170+'SF6'!Z170</f>
        <v>1.6351591916410928</v>
      </c>
      <c r="AA170" s="94">
        <f>+'CO2'!AA170+'abs CO2'!AA170+'CH4'!AA170*PCG!$C$5+N2O!AA170*PCG!$C$6+HFC!AA170+PFC!AA170+'SF6'!AA170</f>
        <v>1.5654660925181663</v>
      </c>
      <c r="AB170" s="94">
        <f>+'CO2'!AB170+'abs CO2'!AB170+'CH4'!AB170*PCG!$C$5+N2O!AB170*PCG!$C$6+HFC!AB170+PFC!AB170+'SF6'!AB170</f>
        <v>1.1155893814736086</v>
      </c>
      <c r="AC170" s="94">
        <f>+'CO2'!AC170+'abs CO2'!AC170+'CH4'!AC170*PCG!$C$5+N2O!AC170*PCG!$C$6+HFC!AC170+PFC!AC170+'SF6'!AC170</f>
        <v>1.9678414572570635</v>
      </c>
      <c r="AD170" s="94">
        <f>+'CO2'!AD170+'abs CO2'!AD170+'CH4'!AD170*PCG!$C$5+N2O!AD170*PCG!$C$6+HFC!AD170+PFC!AD170+'SF6'!AD170</f>
        <v>2.5412517322584032</v>
      </c>
      <c r="AE170" s="94">
        <f>+'CO2'!AE170+'abs CO2'!AE170+'CH4'!AE170*PCG!$C$5+N2O!AE170*PCG!$C$6+HFC!AE170+PFC!AE170+'SF6'!AE170</f>
        <v>1.8725173511578921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2.3490814003230127E-2</v>
      </c>
      <c r="L171" s="94">
        <f>+'CO2'!L171+'abs CO2'!L171+'CH4'!L171*PCG!$C$5+N2O!L171*PCG!$C$6+HFC!L171+PFC!L171+'SF6'!L171</f>
        <v>0.16566448678580323</v>
      </c>
      <c r="M171" s="94">
        <f>+'CO2'!M171+'abs CO2'!M171+'CH4'!M171*PCG!$C$5+N2O!M171*PCG!$C$6+HFC!M171+PFC!M171+'SF6'!M171</f>
        <v>0.33886840145111363</v>
      </c>
      <c r="N171" s="94">
        <f>+'CO2'!N171+'abs CO2'!N171+'CH4'!N171*PCG!$C$5+N2O!N171*PCG!$C$6+HFC!N171+PFC!N171+'SF6'!N171</f>
        <v>0.42417454971300461</v>
      </c>
      <c r="O171" s="94">
        <f>+'CO2'!O171+'abs CO2'!O171+'CH4'!O171*PCG!$C$5+N2O!O171*PCG!$C$6+HFC!O171+PFC!O171+'SF6'!O171</f>
        <v>0.40689812010760212</v>
      </c>
      <c r="P171" s="94">
        <f>+'CO2'!P171+'abs CO2'!P171+'CH4'!P171*PCG!$C$5+N2O!P171*PCG!$C$6+HFC!P171+PFC!P171+'SF6'!P171</f>
        <v>0.30531696987166651</v>
      </c>
      <c r="Q171" s="94">
        <f>+'CO2'!Q171+'abs CO2'!Q171+'CH4'!Q171*PCG!$C$5+N2O!Q171*PCG!$C$6+HFC!Q171+PFC!Q171+'SF6'!Q171</f>
        <v>0.17150263870862364</v>
      </c>
      <c r="R171" s="94">
        <f>+'CO2'!R171+'abs CO2'!R171+'CH4'!R171*PCG!$C$5+N2O!R171*PCG!$C$6+HFC!R171+PFC!R171+'SF6'!R171</f>
        <v>0.21172964179436646</v>
      </c>
      <c r="S171" s="94">
        <f>+'CO2'!S171+'abs CO2'!S171+'CH4'!S171*PCG!$C$5+N2O!S171*PCG!$C$6+HFC!S171+PFC!S171+'SF6'!S171</f>
        <v>0.28225284018661251</v>
      </c>
      <c r="T171" s="94">
        <f>+'CO2'!T171+'abs CO2'!T171+'CH4'!T171*PCG!$C$5+N2O!T171*PCG!$C$6+HFC!T171+PFC!T171+'SF6'!T171</f>
        <v>0.24102633910940083</v>
      </c>
      <c r="U171" s="94">
        <f>+'CO2'!U171+'abs CO2'!U171+'CH4'!U171*PCG!$C$5+N2O!U171*PCG!$C$6+HFC!U171+PFC!U171+'SF6'!U171</f>
        <v>0.14811370700736176</v>
      </c>
      <c r="V171" s="94">
        <f>+'CO2'!V171+'abs CO2'!V171+'CH4'!V171*PCG!$C$5+N2O!V171*PCG!$C$6+HFC!V171+PFC!V171+'SF6'!V171</f>
        <v>0.11892160223664158</v>
      </c>
      <c r="W171" s="94">
        <f>+'CO2'!W171+'abs CO2'!W171+'CH4'!W171*PCG!$C$5+N2O!W171*PCG!$C$6+HFC!W171+PFC!W171+'SF6'!W171</f>
        <v>0.28063050260660016</v>
      </c>
      <c r="X171" s="94">
        <f>+'CO2'!X171+'abs CO2'!X171+'CH4'!X171*PCG!$C$5+N2O!X171*PCG!$C$6+HFC!X171+PFC!X171+'SF6'!X171</f>
        <v>0.67481492661424136</v>
      </c>
      <c r="Y171" s="94">
        <f>+'CO2'!Y171+'abs CO2'!Y171+'CH4'!Y171*PCG!$C$5+N2O!Y171*PCG!$C$6+HFC!Y171+PFC!Y171+'SF6'!Y171</f>
        <v>1.1984512310404294</v>
      </c>
      <c r="Z171" s="94">
        <f>+'CO2'!Z171+'abs CO2'!Z171+'CH4'!Z171*PCG!$C$5+N2O!Z171*PCG!$C$6+HFC!Z171+PFC!Z171+'SF6'!Z171</f>
        <v>1.8107385824256612</v>
      </c>
      <c r="AA171" s="94">
        <f>+'CO2'!AA171+'abs CO2'!AA171+'CH4'!AA171*PCG!$C$5+N2O!AA171*PCG!$C$6+HFC!AA171+PFC!AA171+'SF6'!AA171</f>
        <v>1.9384797992300411</v>
      </c>
      <c r="AB171" s="94">
        <f>+'CO2'!AB171+'abs CO2'!AB171+'CH4'!AB171*PCG!$C$5+N2O!AB171*PCG!$C$6+HFC!AB171+PFC!AB171+'SF6'!AB171</f>
        <v>1.8426087128083335</v>
      </c>
      <c r="AC171" s="94">
        <f>+'CO2'!AC171+'abs CO2'!AC171+'CH4'!AC171*PCG!$C$5+N2O!AC171*PCG!$C$6+HFC!AC171+PFC!AC171+'SF6'!AC171</f>
        <v>2.1471126724590111</v>
      </c>
      <c r="AD171" s="94">
        <f>+'CO2'!AD171+'abs CO2'!AD171+'CH4'!AD171*PCG!$C$5+N2O!AD171*PCG!$C$6+HFC!AD171+PFC!AD171+'SF6'!AD171</f>
        <v>2.3247749492974061</v>
      </c>
      <c r="AE171" s="94">
        <f>+'CO2'!AE171+'abs CO2'!AE171+'CH4'!AE171*PCG!$C$5+N2O!AE171*PCG!$C$6+HFC!AE171+PFC!AE171+'SF6'!AE171</f>
        <v>2.9930459354503194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6.0407533669771245E-2</v>
      </c>
      <c r="D173" s="33">
        <f t="shared" ref="D173:AE173" si="42">+D174+D178+D182+D186</f>
        <v>6.0407533669771266E-2</v>
      </c>
      <c r="E173" s="33">
        <f t="shared" si="42"/>
        <v>6.0407533669771259E-2</v>
      </c>
      <c r="F173" s="33">
        <f t="shared" si="42"/>
        <v>1.4968152579465008</v>
      </c>
      <c r="G173" s="33">
        <f t="shared" si="42"/>
        <v>1.5357223633553054</v>
      </c>
      <c r="H173" s="33">
        <f t="shared" si="42"/>
        <v>1.6812999472160968</v>
      </c>
      <c r="I173" s="33">
        <f t="shared" si="42"/>
        <v>1.7153068739695989</v>
      </c>
      <c r="J173" s="33">
        <f t="shared" si="42"/>
        <v>3.8067596512573361</v>
      </c>
      <c r="K173" s="33">
        <f t="shared" si="42"/>
        <v>3.4291359181340195</v>
      </c>
      <c r="L173" s="33">
        <f t="shared" si="42"/>
        <v>3.7822456847661443</v>
      </c>
      <c r="M173" s="33">
        <f t="shared" si="42"/>
        <v>4.4247512562692197</v>
      </c>
      <c r="N173" s="33">
        <f t="shared" si="42"/>
        <v>3.5642978563621543</v>
      </c>
      <c r="O173" s="33">
        <f t="shared" si="42"/>
        <v>3.9837714540319049</v>
      </c>
      <c r="P173" s="33">
        <f t="shared" si="42"/>
        <v>5.0544409273207398</v>
      </c>
      <c r="Q173" s="33">
        <f t="shared" si="42"/>
        <v>4.7534926817308678</v>
      </c>
      <c r="R173" s="33">
        <f t="shared" si="42"/>
        <v>4.193458722594392</v>
      </c>
      <c r="S173" s="33">
        <f t="shared" si="42"/>
        <v>4.381671163853234</v>
      </c>
      <c r="T173" s="33">
        <f t="shared" si="42"/>
        <v>4.4468753187754695</v>
      </c>
      <c r="U173" s="33">
        <f t="shared" si="42"/>
        <v>4.6090222932113161</v>
      </c>
      <c r="V173" s="33">
        <f t="shared" si="42"/>
        <v>5.378483797229638</v>
      </c>
      <c r="W173" s="33">
        <f t="shared" si="42"/>
        <v>7.6011744982922718</v>
      </c>
      <c r="X173" s="33">
        <f t="shared" si="42"/>
        <v>4.9590124136140128</v>
      </c>
      <c r="Y173" s="33">
        <f t="shared" si="42"/>
        <v>5.4173823560861036</v>
      </c>
      <c r="Z173" s="33">
        <f t="shared" si="42"/>
        <v>5.7449594567838496</v>
      </c>
      <c r="AA173" s="33">
        <f t="shared" si="42"/>
        <v>5.6660054791462997</v>
      </c>
      <c r="AB173" s="33">
        <f t="shared" si="42"/>
        <v>5.9679320325780854</v>
      </c>
      <c r="AC173" s="33">
        <f t="shared" si="42"/>
        <v>4.9957187813203294</v>
      </c>
      <c r="AD173" s="33">
        <f t="shared" si="42"/>
        <v>5.4886542220385381</v>
      </c>
      <c r="AE173" s="33">
        <f t="shared" si="42"/>
        <v>5.2099435018544114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1.4364077242767297</v>
      </c>
      <c r="G174" s="33">
        <f t="shared" si="43"/>
        <v>1.4753148296855343</v>
      </c>
      <c r="H174" s="33">
        <f t="shared" si="43"/>
        <v>1.6208924135463256</v>
      </c>
      <c r="I174" s="33">
        <f t="shared" si="43"/>
        <v>1.6548993402998278</v>
      </c>
      <c r="J174" s="33">
        <f t="shared" si="43"/>
        <v>3.7463521175875649</v>
      </c>
      <c r="K174" s="33">
        <f t="shared" si="43"/>
        <v>3.3687283844642484</v>
      </c>
      <c r="L174" s="33">
        <f t="shared" si="43"/>
        <v>3.7218381510963732</v>
      </c>
      <c r="M174" s="33">
        <f t="shared" si="43"/>
        <v>4.3643437225994486</v>
      </c>
      <c r="N174" s="33">
        <f t="shared" si="43"/>
        <v>3.5038903226923832</v>
      </c>
      <c r="O174" s="33">
        <f t="shared" si="43"/>
        <v>3.9233639203621338</v>
      </c>
      <c r="P174" s="33">
        <f t="shared" si="43"/>
        <v>4.9942526025646785</v>
      </c>
      <c r="Q174" s="33">
        <f t="shared" si="43"/>
        <v>4.693537064386951</v>
      </c>
      <c r="R174" s="33">
        <f t="shared" si="43"/>
        <v>4.1337281376049342</v>
      </c>
      <c r="S174" s="33">
        <f t="shared" si="43"/>
        <v>4.3221701023164121</v>
      </c>
      <c r="T174" s="33">
        <f t="shared" si="43"/>
        <v>4.3875891590157723</v>
      </c>
      <c r="U174" s="33">
        <f t="shared" si="43"/>
        <v>4.5499741682271297</v>
      </c>
      <c r="V174" s="33">
        <f t="shared" si="43"/>
        <v>5.319660696681388</v>
      </c>
      <c r="W174" s="33">
        <f t="shared" si="43"/>
        <v>7.542558606570605</v>
      </c>
      <c r="X174" s="33">
        <f t="shared" si="43"/>
        <v>4.9006079585014408</v>
      </c>
      <c r="Y174" s="33">
        <f t="shared" si="43"/>
        <v>5.368854858285367</v>
      </c>
      <c r="Z174" s="33">
        <f t="shared" si="43"/>
        <v>5.7062079806739607</v>
      </c>
      <c r="AA174" s="33">
        <f t="shared" si="43"/>
        <v>5.6249498662879684</v>
      </c>
      <c r="AB174" s="33">
        <f t="shared" si="43"/>
        <v>5.9246001585194321</v>
      </c>
      <c r="AC174" s="33">
        <f t="shared" si="43"/>
        <v>4.9608229577142851</v>
      </c>
      <c r="AD174" s="33">
        <f t="shared" si="43"/>
        <v>5.4604126135118678</v>
      </c>
      <c r="AE174" s="33">
        <f t="shared" si="43"/>
        <v>5.1883389959326394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0.38172610817610075</v>
      </c>
      <c r="G175" s="94">
        <f>+'CO2'!G175+'abs CO2'!G175+'CH4'!G175*PCG!$C$5+N2O!G175*PCG!$C$6+HFC!G175+PFC!G175+'SF6'!G175</f>
        <v>0.26838878993710691</v>
      </c>
      <c r="H175" s="94">
        <f>+'CO2'!H175+'abs CO2'!H175+'CH4'!H175*PCG!$C$5+N2O!H175*PCG!$C$6+HFC!H175+PFC!H175+'SF6'!H175</f>
        <v>0.32491854706316048</v>
      </c>
      <c r="I175" s="94">
        <f>+'CO2'!I175+'abs CO2'!I175+'CH4'!I175*PCG!$C$5+N2O!I175*PCG!$C$6+HFC!I175+PFC!I175+'SF6'!I175</f>
        <v>0.37876227397394935</v>
      </c>
      <c r="J175" s="94">
        <f>+'CO2'!J175+'abs CO2'!J175+'CH4'!J175*PCG!$C$5+N2O!J175*PCG!$C$6+HFC!J175+PFC!J175+'SF6'!J175</f>
        <v>1.2425695495958551</v>
      </c>
      <c r="K175" s="94">
        <f>+'CO2'!K175+'abs CO2'!K175+'CH4'!K175*PCG!$C$5+N2O!K175*PCG!$C$6+HFC!K175+PFC!K175+'SF6'!K175</f>
        <v>0.66283638317098437</v>
      </c>
      <c r="L175" s="94">
        <f>+'CO2'!L175+'abs CO2'!L175+'CH4'!L175*PCG!$C$5+N2O!L175*PCG!$C$6+HFC!L175+PFC!L175+'SF6'!L175</f>
        <v>0.69402519544041452</v>
      </c>
      <c r="M175" s="94">
        <f>+'CO2'!M175+'abs CO2'!M175+'CH4'!M175*PCG!$C$5+N2O!M175*PCG!$C$6+HFC!M175+PFC!M175+'SF6'!M175</f>
        <v>0.65963778243402915</v>
      </c>
      <c r="N175" s="94">
        <f>+'CO2'!N175+'abs CO2'!N175+'CH4'!N175*PCG!$C$5+N2O!N175*PCG!$C$6+HFC!N175+PFC!N175+'SF6'!N175</f>
        <v>0.42640975524503061</v>
      </c>
      <c r="O175" s="94">
        <f>+'CO2'!O175+'abs CO2'!O175+'CH4'!O175*PCG!$C$5+N2O!O175*PCG!$C$6+HFC!O175+PFC!O175+'SF6'!O175</f>
        <v>0.64807253091911043</v>
      </c>
      <c r="P175" s="94">
        <f>+'CO2'!P175+'abs CO2'!P175+'CH4'!P175*PCG!$C$5+N2O!P175*PCG!$C$6+HFC!P175+PFC!P175+'SF6'!P175</f>
        <v>0.51767226456692916</v>
      </c>
      <c r="Q175" s="94">
        <f>+'CO2'!Q175+'abs CO2'!Q175+'CH4'!Q175*PCG!$C$5+N2O!Q175*PCG!$C$6+HFC!Q175+PFC!Q175+'SF6'!Q175</f>
        <v>0.72682272575927998</v>
      </c>
      <c r="R175" s="94">
        <f>+'CO2'!R175+'abs CO2'!R175+'CH4'!R175*PCG!$C$5+N2O!R175*PCG!$C$6+HFC!R175+PFC!R175+'SF6'!R175</f>
        <v>0.75059760863457248</v>
      </c>
      <c r="S175" s="94">
        <f>+'CO2'!S175+'abs CO2'!S175+'CH4'!S175*PCG!$C$5+N2O!S175*PCG!$C$6+HFC!S175+PFC!S175+'SF6'!S175</f>
        <v>0.75877156431739767</v>
      </c>
      <c r="T175" s="94">
        <f>+'CO2'!T175+'abs CO2'!T175+'CH4'!T175*PCG!$C$5+N2O!T175*PCG!$C$6+HFC!T175+PFC!T175+'SF6'!T175</f>
        <v>0.5428082596845426</v>
      </c>
      <c r="U175" s="94">
        <f>+'CO2'!U175+'abs CO2'!U175+'CH4'!U175*PCG!$C$5+N2O!U175*PCG!$C$6+HFC!U175+PFC!U175+'SF6'!U175</f>
        <v>0.68071487242902207</v>
      </c>
      <c r="V175" s="94">
        <f>+'CO2'!V175+'abs CO2'!V175+'CH4'!V175*PCG!$C$5+N2O!V175*PCG!$C$6+HFC!V175+PFC!V175+'SF6'!V175</f>
        <v>0.98546108214511052</v>
      </c>
      <c r="W175" s="94">
        <f>+'CO2'!W175+'abs CO2'!W175+'CH4'!W175*PCG!$C$5+N2O!W175*PCG!$C$6+HFC!W175+PFC!W175+'SF6'!W175</f>
        <v>1.0973381394812678</v>
      </c>
      <c r="X175" s="94">
        <f>+'CO2'!X175+'abs CO2'!X175+'CH4'!X175*PCG!$C$5+N2O!X175*PCG!$C$6+HFC!X175+PFC!X175+'SF6'!X175</f>
        <v>0.61078020518731979</v>
      </c>
      <c r="Y175" s="94">
        <f>+'CO2'!Y175+'abs CO2'!Y175+'CH4'!Y175*PCG!$C$5+N2O!Y175*PCG!$C$6+HFC!Y175+PFC!Y175+'SF6'!Y175</f>
        <v>0.76906524592547709</v>
      </c>
      <c r="Z175" s="94">
        <f>+'CO2'!Z175+'abs CO2'!Z175+'CH4'!Z175*PCG!$C$5+N2O!Z175*PCG!$C$6+HFC!Z175+PFC!Z175+'SF6'!Z175</f>
        <v>1.0397492614442014</v>
      </c>
      <c r="AA175" s="94">
        <f>+'CO2'!AA175+'abs CO2'!AA175+'CH4'!AA175*PCG!$C$5+N2O!AA175*PCG!$C$6+HFC!AA175+PFC!AA175+'SF6'!AA175</f>
        <v>0.71110984457593707</v>
      </c>
      <c r="AB175" s="94">
        <f>+'CO2'!AB175+'abs CO2'!AB175+'CH4'!AB175*PCG!$C$5+N2O!AB175*PCG!$C$6+HFC!AB175+PFC!AB175+'SF6'!AB175</f>
        <v>0.76481084032078972</v>
      </c>
      <c r="AC175" s="94">
        <f>+'CO2'!AC175+'abs CO2'!AC175+'CH4'!AC175*PCG!$C$5+N2O!AC175*PCG!$C$6+HFC!AC175+PFC!AC175+'SF6'!AC175</f>
        <v>0.74564338285714282</v>
      </c>
      <c r="AD175" s="94">
        <f>+'CO2'!AD175+'abs CO2'!AD175+'CH4'!AD175*PCG!$C$5+N2O!AD175*PCG!$C$6+HFC!AD175+PFC!AD175+'SF6'!AD175</f>
        <v>1.2461452635423007</v>
      </c>
      <c r="AE175" s="94">
        <f>+'CO2'!AE175+'abs CO2'!AE175+'CH4'!AE175*PCG!$C$5+N2O!AE175*PCG!$C$6+HFC!AE175+PFC!AE175+'SF6'!AE175</f>
        <v>1.0104015857182296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1.0546816161006289</v>
      </c>
      <c r="G176" s="94">
        <f>+'CO2'!G176+'abs CO2'!G176+'CH4'!G176*PCG!$C$5+N2O!G176*PCG!$C$6+HFC!G176+PFC!G176+'SF6'!G176</f>
        <v>1.134271951698113</v>
      </c>
      <c r="H176" s="94">
        <f>+'CO2'!H176+'abs CO2'!H176+'CH4'!H176*PCG!$C$5+N2O!H176*PCG!$C$6+HFC!H176+PFC!H176+'SF6'!H176</f>
        <v>1.1589001544163182</v>
      </c>
      <c r="I176" s="94">
        <f>+'CO2'!I176+'abs CO2'!I176+'CH4'!I176*PCG!$C$5+N2O!I176*PCG!$C$6+HFC!I176+PFC!I176+'SF6'!I176</f>
        <v>1.274536213831408</v>
      </c>
      <c r="J176" s="94">
        <f>+'CO2'!J176+'abs CO2'!J176+'CH4'!J176*PCG!$C$5+N2O!J176*PCG!$C$6+HFC!J176+PFC!J176+'SF6'!J176</f>
        <v>2.5037825679917098</v>
      </c>
      <c r="K176" s="94">
        <f>+'CO2'!K176+'abs CO2'!K176+'CH4'!K176*PCG!$C$5+N2O!K176*PCG!$C$6+HFC!K176+PFC!K176+'SF6'!K176</f>
        <v>2.7058920012932641</v>
      </c>
      <c r="L176" s="94">
        <f>+'CO2'!L176+'abs CO2'!L176+'CH4'!L176*PCG!$C$5+N2O!L176*PCG!$C$6+HFC!L176+PFC!L176+'SF6'!L176</f>
        <v>2.914238240630052</v>
      </c>
      <c r="M176" s="94">
        <f>+'CO2'!M176+'abs CO2'!M176+'CH4'!M176*PCG!$C$5+N2O!M176*PCG!$C$6+HFC!M176+PFC!M176+'SF6'!M176</f>
        <v>2.9492931792359194</v>
      </c>
      <c r="N176" s="94">
        <f>+'CO2'!N176+'abs CO2'!N176+'CH4'!N176*PCG!$C$5+N2O!N176*PCG!$C$6+HFC!N176+PFC!N176+'SF6'!N176</f>
        <v>3.0774805674473527</v>
      </c>
      <c r="O176" s="94">
        <f>+'CO2'!O176+'abs CO2'!O176+'CH4'!O176*PCG!$C$5+N2O!O176*PCG!$C$6+HFC!O176+PFC!O176+'SF6'!O176</f>
        <v>3.2752913894430233</v>
      </c>
      <c r="P176" s="94">
        <f>+'CO2'!P176+'abs CO2'!P176+'CH4'!P176*PCG!$C$5+N2O!P176*PCG!$C$6+HFC!P176+PFC!P176+'SF6'!P176</f>
        <v>3.2437389431721031</v>
      </c>
      <c r="Q176" s="94">
        <f>+'CO2'!Q176+'abs CO2'!Q176+'CH4'!Q176*PCG!$C$5+N2O!Q176*PCG!$C$6+HFC!Q176+PFC!Q176+'SF6'!Q176</f>
        <v>3.4518235372778401</v>
      </c>
      <c r="R176" s="94">
        <f>+'CO2'!R176+'abs CO2'!R176+'CH4'!R176*PCG!$C$5+N2O!R176*PCG!$C$6+HFC!R176+PFC!R176+'SF6'!R176</f>
        <v>3.3831305289703617</v>
      </c>
      <c r="S176" s="94">
        <f>+'CO2'!S176+'abs CO2'!S176+'CH4'!S176*PCG!$C$5+N2O!S176*PCG!$C$6+HFC!S176+PFC!S176+'SF6'!S176</f>
        <v>3.4733709381961559</v>
      </c>
      <c r="T176" s="94">
        <f>+'CO2'!T176+'abs CO2'!T176+'CH4'!T176*PCG!$C$5+N2O!T176*PCG!$C$6+HFC!T176+PFC!T176+'SF6'!T176</f>
        <v>3.4909177644416403</v>
      </c>
      <c r="U176" s="94">
        <f>+'CO2'!U176+'abs CO2'!U176+'CH4'!U176*PCG!$C$5+N2O!U176*PCG!$C$6+HFC!U176+PFC!U176+'SF6'!U176</f>
        <v>3.6943584963028391</v>
      </c>
      <c r="V176" s="94">
        <f>+'CO2'!V176+'abs CO2'!V176+'CH4'!V176*PCG!$C$5+N2O!V176*PCG!$C$6+HFC!V176+PFC!V176+'SF6'!V176</f>
        <v>3.9854133995205046</v>
      </c>
      <c r="W176" s="94">
        <f>+'CO2'!W176+'abs CO2'!W176+'CH4'!W176*PCG!$C$5+N2O!W176*PCG!$C$6+HFC!W176+PFC!W176+'SF6'!W176</f>
        <v>4.1032658157925068</v>
      </c>
      <c r="X176" s="94">
        <f>+'CO2'!X176+'abs CO2'!X176+'CH4'!X176*PCG!$C$5+N2O!X176*PCG!$C$6+HFC!X176+PFC!X176+'SF6'!X176</f>
        <v>4.2898277533141211</v>
      </c>
      <c r="Y176" s="94">
        <f>+'CO2'!Y176+'abs CO2'!Y176+'CH4'!Y176*PCG!$C$5+N2O!Y176*PCG!$C$6+HFC!Y176+PFC!Y176+'SF6'!Y176</f>
        <v>4.5158096768252038</v>
      </c>
      <c r="Z176" s="94">
        <f>+'CO2'!Z176+'abs CO2'!Z176+'CH4'!Z176*PCG!$C$5+N2O!Z176*PCG!$C$6+HFC!Z176+PFC!Z176+'SF6'!Z176</f>
        <v>4.6664587192297597</v>
      </c>
      <c r="AA176" s="94">
        <f>+'CO2'!AA176+'abs CO2'!AA176+'CH4'!AA176*PCG!$C$5+N2O!AA176*PCG!$C$6+HFC!AA176+PFC!AA176+'SF6'!AA176</f>
        <v>4.4094368658934915</v>
      </c>
      <c r="AB176" s="94">
        <f>+'CO2'!AB176+'abs CO2'!AB176+'CH4'!AB176*PCG!$C$5+N2O!AB176*PCG!$C$6+HFC!AB176+PFC!AB176+'SF6'!AB176</f>
        <v>4.3484412614435533</v>
      </c>
      <c r="AC176" s="94">
        <f>+'CO2'!AC176+'abs CO2'!AC176+'CH4'!AC176*PCG!$C$5+N2O!AC176*PCG!$C$6+HFC!AC176+PFC!AC176+'SF6'!AC176</f>
        <v>4.2071826377142854</v>
      </c>
      <c r="AD176" s="94">
        <f>+'CO2'!AD176+'abs CO2'!AD176+'CH4'!AD176*PCG!$C$5+N2O!AD176*PCG!$C$6+HFC!AD176+PFC!AD176+'SF6'!AD176</f>
        <v>4.1580251573950084</v>
      </c>
      <c r="AE176" s="94">
        <f>+'CO2'!AE176+'abs CO2'!AE176+'CH4'!AE176*PCG!$C$5+N2O!AE176*PCG!$C$6+HFC!AE176+PFC!AE176+'SF6'!AE176</f>
        <v>4.0770819763320141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7.2654088050314466E-2</v>
      </c>
      <c r="H177" s="94">
        <f>+'CO2'!H177+'abs CO2'!H177+'CH4'!H177*PCG!$C$5+N2O!H177*PCG!$C$6+HFC!H177+PFC!H177+'SF6'!H177</f>
        <v>0.1370737120668469</v>
      </c>
      <c r="I177" s="94">
        <f>+'CO2'!I177+'abs CO2'!I177+'CH4'!I177*PCG!$C$5+N2O!I177*PCG!$C$6+HFC!I177+PFC!I177+'SF6'!I177</f>
        <v>1.6008524944703859E-3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0.11357471502590674</v>
      </c>
      <c r="M177" s="94">
        <f>+'CO2'!M177+'abs CO2'!M177+'CH4'!M177*PCG!$C$5+N2O!M177*PCG!$C$6+HFC!M177+PFC!M177+'SF6'!M177</f>
        <v>0.75541276092949983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1.2328413948256467</v>
      </c>
      <c r="Q177" s="94">
        <f>+'CO2'!Q177+'abs CO2'!Q177+'CH4'!Q177*PCG!$C$5+N2O!Q177*PCG!$C$6+HFC!Q177+PFC!Q177+'SF6'!Q177</f>
        <v>0.51489080134983123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9.0027599802858557E-2</v>
      </c>
      <c r="T177" s="94">
        <f>+'CO2'!T177+'abs CO2'!T177+'CH4'!T177*PCG!$C$5+N2O!T177*PCG!$C$6+HFC!T177+PFC!T177+'SF6'!T177</f>
        <v>0.35386313488958993</v>
      </c>
      <c r="U177" s="94">
        <f>+'CO2'!U177+'abs CO2'!U177+'CH4'!U177*PCG!$C$5+N2O!U177*PCG!$C$6+HFC!U177+PFC!U177+'SF6'!U177</f>
        <v>0.17490079949526813</v>
      </c>
      <c r="V177" s="94">
        <f>+'CO2'!V177+'abs CO2'!V177+'CH4'!V177*PCG!$C$5+N2O!V177*PCG!$C$6+HFC!V177+PFC!V177+'SF6'!V177</f>
        <v>0.34878621501577289</v>
      </c>
      <c r="W177" s="94">
        <f>+'CO2'!W177+'abs CO2'!W177+'CH4'!W177*PCG!$C$5+N2O!W177*PCG!$C$6+HFC!W177+PFC!W177+'SF6'!W177</f>
        <v>2.3419546512968297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8.397993553468644E-2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0.50440315581854045</v>
      </c>
      <c r="AB177" s="94">
        <f>+'CO2'!AB177+'abs CO2'!AB177+'CH4'!AB177*PCG!$C$5+N2O!AB177*PCG!$C$6+HFC!AB177+PFC!AB177+'SF6'!AB177</f>
        <v>0.81134805675508948</v>
      </c>
      <c r="AC177" s="94">
        <f>+'CO2'!AC177+'abs CO2'!AC177+'CH4'!AC177*PCG!$C$5+N2O!AC177*PCG!$C$6+HFC!AC177+PFC!AC177+'SF6'!AC177</f>
        <v>7.9969371428571419E-3</v>
      </c>
      <c r="AD177" s="94">
        <f>+'CO2'!AD177+'abs CO2'!AD177+'CH4'!AD177*PCG!$C$5+N2O!AD177*PCG!$C$6+HFC!AD177+PFC!AD177+'SF6'!AD177</f>
        <v>5.624219257455873E-2</v>
      </c>
      <c r="AE177" s="94">
        <f>+'CO2'!AE177+'abs CO2'!AE177+'CH4'!AE177*PCG!$C$5+N2O!AE177*PCG!$C$6+HFC!AE177+PFC!AE177+'SF6'!AE177</f>
        <v>0.10085543388239623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6.0407533669771245E-2</v>
      </c>
      <c r="D182" s="33">
        <f t="shared" ref="D182:AE182" si="45">+D183+D184+D185</f>
        <v>6.0407533669771266E-2</v>
      </c>
      <c r="E182" s="33">
        <f t="shared" si="45"/>
        <v>6.0407533669771259E-2</v>
      </c>
      <c r="F182" s="33">
        <f t="shared" si="45"/>
        <v>6.0407533669771238E-2</v>
      </c>
      <c r="G182" s="33">
        <f t="shared" si="45"/>
        <v>6.0407533669771245E-2</v>
      </c>
      <c r="H182" s="33">
        <f t="shared" si="45"/>
        <v>6.0407533669771238E-2</v>
      </c>
      <c r="I182" s="33">
        <f t="shared" si="45"/>
        <v>6.0407533669771245E-2</v>
      </c>
      <c r="J182" s="33">
        <f t="shared" si="45"/>
        <v>6.0407533669771238E-2</v>
      </c>
      <c r="K182" s="33">
        <f t="shared" si="45"/>
        <v>6.0407533669771245E-2</v>
      </c>
      <c r="L182" s="33">
        <f t="shared" si="45"/>
        <v>6.0407533669771245E-2</v>
      </c>
      <c r="M182" s="33">
        <f t="shared" si="45"/>
        <v>6.0407533669771259E-2</v>
      </c>
      <c r="N182" s="33">
        <f t="shared" si="45"/>
        <v>6.0407533669771259E-2</v>
      </c>
      <c r="O182" s="33">
        <f t="shared" si="45"/>
        <v>6.0407533669771245E-2</v>
      </c>
      <c r="P182" s="33">
        <f t="shared" si="45"/>
        <v>6.0188324756061222E-2</v>
      </c>
      <c r="Q182" s="33">
        <f t="shared" si="45"/>
        <v>5.9955617343917224E-2</v>
      </c>
      <c r="R182" s="33">
        <f t="shared" si="45"/>
        <v>5.9730584989457436E-2</v>
      </c>
      <c r="S182" s="33">
        <f t="shared" si="45"/>
        <v>5.9501061536821637E-2</v>
      </c>
      <c r="T182" s="33">
        <f t="shared" si="45"/>
        <v>5.9286159759697386E-2</v>
      </c>
      <c r="U182" s="33">
        <f t="shared" si="45"/>
        <v>5.9048124984185969E-2</v>
      </c>
      <c r="V182" s="33">
        <f t="shared" si="45"/>
        <v>5.8823100548250185E-2</v>
      </c>
      <c r="W182" s="33">
        <f t="shared" si="45"/>
        <v>5.861589172166682E-2</v>
      </c>
      <c r="X182" s="33">
        <f t="shared" si="45"/>
        <v>5.8404455112571654E-2</v>
      </c>
      <c r="Y182" s="33">
        <f t="shared" si="45"/>
        <v>4.8527497800736272E-2</v>
      </c>
      <c r="Z182" s="33">
        <f t="shared" si="45"/>
        <v>3.8751476109888459E-2</v>
      </c>
      <c r="AA182" s="33">
        <f t="shared" si="45"/>
        <v>4.1055612858331147E-2</v>
      </c>
      <c r="AB182" s="33">
        <f t="shared" si="45"/>
        <v>4.3331874058653373E-2</v>
      </c>
      <c r="AC182" s="33">
        <f t="shared" si="45"/>
        <v>3.4895823606044402E-2</v>
      </c>
      <c r="AD182" s="33">
        <f t="shared" si="45"/>
        <v>2.8241608526670067E-2</v>
      </c>
      <c r="AE182" s="33">
        <f t="shared" si="45"/>
        <v>2.1604505921771995E-2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6.0407533669771245E-2</v>
      </c>
      <c r="D183" s="94">
        <f>+'CO2'!D183+'abs CO2'!D183+'CH4'!D183*PCG!$C$5+N2O!D183*PCG!$C$6+HFC!D183+PFC!D183+'SF6'!D183</f>
        <v>6.0407533669771266E-2</v>
      </c>
      <c r="E183" s="94">
        <f>+'CO2'!E183+'abs CO2'!E183+'CH4'!E183*PCG!$C$5+N2O!E183*PCG!$C$6+HFC!E183+PFC!E183+'SF6'!E183</f>
        <v>6.0407533669771259E-2</v>
      </c>
      <c r="F183" s="94">
        <f>+'CO2'!F183+'abs CO2'!F183+'CH4'!F183*PCG!$C$5+N2O!F183*PCG!$C$6+HFC!F183+PFC!F183+'SF6'!F183</f>
        <v>6.0407533669771238E-2</v>
      </c>
      <c r="G183" s="94">
        <f>+'CO2'!G183+'abs CO2'!G183+'CH4'!G183*PCG!$C$5+N2O!G183*PCG!$C$6+HFC!G183+PFC!G183+'SF6'!G183</f>
        <v>6.0407533669771245E-2</v>
      </c>
      <c r="H183" s="94">
        <f>+'CO2'!H183+'abs CO2'!H183+'CH4'!H183*PCG!$C$5+N2O!H183*PCG!$C$6+HFC!H183+PFC!H183+'SF6'!H183</f>
        <v>6.0407533669771238E-2</v>
      </c>
      <c r="I183" s="94">
        <f>+'CO2'!I183+'abs CO2'!I183+'CH4'!I183*PCG!$C$5+N2O!I183*PCG!$C$6+HFC!I183+PFC!I183+'SF6'!I183</f>
        <v>6.0407533669771245E-2</v>
      </c>
      <c r="J183" s="94">
        <f>+'CO2'!J183+'abs CO2'!J183+'CH4'!J183*PCG!$C$5+N2O!J183*PCG!$C$6+HFC!J183+PFC!J183+'SF6'!J183</f>
        <v>6.0407533669771238E-2</v>
      </c>
      <c r="K183" s="94">
        <f>+'CO2'!K183+'abs CO2'!K183+'CH4'!K183*PCG!$C$5+N2O!K183*PCG!$C$6+HFC!K183+PFC!K183+'SF6'!K183</f>
        <v>6.0407533669771245E-2</v>
      </c>
      <c r="L183" s="94">
        <f>+'CO2'!L183+'abs CO2'!L183+'CH4'!L183*PCG!$C$5+N2O!L183*PCG!$C$6+HFC!L183+PFC!L183+'SF6'!L183</f>
        <v>6.0407533669771245E-2</v>
      </c>
      <c r="M183" s="94">
        <f>+'CO2'!M183+'abs CO2'!M183+'CH4'!M183*PCG!$C$5+N2O!M183*PCG!$C$6+HFC!M183+PFC!M183+'SF6'!M183</f>
        <v>6.0407533669771259E-2</v>
      </c>
      <c r="N183" s="94">
        <f>+'CO2'!N183+'abs CO2'!N183+'CH4'!N183*PCG!$C$5+N2O!N183*PCG!$C$6+HFC!N183+PFC!N183+'SF6'!N183</f>
        <v>6.0407533669771259E-2</v>
      </c>
      <c r="O183" s="94">
        <f>+'CO2'!O183+'abs CO2'!O183+'CH4'!O183*PCG!$C$5+N2O!O183*PCG!$C$6+HFC!O183+PFC!O183+'SF6'!O183</f>
        <v>6.0407533669771245E-2</v>
      </c>
      <c r="P183" s="94">
        <f>+'CO2'!P183+'abs CO2'!P183+'CH4'!P183*PCG!$C$5+N2O!P183*PCG!$C$6+HFC!P183+PFC!P183+'SF6'!P183</f>
        <v>6.0188324756061222E-2</v>
      </c>
      <c r="Q183" s="94">
        <f>+'CO2'!Q183+'abs CO2'!Q183+'CH4'!Q183*PCG!$C$5+N2O!Q183*PCG!$C$6+HFC!Q183+PFC!Q183+'SF6'!Q183</f>
        <v>5.9955617343917224E-2</v>
      </c>
      <c r="R183" s="94">
        <f>+'CO2'!R183+'abs CO2'!R183+'CH4'!R183*PCG!$C$5+N2O!R183*PCG!$C$6+HFC!R183+PFC!R183+'SF6'!R183</f>
        <v>5.9730584989457436E-2</v>
      </c>
      <c r="S183" s="94">
        <f>+'CO2'!S183+'abs CO2'!S183+'CH4'!S183*PCG!$C$5+N2O!S183*PCG!$C$6+HFC!S183+PFC!S183+'SF6'!S183</f>
        <v>5.9501061536821637E-2</v>
      </c>
      <c r="T183" s="94">
        <f>+'CO2'!T183+'abs CO2'!T183+'CH4'!T183*PCG!$C$5+N2O!T183*PCG!$C$6+HFC!T183+PFC!T183+'SF6'!T183</f>
        <v>5.9286159759697386E-2</v>
      </c>
      <c r="U183" s="94">
        <f>+'CO2'!U183+'abs CO2'!U183+'CH4'!U183*PCG!$C$5+N2O!U183*PCG!$C$6+HFC!U183+PFC!U183+'SF6'!U183</f>
        <v>5.9048124984185969E-2</v>
      </c>
      <c r="V183" s="94">
        <f>+'CO2'!V183+'abs CO2'!V183+'CH4'!V183*PCG!$C$5+N2O!V183*PCG!$C$6+HFC!V183+PFC!V183+'SF6'!V183</f>
        <v>5.8823100548250185E-2</v>
      </c>
      <c r="W183" s="94">
        <f>+'CO2'!W183+'abs CO2'!W183+'CH4'!W183*PCG!$C$5+N2O!W183*PCG!$C$6+HFC!W183+PFC!W183+'SF6'!W183</f>
        <v>5.861589172166682E-2</v>
      </c>
      <c r="X183" s="94">
        <f>+'CO2'!X183+'abs CO2'!X183+'CH4'!X183*PCG!$C$5+N2O!X183*PCG!$C$6+HFC!X183+PFC!X183+'SF6'!X183</f>
        <v>5.8404455112571654E-2</v>
      </c>
      <c r="Y183" s="94">
        <f>+'CO2'!Y183+'abs CO2'!Y183+'CH4'!Y183*PCG!$C$5+N2O!Y183*PCG!$C$6+HFC!Y183+PFC!Y183+'SF6'!Y183</f>
        <v>4.8527497800736272E-2</v>
      </c>
      <c r="Z183" s="94">
        <f>+'CO2'!Z183+'abs CO2'!Z183+'CH4'!Z183*PCG!$C$5+N2O!Z183*PCG!$C$6+HFC!Z183+PFC!Z183+'SF6'!Z183</f>
        <v>3.8751476109888459E-2</v>
      </c>
      <c r="AA183" s="94">
        <f>+'CO2'!AA183+'abs CO2'!AA183+'CH4'!AA183*PCG!$C$5+N2O!AA183*PCG!$C$6+HFC!AA183+PFC!AA183+'SF6'!AA183</f>
        <v>4.1055612858331147E-2</v>
      </c>
      <c r="AB183" s="94">
        <f>+'CO2'!AB183+'abs CO2'!AB183+'CH4'!AB183*PCG!$C$5+N2O!AB183*PCG!$C$6+HFC!AB183+PFC!AB183+'SF6'!AB183</f>
        <v>4.3331874058653373E-2</v>
      </c>
      <c r="AC183" s="94">
        <f>+'CO2'!AC183+'abs CO2'!AC183+'CH4'!AC183*PCG!$C$5+N2O!AC183*PCG!$C$6+HFC!AC183+PFC!AC183+'SF6'!AC183</f>
        <v>3.4895823606044402E-2</v>
      </c>
      <c r="AD183" s="94">
        <f>+'CO2'!AD183+'abs CO2'!AD183+'CH4'!AD183*PCG!$C$5+N2O!AD183*PCG!$C$6+HFC!AD183+PFC!AD183+'SF6'!AD183</f>
        <v>2.8241608526670067E-2</v>
      </c>
      <c r="AE183" s="94">
        <f>+'CO2'!AE183+'abs CO2'!AE183+'CH4'!AE183*PCG!$C$5+N2O!AE183*PCG!$C$6+HFC!AE183+PFC!AE183+'SF6'!AE183</f>
        <v>2.1604505921771995E-2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918.51010637694117</v>
      </c>
      <c r="D191" s="32">
        <f t="shared" si="47"/>
        <v>924.92064946465052</v>
      </c>
      <c r="E191" s="32">
        <f t="shared" si="47"/>
        <v>940.4063621155492</v>
      </c>
      <c r="F191" s="32">
        <f t="shared" si="47"/>
        <v>945.57304037267136</v>
      </c>
      <c r="G191" s="32">
        <f t="shared" si="47"/>
        <v>955.11491580316317</v>
      </c>
      <c r="H191" s="32">
        <f t="shared" si="47"/>
        <v>971.63513706146796</v>
      </c>
      <c r="I191" s="32">
        <f t="shared" si="47"/>
        <v>989.92378122691173</v>
      </c>
      <c r="J191" s="32">
        <f t="shared" si="47"/>
        <v>989.53705633794573</v>
      </c>
      <c r="K191" s="32">
        <f t="shared" si="47"/>
        <v>980.99765114913589</v>
      </c>
      <c r="L191" s="32">
        <f t="shared" si="47"/>
        <v>977.13446364175763</v>
      </c>
      <c r="M191" s="32">
        <f t="shared" si="47"/>
        <v>940.53592847572349</v>
      </c>
      <c r="N191" s="32">
        <f t="shared" si="47"/>
        <v>924.60960246749289</v>
      </c>
      <c r="O191" s="32">
        <f t="shared" si="47"/>
        <v>912.49941237688301</v>
      </c>
      <c r="P191" s="32">
        <f t="shared" si="47"/>
        <v>884.36478892178559</v>
      </c>
      <c r="Q191" s="32">
        <f t="shared" si="47"/>
        <v>898.2983279391043</v>
      </c>
      <c r="R191" s="32">
        <f t="shared" si="47"/>
        <v>867.56292636978117</v>
      </c>
      <c r="S191" s="32">
        <f t="shared" si="47"/>
        <v>860.96714306622607</v>
      </c>
      <c r="T191" s="32">
        <f t="shared" si="47"/>
        <v>859.88340852764748</v>
      </c>
      <c r="U191" s="32">
        <f t="shared" si="47"/>
        <v>844.88021783568684</v>
      </c>
      <c r="V191" s="32">
        <f t="shared" si="47"/>
        <v>813.75350650458813</v>
      </c>
      <c r="W191" s="32">
        <f t="shared" si="47"/>
        <v>786.11031310048793</v>
      </c>
      <c r="X191" s="32">
        <f t="shared" si="47"/>
        <v>741.59784106165944</v>
      </c>
      <c r="Y191" s="32">
        <f t="shared" si="47"/>
        <v>685.62653748683533</v>
      </c>
      <c r="Z191" s="32">
        <f t="shared" si="47"/>
        <v>645.25598831378625</v>
      </c>
      <c r="AA191" s="32">
        <f t="shared" si="47"/>
        <v>686.36517803620404</v>
      </c>
      <c r="AB191" s="32">
        <f t="shared" si="47"/>
        <v>733.80727842897215</v>
      </c>
      <c r="AC191" s="32">
        <f t="shared" si="47"/>
        <v>737.12033792956208</v>
      </c>
      <c r="AD191" s="32">
        <f t="shared" si="47"/>
        <v>727.83242043730286</v>
      </c>
      <c r="AE191" s="32">
        <f t="shared" si="47"/>
        <v>730.93534376443904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544.12512762243216</v>
      </c>
      <c r="D192" s="33">
        <f t="shared" si="48"/>
        <v>549.55239320233829</v>
      </c>
      <c r="E192" s="33">
        <f t="shared" si="48"/>
        <v>554.04331285677881</v>
      </c>
      <c r="F192" s="33">
        <f t="shared" si="48"/>
        <v>559.23681364413221</v>
      </c>
      <c r="G192" s="33">
        <f t="shared" si="48"/>
        <v>564.68401929432753</v>
      </c>
      <c r="H192" s="33">
        <f t="shared" si="48"/>
        <v>570.56818839826553</v>
      </c>
      <c r="I192" s="33">
        <f t="shared" si="48"/>
        <v>575.12372145266909</v>
      </c>
      <c r="J192" s="33">
        <f t="shared" si="48"/>
        <v>578.58771664918481</v>
      </c>
      <c r="K192" s="33">
        <f t="shared" si="48"/>
        <v>568.06055723117743</v>
      </c>
      <c r="L192" s="33">
        <f t="shared" si="48"/>
        <v>556.24581580252038</v>
      </c>
      <c r="M192" s="33">
        <f t="shared" si="48"/>
        <v>544.63181145500175</v>
      </c>
      <c r="N192" s="33">
        <f t="shared" si="48"/>
        <v>536.41065746456468</v>
      </c>
      <c r="O192" s="33">
        <f t="shared" si="48"/>
        <v>524.81437686564959</v>
      </c>
      <c r="P192" s="33">
        <f t="shared" si="48"/>
        <v>512.78163907574435</v>
      </c>
      <c r="Q192" s="33">
        <f t="shared" si="48"/>
        <v>502.65630569554827</v>
      </c>
      <c r="R192" s="33">
        <f t="shared" si="48"/>
        <v>491.92879490295445</v>
      </c>
      <c r="S192" s="33">
        <f t="shared" si="48"/>
        <v>481.58528716944267</v>
      </c>
      <c r="T192" s="33">
        <f t="shared" si="48"/>
        <v>470.39724645426395</v>
      </c>
      <c r="U192" s="33">
        <f t="shared" si="48"/>
        <v>450.39366492835882</v>
      </c>
      <c r="V192" s="33">
        <f t="shared" si="48"/>
        <v>427.34175331190215</v>
      </c>
      <c r="W192" s="33">
        <f t="shared" si="48"/>
        <v>407.95340955766966</v>
      </c>
      <c r="X192" s="33">
        <f t="shared" si="48"/>
        <v>387.03095084156689</v>
      </c>
      <c r="Y192" s="33">
        <f t="shared" si="48"/>
        <v>330.32078290451182</v>
      </c>
      <c r="Z192" s="33">
        <f t="shared" si="48"/>
        <v>274.10533496046753</v>
      </c>
      <c r="AA192" s="33">
        <f t="shared" si="48"/>
        <v>315.61090152785101</v>
      </c>
      <c r="AB192" s="33">
        <f t="shared" si="48"/>
        <v>357.13090364003153</v>
      </c>
      <c r="AC192" s="33">
        <f t="shared" si="48"/>
        <v>358.2721316029718</v>
      </c>
      <c r="AD192" s="33">
        <f t="shared" si="48"/>
        <v>359.17592015597035</v>
      </c>
      <c r="AE192" s="33">
        <f t="shared" si="48"/>
        <v>360.17332922574559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510.55824501663642</v>
      </c>
      <c r="D193" s="33">
        <f t="shared" si="49"/>
        <v>516.18310375290866</v>
      </c>
      <c r="E193" s="33">
        <f t="shared" si="49"/>
        <v>520.90507102042591</v>
      </c>
      <c r="F193" s="33">
        <f t="shared" si="49"/>
        <v>526.33821409032748</v>
      </c>
      <c r="G193" s="33">
        <f t="shared" si="49"/>
        <v>531.96185675357106</v>
      </c>
      <c r="H193" s="33">
        <f t="shared" si="49"/>
        <v>538.12631950275681</v>
      </c>
      <c r="I193" s="33">
        <f t="shared" si="49"/>
        <v>542.84599214771788</v>
      </c>
      <c r="J193" s="33">
        <f t="shared" si="49"/>
        <v>546.46847914918476</v>
      </c>
      <c r="K193" s="33">
        <f t="shared" si="49"/>
        <v>536.56014900047614</v>
      </c>
      <c r="L193" s="33">
        <f t="shared" si="49"/>
        <v>525.32689978675387</v>
      </c>
      <c r="M193" s="33">
        <f t="shared" si="49"/>
        <v>514.52332071470619</v>
      </c>
      <c r="N193" s="33">
        <f t="shared" si="49"/>
        <v>506.54182593262078</v>
      </c>
      <c r="O193" s="33">
        <f t="shared" si="49"/>
        <v>495.57472773807069</v>
      </c>
      <c r="P193" s="33">
        <f t="shared" si="49"/>
        <v>484.45339228127216</v>
      </c>
      <c r="Q193" s="33">
        <f t="shared" si="49"/>
        <v>475.04448368813377</v>
      </c>
      <c r="R193" s="33">
        <f t="shared" si="49"/>
        <v>464.96492429349189</v>
      </c>
      <c r="S193" s="33">
        <f t="shared" si="49"/>
        <v>455.25076983555493</v>
      </c>
      <c r="T193" s="33">
        <f t="shared" si="49"/>
        <v>444.87587145426397</v>
      </c>
      <c r="U193" s="33">
        <f t="shared" si="49"/>
        <v>425.22713762594611</v>
      </c>
      <c r="V193" s="33">
        <f t="shared" si="49"/>
        <v>402.53205712357828</v>
      </c>
      <c r="W193" s="33">
        <f t="shared" si="49"/>
        <v>383.44129232836787</v>
      </c>
      <c r="X193" s="33">
        <f t="shared" si="49"/>
        <v>363.27530296530608</v>
      </c>
      <c r="Y193" s="33">
        <f t="shared" si="49"/>
        <v>307.18782118890238</v>
      </c>
      <c r="Z193" s="33">
        <f t="shared" si="49"/>
        <v>252.00772254000356</v>
      </c>
      <c r="AA193" s="33">
        <f t="shared" si="49"/>
        <v>295.18648304777867</v>
      </c>
      <c r="AB193" s="33">
        <f t="shared" si="49"/>
        <v>338.17195905106826</v>
      </c>
      <c r="AC193" s="33">
        <f t="shared" si="49"/>
        <v>340.62531758699066</v>
      </c>
      <c r="AD193" s="33">
        <f t="shared" si="49"/>
        <v>342.88992633064726</v>
      </c>
      <c r="AE193" s="33">
        <f t="shared" si="49"/>
        <v>345.15453507430385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102.82156285181496</v>
      </c>
      <c r="D194" s="94">
        <f>+'CO2'!D194+'abs CO2'!D194+'CH4'!D194*PCG!$C$5+N2O!D194*PCG!$C$6+HFC!D194+PFC!D194+'SF6'!D194</f>
        <v>104.05341336989893</v>
      </c>
      <c r="E194" s="94">
        <f>+'CO2'!E194+'abs CO2'!E194+'CH4'!E194*PCG!$C$5+N2O!E194*PCG!$C$6+HFC!E194+PFC!E194+'SF6'!E194</f>
        <v>104.36217036339521</v>
      </c>
      <c r="F194" s="94">
        <f>+'CO2'!F194+'abs CO2'!F194+'CH4'!F194*PCG!$C$5+N2O!F194*PCG!$C$6+HFC!F194+PFC!F194+'SF6'!F194</f>
        <v>105.36183056943116</v>
      </c>
      <c r="G194" s="94">
        <f>+'CO2'!G194+'abs CO2'!G194+'CH4'!G194*PCG!$C$5+N2O!G194*PCG!$C$6+HFC!G194+PFC!G194+'SF6'!G194</f>
        <v>106.53164786474551</v>
      </c>
      <c r="H194" s="94">
        <f>+'CO2'!H194+'abs CO2'!H194+'CH4'!H194*PCG!$C$5+N2O!H194*PCG!$C$6+HFC!H194+PFC!H194+'SF6'!H194</f>
        <v>108.22187345438114</v>
      </c>
      <c r="I194" s="94">
        <f>+'CO2'!I194+'abs CO2'!I194+'CH4'!I194*PCG!$C$5+N2O!I194*PCG!$C$6+HFC!I194+PFC!I194+'SF6'!I194</f>
        <v>108.44682849269201</v>
      </c>
      <c r="J194" s="94">
        <f>+'CO2'!J194+'abs CO2'!J194+'CH4'!J194*PCG!$C$5+N2O!J194*PCG!$C$6+HFC!J194+PFC!J194+'SF6'!J194</f>
        <v>107.55404942113336</v>
      </c>
      <c r="K194" s="94">
        <f>+'CO2'!K194+'abs CO2'!K194+'CH4'!K194*PCG!$C$5+N2O!K194*PCG!$C$6+HFC!K194+PFC!K194+'SF6'!K194</f>
        <v>103.97237975214402</v>
      </c>
      <c r="L194" s="94">
        <f>+'CO2'!L194+'abs CO2'!L194+'CH4'!L194*PCG!$C$5+N2O!L194*PCG!$C$6+HFC!L194+PFC!L194+'SF6'!L194</f>
        <v>99.114491359801789</v>
      </c>
      <c r="M194" s="94">
        <f>+'CO2'!M194+'abs CO2'!M194+'CH4'!M194*PCG!$C$5+N2O!M194*PCG!$C$6+HFC!M194+PFC!M194+'SF6'!M194</f>
        <v>94.735188503182542</v>
      </c>
      <c r="N194" s="94">
        <f>+'CO2'!N194+'abs CO2'!N194+'CH4'!N194*PCG!$C$5+N2O!N194*PCG!$C$6+HFC!N194+PFC!N194+'SF6'!N194</f>
        <v>93.227096221974406</v>
      </c>
      <c r="O194" s="94">
        <f>+'CO2'!O194+'abs CO2'!O194+'CH4'!O194*PCG!$C$5+N2O!O194*PCG!$C$6+HFC!O194+PFC!O194+'SF6'!O194</f>
        <v>88.782733694537427</v>
      </c>
      <c r="P194" s="94">
        <f>+'CO2'!P194+'abs CO2'!P194+'CH4'!P194*PCG!$C$5+N2O!P194*PCG!$C$6+HFC!P194+PFC!P194+'SF6'!P194</f>
        <v>84.233670083347192</v>
      </c>
      <c r="Q194" s="94">
        <f>+'CO2'!Q194+'abs CO2'!Q194+'CH4'!Q194*PCG!$C$5+N2O!Q194*PCG!$C$6+HFC!Q194+PFC!Q194+'SF6'!Q194</f>
        <v>81.446768792445297</v>
      </c>
      <c r="R194" s="94">
        <f>+'CO2'!R194+'abs CO2'!R194+'CH4'!R194*PCG!$C$5+N2O!R194*PCG!$C$6+HFC!R194+PFC!R194+'SF6'!R194</f>
        <v>78.039147827940383</v>
      </c>
      <c r="S194" s="94">
        <f>+'CO2'!S194+'abs CO2'!S194+'CH4'!S194*PCG!$C$5+N2O!S194*PCG!$C$6+HFC!S194+PFC!S194+'SF6'!S194</f>
        <v>75.047055113088618</v>
      </c>
      <c r="T194" s="94">
        <f>+'CO2'!T194+'abs CO2'!T194+'CH4'!T194*PCG!$C$5+N2O!T194*PCG!$C$6+HFC!T194+PFC!T194+'SF6'!T194</f>
        <v>71.444530601112987</v>
      </c>
      <c r="U194" s="94">
        <f>+'CO2'!U194+'abs CO2'!U194+'CH4'!U194*PCG!$C$5+N2O!U194*PCG!$C$6+HFC!U194+PFC!U194+'SF6'!U194</f>
        <v>70.528950373911371</v>
      </c>
      <c r="V194" s="94">
        <f>+'CO2'!V194+'abs CO2'!V194+'CH4'!V194*PCG!$C$5+N2O!V194*PCG!$C$6+HFC!V194+PFC!V194+'SF6'!V194</f>
        <v>66.725814245003107</v>
      </c>
      <c r="W194" s="94">
        <f>+'CO2'!W194+'abs CO2'!W194+'CH4'!W194*PCG!$C$5+N2O!W194*PCG!$C$6+HFC!W194+PFC!W194+'SF6'!W194</f>
        <v>66.686393865889059</v>
      </c>
      <c r="X194" s="94">
        <f>+'CO2'!X194+'abs CO2'!X194+'CH4'!X194*PCG!$C$5+N2O!X194*PCG!$C$6+HFC!X194+PFC!X194+'SF6'!X194</f>
        <v>65.731748675106104</v>
      </c>
      <c r="Y194" s="94">
        <f>+'CO2'!Y194+'abs CO2'!Y194+'CH4'!Y194*PCG!$C$5+N2O!Y194*PCG!$C$6+HFC!Y194+PFC!Y194+'SF6'!Y194</f>
        <v>52.691209962377741</v>
      </c>
      <c r="Z194" s="94">
        <f>+'CO2'!Z194+'abs CO2'!Z194+'CH4'!Z194*PCG!$C$5+N2O!Z194*PCG!$C$6+HFC!Z194+PFC!Z194+'SF6'!Z194</f>
        <v>40.65391291058031</v>
      </c>
      <c r="AA194" s="94">
        <f>+'CO2'!AA194+'abs CO2'!AA194+'CH4'!AA194*PCG!$C$5+N2O!AA194*PCG!$C$6+HFC!AA194+PFC!AA194+'SF6'!AA194</f>
        <v>48.822887502631161</v>
      </c>
      <c r="AB194" s="94">
        <f>+'CO2'!AB194+'abs CO2'!AB194+'CH4'!AB194*PCG!$C$5+N2O!AB194*PCG!$C$6+HFC!AB194+PFC!AB194+'SF6'!AB194</f>
        <v>56.608804573523543</v>
      </c>
      <c r="AC194" s="94">
        <f>+'CO2'!AC194+'abs CO2'!AC194+'CH4'!AC194*PCG!$C$5+N2O!AC194*PCG!$C$6+HFC!AC194+PFC!AC194+'SF6'!AC194</f>
        <v>54.791749264371624</v>
      </c>
      <c r="AD194" s="94">
        <f>+'CO2'!AD194+'abs CO2'!AD194+'CH4'!AD194*PCG!$C$5+N2O!AD194*PCG!$C$6+HFC!AD194+PFC!AD194+'SF6'!AD194</f>
        <v>53.282080494129225</v>
      </c>
      <c r="AE194" s="94">
        <f>+'CO2'!AE194+'abs CO2'!AE194+'CH4'!AE194*PCG!$C$5+N2O!AE194*PCG!$C$6+HFC!AE194+PFC!AE194+'SF6'!AE194</f>
        <v>51.772411723886812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407.73668216482145</v>
      </c>
      <c r="D195" s="33">
        <f t="shared" si="50"/>
        <v>412.12969038300969</v>
      </c>
      <c r="E195" s="33">
        <f t="shared" si="50"/>
        <v>416.54290065703071</v>
      </c>
      <c r="F195" s="33">
        <f t="shared" si="50"/>
        <v>420.97638352089632</v>
      </c>
      <c r="G195" s="33">
        <f t="shared" si="50"/>
        <v>425.43020888882552</v>
      </c>
      <c r="H195" s="33">
        <f t="shared" si="50"/>
        <v>429.90444604837569</v>
      </c>
      <c r="I195" s="33">
        <f t="shared" si="50"/>
        <v>434.39916365502586</v>
      </c>
      <c r="J195" s="33">
        <f t="shared" si="50"/>
        <v>438.9144297280514</v>
      </c>
      <c r="K195" s="33">
        <f t="shared" si="50"/>
        <v>432.58776924833217</v>
      </c>
      <c r="L195" s="33">
        <f t="shared" si="50"/>
        <v>426.21240842695209</v>
      </c>
      <c r="M195" s="33">
        <f t="shared" si="50"/>
        <v>419.78813221152359</v>
      </c>
      <c r="N195" s="33">
        <f t="shared" si="50"/>
        <v>413.31472971064636</v>
      </c>
      <c r="O195" s="33">
        <f t="shared" si="50"/>
        <v>406.79199404353329</v>
      </c>
      <c r="P195" s="33">
        <f t="shared" si="50"/>
        <v>400.21972219792497</v>
      </c>
      <c r="Q195" s="33">
        <f t="shared" si="50"/>
        <v>393.59771489568845</v>
      </c>
      <c r="R195" s="33">
        <f t="shared" si="50"/>
        <v>386.92577646555151</v>
      </c>
      <c r="S195" s="33">
        <f t="shared" si="50"/>
        <v>380.20371472246632</v>
      </c>
      <c r="T195" s="33">
        <f t="shared" si="50"/>
        <v>373.43134085315097</v>
      </c>
      <c r="U195" s="33">
        <f t="shared" si="50"/>
        <v>354.69818725203476</v>
      </c>
      <c r="V195" s="33">
        <f t="shared" si="50"/>
        <v>335.80624287857518</v>
      </c>
      <c r="W195" s="33">
        <f t="shared" si="50"/>
        <v>316.75489846247882</v>
      </c>
      <c r="X195" s="33">
        <f t="shared" si="50"/>
        <v>297.54355429019995</v>
      </c>
      <c r="Y195" s="33">
        <f t="shared" si="50"/>
        <v>254.49661122652466</v>
      </c>
      <c r="Z195" s="33">
        <f t="shared" si="50"/>
        <v>211.35380962942324</v>
      </c>
      <c r="AA195" s="33">
        <f t="shared" si="50"/>
        <v>246.36359554514752</v>
      </c>
      <c r="AB195" s="33">
        <f t="shared" si="50"/>
        <v>281.56315447754474</v>
      </c>
      <c r="AC195" s="33">
        <f t="shared" si="50"/>
        <v>285.83356832261904</v>
      </c>
      <c r="AD195" s="33">
        <f t="shared" si="50"/>
        <v>289.60784583651804</v>
      </c>
      <c r="AE195" s="33">
        <f t="shared" si="50"/>
        <v>293.38212335041703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120.76563445595939</v>
      </c>
      <c r="D196" s="94">
        <f>+'CO2'!D196+'abs CO2'!D196+'CH4'!D196*PCG!$C$5+N2O!D196*PCG!$C$6+HFC!D196+PFC!D196+'SF6'!D196</f>
        <v>121.18296486926499</v>
      </c>
      <c r="E196" s="94">
        <f>+'CO2'!E196+'abs CO2'!E196+'CH4'!E196*PCG!$C$5+N2O!E196*PCG!$C$6+HFC!E196+PFC!E196+'SF6'!E196</f>
        <v>121.59283986953702</v>
      </c>
      <c r="F196" s="94">
        <f>+'CO2'!F196+'abs CO2'!F196+'CH4'!F196*PCG!$C$5+N2O!F196*PCG!$C$6+HFC!F196+PFC!F196+'SF6'!F196</f>
        <v>121.99531440477701</v>
      </c>
      <c r="G196" s="94">
        <f>+'CO2'!G196+'abs CO2'!G196+'CH4'!G196*PCG!$C$5+N2O!G196*PCG!$C$6+HFC!G196+PFC!G196+'SF6'!G196</f>
        <v>122.3904426987571</v>
      </c>
      <c r="H196" s="94">
        <f>+'CO2'!H196+'abs CO2'!H196+'CH4'!H196*PCG!$C$5+N2O!H196*PCG!$C$6+HFC!H196+PFC!H196+'SF6'!H196</f>
        <v>122.77827826156017</v>
      </c>
      <c r="I196" s="94">
        <f>+'CO2'!I196+'abs CO2'!I196+'CH4'!I196*PCG!$C$5+N2O!I196*PCG!$C$6+HFC!I196+PFC!I196+'SF6'!I196</f>
        <v>123.15887389992031</v>
      </c>
      <c r="J196" s="94">
        <f>+'CO2'!J196+'abs CO2'!J196+'CH4'!J196*PCG!$C$5+N2O!J196*PCG!$C$6+HFC!J196+PFC!J196+'SF6'!J196</f>
        <v>123.53228172736668</v>
      </c>
      <c r="K196" s="94">
        <f>+'CO2'!K196+'abs CO2'!K196+'CH4'!K196*PCG!$C$5+N2O!K196*PCG!$C$6+HFC!K196+PFC!K196+'SF6'!K196</f>
        <v>122.40299331346959</v>
      </c>
      <c r="L196" s="94">
        <f>+'CO2'!L196+'abs CO2'!L196+'CH4'!L196*PCG!$C$5+N2O!L196*PCG!$C$6+HFC!L196+PFC!L196+'SF6'!L196</f>
        <v>121.28212768484303</v>
      </c>
      <c r="M196" s="94">
        <f>+'CO2'!M196+'abs CO2'!M196+'CH4'!M196*PCG!$C$5+N2O!M196*PCG!$C$6+HFC!M196+PFC!M196+'SF6'!M196</f>
        <v>120.16961361726348</v>
      </c>
      <c r="N196" s="94">
        <f>+'CO2'!N196+'abs CO2'!N196+'CH4'!N196*PCG!$C$5+N2O!N196*PCG!$C$6+HFC!N196+PFC!N196+'SF6'!N196</f>
        <v>119.06538075119582</v>
      </c>
      <c r="O196" s="94">
        <f>+'CO2'!O196+'abs CO2'!O196+'CH4'!O196*PCG!$C$5+N2O!O196*PCG!$C$6+HFC!O196+PFC!O196+'SF6'!O196</f>
        <v>117.9693595789541</v>
      </c>
      <c r="P196" s="94">
        <f>+'CO2'!P196+'abs CO2'!P196+'CH4'!P196*PCG!$C$5+N2O!P196*PCG!$C$6+HFC!P196+PFC!P196+'SF6'!P196</f>
        <v>116.88148143209385</v>
      </c>
      <c r="Q196" s="94">
        <f>+'CO2'!Q196+'abs CO2'!Q196+'CH4'!Q196*PCG!$C$5+N2O!Q196*PCG!$C$6+HFC!Q196+PFC!Q196+'SF6'!Q196</f>
        <v>115.80167846902883</v>
      </c>
      <c r="R196" s="94">
        <f>+'CO2'!R196+'abs CO2'!R196+'CH4'!R196*PCG!$C$5+N2O!R196*PCG!$C$6+HFC!R196+PFC!R196+'SF6'!R196</f>
        <v>114.72988366287065</v>
      </c>
      <c r="S196" s="94">
        <f>+'CO2'!S196+'abs CO2'!S196+'CH4'!S196*PCG!$C$5+N2O!S196*PCG!$C$6+HFC!S196+PFC!S196+'SF6'!S196</f>
        <v>113.6660307894826</v>
      </c>
      <c r="T196" s="94">
        <f>+'CO2'!T196+'abs CO2'!T196+'CH4'!T196*PCG!$C$5+N2O!T196*PCG!$C$6+HFC!T196+PFC!T196+'SF6'!T196</f>
        <v>112.61005441574832</v>
      </c>
      <c r="U196" s="94">
        <f>+'CO2'!U196+'abs CO2'!U196+'CH4'!U196*PCG!$C$5+N2O!U196*PCG!$C$6+HFC!U196+PFC!U196+'SF6'!U196</f>
        <v>108.44069526175622</v>
      </c>
      <c r="V196" s="94">
        <f>+'CO2'!V196+'abs CO2'!V196+'CH4'!V196*PCG!$C$5+N2O!V196*PCG!$C$6+HFC!V196+PFC!V196+'SF6'!V196</f>
        <v>104.31147179936274</v>
      </c>
      <c r="W196" s="94">
        <f>+'CO2'!W196+'abs CO2'!W196+'CH4'!W196*PCG!$C$5+N2O!W196*PCG!$C$6+HFC!W196+PFC!W196+'SF6'!W196</f>
        <v>100.22207799336778</v>
      </c>
      <c r="X196" s="94">
        <f>+'CO2'!X196+'abs CO2'!X196+'CH4'!X196*PCG!$C$5+N2O!X196*PCG!$C$6+HFC!X196+PFC!X196+'SF6'!X196</f>
        <v>96.172211531849044</v>
      </c>
      <c r="Y196" s="94">
        <f>+'CO2'!Y196+'abs CO2'!Y196+'CH4'!Y196*PCG!$C$5+N2O!Y196*PCG!$C$6+HFC!Y196+PFC!Y196+'SF6'!Y196</f>
        <v>79.318827037668171</v>
      </c>
      <c r="Z196" s="94">
        <f>+'CO2'!Z196+'abs CO2'!Z196+'CH4'!Z196*PCG!$C$5+N2O!Z196*PCG!$C$6+HFC!Z196+PFC!Z196+'SF6'!Z196</f>
        <v>62.637760406185237</v>
      </c>
      <c r="AA196" s="94">
        <f>+'CO2'!AA196+'abs CO2'!AA196+'CH4'!AA196*PCG!$C$5+N2O!AA196*PCG!$C$6+HFC!AA196+PFC!AA196+'SF6'!AA196</f>
        <v>72.829399541205788</v>
      </c>
      <c r="AB196" s="94">
        <f>+'CO2'!AB196+'abs CO2'!AB196+'CH4'!AB196*PCG!$C$5+N2O!AB196*PCG!$C$6+HFC!AB196+PFC!AB196+'SF6'!AB196</f>
        <v>82.913339096191493</v>
      </c>
      <c r="AC196" s="94">
        <f>+'CO2'!AC196+'abs CO2'!AC196+'CH4'!AC196*PCG!$C$5+N2O!AC196*PCG!$C$6+HFC!AC196+PFC!AC196+'SF6'!AC196</f>
        <v>80.270697251431073</v>
      </c>
      <c r="AD196" s="94">
        <f>+'CO2'!AD196+'abs CO2'!AD196+'CH4'!AD196*PCG!$C$5+N2O!AD196*PCG!$C$6+HFC!AD196+PFC!AD196+'SF6'!AD196</f>
        <v>78.05901088563607</v>
      </c>
      <c r="AE196" s="94">
        <f>+'CO2'!AE196+'abs CO2'!AE196+'CH4'!AE196*PCG!$C$5+N2O!AE196*PCG!$C$6+HFC!AE196+PFC!AE196+'SF6'!AE196</f>
        <v>75.847324519841081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74.465426131361198</v>
      </c>
      <c r="D197" s="94">
        <f>+'CO2'!D197+'abs CO2'!D197+'CH4'!D197*PCG!$C$5+N2O!D197*PCG!$C$6+HFC!D197+PFC!D197+'SF6'!D197</f>
        <v>75.745754886444445</v>
      </c>
      <c r="E197" s="94">
        <f>+'CO2'!E197+'abs CO2'!E197+'CH4'!E197*PCG!$C$5+N2O!E197*PCG!$C$6+HFC!E197+PFC!E197+'SF6'!E197</f>
        <v>77.038134079290387</v>
      </c>
      <c r="F197" s="94">
        <f>+'CO2'!F197+'abs CO2'!F197+'CH4'!F197*PCG!$C$5+N2O!F197*PCG!$C$6+HFC!F197+PFC!F197+'SF6'!F197</f>
        <v>78.34257267606624</v>
      </c>
      <c r="G197" s="94">
        <f>+'CO2'!G197+'abs CO2'!G197+'CH4'!G197*PCG!$C$5+N2O!G197*PCG!$C$6+HFC!G197+PFC!G197+'SF6'!G197</f>
        <v>79.659079694975674</v>
      </c>
      <c r="H197" s="94">
        <f>+'CO2'!H197+'abs CO2'!H197+'CH4'!H197*PCG!$C$5+N2O!H197*PCG!$C$6+HFC!H197+PFC!H197+'SF6'!H197</f>
        <v>80.987664197002402</v>
      </c>
      <c r="I197" s="94">
        <f>+'CO2'!I197+'abs CO2'!I197+'CH4'!I197*PCG!$C$5+N2O!I197*PCG!$C$6+HFC!I197+PFC!I197+'SF6'!I197</f>
        <v>82.328335277539338</v>
      </c>
      <c r="J197" s="94">
        <f>+'CO2'!J197+'abs CO2'!J197+'CH4'!J197*PCG!$C$5+N2O!J197*PCG!$C$6+HFC!J197+PFC!J197+'SF6'!J197</f>
        <v>83.681102058813366</v>
      </c>
      <c r="K197" s="94">
        <f>+'CO2'!K197+'abs CO2'!K197+'CH4'!K197*PCG!$C$5+N2O!K197*PCG!$C$6+HFC!K197+PFC!K197+'SF6'!K197</f>
        <v>82.198332756169677</v>
      </c>
      <c r="L197" s="94">
        <f>+'CO2'!L197+'abs CO2'!L197+'CH4'!L197*PCG!$C$5+N2O!L197*PCG!$C$6+HFC!L197+PFC!L197+'SF6'!L197</f>
        <v>80.68211471620485</v>
      </c>
      <c r="M197" s="94">
        <f>+'CO2'!M197+'abs CO2'!M197+'CH4'!M197*PCG!$C$5+N2O!M197*PCG!$C$6+HFC!M197+PFC!M197+'SF6'!M197</f>
        <v>79.132351761232727</v>
      </c>
      <c r="N197" s="94">
        <f>+'CO2'!N197+'abs CO2'!N197+'CH4'!N197*PCG!$C$5+N2O!N197*PCG!$C$6+HFC!N197+PFC!N197+'SF6'!N197</f>
        <v>77.548949860560469</v>
      </c>
      <c r="O197" s="94">
        <f>+'CO2'!O197+'abs CO2'!O197+'CH4'!O197*PCG!$C$5+N2O!O197*PCG!$C$6+HFC!O197+PFC!O197+'SF6'!O197</f>
        <v>75.931817041753391</v>
      </c>
      <c r="P197" s="94">
        <f>+'CO2'!P197+'abs CO2'!P197+'CH4'!P197*PCG!$C$5+N2O!P197*PCG!$C$6+HFC!P197+PFC!P197+'SF6'!P197</f>
        <v>74.280863307082498</v>
      </c>
      <c r="Q197" s="94">
        <f>+'CO2'!Q197+'abs CO2'!Q197+'CH4'!Q197*PCG!$C$5+N2O!Q197*PCG!$C$6+HFC!Q197+PFC!Q197+'SF6'!Q197</f>
        <v>72.596000554768779</v>
      </c>
      <c r="R197" s="94">
        <f>+'CO2'!R197+'abs CO2'!R197+'CH4'!R197*PCG!$C$5+N2O!R197*PCG!$C$6+HFC!R197+PFC!R197+'SF6'!R197</f>
        <v>70.877142504673785</v>
      </c>
      <c r="S197" s="94">
        <f>+'CO2'!S197+'abs CO2'!S197+'CH4'!S197*PCG!$C$5+N2O!S197*PCG!$C$6+HFC!S197+PFC!S197+'SF6'!S197</f>
        <v>69.124204628115706</v>
      </c>
      <c r="T197" s="94">
        <f>+'CO2'!T197+'abs CO2'!T197+'CH4'!T197*PCG!$C$5+N2O!T197*PCG!$C$6+HFC!T197+PFC!T197+'SF6'!T197</f>
        <v>67.337104081520252</v>
      </c>
      <c r="U197" s="94">
        <f>+'CO2'!U197+'abs CO2'!U197+'CH4'!U197*PCG!$C$5+N2O!U197*PCG!$C$6+HFC!U197+PFC!U197+'SF6'!U197</f>
        <v>65.681099233868267</v>
      </c>
      <c r="V197" s="94">
        <f>+'CO2'!V197+'abs CO2'!V197+'CH4'!V197*PCG!$C$5+N2O!V197*PCG!$C$6+HFC!V197+PFC!V197+'SF6'!V197</f>
        <v>63.99325447134585</v>
      </c>
      <c r="W197" s="94">
        <f>+'CO2'!W197+'abs CO2'!W197+'CH4'!W197*PCG!$C$5+N2O!W197*PCG!$C$6+HFC!W197+PFC!W197+'SF6'!W197</f>
        <v>62.273496546751502</v>
      </c>
      <c r="X197" s="94">
        <f>+'CO2'!X197+'abs CO2'!X197+'CH4'!X197*PCG!$C$5+N2O!X197*PCG!$C$6+HFC!X197+PFC!X197+'SF6'!X197</f>
        <v>60.521753580321139</v>
      </c>
      <c r="Y197" s="94">
        <f>+'CO2'!Y197+'abs CO2'!Y197+'CH4'!Y197*PCG!$C$5+N2O!Y197*PCG!$C$6+HFC!Y197+PFC!Y197+'SF6'!Y197</f>
        <v>46.821054041531823</v>
      </c>
      <c r="Z197" s="94">
        <f>+'CO2'!Z197+'abs CO2'!Z197+'CH4'!Z197*PCG!$C$5+N2O!Z197*PCG!$C$6+HFC!Z197+PFC!Z197+'SF6'!Z197</f>
        <v>32.913554389806507</v>
      </c>
      <c r="AA197" s="94">
        <f>+'CO2'!AA197+'abs CO2'!AA197+'CH4'!AA197*PCG!$C$5+N2O!AA197*PCG!$C$6+HFC!AA197+PFC!AA197+'SF6'!AA197</f>
        <v>45.71794395354798</v>
      </c>
      <c r="AB197" s="94">
        <f>+'CO2'!AB197+'abs CO2'!AB197+'CH4'!AB197*PCG!$C$5+N2O!AB197*PCG!$C$6+HFC!AB197+PFC!AB197+'SF6'!AB197</f>
        <v>58.704583755038712</v>
      </c>
      <c r="AC197" s="94">
        <f>+'CO2'!AC197+'abs CO2'!AC197+'CH4'!AC197*PCG!$C$5+N2O!AC197*PCG!$C$6+HFC!AC197+PFC!AC197+'SF6'!AC197</f>
        <v>55.998124126460993</v>
      </c>
      <c r="AD197" s="94">
        <f>+'CO2'!AD197+'abs CO2'!AD197+'CH4'!AD197*PCG!$C$5+N2O!AD197*PCG!$C$6+HFC!AD197+PFC!AD197+'SF6'!AD197</f>
        <v>52.869140857494969</v>
      </c>
      <c r="AE197" s="94">
        <f>+'CO2'!AE197+'abs CO2'!AE197+'CH4'!AE197*PCG!$C$5+N2O!AE197*PCG!$C$6+HFC!AE197+PFC!AE197+'SF6'!AE197</f>
        <v>49.740157588528952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66.122059463500761</v>
      </c>
      <c r="D198" s="94">
        <f>+'CO2'!D198+'abs CO2'!D198+'CH4'!D198*PCG!$C$5+N2O!D198*PCG!$C$6+HFC!D198+PFC!D198+'SF6'!D198</f>
        <v>66.783786986654704</v>
      </c>
      <c r="E198" s="94">
        <f>+'CO2'!E198+'abs CO2'!E198+'CH4'!E198*PCG!$C$5+N2O!E198*PCG!$C$6+HFC!E198+PFC!E198+'SF6'!E198</f>
        <v>67.447056462736526</v>
      </c>
      <c r="F198" s="94">
        <f>+'CO2'!F198+'abs CO2'!F198+'CH4'!F198*PCG!$C$5+N2O!F198*PCG!$C$6+HFC!F198+PFC!F198+'SF6'!F198</f>
        <v>68.111868746038056</v>
      </c>
      <c r="G198" s="94">
        <f>+'CO2'!G198+'abs CO2'!G198+'CH4'!G198*PCG!$C$5+N2O!G198*PCG!$C$6+HFC!G198+PFC!G198+'SF6'!G198</f>
        <v>68.778224685229532</v>
      </c>
      <c r="H198" s="94">
        <f>+'CO2'!H198+'abs CO2'!H198+'CH4'!H198*PCG!$C$5+N2O!H198*PCG!$C$6+HFC!H198+PFC!H198+'SF6'!H198</f>
        <v>69.44612512340683</v>
      </c>
      <c r="I198" s="94">
        <f>+'CO2'!I198+'abs CO2'!I198+'CH4'!I198*PCG!$C$5+N2O!I198*PCG!$C$6+HFC!I198+PFC!I198+'SF6'!I198</f>
        <v>70.115570898137435</v>
      </c>
      <c r="J198" s="94">
        <f>+'CO2'!J198+'abs CO2'!J198+'CH4'!J198*PCG!$C$5+N2O!J198*PCG!$C$6+HFC!J198+PFC!J198+'SF6'!J198</f>
        <v>70.786562841506623</v>
      </c>
      <c r="K198" s="94">
        <f>+'CO2'!K198+'abs CO2'!K198+'CH4'!K198*PCG!$C$5+N2O!K198*PCG!$C$6+HFC!K198+PFC!K198+'SF6'!K198</f>
        <v>68.264026939895885</v>
      </c>
      <c r="L198" s="94">
        <f>+'CO2'!L198+'abs CO2'!L198+'CH4'!L198*PCG!$C$5+N2O!L198*PCG!$C$6+HFC!L198+PFC!L198+'SF6'!L198</f>
        <v>65.73475296928126</v>
      </c>
      <c r="M198" s="94">
        <f>+'CO2'!M198+'abs CO2'!M198+'CH4'!M198*PCG!$C$5+N2O!M198*PCG!$C$6+HFC!M198+PFC!M198+'SF6'!M198</f>
        <v>63.198736103037312</v>
      </c>
      <c r="N198" s="94">
        <f>+'CO2'!N198+'abs CO2'!N198+'CH4'!N198*PCG!$C$5+N2O!N198*PCG!$C$6+HFC!N198+PFC!N198+'SF6'!N198</f>
        <v>60.655971546748191</v>
      </c>
      <c r="O198" s="94">
        <f>+'CO2'!O198+'abs CO2'!O198+'CH4'!O198*PCG!$C$5+N2O!O198*PCG!$C$6+HFC!O198+PFC!O198+'SF6'!O198</f>
        <v>58.106454537913798</v>
      </c>
      <c r="P198" s="94">
        <f>+'CO2'!P198+'abs CO2'!P198+'CH4'!P198*PCG!$C$5+N2O!P198*PCG!$C$6+HFC!P198+PFC!P198+'SF6'!P198</f>
        <v>55.550180345659797</v>
      </c>
      <c r="Q198" s="94">
        <f>+'CO2'!Q198+'abs CO2'!Q198+'CH4'!Q198*PCG!$C$5+N2O!Q198*PCG!$C$6+HFC!Q198+PFC!Q198+'SF6'!Q198</f>
        <v>52.98714427045249</v>
      </c>
      <c r="R198" s="94">
        <f>+'CO2'!R198+'abs CO2'!R198+'CH4'!R198*PCG!$C$5+N2O!R198*PCG!$C$6+HFC!R198+PFC!R198+'SF6'!R198</f>
        <v>50.417341643817352</v>
      </c>
      <c r="S198" s="94">
        <f>+'CO2'!S198+'abs CO2'!S198+'CH4'!S198*PCG!$C$5+N2O!S198*PCG!$C$6+HFC!S198+PFC!S198+'SF6'!S198</f>
        <v>47.840767828062106</v>
      </c>
      <c r="T198" s="94">
        <f>+'CO2'!T198+'abs CO2'!T198+'CH4'!T198*PCG!$C$5+N2O!T198*PCG!$C$6+HFC!T198+PFC!T198+'SF6'!T198</f>
        <v>45.257418216003693</v>
      </c>
      <c r="U198" s="94">
        <f>+'CO2'!U198+'abs CO2'!U198+'CH4'!U198*PCG!$C$5+N2O!U198*PCG!$C$6+HFC!U198+PFC!U198+'SF6'!U198</f>
        <v>41.652444192871904</v>
      </c>
      <c r="V198" s="94">
        <f>+'CO2'!V198+'abs CO2'!V198+'CH4'!V198*PCG!$C$5+N2O!V198*PCG!$C$6+HFC!V198+PFC!V198+'SF6'!V198</f>
        <v>38.038075644367566</v>
      </c>
      <c r="W198" s="94">
        <f>+'CO2'!W198+'abs CO2'!W198+'CH4'!W198*PCG!$C$5+N2O!W198*PCG!$C$6+HFC!W198+PFC!W198+'SF6'!W198</f>
        <v>34.414306369467148</v>
      </c>
      <c r="X198" s="94">
        <f>+'CO2'!X198+'abs CO2'!X198+'CH4'!X198*PCG!$C$5+N2O!X198*PCG!$C$6+HFC!X198+PFC!X198+'SF6'!X198</f>
        <v>30.781130207567248</v>
      </c>
      <c r="Y198" s="94">
        <f>+'CO2'!Y198+'abs CO2'!Y198+'CH4'!Y198*PCG!$C$5+N2O!Y198*PCG!$C$6+HFC!Y198+PFC!Y198+'SF6'!Y198</f>
        <v>31.697082816525601</v>
      </c>
      <c r="Z198" s="94">
        <f>+'CO2'!Z198+'abs CO2'!Z198+'CH4'!Z198*PCG!$C$5+N2O!Z198*PCG!$C$6+HFC!Z198+PFC!Z198+'SF6'!Z198</f>
        <v>32.615298234114718</v>
      </c>
      <c r="AA198" s="94">
        <f>+'CO2'!AA198+'abs CO2'!AA198+'CH4'!AA198*PCG!$C$5+N2O!AA198*PCG!$C$6+HFC!AA198+PFC!AA198+'SF6'!AA198</f>
        <v>33.370000031714056</v>
      </c>
      <c r="AB198" s="94">
        <f>+'CO2'!AB198+'abs CO2'!AB198+'CH4'!AB198*PCG!$C$5+N2O!AB198*PCG!$C$6+HFC!AB198+PFC!AB198+'SF6'!AB198</f>
        <v>34.126543206130236</v>
      </c>
      <c r="AC198" s="94">
        <f>+'CO2'!AC198+'abs CO2'!AC198+'CH4'!AC198*PCG!$C$5+N2O!AC198*PCG!$C$6+HFC!AC198+PFC!AC198+'SF6'!AC198</f>
        <v>23.538063248971863</v>
      </c>
      <c r="AD198" s="94">
        <f>+'CO2'!AD198+'abs CO2'!AD198+'CH4'!AD198*PCG!$C$5+N2O!AD198*PCG!$C$6+HFC!AD198+PFC!AD198+'SF6'!AD198</f>
        <v>12.905969033893527</v>
      </c>
      <c r="AE198" s="94">
        <f>+'CO2'!AE198+'abs CO2'!AE198+'CH4'!AE198*PCG!$C$5+N2O!AE198*PCG!$C$6+HFC!AE198+PFC!AE198+'SF6'!AE198</f>
        <v>2.2738748188151936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78.662813617711606</v>
      </c>
      <c r="D199" s="94">
        <f>+'CO2'!D199+'abs CO2'!D199+'CH4'!D199*PCG!$C$5+N2O!D199*PCG!$C$6+HFC!D199+PFC!D199+'SF6'!D199</f>
        <v>80.100428121575234</v>
      </c>
      <c r="E199" s="94">
        <f>+'CO2'!E199+'abs CO2'!E199+'CH4'!E199*PCG!$C$5+N2O!E199*PCG!$C$6+HFC!E199+PFC!E199+'SF6'!E199</f>
        <v>81.551984149831554</v>
      </c>
      <c r="F199" s="94">
        <f>+'CO2'!F199+'abs CO2'!F199+'CH4'!F199*PCG!$C$5+N2O!F199*PCG!$C$6+HFC!F199+PFC!F199+'SF6'!F199</f>
        <v>83.017487575657228</v>
      </c>
      <c r="G199" s="94">
        <f>+'CO2'!G199+'abs CO2'!G199+'CH4'!G199*PCG!$C$5+N2O!G199*PCG!$C$6+HFC!G199+PFC!G199+'SF6'!G199</f>
        <v>84.496944329816998</v>
      </c>
      <c r="H199" s="94">
        <f>+'CO2'!H199+'abs CO2'!H199+'CH4'!H199*PCG!$C$5+N2O!H199*PCG!$C$6+HFC!H199+PFC!H199+'SF6'!H199</f>
        <v>85.990360392466542</v>
      </c>
      <c r="I199" s="94">
        <f>+'CO2'!I199+'abs CO2'!I199+'CH4'!I199*PCG!$C$5+N2O!I199*PCG!$C$6+HFC!I199+PFC!I199+'SF6'!I199</f>
        <v>87.497741785723065</v>
      </c>
      <c r="J199" s="94">
        <f>+'CO2'!J199+'abs CO2'!J199+'CH4'!J199*PCG!$C$5+N2O!J199*PCG!$C$6+HFC!J199+PFC!J199+'SF6'!J199</f>
        <v>89.019094566928402</v>
      </c>
      <c r="K199" s="94">
        <f>+'CO2'!K199+'abs CO2'!K199+'CH4'!K199*PCG!$C$5+N2O!K199*PCG!$C$6+HFC!K199+PFC!K199+'SF6'!K199</f>
        <v>88.832054487990476</v>
      </c>
      <c r="L199" s="94">
        <f>+'CO2'!L199+'abs CO2'!L199+'CH4'!L199*PCG!$C$5+N2O!L199*PCG!$C$6+HFC!L199+PFC!L199+'SF6'!L199</f>
        <v>88.628302559868189</v>
      </c>
      <c r="M199" s="94">
        <f>+'CO2'!M199+'abs CO2'!M199+'CH4'!M199*PCG!$C$5+N2O!M199*PCG!$C$6+HFC!M199+PFC!M199+'SF6'!M199</f>
        <v>88.407795737069065</v>
      </c>
      <c r="N199" s="94">
        <f>+'CO2'!N199+'abs CO2'!N199+'CH4'!N199*PCG!$C$5+N2O!N199*PCG!$C$6+HFC!N199+PFC!N199+'SF6'!N199</f>
        <v>88.170492092142212</v>
      </c>
      <c r="O199" s="94">
        <f>+'CO2'!O199+'abs CO2'!O199+'CH4'!O199*PCG!$C$5+N2O!O199*PCG!$C$6+HFC!O199+PFC!O199+'SF6'!O199</f>
        <v>87.916350767165838</v>
      </c>
      <c r="P199" s="94">
        <f>+'CO2'!P199+'abs CO2'!P199+'CH4'!P199*PCG!$C$5+N2O!P199*PCG!$C$6+HFC!P199+PFC!P199+'SF6'!P199</f>
        <v>87.645331928104838</v>
      </c>
      <c r="Q199" s="94">
        <f>+'CO2'!Q199+'abs CO2'!Q199+'CH4'!Q199*PCG!$C$5+N2O!Q199*PCG!$C$6+HFC!Q199+PFC!Q199+'SF6'!Q199</f>
        <v>87.357396721827655</v>
      </c>
      <c r="R199" s="94">
        <f>+'CO2'!R199+'abs CO2'!R199+'CH4'!R199*PCG!$C$5+N2O!R199*PCG!$C$6+HFC!R199+PFC!R199+'SF6'!R199</f>
        <v>87.052507235584557</v>
      </c>
      <c r="S199" s="94">
        <f>+'CO2'!S199+'abs CO2'!S199+'CH4'!S199*PCG!$C$5+N2O!S199*PCG!$C$6+HFC!S199+PFC!S199+'SF6'!S199</f>
        <v>86.730626458772647</v>
      </c>
      <c r="T199" s="94">
        <f>+'CO2'!T199+'abs CO2'!T199+'CH4'!T199*PCG!$C$5+N2O!T199*PCG!$C$6+HFC!T199+PFC!T199+'SF6'!T199</f>
        <v>86.391718246823771</v>
      </c>
      <c r="U199" s="94">
        <f>+'CO2'!U199+'abs CO2'!U199+'CH4'!U199*PCG!$C$5+N2O!U199*PCG!$C$6+HFC!U199+PFC!U199+'SF6'!U199</f>
        <v>77.531186295630349</v>
      </c>
      <c r="V199" s="94">
        <f>+'CO2'!V199+'abs CO2'!V199+'CH4'!V199*PCG!$C$5+N2O!V199*PCG!$C$6+HFC!V199+PFC!V199+'SF6'!V199</f>
        <v>68.51306302193521</v>
      </c>
      <c r="W199" s="94">
        <f>+'CO2'!W199+'abs CO2'!W199+'CH4'!W199*PCG!$C$5+N2O!W199*PCG!$C$6+HFC!W199+PFC!W199+'SF6'!W199</f>
        <v>59.337124537844353</v>
      </c>
      <c r="X199" s="94">
        <f>+'CO2'!X199+'abs CO2'!X199+'CH4'!X199*PCG!$C$5+N2O!X199*PCG!$C$6+HFC!X199+PFC!X199+'SF6'!X199</f>
        <v>50.003151381504431</v>
      </c>
      <c r="Y199" s="94">
        <f>+'CO2'!Y199+'abs CO2'!Y199+'CH4'!Y199*PCG!$C$5+N2O!Y199*PCG!$C$6+HFC!Y199+PFC!Y199+'SF6'!Y199</f>
        <v>46.553345971321306</v>
      </c>
      <c r="Z199" s="94">
        <f>+'CO2'!Z199+'abs CO2'!Z199+'CH4'!Z199*PCG!$C$5+N2O!Z199*PCG!$C$6+HFC!Z199+PFC!Z199+'SF6'!Z199</f>
        <v>43.042044026981749</v>
      </c>
      <c r="AA199" s="94">
        <f>+'CO2'!AA199+'abs CO2'!AA199+'CH4'!AA199*PCG!$C$5+N2O!AA199*PCG!$C$6+HFC!AA199+PFC!AA199+'SF6'!AA199</f>
        <v>50.482075097977706</v>
      </c>
      <c r="AB199" s="94">
        <f>+'CO2'!AB199+'abs CO2'!AB199+'CH4'!AB199*PCG!$C$5+N2O!AB199*PCG!$C$6+HFC!AB199+PFC!AB199+'SF6'!AB199</f>
        <v>58.034672253289898</v>
      </c>
      <c r="AC199" s="94">
        <f>+'CO2'!AC199+'abs CO2'!AC199+'CH4'!AC199*PCG!$C$5+N2O!AC199*PCG!$C$6+HFC!AC199+PFC!AC199+'SF6'!AC199</f>
        <v>78.735063271510043</v>
      </c>
      <c r="AD199" s="94">
        <f>+'CO2'!AD199+'abs CO2'!AD199+'CH4'!AD199*PCG!$C$5+N2O!AD199*PCG!$C$6+HFC!AD199+PFC!AD199+'SF6'!AD199</f>
        <v>98.979616816180155</v>
      </c>
      <c r="AE199" s="94">
        <f>+'CO2'!AE199+'abs CO2'!AE199+'CH4'!AE199*PCG!$C$5+N2O!AE199*PCG!$C$6+HFC!AE199+PFC!AE199+'SF6'!AE199</f>
        <v>119.22417036085029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67.720748496288493</v>
      </c>
      <c r="D200" s="94">
        <f>+'CO2'!D200+'abs CO2'!D200+'CH4'!D200*PCG!$C$5+N2O!D200*PCG!$C$6+HFC!D200+PFC!D200+'SF6'!D200</f>
        <v>68.316755519070284</v>
      </c>
      <c r="E200" s="94">
        <f>+'CO2'!E200+'abs CO2'!E200+'CH4'!E200*PCG!$C$5+N2O!E200*PCG!$C$6+HFC!E200+PFC!E200+'SF6'!E200</f>
        <v>68.912886095635272</v>
      </c>
      <c r="F200" s="94">
        <f>+'CO2'!F200+'abs CO2'!F200+'CH4'!F200*PCG!$C$5+N2O!F200*PCG!$C$6+HFC!F200+PFC!F200+'SF6'!F200</f>
        <v>69.509140118357806</v>
      </c>
      <c r="G200" s="94">
        <f>+'CO2'!G200+'abs CO2'!G200+'CH4'!G200*PCG!$C$5+N2O!G200*PCG!$C$6+HFC!G200+PFC!G200+'SF6'!G200</f>
        <v>70.105517480046217</v>
      </c>
      <c r="H200" s="94">
        <f>+'CO2'!H200+'abs CO2'!H200+'CH4'!H200*PCG!$C$5+N2O!H200*PCG!$C$6+HFC!H200+PFC!H200+'SF6'!H200</f>
        <v>70.702018073939769</v>
      </c>
      <c r="I200" s="94">
        <f>+'CO2'!I200+'abs CO2'!I200+'CH4'!I200*PCG!$C$5+N2O!I200*PCG!$C$6+HFC!I200+PFC!I200+'SF6'!I200</f>
        <v>71.298641793705727</v>
      </c>
      <c r="J200" s="94">
        <f>+'CO2'!J200+'abs CO2'!J200+'CH4'!J200*PCG!$C$5+N2O!J200*PCG!$C$6+HFC!J200+PFC!J200+'SF6'!J200</f>
        <v>71.89538853343636</v>
      </c>
      <c r="K200" s="94">
        <f>+'CO2'!K200+'abs CO2'!K200+'CH4'!K200*PCG!$C$5+N2O!K200*PCG!$C$6+HFC!K200+PFC!K200+'SF6'!K200</f>
        <v>70.890361750806534</v>
      </c>
      <c r="L200" s="94">
        <f>+'CO2'!L200+'abs CO2'!L200+'CH4'!L200*PCG!$C$5+N2O!L200*PCG!$C$6+HFC!L200+PFC!L200+'SF6'!L200</f>
        <v>69.885110496754749</v>
      </c>
      <c r="M200" s="94">
        <f>+'CO2'!M200+'abs CO2'!M200+'CH4'!M200*PCG!$C$5+N2O!M200*PCG!$C$6+HFC!M200+PFC!M200+'SF6'!M200</f>
        <v>68.879634992920984</v>
      </c>
      <c r="N200" s="94">
        <f>+'CO2'!N200+'abs CO2'!N200+'CH4'!N200*PCG!$C$5+N2O!N200*PCG!$C$6+HFC!N200+PFC!N200+'SF6'!N200</f>
        <v>67.873935459999629</v>
      </c>
      <c r="O200" s="94">
        <f>+'CO2'!O200+'abs CO2'!O200+'CH4'!O200*PCG!$C$5+N2O!O200*PCG!$C$6+HFC!O200+PFC!O200+'SF6'!O200</f>
        <v>66.868012117746161</v>
      </c>
      <c r="P200" s="94">
        <f>+'CO2'!P200+'abs CO2'!P200+'CH4'!P200*PCG!$C$5+N2O!P200*PCG!$C$6+HFC!P200+PFC!P200+'SF6'!P200</f>
        <v>65.861865184983955</v>
      </c>
      <c r="Q200" s="94">
        <f>+'CO2'!Q200+'abs CO2'!Q200+'CH4'!Q200*PCG!$C$5+N2O!Q200*PCG!$C$6+HFC!Q200+PFC!Q200+'SF6'!Q200</f>
        <v>64.855494879610731</v>
      </c>
      <c r="R200" s="94">
        <f>+'CO2'!R200+'abs CO2'!R200+'CH4'!R200*PCG!$C$5+N2O!R200*PCG!$C$6+HFC!R200+PFC!R200+'SF6'!R200</f>
        <v>63.848901418605145</v>
      </c>
      <c r="S200" s="94">
        <f>+'CO2'!S200+'abs CO2'!S200+'CH4'!S200*PCG!$C$5+N2O!S200*PCG!$C$6+HFC!S200+PFC!S200+'SF6'!S200</f>
        <v>62.842085018033259</v>
      </c>
      <c r="T200" s="94">
        <f>+'CO2'!T200+'abs CO2'!T200+'CH4'!T200*PCG!$C$5+N2O!T200*PCG!$C$6+HFC!T200+PFC!T200+'SF6'!T200</f>
        <v>61.835045893054954</v>
      </c>
      <c r="U200" s="94">
        <f>+'CO2'!U200+'abs CO2'!U200+'CH4'!U200*PCG!$C$5+N2O!U200*PCG!$C$6+HFC!U200+PFC!U200+'SF6'!U200</f>
        <v>61.392762267908005</v>
      </c>
      <c r="V200" s="94">
        <f>+'CO2'!V200+'abs CO2'!V200+'CH4'!V200*PCG!$C$5+N2O!V200*PCG!$C$6+HFC!V200+PFC!V200+'SF6'!V200</f>
        <v>60.950377941563836</v>
      </c>
      <c r="W200" s="94">
        <f>+'CO2'!W200+'abs CO2'!W200+'CH4'!W200*PCG!$C$5+N2O!W200*PCG!$C$6+HFC!W200+PFC!W200+'SF6'!W200</f>
        <v>60.507893015048083</v>
      </c>
      <c r="X200" s="94">
        <f>+'CO2'!X200+'abs CO2'!X200+'CH4'!X200*PCG!$C$5+N2O!X200*PCG!$C$6+HFC!X200+PFC!X200+'SF6'!X200</f>
        <v>60.065307588958063</v>
      </c>
      <c r="Y200" s="94">
        <f>+'CO2'!Y200+'abs CO2'!Y200+'CH4'!Y200*PCG!$C$5+N2O!Y200*PCG!$C$6+HFC!Y200+PFC!Y200+'SF6'!Y200</f>
        <v>50.106301359477754</v>
      </c>
      <c r="Z200" s="94">
        <f>+'CO2'!Z200+'abs CO2'!Z200+'CH4'!Z200*PCG!$C$5+N2O!Z200*PCG!$C$6+HFC!Z200+PFC!Z200+'SF6'!Z200</f>
        <v>40.145152572335</v>
      </c>
      <c r="AA200" s="94">
        <f>+'CO2'!AA200+'abs CO2'!AA200+'CH4'!AA200*PCG!$C$5+N2O!AA200*PCG!$C$6+HFC!AA200+PFC!AA200+'SF6'!AA200</f>
        <v>43.964176920702002</v>
      </c>
      <c r="AB200" s="94">
        <f>+'CO2'!AB200+'abs CO2'!AB200+'CH4'!AB200*PCG!$C$5+N2O!AB200*PCG!$C$6+HFC!AB200+PFC!AB200+'SF6'!AB200</f>
        <v>47.784016166894368</v>
      </c>
      <c r="AC200" s="94">
        <f>+'CO2'!AC200+'abs CO2'!AC200+'CH4'!AC200*PCG!$C$5+N2O!AC200*PCG!$C$6+HFC!AC200+PFC!AC200+'SF6'!AC200</f>
        <v>47.291620424245103</v>
      </c>
      <c r="AD200" s="94">
        <f>+'CO2'!AD200+'abs CO2'!AD200+'CH4'!AD200*PCG!$C$5+N2O!AD200*PCG!$C$6+HFC!AD200+PFC!AD200+'SF6'!AD200</f>
        <v>46.794108243313325</v>
      </c>
      <c r="AE200" s="94">
        <f>+'CO2'!AE200+'abs CO2'!AE200+'CH4'!AE200*PCG!$C$5+N2O!AE200*PCG!$C$6+HFC!AE200+PFC!AE200+'SF6'!AE200</f>
        <v>46.296596062381553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14.003236630138893</v>
      </c>
      <c r="D201" s="94">
        <f>+'CO2'!D201+'abs CO2'!D201+'CH4'!D201*PCG!$C$5+N2O!D201*PCG!$C$6+HFC!D201+PFC!D201+'SF6'!D201</f>
        <v>13.521845682976197</v>
      </c>
      <c r="E201" s="94">
        <f>+'CO2'!E201+'abs CO2'!E201+'CH4'!E201*PCG!$C$5+N2O!E201*PCG!$C$6+HFC!E201+PFC!E201+'SF6'!E201</f>
        <v>13.040454735813494</v>
      </c>
      <c r="F201" s="94">
        <f>+'CO2'!F201+'abs CO2'!F201+'CH4'!F201*PCG!$C$5+N2O!F201*PCG!$C$6+HFC!F201+PFC!F201+'SF6'!F201</f>
        <v>12.559063788650798</v>
      </c>
      <c r="G201" s="94">
        <f>+'CO2'!G201+'abs CO2'!G201+'CH4'!G201*PCG!$C$5+N2O!G201*PCG!$C$6+HFC!G201+PFC!G201+'SF6'!G201</f>
        <v>12.077672841488098</v>
      </c>
      <c r="H201" s="94">
        <f>+'CO2'!H201+'abs CO2'!H201+'CH4'!H201*PCG!$C$5+N2O!H201*PCG!$C$6+HFC!H201+PFC!H201+'SF6'!H201</f>
        <v>11.596281894325397</v>
      </c>
      <c r="I201" s="94">
        <f>+'CO2'!I201+'abs CO2'!I201+'CH4'!I201*PCG!$C$5+N2O!I201*PCG!$C$6+HFC!I201+PFC!I201+'SF6'!I201</f>
        <v>11.114890947162699</v>
      </c>
      <c r="J201" s="94">
        <f>+'CO2'!J201+'abs CO2'!J201+'CH4'!J201*PCG!$C$5+N2O!J201*PCG!$C$6+HFC!J201+PFC!J201+'SF6'!J201</f>
        <v>10.6335</v>
      </c>
      <c r="K201" s="94">
        <f>+'CO2'!K201+'abs CO2'!K201+'CH4'!K201*PCG!$C$5+N2O!K201*PCG!$C$6+HFC!K201+PFC!K201+'SF6'!K201</f>
        <v>10.489625</v>
      </c>
      <c r="L201" s="94">
        <f>+'CO2'!L201+'abs CO2'!L201+'CH4'!L201*PCG!$C$5+N2O!L201*PCG!$C$6+HFC!L201+PFC!L201+'SF6'!L201</f>
        <v>10.345749999999999</v>
      </c>
      <c r="M201" s="94">
        <f>+'CO2'!M201+'abs CO2'!M201+'CH4'!M201*PCG!$C$5+N2O!M201*PCG!$C$6+HFC!M201+PFC!M201+'SF6'!M201</f>
        <v>10.201874999999999</v>
      </c>
      <c r="N201" s="94">
        <f>+'CO2'!N201+'abs CO2'!N201+'CH4'!N201*PCG!$C$5+N2O!N201*PCG!$C$6+HFC!N201+PFC!N201+'SF6'!N201</f>
        <v>10.057999999999998</v>
      </c>
      <c r="O201" s="94">
        <f>+'CO2'!O201+'abs CO2'!O201+'CH4'!O201*PCG!$C$5+N2O!O201*PCG!$C$6+HFC!O201+PFC!O201+'SF6'!O201</f>
        <v>9.9141250000000003</v>
      </c>
      <c r="P201" s="94">
        <f>+'CO2'!P201+'abs CO2'!P201+'CH4'!P201*PCG!$C$5+N2O!P201*PCG!$C$6+HFC!P201+PFC!P201+'SF6'!P201</f>
        <v>9.770249999999999</v>
      </c>
      <c r="Q201" s="94">
        <f>+'CO2'!Q201+'abs CO2'!Q201+'CH4'!Q201*PCG!$C$5+N2O!Q201*PCG!$C$6+HFC!Q201+PFC!Q201+'SF6'!Q201</f>
        <v>9.6263749999999995</v>
      </c>
      <c r="R201" s="94">
        <f>+'CO2'!R201+'abs CO2'!R201+'CH4'!R201*PCG!$C$5+N2O!R201*PCG!$C$6+HFC!R201+PFC!R201+'SF6'!R201</f>
        <v>9.4824999999999999</v>
      </c>
      <c r="S201" s="94">
        <f>+'CO2'!S201+'abs CO2'!S201+'CH4'!S201*PCG!$C$5+N2O!S201*PCG!$C$6+HFC!S201+PFC!S201+'SF6'!S201</f>
        <v>9.3386249999999986</v>
      </c>
      <c r="T201" s="94">
        <f>+'CO2'!T201+'abs CO2'!T201+'CH4'!T201*PCG!$C$5+N2O!T201*PCG!$C$6+HFC!T201+PFC!T201+'SF6'!T201</f>
        <v>9.1947500000000009</v>
      </c>
      <c r="U201" s="94">
        <f>+'CO2'!U201+'abs CO2'!U201+'CH4'!U201*PCG!$C$5+N2O!U201*PCG!$C$6+HFC!U201+PFC!U201+'SF6'!U201</f>
        <v>9.1066597080498877</v>
      </c>
      <c r="V201" s="94">
        <f>+'CO2'!V201+'abs CO2'!V201+'CH4'!V201*PCG!$C$5+N2O!V201*PCG!$C$6+HFC!V201+PFC!V201+'SF6'!V201</f>
        <v>9.0185694160997727</v>
      </c>
      <c r="W201" s="94">
        <f>+'CO2'!W201+'abs CO2'!W201+'CH4'!W201*PCG!$C$5+N2O!W201*PCG!$C$6+HFC!W201+PFC!W201+'SF6'!W201</f>
        <v>8.9304791241496595</v>
      </c>
      <c r="X201" s="94">
        <f>+'CO2'!X201+'abs CO2'!X201+'CH4'!X201*PCG!$C$5+N2O!X201*PCG!$C$6+HFC!X201+PFC!X201+'SF6'!X201</f>
        <v>8.6184275179516252</v>
      </c>
      <c r="Y201" s="94">
        <f>+'CO2'!Y201+'abs CO2'!Y201+'CH4'!Y201*PCG!$C$5+N2O!Y201*PCG!$C$6+HFC!Y201+PFC!Y201+'SF6'!Y201</f>
        <v>8.3063759117535891</v>
      </c>
      <c r="Z201" s="94">
        <f>+'CO2'!Z201+'abs CO2'!Z201+'CH4'!Z201*PCG!$C$5+N2O!Z201*PCG!$C$6+HFC!Z201+PFC!Z201+'SF6'!Z201</f>
        <v>7.994324305555554</v>
      </c>
      <c r="AA201" s="94">
        <f>+'CO2'!AA201+'abs CO2'!AA201+'CH4'!AA201*PCG!$C$5+N2O!AA201*PCG!$C$6+HFC!AA201+PFC!AA201+'SF6'!AA201</f>
        <v>7.1957779903628118</v>
      </c>
      <c r="AB201" s="94">
        <f>+'CO2'!AB201+'abs CO2'!AB201+'CH4'!AB201*PCG!$C$5+N2O!AB201*PCG!$C$6+HFC!AB201+PFC!AB201+'SF6'!AB201</f>
        <v>6.3972316751700671</v>
      </c>
      <c r="AC201" s="94">
        <f>+'CO2'!AC201+'abs CO2'!AC201+'CH4'!AC201*PCG!$C$5+N2O!AC201*PCG!$C$6+HFC!AC201+PFC!AC201+'SF6'!AC201</f>
        <v>5.6148439342403638</v>
      </c>
      <c r="AD201" s="94">
        <f>+'CO2'!AD201+'abs CO2'!AD201+'CH4'!AD201*PCG!$C$5+N2O!AD201*PCG!$C$6+HFC!AD201+PFC!AD201+'SF6'!AD201</f>
        <v>4.8324561933106578</v>
      </c>
      <c r="AE201" s="94">
        <f>+'CO2'!AE201+'abs CO2'!AE201+'CH4'!AE201*PCG!$C$5+N2O!AE201*PCG!$C$6+HFC!AE201+PFC!AE201+'SF6'!AE201</f>
        <v>4.0500684523809527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2.1190650820716073</v>
      </c>
      <c r="D202" s="33">
        <f t="shared" si="51"/>
        <v>2.1825387148090267</v>
      </c>
      <c r="E202" s="33">
        <f t="shared" si="51"/>
        <v>2.2125578908358179</v>
      </c>
      <c r="F202" s="33">
        <f t="shared" si="51"/>
        <v>2.2339823973910815</v>
      </c>
      <c r="G202" s="33">
        <f t="shared" si="51"/>
        <v>2.3186121734461169</v>
      </c>
      <c r="H202" s="33">
        <f t="shared" si="51"/>
        <v>2.2993853173018293</v>
      </c>
      <c r="I202" s="33">
        <f t="shared" si="51"/>
        <v>2.3963125158477299</v>
      </c>
      <c r="J202" s="33">
        <f t="shared" si="51"/>
        <v>2.4988874999999995</v>
      </c>
      <c r="K202" s="33">
        <f t="shared" si="51"/>
        <v>2.4806282307012348</v>
      </c>
      <c r="L202" s="33">
        <f t="shared" si="51"/>
        <v>2.4997060157665638</v>
      </c>
      <c r="M202" s="33">
        <f t="shared" si="51"/>
        <v>2.2898507402955968</v>
      </c>
      <c r="N202" s="33">
        <f t="shared" si="51"/>
        <v>2.6507615319439273</v>
      </c>
      <c r="O202" s="33">
        <f t="shared" si="51"/>
        <v>2.6221491275788864</v>
      </c>
      <c r="P202" s="33">
        <f t="shared" si="51"/>
        <v>2.3113167944722477</v>
      </c>
      <c r="Q202" s="33">
        <f t="shared" si="51"/>
        <v>2.1954620074145046</v>
      </c>
      <c r="R202" s="33">
        <f t="shared" si="51"/>
        <v>2.1480806094625553</v>
      </c>
      <c r="S202" s="33">
        <f t="shared" si="51"/>
        <v>2.1192973338877468</v>
      </c>
      <c r="T202" s="33">
        <f t="shared" si="51"/>
        <v>1.906725</v>
      </c>
      <c r="U202" s="33">
        <f t="shared" si="51"/>
        <v>1.8522308125900662</v>
      </c>
      <c r="V202" s="33">
        <f t="shared" si="51"/>
        <v>1.795753208678637</v>
      </c>
      <c r="W202" s="33">
        <f t="shared" si="51"/>
        <v>1.798527759833938</v>
      </c>
      <c r="X202" s="33">
        <f t="shared" si="51"/>
        <v>1.862007342772469</v>
      </c>
      <c r="Y202" s="33">
        <f t="shared" si="51"/>
        <v>2.0592701181005828</v>
      </c>
      <c r="Z202" s="33">
        <f t="shared" si="51"/>
        <v>1.8438697589346587</v>
      </c>
      <c r="AA202" s="33">
        <f t="shared" si="51"/>
        <v>1.7100187032979899</v>
      </c>
      <c r="AB202" s="33">
        <f t="shared" si="51"/>
        <v>1.7838876969437163</v>
      </c>
      <c r="AC202" s="33">
        <f t="shared" si="51"/>
        <v>1.7710036332736452</v>
      </c>
      <c r="AD202" s="33">
        <f t="shared" si="51"/>
        <v>1.7094299519277163</v>
      </c>
      <c r="AE202" s="33">
        <f t="shared" si="51"/>
        <v>1.7408533498583461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0.28263857948999666</v>
      </c>
      <c r="D203" s="94">
        <f>+'CO2'!D203+'abs CO2'!D203+'CH4'!D203*PCG!$C$5+N2O!D203*PCG!$C$6+HFC!D203+PFC!D203+'SF6'!D203</f>
        <v>0.29110462309750845</v>
      </c>
      <c r="E203" s="94">
        <f>+'CO2'!E203+'abs CO2'!E203+'CH4'!E203*PCG!$C$5+N2O!E203*PCG!$C$6+HFC!E203+PFC!E203+'SF6'!E203</f>
        <v>0.29510854791390806</v>
      </c>
      <c r="F203" s="94">
        <f>+'CO2'!F203+'abs CO2'!F203+'CH4'!F203*PCG!$C$5+N2O!F203*PCG!$C$6+HFC!F203+PFC!F203+'SF6'!F203</f>
        <v>0.2979661251305239</v>
      </c>
      <c r="G203" s="94">
        <f>+'CO2'!G203+'abs CO2'!G203+'CH4'!G203*PCG!$C$5+N2O!G203*PCG!$C$6+HFC!G203+PFC!G203+'SF6'!G203</f>
        <v>0.30925395195997063</v>
      </c>
      <c r="H203" s="94">
        <f>+'CO2'!H203+'abs CO2'!H203+'CH4'!H203*PCG!$C$5+N2O!H203*PCG!$C$6+HFC!H203+PFC!H203+'SF6'!H203</f>
        <v>0.30668949494793418</v>
      </c>
      <c r="I203" s="94">
        <f>+'CO2'!I203+'abs CO2'!I203+'CH4'!I203*PCG!$C$5+N2O!I203*PCG!$C$6+HFC!I203+PFC!I203+'SF6'!I203</f>
        <v>0.31961753851900582</v>
      </c>
      <c r="J203" s="94">
        <f>+'CO2'!J203+'abs CO2'!J203+'CH4'!J203*PCG!$C$5+N2O!J203*PCG!$C$6+HFC!J203+PFC!J203+'SF6'!J203</f>
        <v>0.33329887754784976</v>
      </c>
      <c r="K203" s="94">
        <f>+'CO2'!K203+'abs CO2'!K203+'CH4'!K203*PCG!$C$5+N2O!K203*PCG!$C$6+HFC!K203+PFC!K203+'SF6'!K203</f>
        <v>0.33086347620940526</v>
      </c>
      <c r="L203" s="94">
        <f>+'CO2'!L203+'abs CO2'!L203+'CH4'!L203*PCG!$C$5+N2O!L203*PCG!$C$6+HFC!L203+PFC!L203+'SF6'!L203</f>
        <v>0.33340805028421783</v>
      </c>
      <c r="M203" s="94">
        <f>+'CO2'!M203+'abs CO2'!M203+'CH4'!M203*PCG!$C$5+N2O!M203*PCG!$C$6+HFC!M203+PFC!M203+'SF6'!M203</f>
        <v>0.30541778351071636</v>
      </c>
      <c r="N203" s="94">
        <f>+'CO2'!N203+'abs CO2'!N203+'CH4'!N203*PCG!$C$5+N2O!N203*PCG!$C$6+HFC!N203+PFC!N203+'SF6'!N203</f>
        <v>0.3535556695705307</v>
      </c>
      <c r="O203" s="94">
        <f>+'CO2'!O203+'abs CO2'!O203+'CH4'!O203*PCG!$C$5+N2O!O203*PCG!$C$6+HFC!O203+PFC!O203+'SF6'!O203</f>
        <v>0.34973937841744235</v>
      </c>
      <c r="P203" s="94">
        <f>+'CO2'!P203+'abs CO2'!P203+'CH4'!P203*PCG!$C$5+N2O!P203*PCG!$C$6+HFC!P203+PFC!P203+'SF6'!P203</f>
        <v>0.30828090230356281</v>
      </c>
      <c r="Q203" s="94">
        <f>+'CO2'!Q203+'abs CO2'!Q203+'CH4'!Q203*PCG!$C$5+N2O!Q203*PCG!$C$6+HFC!Q203+PFC!Q203+'SF6'!Q203</f>
        <v>0.29282831770946205</v>
      </c>
      <c r="R203" s="94">
        <f>+'CO2'!R203+'abs CO2'!R203+'CH4'!R203*PCG!$C$5+N2O!R203*PCG!$C$6+HFC!R203+PFC!R203+'SF6'!R203</f>
        <v>0.28650863875071236</v>
      </c>
      <c r="S203" s="94">
        <f>+'CO2'!S203+'abs CO2'!S203+'CH4'!S203*PCG!$C$5+N2O!S203*PCG!$C$6+HFC!S203+PFC!S203+'SF6'!S203</f>
        <v>0.28266955698283208</v>
      </c>
      <c r="T203" s="94">
        <f>+'CO2'!T203+'abs CO2'!T203+'CH4'!T203*PCG!$C$5+N2O!T203*PCG!$C$6+HFC!T203+PFC!T203+'SF6'!T203</f>
        <v>0.25431689193388007</v>
      </c>
      <c r="U203" s="94">
        <f>+'CO2'!U203+'abs CO2'!U203+'CH4'!U203*PCG!$C$5+N2O!U203*PCG!$C$6+HFC!U203+PFC!U203+'SF6'!U203</f>
        <v>0.24704851690834853</v>
      </c>
      <c r="V203" s="94">
        <f>+'CO2'!V203+'abs CO2'!V203+'CH4'!V203*PCG!$C$5+N2O!V203*PCG!$C$6+HFC!V203+PFC!V203+'SF6'!V203</f>
        <v>0.239515595962419</v>
      </c>
      <c r="W203" s="94">
        <f>+'CO2'!W203+'abs CO2'!W203+'CH4'!W203*PCG!$C$5+N2O!W203*PCG!$C$6+HFC!W203+PFC!W203+'SF6'!W203</f>
        <v>0.23988566255635765</v>
      </c>
      <c r="X203" s="94">
        <f>+'CO2'!X203+'abs CO2'!X203+'CH4'!X203*PCG!$C$5+N2O!X203*PCG!$C$6+HFC!X203+PFC!X203+'SF6'!X203</f>
        <v>0.24835249979517621</v>
      </c>
      <c r="Y203" s="94">
        <f>+'CO2'!Y203+'abs CO2'!Y203+'CH4'!Y203*PCG!$C$5+N2O!Y203*PCG!$C$6+HFC!Y203+PFC!Y203+'SF6'!Y203</f>
        <v>0.2746631926930494</v>
      </c>
      <c r="Z203" s="94">
        <f>+'CO2'!Z203+'abs CO2'!Z203+'CH4'!Z203*PCG!$C$5+N2O!Z203*PCG!$C$6+HFC!Z203+PFC!Z203+'SF6'!Z203</f>
        <v>0.24593332873022339</v>
      </c>
      <c r="AA203" s="94">
        <f>+'CO2'!AA203+'abs CO2'!AA203+'CH4'!AA203*PCG!$C$5+N2O!AA203*PCG!$C$6+HFC!AA203+PFC!AA203+'SF6'!AA203</f>
        <v>0.22808042154560756</v>
      </c>
      <c r="AB203" s="94">
        <f>+'CO2'!AB203+'abs CO2'!AB203+'CH4'!AB203*PCG!$C$5+N2O!AB203*PCG!$C$6+HFC!AB203+PFC!AB203+'SF6'!AB203</f>
        <v>0.2379329870043207</v>
      </c>
      <c r="AC203" s="94">
        <f>+'CO2'!AC203+'abs CO2'!AC203+'CH4'!AC203*PCG!$C$5+N2O!AC203*PCG!$C$6+HFC!AC203+PFC!AC203+'SF6'!AC203</f>
        <v>0.23621452470480153</v>
      </c>
      <c r="AD203" s="94">
        <f>+'CO2'!AD203+'abs CO2'!AD203+'CH4'!AD203*PCG!$C$5+N2O!AD203*PCG!$C$6+HFC!AD203+PFC!AD203+'SF6'!AD203</f>
        <v>0.22800189453274008</v>
      </c>
      <c r="AE203" s="94">
        <f>+'CO2'!AE203+'abs CO2'!AE203+'CH4'!AE203*PCG!$C$5+N2O!AE203*PCG!$C$6+HFC!AE203+PFC!AE203+'SF6'!AE203</f>
        <v>0.23219311292853351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6.3208503566640041E-3</v>
      </c>
      <c r="D204" s="94">
        <f>+'CO2'!D204+'abs CO2'!D204+'CH4'!D204*PCG!$C$5+N2O!D204*PCG!$C$6+HFC!D204+PFC!D204+'SF6'!D204</f>
        <v>6.5101825945086548E-3</v>
      </c>
      <c r="E204" s="94">
        <f>+'CO2'!E204+'abs CO2'!E204+'CH4'!E204*PCG!$C$5+N2O!E204*PCG!$C$6+HFC!E204+PFC!E204+'SF6'!E204</f>
        <v>6.599725252306691E-3</v>
      </c>
      <c r="F204" s="94">
        <f>+'CO2'!F204+'abs CO2'!F204+'CH4'!F204*PCG!$C$5+N2O!F204*PCG!$C$6+HFC!F204+PFC!F204+'SF6'!F204</f>
        <v>6.6636313121285051E-3</v>
      </c>
      <c r="G204" s="94">
        <f>+'CO2'!G204+'abs CO2'!G204+'CH4'!G204*PCG!$C$5+N2O!G204*PCG!$C$6+HFC!G204+PFC!G204+'SF6'!G204</f>
        <v>6.9160691228817789E-3</v>
      </c>
      <c r="H204" s="94">
        <f>+'CO2'!H204+'abs CO2'!H204+'CH4'!H204*PCG!$C$5+N2O!H204*PCG!$C$6+HFC!H204+PFC!H204+'SF6'!H204</f>
        <v>6.8587183215565372E-3</v>
      </c>
      <c r="I204" s="94">
        <f>+'CO2'!I204+'abs CO2'!I204+'CH4'!I204*PCG!$C$5+N2O!I204*PCG!$C$6+HFC!I204+PFC!I204+'SF6'!I204</f>
        <v>7.1478374820215648E-3</v>
      </c>
      <c r="J204" s="94">
        <f>+'CO2'!J204+'abs CO2'!J204+'CH4'!J204*PCG!$C$5+N2O!J204*PCG!$C$6+HFC!J204+PFC!J204+'SF6'!J204</f>
        <v>7.4538031319910502E-3</v>
      </c>
      <c r="K204" s="94">
        <f>+'CO2'!K204+'abs CO2'!K204+'CH4'!K204*PCG!$C$5+N2O!K204*PCG!$C$6+HFC!K204+PFC!K204+'SF6'!K204</f>
        <v>7.3993384957531244E-3</v>
      </c>
      <c r="L204" s="94">
        <f>+'CO2'!L204+'abs CO2'!L204+'CH4'!L204*PCG!$C$5+N2O!L204*PCG!$C$6+HFC!L204+PFC!L204+'SF6'!L204</f>
        <v>7.456244640616146E-3</v>
      </c>
      <c r="M204" s="94">
        <f>+'CO2'!M204+'abs CO2'!M204+'CH4'!M204*PCG!$C$5+N2O!M204*PCG!$C$6+HFC!M204+PFC!M204+'SF6'!M204</f>
        <v>6.8302781216870879E-3</v>
      </c>
      <c r="N204" s="94">
        <f>+'CO2'!N204+'abs CO2'!N204+'CH4'!N204*PCG!$C$5+N2O!N204*PCG!$C$6+HFC!N204+PFC!N204+'SF6'!N204</f>
        <v>7.9068203786545176E-3</v>
      </c>
      <c r="O204" s="94">
        <f>+'CO2'!O204+'abs CO2'!O204+'CH4'!O204*PCG!$C$5+N2O!O204*PCG!$C$6+HFC!O204+PFC!O204+'SF6'!O204</f>
        <v>7.8214739077669994E-3</v>
      </c>
      <c r="P204" s="94">
        <f>+'CO2'!P204+'abs CO2'!P204+'CH4'!P204*PCG!$C$5+N2O!P204*PCG!$C$6+HFC!P204+PFC!P204+'SF6'!P204</f>
        <v>6.8943081117740406E-3</v>
      </c>
      <c r="Q204" s="94">
        <f>+'CO2'!Q204+'abs CO2'!Q204+'CH4'!Q204*PCG!$C$5+N2O!Q204*PCG!$C$6+HFC!Q204+PFC!Q204+'SF6'!Q204</f>
        <v>6.5487308200283508E-3</v>
      </c>
      <c r="R204" s="94">
        <f>+'CO2'!R204+'abs CO2'!R204+'CH4'!R204*PCG!$C$5+N2O!R204*PCG!$C$6+HFC!R204+PFC!R204+'SF6'!R204</f>
        <v>6.4073992825132136E-3</v>
      </c>
      <c r="S204" s="94">
        <f>+'CO2'!S204+'abs CO2'!S204+'CH4'!S204*PCG!$C$5+N2O!S204*PCG!$C$6+HFC!S204+PFC!S204+'SF6'!S204</f>
        <v>6.3215431286733686E-3</v>
      </c>
      <c r="T204" s="94">
        <f>+'CO2'!T204+'abs CO2'!T204+'CH4'!T204*PCG!$C$5+N2O!T204*PCG!$C$6+HFC!T204+PFC!T204+'SF6'!T204</f>
        <v>5.6874720357941817E-3</v>
      </c>
      <c r="U204" s="94">
        <f>+'CO2'!U204+'abs CO2'!U204+'CH4'!U204*PCG!$C$5+N2O!U204*PCG!$C$6+HFC!U204+PFC!U204+'SF6'!U204</f>
        <v>5.524924124056872E-3</v>
      </c>
      <c r="V204" s="94">
        <f>+'CO2'!V204+'abs CO2'!V204+'CH4'!V204*PCG!$C$5+N2O!V204*PCG!$C$6+HFC!V204+PFC!V204+'SF6'!V204</f>
        <v>5.3564599811443308E-3</v>
      </c>
      <c r="W204" s="94">
        <f>+'CO2'!W204+'abs CO2'!W204+'CH4'!W204*PCG!$C$5+N2O!W204*PCG!$C$6+HFC!W204+PFC!W204+'SF6'!W204</f>
        <v>5.3647360472302398E-3</v>
      </c>
      <c r="X204" s="94">
        <f>+'CO2'!X204+'abs CO2'!X204+'CH4'!X204*PCG!$C$5+N2O!X204*PCG!$C$6+HFC!X204+PFC!X204+'SF6'!X204</f>
        <v>5.5540860336240677E-3</v>
      </c>
      <c r="Y204" s="94">
        <f>+'CO2'!Y204+'abs CO2'!Y204+'CH4'!Y204*PCG!$C$5+N2O!Y204*PCG!$C$6+HFC!Y204+PFC!Y204+'SF6'!Y204</f>
        <v>6.1424910308742215E-3</v>
      </c>
      <c r="Z204" s="94">
        <f>+'CO2'!Z204+'abs CO2'!Z204+'CH4'!Z204*PCG!$C$5+N2O!Z204*PCG!$C$6+HFC!Z204+PFC!Z204+'SF6'!Z204</f>
        <v>5.4999843666954764E-3</v>
      </c>
      <c r="AA204" s="94">
        <f>+'CO2'!AA204+'abs CO2'!AA204+'CH4'!AA204*PCG!$C$5+N2O!AA204*PCG!$C$6+HFC!AA204+PFC!AA204+'SF6'!AA204</f>
        <v>5.1007269300462031E-3</v>
      </c>
      <c r="AB204" s="94">
        <f>+'CO2'!AB204+'abs CO2'!AB204+'CH4'!AB204*PCG!$C$5+N2O!AB204*PCG!$C$6+HFC!AB204+PFC!AB204+'SF6'!AB204</f>
        <v>5.321066955835097E-3</v>
      </c>
      <c r="AC204" s="94">
        <f>+'CO2'!AC204+'abs CO2'!AC204+'CH4'!AC204*PCG!$C$5+N2O!AC204*PCG!$C$6+HFC!AC204+PFC!AC204+'SF6'!AC204</f>
        <v>5.2826357442912605E-3</v>
      </c>
      <c r="AD204" s="94">
        <f>+'CO2'!AD204+'abs CO2'!AD204+'CH4'!AD204*PCG!$C$5+N2O!AD204*PCG!$C$6+HFC!AD204+PFC!AD204+'SF6'!AD204</f>
        <v>5.0989707738336052E-3</v>
      </c>
      <c r="AE204" s="94">
        <f>+'CO2'!AE204+'abs CO2'!AE204+'CH4'!AE204*PCG!$C$5+N2O!AE204*PCG!$C$6+HFC!AE204+PFC!AE204+'SF6'!AE204</f>
        <v>5.1927020130002844E-3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1.8301056522249468</v>
      </c>
      <c r="D205" s="94">
        <f>+'CO2'!D205+'abs CO2'!D205+'CH4'!D205*PCG!$C$5+N2O!D205*PCG!$C$6+HFC!D205+PFC!D205+'SF6'!D205</f>
        <v>1.8849239091170096</v>
      </c>
      <c r="E205" s="94">
        <f>+'CO2'!E205+'abs CO2'!E205+'CH4'!E205*PCG!$C$5+N2O!E205*PCG!$C$6+HFC!E205+PFC!E205+'SF6'!E205</f>
        <v>1.9108496176696033</v>
      </c>
      <c r="F205" s="94">
        <f>+'CO2'!F205+'abs CO2'!F205+'CH4'!F205*PCG!$C$5+N2O!F205*PCG!$C$6+HFC!F205+PFC!F205+'SF6'!F205</f>
        <v>1.9293526409484292</v>
      </c>
      <c r="G205" s="94">
        <f>+'CO2'!G205+'abs CO2'!G205+'CH4'!G205*PCG!$C$5+N2O!G205*PCG!$C$6+HFC!G205+PFC!G205+'SF6'!G205</f>
        <v>2.0024421523632645</v>
      </c>
      <c r="H205" s="94">
        <f>+'CO2'!H205+'abs CO2'!H205+'CH4'!H205*PCG!$C$5+N2O!H205*PCG!$C$6+HFC!H205+PFC!H205+'SF6'!H205</f>
        <v>1.9858371040323384</v>
      </c>
      <c r="I205" s="94">
        <f>+'CO2'!I205+'abs CO2'!I205+'CH4'!I205*PCG!$C$5+N2O!I205*PCG!$C$6+HFC!I205+PFC!I205+'SF6'!I205</f>
        <v>2.0695471398467022</v>
      </c>
      <c r="J205" s="94">
        <f>+'CO2'!J205+'abs CO2'!J205+'CH4'!J205*PCG!$C$5+N2O!J205*PCG!$C$6+HFC!J205+PFC!J205+'SF6'!J205</f>
        <v>2.1581348193201588</v>
      </c>
      <c r="K205" s="94">
        <f>+'CO2'!K205+'abs CO2'!K205+'CH4'!K205*PCG!$C$5+N2O!K205*PCG!$C$6+HFC!K205+PFC!K205+'SF6'!K205</f>
        <v>2.1423654159960765</v>
      </c>
      <c r="L205" s="94">
        <f>+'CO2'!L205+'abs CO2'!L205+'CH4'!L205*PCG!$C$5+N2O!L205*PCG!$C$6+HFC!L205+PFC!L205+'SF6'!L205</f>
        <v>2.1588417208417297</v>
      </c>
      <c r="M205" s="94">
        <f>+'CO2'!M205+'abs CO2'!M205+'CH4'!M205*PCG!$C$5+N2O!M205*PCG!$C$6+HFC!M205+PFC!M205+'SF6'!M205</f>
        <v>1.9776026786631933</v>
      </c>
      <c r="N205" s="94">
        <f>+'CO2'!N205+'abs CO2'!N205+'CH4'!N205*PCG!$C$5+N2O!N205*PCG!$C$6+HFC!N205+PFC!N205+'SF6'!N205</f>
        <v>2.2892990419947421</v>
      </c>
      <c r="O205" s="94">
        <f>+'CO2'!O205+'abs CO2'!O205+'CH4'!O205*PCG!$C$5+N2O!O205*PCG!$C$6+HFC!O205+PFC!O205+'SF6'!O205</f>
        <v>2.264588275253677</v>
      </c>
      <c r="P205" s="94">
        <f>+'CO2'!P205+'abs CO2'!P205+'CH4'!P205*PCG!$C$5+N2O!P205*PCG!$C$6+HFC!P205+PFC!P205+'SF6'!P205</f>
        <v>1.9961415840569108</v>
      </c>
      <c r="Q205" s="94">
        <f>+'CO2'!Q205+'abs CO2'!Q205+'CH4'!Q205*PCG!$C$5+N2O!Q205*PCG!$C$6+HFC!Q205+PFC!Q205+'SF6'!Q205</f>
        <v>1.8960849588850142</v>
      </c>
      <c r="R205" s="94">
        <f>+'CO2'!R205+'abs CO2'!R205+'CH4'!R205*PCG!$C$5+N2O!R205*PCG!$C$6+HFC!R205+PFC!R205+'SF6'!R205</f>
        <v>1.8551645714293297</v>
      </c>
      <c r="S205" s="94">
        <f>+'CO2'!S205+'abs CO2'!S205+'CH4'!S205*PCG!$C$5+N2O!S205*PCG!$C$6+HFC!S205+PFC!S205+'SF6'!S205</f>
        <v>1.8303062337762415</v>
      </c>
      <c r="T205" s="94">
        <f>+'CO2'!T205+'abs CO2'!T205+'CH4'!T205*PCG!$C$5+N2O!T205*PCG!$C$6+HFC!T205+PFC!T205+'SF6'!T205</f>
        <v>1.6467206360303257</v>
      </c>
      <c r="U205" s="94">
        <f>+'CO2'!U205+'abs CO2'!U205+'CH4'!U205*PCG!$C$5+N2O!U205*PCG!$C$6+HFC!U205+PFC!U205+'SF6'!U205</f>
        <v>1.5996573715576607</v>
      </c>
      <c r="V205" s="94">
        <f>+'CO2'!V205+'abs CO2'!V205+'CH4'!V205*PCG!$C$5+N2O!V205*PCG!$C$6+HFC!V205+PFC!V205+'SF6'!V205</f>
        <v>1.5508811527350737</v>
      </c>
      <c r="W205" s="94">
        <f>+'CO2'!W205+'abs CO2'!W205+'CH4'!W205*PCG!$C$5+N2O!W205*PCG!$C$6+HFC!W205+PFC!W205+'SF6'!W205</f>
        <v>1.5532773612303501</v>
      </c>
      <c r="X205" s="94">
        <f>+'CO2'!X205+'abs CO2'!X205+'CH4'!X205*PCG!$C$5+N2O!X205*PCG!$C$6+HFC!X205+PFC!X205+'SF6'!X205</f>
        <v>1.6081007569436687</v>
      </c>
      <c r="Y205" s="94">
        <f>+'CO2'!Y205+'abs CO2'!Y205+'CH4'!Y205*PCG!$C$5+N2O!Y205*PCG!$C$6+HFC!Y205+PFC!Y205+'SF6'!Y205</f>
        <v>1.7784644343766594</v>
      </c>
      <c r="Z205" s="94">
        <f>+'CO2'!Z205+'abs CO2'!Z205+'CH4'!Z205*PCG!$C$5+N2O!Z205*PCG!$C$6+HFC!Z205+PFC!Z205+'SF6'!Z205</f>
        <v>1.5924364458377398</v>
      </c>
      <c r="AA205" s="94">
        <f>+'CO2'!AA205+'abs CO2'!AA205+'CH4'!AA205*PCG!$C$5+N2O!AA205*PCG!$C$6+HFC!AA205+PFC!AA205+'SF6'!AA205</f>
        <v>1.476837554822336</v>
      </c>
      <c r="AB205" s="94">
        <f>+'CO2'!AB205+'abs CO2'!AB205+'CH4'!AB205*PCG!$C$5+N2O!AB205*PCG!$C$6+HFC!AB205+PFC!AB205+'SF6'!AB205</f>
        <v>1.5406336429835605</v>
      </c>
      <c r="AC205" s="94">
        <f>+'CO2'!AC205+'abs CO2'!AC205+'CH4'!AC205*PCG!$C$5+N2O!AC205*PCG!$C$6+HFC!AC205+PFC!AC205+'SF6'!AC205</f>
        <v>1.5295064728245524</v>
      </c>
      <c r="AD205" s="94">
        <f>+'CO2'!AD205+'abs CO2'!AD205+'CH4'!AD205*PCG!$C$5+N2O!AD205*PCG!$C$6+HFC!AD205+PFC!AD205+'SF6'!AD205</f>
        <v>1.4763290866211425</v>
      </c>
      <c r="AE205" s="94">
        <f>+'CO2'!AE205+'abs CO2'!AE205+'CH4'!AE205*PCG!$C$5+N2O!AE205*PCG!$C$6+HFC!AE205+PFC!AE205+'SF6'!AE205</f>
        <v>1.5034675349168123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17.444580893585186</v>
      </c>
      <c r="D206" s="33">
        <f t="shared" si="52"/>
        <v>17.66490505164445</v>
      </c>
      <c r="E206" s="33">
        <f t="shared" si="52"/>
        <v>17.885229209703706</v>
      </c>
      <c r="F206" s="33">
        <f t="shared" si="52"/>
        <v>18.105553367762969</v>
      </c>
      <c r="G206" s="33">
        <f t="shared" si="52"/>
        <v>18.325877525822225</v>
      </c>
      <c r="H206" s="33">
        <f t="shared" si="52"/>
        <v>18.546201683881481</v>
      </c>
      <c r="I206" s="33">
        <f t="shared" si="52"/>
        <v>18.766525841940744</v>
      </c>
      <c r="J206" s="33">
        <f t="shared" si="52"/>
        <v>18.98685</v>
      </c>
      <c r="K206" s="33">
        <f t="shared" si="52"/>
        <v>18.530155000000001</v>
      </c>
      <c r="L206" s="33">
        <f t="shared" si="52"/>
        <v>18.073459999999997</v>
      </c>
      <c r="M206" s="33">
        <f t="shared" si="52"/>
        <v>17.616765000000001</v>
      </c>
      <c r="N206" s="33">
        <f t="shared" si="52"/>
        <v>17.160070000000001</v>
      </c>
      <c r="O206" s="33">
        <f t="shared" si="52"/>
        <v>16.703374999999998</v>
      </c>
      <c r="P206" s="33">
        <f t="shared" si="52"/>
        <v>16.246680000000001</v>
      </c>
      <c r="Q206" s="33">
        <f t="shared" si="52"/>
        <v>15.789985</v>
      </c>
      <c r="R206" s="33">
        <f t="shared" si="52"/>
        <v>15.33329</v>
      </c>
      <c r="S206" s="33">
        <f t="shared" si="52"/>
        <v>14.876595</v>
      </c>
      <c r="T206" s="33">
        <f t="shared" si="52"/>
        <v>14.419900000000002</v>
      </c>
      <c r="U206" s="33">
        <f t="shared" si="52"/>
        <v>14.207636781772738</v>
      </c>
      <c r="V206" s="33">
        <f t="shared" si="52"/>
        <v>13.995373563545478</v>
      </c>
      <c r="W206" s="33">
        <f t="shared" si="52"/>
        <v>13.783110345318216</v>
      </c>
      <c r="X206" s="33">
        <f t="shared" si="52"/>
        <v>13.275213015536727</v>
      </c>
      <c r="Y206" s="33">
        <f t="shared" si="52"/>
        <v>12.767315685755243</v>
      </c>
      <c r="Z206" s="33">
        <f t="shared" si="52"/>
        <v>12.259418355973752</v>
      </c>
      <c r="AA206" s="33">
        <f t="shared" si="52"/>
        <v>11.518621786411607</v>
      </c>
      <c r="AB206" s="33">
        <f t="shared" si="52"/>
        <v>10.777825216849465</v>
      </c>
      <c r="AC206" s="33">
        <f t="shared" si="52"/>
        <v>10.26096644846711</v>
      </c>
      <c r="AD206" s="33">
        <f t="shared" si="52"/>
        <v>9.7441076800847597</v>
      </c>
      <c r="AE206" s="33">
        <f t="shared" si="52"/>
        <v>9.2278723492024071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5.0348434739482233</v>
      </c>
      <c r="D208" s="94">
        <f>+'CO2'!D208+'abs CO2'!D208+'CH4'!D208*PCG!$C$5+N2O!D208*PCG!$C$6+HFC!D208+PFC!D208+'SF6'!D208</f>
        <v>4.9615086919556202</v>
      </c>
      <c r="E208" s="94">
        <f>+'CO2'!E208+'abs CO2'!E208+'CH4'!E208*PCG!$C$5+N2O!E208*PCG!$C$6+HFC!E208+PFC!E208+'SF6'!E208</f>
        <v>4.888173909963017</v>
      </c>
      <c r="F208" s="94">
        <f>+'CO2'!F208+'abs CO2'!F208+'CH4'!F208*PCG!$C$5+N2O!F208*PCG!$C$6+HFC!F208+PFC!F208+'SF6'!F208</f>
        <v>4.8148391279704139</v>
      </c>
      <c r="G208" s="94">
        <f>+'CO2'!G208+'abs CO2'!G208+'CH4'!G208*PCG!$C$5+N2O!G208*PCG!$C$6+HFC!G208+PFC!G208+'SF6'!G208</f>
        <v>4.741504345977809</v>
      </c>
      <c r="H208" s="94">
        <f>+'CO2'!H208+'abs CO2'!H208+'CH4'!H208*PCG!$C$5+N2O!H208*PCG!$C$6+HFC!H208+PFC!H208+'SF6'!H208</f>
        <v>4.6681695639852068</v>
      </c>
      <c r="I208" s="94">
        <f>+'CO2'!I208+'abs CO2'!I208+'CH4'!I208*PCG!$C$5+N2O!I208*PCG!$C$6+HFC!I208+PFC!I208+'SF6'!I208</f>
        <v>4.5948347819926036</v>
      </c>
      <c r="J208" s="94">
        <f>+'CO2'!J208+'abs CO2'!J208+'CH4'!J208*PCG!$C$5+N2O!J208*PCG!$C$6+HFC!J208+PFC!J208+'SF6'!J208</f>
        <v>4.5214999999999996</v>
      </c>
      <c r="K208" s="94">
        <f>+'CO2'!K208+'abs CO2'!K208+'CH4'!K208*PCG!$C$5+N2O!K208*PCG!$C$6+HFC!K208+PFC!K208+'SF6'!K208</f>
        <v>4.3880375000000003</v>
      </c>
      <c r="L208" s="94">
        <f>+'CO2'!L208+'abs CO2'!L208+'CH4'!L208*PCG!$C$5+N2O!L208*PCG!$C$6+HFC!L208+PFC!L208+'SF6'!L208</f>
        <v>4.2545750000000009</v>
      </c>
      <c r="M208" s="94">
        <f>+'CO2'!M208+'abs CO2'!M208+'CH4'!M208*PCG!$C$5+N2O!M208*PCG!$C$6+HFC!M208+PFC!M208+'SF6'!M208</f>
        <v>4.1211125000000015</v>
      </c>
      <c r="N208" s="94">
        <f>+'CO2'!N208+'abs CO2'!N208+'CH4'!N208*PCG!$C$5+N2O!N208*PCG!$C$6+HFC!N208+PFC!N208+'SF6'!N208</f>
        <v>3.9876500000000004</v>
      </c>
      <c r="O208" s="94">
        <f>+'CO2'!O208+'abs CO2'!O208+'CH4'!O208*PCG!$C$5+N2O!O208*PCG!$C$6+HFC!O208+PFC!O208+'SF6'!O208</f>
        <v>3.8541875000000001</v>
      </c>
      <c r="P208" s="94">
        <f>+'CO2'!P208+'abs CO2'!P208+'CH4'!P208*PCG!$C$5+N2O!P208*PCG!$C$6+HFC!P208+PFC!P208+'SF6'!P208</f>
        <v>3.7207250000000003</v>
      </c>
      <c r="Q208" s="94">
        <f>+'CO2'!Q208+'abs CO2'!Q208+'CH4'!Q208*PCG!$C$5+N2O!Q208*PCG!$C$6+HFC!Q208+PFC!Q208+'SF6'!Q208</f>
        <v>3.5872625000000005</v>
      </c>
      <c r="R208" s="94">
        <f>+'CO2'!R208+'abs CO2'!R208+'CH4'!R208*PCG!$C$5+N2O!R208*PCG!$C$6+HFC!R208+PFC!R208+'SF6'!R208</f>
        <v>3.4538000000000006</v>
      </c>
      <c r="S208" s="94">
        <f>+'CO2'!S208+'abs CO2'!S208+'CH4'!S208*PCG!$C$5+N2O!S208*PCG!$C$6+HFC!S208+PFC!S208+'SF6'!S208</f>
        <v>3.3203375000000008</v>
      </c>
      <c r="T208" s="94">
        <f>+'CO2'!T208+'abs CO2'!T208+'CH4'!T208*PCG!$C$5+N2O!T208*PCG!$C$6+HFC!T208+PFC!T208+'SF6'!T208</f>
        <v>3.1868750000000001</v>
      </c>
      <c r="U208" s="94">
        <f>+'CO2'!U208+'abs CO2'!U208+'CH4'!U208*PCG!$C$5+N2O!U208*PCG!$C$6+HFC!U208+PFC!U208+'SF6'!U208</f>
        <v>3.3192995942727372</v>
      </c>
      <c r="V208" s="94">
        <f>+'CO2'!V208+'abs CO2'!V208+'CH4'!V208*PCG!$C$5+N2O!V208*PCG!$C$6+HFC!V208+PFC!V208+'SF6'!V208</f>
        <v>3.4517241885454739</v>
      </c>
      <c r="W208" s="94">
        <f>+'CO2'!W208+'abs CO2'!W208+'CH4'!W208*PCG!$C$5+N2O!W208*PCG!$C$6+HFC!W208+PFC!W208+'SF6'!W208</f>
        <v>3.584148782818211</v>
      </c>
      <c r="X208" s="94">
        <f>+'CO2'!X208+'abs CO2'!X208+'CH4'!X208*PCG!$C$5+N2O!X208*PCG!$C$6+HFC!X208+PFC!X208+'SF6'!X208</f>
        <v>3.4209392655367226</v>
      </c>
      <c r="Y208" s="94">
        <f>+'CO2'!Y208+'abs CO2'!Y208+'CH4'!Y208*PCG!$C$5+N2O!Y208*PCG!$C$6+HFC!Y208+PFC!Y208+'SF6'!Y208</f>
        <v>3.2577297482552345</v>
      </c>
      <c r="Z208" s="94">
        <f>+'CO2'!Z208+'abs CO2'!Z208+'CH4'!Z208*PCG!$C$5+N2O!Z208*PCG!$C$6+HFC!Z208+PFC!Z208+'SF6'!Z208</f>
        <v>3.0945202309737447</v>
      </c>
      <c r="AA208" s="94">
        <f>+'CO2'!AA208+'abs CO2'!AA208+'CH4'!AA208*PCG!$C$5+N2O!AA208*PCG!$C$6+HFC!AA208+PFC!AA208+'SF6'!AA208</f>
        <v>2.6984114739115981</v>
      </c>
      <c r="AB208" s="94">
        <f>+'CO2'!AB208+'abs CO2'!AB208+'CH4'!AB208*PCG!$C$5+N2O!AB208*PCG!$C$6+HFC!AB208+PFC!AB208+'SF6'!AB208</f>
        <v>2.3023027168494514</v>
      </c>
      <c r="AC208" s="94">
        <f>+'CO2'!AC208+'abs CO2'!AC208+'CH4'!AC208*PCG!$C$5+N2O!AC208*PCG!$C$6+HFC!AC208+PFC!AC208+'SF6'!AC208</f>
        <v>2.1301317609670987</v>
      </c>
      <c r="AD208" s="94">
        <f>+'CO2'!AD208+'abs CO2'!AD208+'CH4'!AD208*PCG!$C$5+N2O!AD208*PCG!$C$6+HFC!AD208+PFC!AD208+'SF6'!AD208</f>
        <v>1.9579608050847457</v>
      </c>
      <c r="AE208" s="94">
        <f>+'CO2'!AE208+'abs CO2'!AE208+'CH4'!AE208*PCG!$C$5+N2O!AE208*PCG!$C$6+HFC!AE208+PFC!AE208+'SF6'!AE208</f>
        <v>1.7857898492023925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12.322008500718049</v>
      </c>
      <c r="D209" s="94">
        <f>+'CO2'!D209+'abs CO2'!D209+'CH4'!D209*PCG!$C$5+N2O!D209*PCG!$C$6+HFC!D209+PFC!D209+'SF6'!D209</f>
        <v>12.615200143472613</v>
      </c>
      <c r="E209" s="94">
        <f>+'CO2'!E209+'abs CO2'!E209+'CH4'!E209*PCG!$C$5+N2O!E209*PCG!$C$6+HFC!E209+PFC!E209+'SF6'!E209</f>
        <v>12.908391786227178</v>
      </c>
      <c r="F209" s="94">
        <f>+'CO2'!F209+'abs CO2'!F209+'CH4'!F209*PCG!$C$5+N2O!F209*PCG!$C$6+HFC!F209+PFC!F209+'SF6'!F209</f>
        <v>13.201583428981742</v>
      </c>
      <c r="G209" s="94">
        <f>+'CO2'!G209+'abs CO2'!G209+'CH4'!G209*PCG!$C$5+N2O!G209*PCG!$C$6+HFC!G209+PFC!G209+'SF6'!G209</f>
        <v>13.494775071736306</v>
      </c>
      <c r="H209" s="94">
        <f>+'CO2'!H209+'abs CO2'!H209+'CH4'!H209*PCG!$C$5+N2O!H209*PCG!$C$6+HFC!H209+PFC!H209+'SF6'!H209</f>
        <v>13.787966714490871</v>
      </c>
      <c r="I209" s="94">
        <f>+'CO2'!I209+'abs CO2'!I209+'CH4'!I209*PCG!$C$5+N2O!I209*PCG!$C$6+HFC!I209+PFC!I209+'SF6'!I209</f>
        <v>14.081158357245439</v>
      </c>
      <c r="J209" s="94">
        <f>+'CO2'!J209+'abs CO2'!J209+'CH4'!J209*PCG!$C$5+N2O!J209*PCG!$C$6+HFC!J209+PFC!J209+'SF6'!J209</f>
        <v>14.37435</v>
      </c>
      <c r="K209" s="94">
        <f>+'CO2'!K209+'abs CO2'!K209+'CH4'!K209*PCG!$C$5+N2O!K209*PCG!$C$6+HFC!K209+PFC!K209+'SF6'!K209</f>
        <v>14.027760000000001</v>
      </c>
      <c r="L209" s="94">
        <f>+'CO2'!L209+'abs CO2'!L209+'CH4'!L209*PCG!$C$5+N2O!L209*PCG!$C$6+HFC!L209+PFC!L209+'SF6'!L209</f>
        <v>13.681169999999998</v>
      </c>
      <c r="M209" s="94">
        <f>+'CO2'!M209+'abs CO2'!M209+'CH4'!M209*PCG!$C$5+N2O!M209*PCG!$C$6+HFC!M209+PFC!M209+'SF6'!M209</f>
        <v>13.334579999999999</v>
      </c>
      <c r="N209" s="94">
        <f>+'CO2'!N209+'abs CO2'!N209+'CH4'!N209*PCG!$C$5+N2O!N209*PCG!$C$6+HFC!N209+PFC!N209+'SF6'!N209</f>
        <v>12.98799</v>
      </c>
      <c r="O209" s="94">
        <f>+'CO2'!O209+'abs CO2'!O209+'CH4'!O209*PCG!$C$5+N2O!O209*PCG!$C$6+HFC!O209+PFC!O209+'SF6'!O209</f>
        <v>12.641399999999997</v>
      </c>
      <c r="P209" s="94">
        <f>+'CO2'!P209+'abs CO2'!P209+'CH4'!P209*PCG!$C$5+N2O!P209*PCG!$C$6+HFC!P209+PFC!P209+'SF6'!P209</f>
        <v>12.294809999999998</v>
      </c>
      <c r="Q209" s="94">
        <f>+'CO2'!Q209+'abs CO2'!Q209+'CH4'!Q209*PCG!$C$5+N2O!Q209*PCG!$C$6+HFC!Q209+PFC!Q209+'SF6'!Q209</f>
        <v>11.948219999999999</v>
      </c>
      <c r="R209" s="94">
        <f>+'CO2'!R209+'abs CO2'!R209+'CH4'!R209*PCG!$C$5+N2O!R209*PCG!$C$6+HFC!R209+PFC!R209+'SF6'!R209</f>
        <v>11.601629999999998</v>
      </c>
      <c r="S209" s="94">
        <f>+'CO2'!S209+'abs CO2'!S209+'CH4'!S209*PCG!$C$5+N2O!S209*PCG!$C$6+HFC!S209+PFC!S209+'SF6'!S209</f>
        <v>11.255039999999999</v>
      </c>
      <c r="T209" s="94">
        <f>+'CO2'!T209+'abs CO2'!T209+'CH4'!T209*PCG!$C$5+N2O!T209*PCG!$C$6+HFC!T209+PFC!T209+'SF6'!T209</f>
        <v>10.90845</v>
      </c>
      <c r="U209" s="94">
        <f>+'CO2'!U209+'abs CO2'!U209+'CH4'!U209*PCG!$C$5+N2O!U209*PCG!$C$6+HFC!U209+PFC!U209+'SF6'!U209</f>
        <v>10.561860000000001</v>
      </c>
      <c r="V209" s="94">
        <f>+'CO2'!V209+'abs CO2'!V209+'CH4'!V209*PCG!$C$5+N2O!V209*PCG!$C$6+HFC!V209+PFC!V209+'SF6'!V209</f>
        <v>10.215270000000002</v>
      </c>
      <c r="W209" s="94">
        <f>+'CO2'!W209+'abs CO2'!W209+'CH4'!W209*PCG!$C$5+N2O!W209*PCG!$C$6+HFC!W209+PFC!W209+'SF6'!W209</f>
        <v>9.8686800000000048</v>
      </c>
      <c r="X209" s="94">
        <f>+'CO2'!X209+'abs CO2'!X209+'CH4'!X209*PCG!$C$5+N2O!X209*PCG!$C$6+HFC!X209+PFC!X209+'SF6'!X209</f>
        <v>9.5220900000000057</v>
      </c>
      <c r="Y209" s="94">
        <f>+'CO2'!Y209+'abs CO2'!Y209+'CH4'!Y209*PCG!$C$5+N2O!Y209*PCG!$C$6+HFC!Y209+PFC!Y209+'SF6'!Y209</f>
        <v>9.1755000000000067</v>
      </c>
      <c r="Z209" s="94">
        <f>+'CO2'!Z209+'abs CO2'!Z209+'CH4'!Z209*PCG!$C$5+N2O!Z209*PCG!$C$6+HFC!Z209+PFC!Z209+'SF6'!Z209</f>
        <v>8.8289100000000076</v>
      </c>
      <c r="AA209" s="94">
        <f>+'CO2'!AA209+'abs CO2'!AA209+'CH4'!AA209*PCG!$C$5+N2O!AA209*PCG!$C$6+HFC!AA209+PFC!AA209+'SF6'!AA209</f>
        <v>8.4823200000000103</v>
      </c>
      <c r="AB209" s="94">
        <f>+'CO2'!AB209+'abs CO2'!AB209+'CH4'!AB209*PCG!$C$5+N2O!AB209*PCG!$C$6+HFC!AB209+PFC!AB209+'SF6'!AB209</f>
        <v>8.1357300000000112</v>
      </c>
      <c r="AC209" s="94">
        <f>+'CO2'!AC209+'abs CO2'!AC209+'CH4'!AC209*PCG!$C$5+N2O!AC209*PCG!$C$6+HFC!AC209+PFC!AC209+'SF6'!AC209</f>
        <v>7.7891400000000113</v>
      </c>
      <c r="AD209" s="94">
        <f>+'CO2'!AD209+'abs CO2'!AD209+'CH4'!AD209*PCG!$C$5+N2O!AD209*PCG!$C$6+HFC!AD209+PFC!AD209+'SF6'!AD209</f>
        <v>7.4425500000000131</v>
      </c>
      <c r="AE209" s="94">
        <f>+'CO2'!AE209+'abs CO2'!AE209+'CH4'!AE209*PCG!$C$5+N2O!AE209*PCG!$C$6+HFC!AE209+PFC!AE209+'SF6'!AE209</f>
        <v>7.0959600000000149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4.6128918918918911E-2</v>
      </c>
      <c r="D210" s="94">
        <f>+'CO2'!D210+'abs CO2'!D210+'CH4'!D210*PCG!$C$5+N2O!D210*PCG!$C$6+HFC!D210+PFC!D210+'SF6'!D210</f>
        <v>4.3396216216216213E-2</v>
      </c>
      <c r="E210" s="94">
        <f>+'CO2'!E210+'abs CO2'!E210+'CH4'!E210*PCG!$C$5+N2O!E210*PCG!$C$6+HFC!E210+PFC!E210+'SF6'!E210</f>
        <v>4.0663513513513515E-2</v>
      </c>
      <c r="F210" s="94">
        <f>+'CO2'!F210+'abs CO2'!F210+'CH4'!F210*PCG!$C$5+N2O!F210*PCG!$C$6+HFC!F210+PFC!F210+'SF6'!F210</f>
        <v>3.793081081081081E-2</v>
      </c>
      <c r="G210" s="94">
        <f>+'CO2'!G210+'abs CO2'!G210+'CH4'!G210*PCG!$C$5+N2O!G210*PCG!$C$6+HFC!G210+PFC!G210+'SF6'!G210</f>
        <v>3.5198108108108105E-2</v>
      </c>
      <c r="H210" s="94">
        <f>+'CO2'!H210+'abs CO2'!H210+'CH4'!H210*PCG!$C$5+N2O!H210*PCG!$C$6+HFC!H210+PFC!H210+'SF6'!H210</f>
        <v>3.2465405405405406E-2</v>
      </c>
      <c r="I210" s="94">
        <f>+'CO2'!I210+'abs CO2'!I210+'CH4'!I210*PCG!$C$5+N2O!I210*PCG!$C$6+HFC!I210+PFC!I210+'SF6'!I210</f>
        <v>2.9732702702702705E-2</v>
      </c>
      <c r="J210" s="94">
        <f>+'CO2'!J210+'abs CO2'!J210+'CH4'!J210*PCG!$C$5+N2O!J210*PCG!$C$6+HFC!J210+PFC!J210+'SF6'!J210</f>
        <v>2.7E-2</v>
      </c>
      <c r="K210" s="94">
        <f>+'CO2'!K210+'abs CO2'!K210+'CH4'!K210*PCG!$C$5+N2O!K210*PCG!$C$6+HFC!K210+PFC!K210+'SF6'!K210</f>
        <v>2.6550000000000001E-2</v>
      </c>
      <c r="L210" s="94">
        <f>+'CO2'!L210+'abs CO2'!L210+'CH4'!L210*PCG!$C$5+N2O!L210*PCG!$C$6+HFC!L210+PFC!L210+'SF6'!L210</f>
        <v>2.6100000000000002E-2</v>
      </c>
      <c r="M210" s="94">
        <f>+'CO2'!M210+'abs CO2'!M210+'CH4'!M210*PCG!$C$5+N2O!M210*PCG!$C$6+HFC!M210+PFC!M210+'SF6'!M210</f>
        <v>2.5649999999999999E-2</v>
      </c>
      <c r="N210" s="94">
        <f>+'CO2'!N210+'abs CO2'!N210+'CH4'!N210*PCG!$C$5+N2O!N210*PCG!$C$6+HFC!N210+PFC!N210+'SF6'!N210</f>
        <v>2.52E-2</v>
      </c>
      <c r="O210" s="94">
        <f>+'CO2'!O210+'abs CO2'!O210+'CH4'!O210*PCG!$C$5+N2O!O210*PCG!$C$6+HFC!O210+PFC!O210+'SF6'!O210</f>
        <v>2.4750000000000001E-2</v>
      </c>
      <c r="P210" s="94">
        <f>+'CO2'!P210+'abs CO2'!P210+'CH4'!P210*PCG!$C$5+N2O!P210*PCG!$C$6+HFC!P210+PFC!P210+'SF6'!P210</f>
        <v>2.4300000000000006E-2</v>
      </c>
      <c r="Q210" s="94">
        <f>+'CO2'!Q210+'abs CO2'!Q210+'CH4'!Q210*PCG!$C$5+N2O!Q210*PCG!$C$6+HFC!Q210+PFC!Q210+'SF6'!Q210</f>
        <v>2.385E-2</v>
      </c>
      <c r="R210" s="94">
        <f>+'CO2'!R210+'abs CO2'!R210+'CH4'!R210*PCG!$C$5+N2O!R210*PCG!$C$6+HFC!R210+PFC!R210+'SF6'!R210</f>
        <v>2.3400000000000001E-2</v>
      </c>
      <c r="S210" s="94">
        <f>+'CO2'!S210+'abs CO2'!S210+'CH4'!S210*PCG!$C$5+N2O!S210*PCG!$C$6+HFC!S210+PFC!S210+'SF6'!S210</f>
        <v>2.2950000000000002E-2</v>
      </c>
      <c r="T210" s="94">
        <f>+'CO2'!T210+'abs CO2'!T210+'CH4'!T210*PCG!$C$5+N2O!T210*PCG!$C$6+HFC!T210+PFC!T210+'SF6'!T210</f>
        <v>2.2499999999999999E-2</v>
      </c>
      <c r="U210" s="94">
        <f>+'CO2'!U210+'abs CO2'!U210+'CH4'!U210*PCG!$C$5+N2O!U210*PCG!$C$6+HFC!U210+PFC!U210+'SF6'!U210</f>
        <v>2.2049999999999997E-2</v>
      </c>
      <c r="V210" s="94">
        <f>+'CO2'!V210+'abs CO2'!V210+'CH4'!V210*PCG!$C$5+N2O!V210*PCG!$C$6+HFC!V210+PFC!V210+'SF6'!V210</f>
        <v>2.1599999999999994E-2</v>
      </c>
      <c r="W210" s="94">
        <f>+'CO2'!W210+'abs CO2'!W210+'CH4'!W210*PCG!$C$5+N2O!W210*PCG!$C$6+HFC!W210+PFC!W210+'SF6'!W210</f>
        <v>2.1149999999999992E-2</v>
      </c>
      <c r="X210" s="94">
        <f>+'CO2'!X210+'abs CO2'!X210+'CH4'!X210*PCG!$C$5+N2O!X210*PCG!$C$6+HFC!X210+PFC!X210+'SF6'!X210</f>
        <v>2.0699999999999989E-2</v>
      </c>
      <c r="Y210" s="94">
        <f>+'CO2'!Y210+'abs CO2'!Y210+'CH4'!Y210*PCG!$C$5+N2O!Y210*PCG!$C$6+HFC!Y210+PFC!Y210+'SF6'!Y210</f>
        <v>2.0249999999999987E-2</v>
      </c>
      <c r="Z210" s="94">
        <f>+'CO2'!Z210+'abs CO2'!Z210+'CH4'!Z210*PCG!$C$5+N2O!Z210*PCG!$C$6+HFC!Z210+PFC!Z210+'SF6'!Z210</f>
        <v>1.9799999999999984E-2</v>
      </c>
      <c r="AA210" s="94">
        <f>+'CO2'!AA210+'abs CO2'!AA210+'CH4'!AA210*PCG!$C$5+N2O!AA210*PCG!$C$6+HFC!AA210+PFC!AA210+'SF6'!AA210</f>
        <v>1.9349999999999978E-2</v>
      </c>
      <c r="AB210" s="94">
        <f>+'CO2'!AB210+'abs CO2'!AB210+'CH4'!AB210*PCG!$C$5+N2O!AB210*PCG!$C$6+HFC!AB210+PFC!AB210+'SF6'!AB210</f>
        <v>1.8899999999999976E-2</v>
      </c>
      <c r="AC210" s="94">
        <f>+'CO2'!AC210+'abs CO2'!AC210+'CH4'!AC210*PCG!$C$5+N2O!AC210*PCG!$C$6+HFC!AC210+PFC!AC210+'SF6'!AC210</f>
        <v>1.8449999999999973E-2</v>
      </c>
      <c r="AD210" s="94">
        <f>+'CO2'!AD210+'abs CO2'!AD210+'CH4'!AD210*PCG!$C$5+N2O!AD210*PCG!$C$6+HFC!AD210+PFC!AD210+'SF6'!AD210</f>
        <v>1.7999999999999971E-2</v>
      </c>
      <c r="AE210" s="94">
        <f>+'CO2'!AE210+'abs CO2'!AE210+'CH4'!AE210*PCG!$C$5+N2O!AE210*PCG!$C$6+HFC!AE210+PFC!AE210+'SF6'!AE210</f>
        <v>1.7549999999999968E-2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4.1599999999999998E-2</v>
      </c>
      <c r="D212" s="94">
        <f>+'CO2'!D212+'abs CO2'!D212+'CH4'!D212*PCG!$C$5+N2O!D212*PCG!$C$6+HFC!D212+PFC!D212+'SF6'!D212</f>
        <v>4.48E-2</v>
      </c>
      <c r="E212" s="94">
        <f>+'CO2'!E212+'abs CO2'!E212+'CH4'!E212*PCG!$C$5+N2O!E212*PCG!$C$6+HFC!E212+PFC!E212+'SF6'!E212</f>
        <v>4.7999999999999994E-2</v>
      </c>
      <c r="F212" s="94">
        <f>+'CO2'!F212+'abs CO2'!F212+'CH4'!F212*PCG!$C$5+N2O!F212*PCG!$C$6+HFC!F212+PFC!F212+'SF6'!F212</f>
        <v>5.1199999999999996E-2</v>
      </c>
      <c r="G212" s="94">
        <f>+'CO2'!G212+'abs CO2'!G212+'CH4'!G212*PCG!$C$5+N2O!G212*PCG!$C$6+HFC!G212+PFC!G212+'SF6'!G212</f>
        <v>5.4399999999999997E-2</v>
      </c>
      <c r="H212" s="94">
        <f>+'CO2'!H212+'abs CO2'!H212+'CH4'!H212*PCG!$C$5+N2O!H212*PCG!$C$6+HFC!H212+PFC!H212+'SF6'!H212</f>
        <v>5.7599999999999998E-2</v>
      </c>
      <c r="I212" s="94">
        <f>+'CO2'!I212+'abs CO2'!I212+'CH4'!I212*PCG!$C$5+N2O!I212*PCG!$C$6+HFC!I212+PFC!I212+'SF6'!I212</f>
        <v>6.0799999999999993E-2</v>
      </c>
      <c r="J212" s="94">
        <f>+'CO2'!J212+'abs CO2'!J212+'CH4'!J212*PCG!$C$5+N2O!J212*PCG!$C$6+HFC!J212+PFC!J212+'SF6'!J212</f>
        <v>6.4000000000000001E-2</v>
      </c>
      <c r="K212" s="94">
        <f>+'CO2'!K212+'abs CO2'!K212+'CH4'!K212*PCG!$C$5+N2O!K212*PCG!$C$6+HFC!K212+PFC!K212+'SF6'!K212</f>
        <v>6.2560000000000004E-2</v>
      </c>
      <c r="L212" s="94">
        <f>+'CO2'!L212+'abs CO2'!L212+'CH4'!L212*PCG!$C$5+N2O!L212*PCG!$C$6+HFC!L212+PFC!L212+'SF6'!L212</f>
        <v>6.1120000000000001E-2</v>
      </c>
      <c r="M212" s="94">
        <f>+'CO2'!M212+'abs CO2'!M212+'CH4'!M212*PCG!$C$5+N2O!M212*PCG!$C$6+HFC!M212+PFC!M212+'SF6'!M212</f>
        <v>5.9680000000000011E-2</v>
      </c>
      <c r="N212" s="94">
        <f>+'CO2'!N212+'abs CO2'!N212+'CH4'!N212*PCG!$C$5+N2O!N212*PCG!$C$6+HFC!N212+PFC!N212+'SF6'!N212</f>
        <v>5.8240000000000007E-2</v>
      </c>
      <c r="O212" s="94">
        <f>+'CO2'!O212+'abs CO2'!O212+'CH4'!O212*PCG!$C$5+N2O!O212*PCG!$C$6+HFC!O212+PFC!O212+'SF6'!O212</f>
        <v>5.6800000000000003E-2</v>
      </c>
      <c r="P212" s="94">
        <f>+'CO2'!P212+'abs CO2'!P212+'CH4'!P212*PCG!$C$5+N2O!P212*PCG!$C$6+HFC!P212+PFC!P212+'SF6'!P212</f>
        <v>5.5360000000000013E-2</v>
      </c>
      <c r="Q212" s="94">
        <f>+'CO2'!Q212+'abs CO2'!Q212+'CH4'!Q212*PCG!$C$5+N2O!Q212*PCG!$C$6+HFC!Q212+PFC!Q212+'SF6'!Q212</f>
        <v>5.3919999999999996E-2</v>
      </c>
      <c r="R212" s="94">
        <f>+'CO2'!R212+'abs CO2'!R212+'CH4'!R212*PCG!$C$5+N2O!R212*PCG!$C$6+HFC!R212+PFC!R212+'SF6'!R212</f>
        <v>5.2480000000000006E-2</v>
      </c>
      <c r="S212" s="94">
        <f>+'CO2'!S212+'abs CO2'!S212+'CH4'!S212*PCG!$C$5+N2O!S212*PCG!$C$6+HFC!S212+PFC!S212+'SF6'!S212</f>
        <v>5.1040000000000002E-2</v>
      </c>
      <c r="T212" s="94">
        <f>+'CO2'!T212+'abs CO2'!T212+'CH4'!T212*PCG!$C$5+N2O!T212*PCG!$C$6+HFC!T212+PFC!T212+'SF6'!T212</f>
        <v>4.9600000000000005E-2</v>
      </c>
      <c r="U212" s="94">
        <f>+'CO2'!U212+'abs CO2'!U212+'CH4'!U212*PCG!$C$5+N2O!U212*PCG!$C$6+HFC!U212+PFC!U212+'SF6'!U212</f>
        <v>4.8159999999999994E-2</v>
      </c>
      <c r="V212" s="94">
        <f>+'CO2'!V212+'abs CO2'!V212+'CH4'!V212*PCG!$C$5+N2O!V212*PCG!$C$6+HFC!V212+PFC!V212+'SF6'!V212</f>
        <v>4.6719999999999991E-2</v>
      </c>
      <c r="W212" s="94">
        <f>+'CO2'!W212+'abs CO2'!W212+'CH4'!W212*PCG!$C$5+N2O!W212*PCG!$C$6+HFC!W212+PFC!W212+'SF6'!W212</f>
        <v>4.5279999999999987E-2</v>
      </c>
      <c r="X212" s="94">
        <f>+'CO2'!X212+'abs CO2'!X212+'CH4'!X212*PCG!$C$5+N2O!X212*PCG!$C$6+HFC!X212+PFC!X212+'SF6'!X212</f>
        <v>4.383999999999999E-2</v>
      </c>
      <c r="Y212" s="94">
        <f>+'CO2'!Y212+'abs CO2'!Y212+'CH4'!Y212*PCG!$C$5+N2O!Y212*PCG!$C$6+HFC!Y212+PFC!Y212+'SF6'!Y212</f>
        <v>4.2399999999999979E-2</v>
      </c>
      <c r="Z212" s="94">
        <f>+'CO2'!Z212+'abs CO2'!Z212+'CH4'!Z212*PCG!$C$5+N2O!Z212*PCG!$C$6+HFC!Z212+PFC!Z212+'SF6'!Z212</f>
        <v>4.0959999999999976E-2</v>
      </c>
      <c r="AA212" s="94">
        <f>+'CO2'!AA212+'abs CO2'!AA212+'CH4'!AA212*PCG!$C$5+N2O!AA212*PCG!$C$6+HFC!AA212+PFC!AA212+'SF6'!AA212</f>
        <v>3.9519999999999972E-2</v>
      </c>
      <c r="AB212" s="94">
        <f>+'CO2'!AB212+'abs CO2'!AB212+'CH4'!AB212*PCG!$C$5+N2O!AB212*PCG!$C$6+HFC!AB212+PFC!AB212+'SF6'!AB212</f>
        <v>3.8079999999999975E-2</v>
      </c>
      <c r="AC212" s="94">
        <f>+'CO2'!AC212+'abs CO2'!AC212+'CH4'!AC212*PCG!$C$5+N2O!AC212*PCG!$C$6+HFC!AC212+PFC!AC212+'SF6'!AC212</f>
        <v>3.6639999999999971E-2</v>
      </c>
      <c r="AD212" s="94">
        <f>+'CO2'!AD212+'abs CO2'!AD212+'CH4'!AD212*PCG!$C$5+N2O!AD212*PCG!$C$6+HFC!AD212+PFC!AD212+'SF6'!AD212</f>
        <v>3.5199999999999967E-2</v>
      </c>
      <c r="AE212" s="94">
        <f>+'CO2'!AE212+'abs CO2'!AE212+'CH4'!AE212*PCG!$C$5+N2O!AE212*PCG!$C$6+HFC!AE212+PFC!AE212+'SF6'!AE212</f>
        <v>3.3759999999999957E-2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2.5247500000000003E-2</v>
      </c>
      <c r="L213" s="33">
        <f t="shared" si="53"/>
        <v>5.0494999999999998E-2</v>
      </c>
      <c r="M213" s="33">
        <f t="shared" si="53"/>
        <v>7.5742500000000004E-2</v>
      </c>
      <c r="N213" s="33">
        <f t="shared" si="53"/>
        <v>0.10099</v>
      </c>
      <c r="O213" s="33">
        <f t="shared" si="53"/>
        <v>0.1262375</v>
      </c>
      <c r="P213" s="33">
        <f t="shared" si="53"/>
        <v>0.15148500000000001</v>
      </c>
      <c r="Q213" s="33">
        <f t="shared" si="53"/>
        <v>0.17673249999999996</v>
      </c>
      <c r="R213" s="33">
        <f t="shared" si="53"/>
        <v>0.20197999999999999</v>
      </c>
      <c r="S213" s="33">
        <f t="shared" si="53"/>
        <v>0.22722749999999994</v>
      </c>
      <c r="T213" s="33">
        <f t="shared" si="53"/>
        <v>0.252475</v>
      </c>
      <c r="U213" s="33">
        <f t="shared" si="53"/>
        <v>0.25626718749999999</v>
      </c>
      <c r="V213" s="33">
        <f t="shared" si="53"/>
        <v>0.26005937499999998</v>
      </c>
      <c r="W213" s="33">
        <f t="shared" si="53"/>
        <v>0.26385156249999997</v>
      </c>
      <c r="X213" s="33">
        <f t="shared" si="53"/>
        <v>0.26764375000000001</v>
      </c>
      <c r="Y213" s="33">
        <f t="shared" si="53"/>
        <v>0.2714359375</v>
      </c>
      <c r="Z213" s="33">
        <f t="shared" si="53"/>
        <v>0.27522812499999999</v>
      </c>
      <c r="AA213" s="33">
        <f t="shared" si="53"/>
        <v>0.27902031249999998</v>
      </c>
      <c r="AB213" s="33">
        <f t="shared" si="53"/>
        <v>0.28281249999999997</v>
      </c>
      <c r="AC213" s="33">
        <f t="shared" si="53"/>
        <v>0.28660468750000001</v>
      </c>
      <c r="AD213" s="33">
        <f t="shared" si="53"/>
        <v>0.290396875</v>
      </c>
      <c r="AE213" s="33">
        <f t="shared" si="53"/>
        <v>0.29481249999999998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2.1850000000000001E-2</v>
      </c>
      <c r="L214" s="94">
        <f>+'CO2'!L214+'abs CO2'!L214+'CH4'!L214*PCG!$C$5+N2O!L214*PCG!$C$6+HFC!L214+PFC!L214+'SF6'!L214</f>
        <v>4.3700000000000003E-2</v>
      </c>
      <c r="M214" s="94">
        <f>+'CO2'!M214+'abs CO2'!M214+'CH4'!M214*PCG!$C$5+N2O!M214*PCG!$C$6+HFC!M214+PFC!M214+'SF6'!M214</f>
        <v>6.5550000000000011E-2</v>
      </c>
      <c r="N214" s="94">
        <f>+'CO2'!N214+'abs CO2'!N214+'CH4'!N214*PCG!$C$5+N2O!N214*PCG!$C$6+HFC!N214+PFC!N214+'SF6'!N214</f>
        <v>8.7400000000000005E-2</v>
      </c>
      <c r="O214" s="94">
        <f>+'CO2'!O214+'abs CO2'!O214+'CH4'!O214*PCG!$C$5+N2O!O214*PCG!$C$6+HFC!O214+PFC!O214+'SF6'!O214</f>
        <v>0.10925</v>
      </c>
      <c r="P214" s="94">
        <f>+'CO2'!P214+'abs CO2'!P214+'CH4'!P214*PCG!$C$5+N2O!P214*PCG!$C$6+HFC!P214+PFC!P214+'SF6'!P214</f>
        <v>0.13109999999999999</v>
      </c>
      <c r="Q214" s="94">
        <f>+'CO2'!Q214+'abs CO2'!Q214+'CH4'!Q214*PCG!$C$5+N2O!Q214*PCG!$C$6+HFC!Q214+PFC!Q214+'SF6'!Q214</f>
        <v>0.15294999999999997</v>
      </c>
      <c r="R214" s="94">
        <f>+'CO2'!R214+'abs CO2'!R214+'CH4'!R214*PCG!$C$5+N2O!R214*PCG!$C$6+HFC!R214+PFC!R214+'SF6'!R214</f>
        <v>0.17479999999999998</v>
      </c>
      <c r="S214" s="94">
        <f>+'CO2'!S214+'abs CO2'!S214+'CH4'!S214*PCG!$C$5+N2O!S214*PCG!$C$6+HFC!S214+PFC!S214+'SF6'!S214</f>
        <v>0.19664999999999994</v>
      </c>
      <c r="T214" s="94">
        <f>+'CO2'!T214+'abs CO2'!T214+'CH4'!T214*PCG!$C$5+N2O!T214*PCG!$C$6+HFC!T214+PFC!T214+'SF6'!T214</f>
        <v>0.2185</v>
      </c>
      <c r="U214" s="94">
        <f>+'CO2'!U214+'abs CO2'!U214+'CH4'!U214*PCG!$C$5+N2O!U214*PCG!$C$6+HFC!U214+PFC!U214+'SF6'!U214</f>
        <v>0.22543749999999999</v>
      </c>
      <c r="V214" s="94">
        <f>+'CO2'!V214+'abs CO2'!V214+'CH4'!V214*PCG!$C$5+N2O!V214*PCG!$C$6+HFC!V214+PFC!V214+'SF6'!V214</f>
        <v>0.232375</v>
      </c>
      <c r="W214" s="94">
        <f>+'CO2'!W214+'abs CO2'!W214+'CH4'!W214*PCG!$C$5+N2O!W214*PCG!$C$6+HFC!W214+PFC!W214+'SF6'!W214</f>
        <v>0.23931249999999998</v>
      </c>
      <c r="X214" s="94">
        <f>+'CO2'!X214+'abs CO2'!X214+'CH4'!X214*PCG!$C$5+N2O!X214*PCG!$C$6+HFC!X214+PFC!X214+'SF6'!X214</f>
        <v>0.24625</v>
      </c>
      <c r="Y214" s="94">
        <f>+'CO2'!Y214+'abs CO2'!Y214+'CH4'!Y214*PCG!$C$5+N2O!Y214*PCG!$C$6+HFC!Y214+PFC!Y214+'SF6'!Y214</f>
        <v>0.25318750000000001</v>
      </c>
      <c r="Z214" s="94">
        <f>+'CO2'!Z214+'abs CO2'!Z214+'CH4'!Z214*PCG!$C$5+N2O!Z214*PCG!$C$6+HFC!Z214+PFC!Z214+'SF6'!Z214</f>
        <v>0.260125</v>
      </c>
      <c r="AA214" s="94">
        <f>+'CO2'!AA214+'abs CO2'!AA214+'CH4'!AA214*PCG!$C$5+N2O!AA214*PCG!$C$6+HFC!AA214+PFC!AA214+'SF6'!AA214</f>
        <v>0.26706249999999998</v>
      </c>
      <c r="AB214" s="94">
        <f>+'CO2'!AB214+'abs CO2'!AB214+'CH4'!AB214*PCG!$C$5+N2O!AB214*PCG!$C$6+HFC!AB214+PFC!AB214+'SF6'!AB214</f>
        <v>0.27399999999999997</v>
      </c>
      <c r="AC214" s="94">
        <f>+'CO2'!AC214+'abs CO2'!AC214+'CH4'!AC214*PCG!$C$5+N2O!AC214*PCG!$C$6+HFC!AC214+PFC!AC214+'SF6'!AC214</f>
        <v>0.28093750000000001</v>
      </c>
      <c r="AD214" s="94">
        <f>+'CO2'!AD214+'abs CO2'!AD214+'CH4'!AD214*PCG!$C$5+N2O!AD214*PCG!$C$6+HFC!AD214+PFC!AD214+'SF6'!AD214</f>
        <v>0.28787499999999999</v>
      </c>
      <c r="AE214" s="94">
        <f>+'CO2'!AE214+'abs CO2'!AE214+'CH4'!AE214*PCG!$C$5+N2O!AE214*PCG!$C$6+HFC!AE214+PFC!AE214+'SF6'!AE214</f>
        <v>0.29481249999999998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3.3974999999999999E-3</v>
      </c>
      <c r="L215" s="94">
        <f>+'CO2'!L215+'abs CO2'!L215+'CH4'!L215*PCG!$C$5+N2O!L215*PCG!$C$6+HFC!L215+PFC!L215+'SF6'!L215</f>
        <v>6.7949999999999981E-3</v>
      </c>
      <c r="M215" s="94">
        <f>+'CO2'!M215+'abs CO2'!M215+'CH4'!M215*PCG!$C$5+N2O!M215*PCG!$C$6+HFC!M215+PFC!M215+'SF6'!M215</f>
        <v>1.0192499999999998E-2</v>
      </c>
      <c r="N215" s="94">
        <f>+'CO2'!N215+'abs CO2'!N215+'CH4'!N215*PCG!$C$5+N2O!N215*PCG!$C$6+HFC!N215+PFC!N215+'SF6'!N215</f>
        <v>1.3589999999999996E-2</v>
      </c>
      <c r="O215" s="94">
        <f>+'CO2'!O215+'abs CO2'!O215+'CH4'!O215*PCG!$C$5+N2O!O215*PCG!$C$6+HFC!O215+PFC!O215+'SF6'!O215</f>
        <v>1.6987499999999999E-2</v>
      </c>
      <c r="P215" s="94">
        <f>+'CO2'!P215+'abs CO2'!P215+'CH4'!P215*PCG!$C$5+N2O!P215*PCG!$C$6+HFC!P215+PFC!P215+'SF6'!P215</f>
        <v>2.0385000000000004E-2</v>
      </c>
      <c r="Q215" s="94">
        <f>+'CO2'!Q215+'abs CO2'!Q215+'CH4'!Q215*PCG!$C$5+N2O!Q215*PCG!$C$6+HFC!Q215+PFC!Q215+'SF6'!Q215</f>
        <v>2.3782499999999998E-2</v>
      </c>
      <c r="R215" s="94">
        <f>+'CO2'!R215+'abs CO2'!R215+'CH4'!R215*PCG!$C$5+N2O!R215*PCG!$C$6+HFC!R215+PFC!R215+'SF6'!R215</f>
        <v>2.7179999999999999E-2</v>
      </c>
      <c r="S215" s="94">
        <f>+'CO2'!S215+'abs CO2'!S215+'CH4'!S215*PCG!$C$5+N2O!S215*PCG!$C$6+HFC!S215+PFC!S215+'SF6'!S215</f>
        <v>3.0577500000000004E-2</v>
      </c>
      <c r="T215" s="94">
        <f>+'CO2'!T215+'abs CO2'!T215+'CH4'!T215*PCG!$C$5+N2O!T215*PCG!$C$6+HFC!T215+PFC!T215+'SF6'!T215</f>
        <v>3.3974999999999998E-2</v>
      </c>
      <c r="U215" s="94">
        <f>+'CO2'!U215+'abs CO2'!U215+'CH4'!U215*PCG!$C$5+N2O!U215*PCG!$C$6+HFC!U215+PFC!U215+'SF6'!U215</f>
        <v>3.0829687499999998E-2</v>
      </c>
      <c r="V215" s="94">
        <f>+'CO2'!V215+'abs CO2'!V215+'CH4'!V215*PCG!$C$5+N2O!V215*PCG!$C$6+HFC!V215+PFC!V215+'SF6'!V215</f>
        <v>2.7684374999999997E-2</v>
      </c>
      <c r="W215" s="94">
        <f>+'CO2'!W215+'abs CO2'!W215+'CH4'!W215*PCG!$C$5+N2O!W215*PCG!$C$6+HFC!W215+PFC!W215+'SF6'!W215</f>
        <v>2.45390625E-2</v>
      </c>
      <c r="X215" s="94">
        <f>+'CO2'!X215+'abs CO2'!X215+'CH4'!X215*PCG!$C$5+N2O!X215*PCG!$C$6+HFC!X215+PFC!X215+'SF6'!X215</f>
        <v>2.139375E-2</v>
      </c>
      <c r="Y215" s="94">
        <f>+'CO2'!Y215+'abs CO2'!Y215+'CH4'!Y215*PCG!$C$5+N2O!Y215*PCG!$C$6+HFC!Y215+PFC!Y215+'SF6'!Y215</f>
        <v>1.8248437499999999E-2</v>
      </c>
      <c r="Z215" s="94">
        <f>+'CO2'!Z215+'abs CO2'!Z215+'CH4'!Z215*PCG!$C$5+N2O!Z215*PCG!$C$6+HFC!Z215+PFC!Z215+'SF6'!Z215</f>
        <v>1.5103124999999998E-2</v>
      </c>
      <c r="AA215" s="94">
        <f>+'CO2'!AA215+'abs CO2'!AA215+'CH4'!AA215*PCG!$C$5+N2O!AA215*PCG!$C$6+HFC!AA215+PFC!AA215+'SF6'!AA215</f>
        <v>1.19578125E-2</v>
      </c>
      <c r="AB215" s="94">
        <f>+'CO2'!AB215+'abs CO2'!AB215+'CH4'!AB215*PCG!$C$5+N2O!AB215*PCG!$C$6+HFC!AB215+PFC!AB215+'SF6'!AB215</f>
        <v>8.8125000000000009E-3</v>
      </c>
      <c r="AC215" s="94">
        <f>+'CO2'!AC215+'abs CO2'!AC215+'CH4'!AC215*PCG!$C$5+N2O!AC215*PCG!$C$6+HFC!AC215+PFC!AC215+'SF6'!AC215</f>
        <v>5.6671875000000003E-3</v>
      </c>
      <c r="AD215" s="94">
        <f>+'CO2'!AD215+'abs CO2'!AD215+'CH4'!AD215*PCG!$C$5+N2O!AD215*PCG!$C$6+HFC!AD215+PFC!AD215+'SF6'!AD215</f>
        <v>2.5218749999999998E-3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62.930871847021521</v>
      </c>
      <c r="D216" s="33">
        <f t="shared" si="54"/>
        <v>64.209319409519779</v>
      </c>
      <c r="E216" s="33">
        <f t="shared" si="54"/>
        <v>64.877837871818258</v>
      </c>
      <c r="F216" s="33">
        <f t="shared" si="54"/>
        <v>65.552741748118393</v>
      </c>
      <c r="G216" s="33">
        <f t="shared" si="54"/>
        <v>67.073972371964075</v>
      </c>
      <c r="H216" s="33">
        <f t="shared" si="54"/>
        <v>67.474209997745504</v>
      </c>
      <c r="I216" s="33">
        <f t="shared" si="54"/>
        <v>69.024334991306148</v>
      </c>
      <c r="J216" s="33">
        <f t="shared" si="54"/>
        <v>70.489515311029066</v>
      </c>
      <c r="K216" s="33">
        <f t="shared" si="54"/>
        <v>69.357335641825927</v>
      </c>
      <c r="L216" s="33">
        <f t="shared" si="54"/>
        <v>68.497576590144945</v>
      </c>
      <c r="M216" s="33">
        <f t="shared" si="54"/>
        <v>64.816634478732041</v>
      </c>
      <c r="N216" s="33">
        <f t="shared" si="54"/>
        <v>56.178893821995935</v>
      </c>
      <c r="O216" s="33">
        <f t="shared" si="54"/>
        <v>54.869723817795233</v>
      </c>
      <c r="P216" s="33">
        <f t="shared" si="54"/>
        <v>51.3577346445662</v>
      </c>
      <c r="Q216" s="33">
        <f t="shared" si="54"/>
        <v>52.456373172682426</v>
      </c>
      <c r="R216" s="33">
        <f t="shared" si="54"/>
        <v>51.635541065374355</v>
      </c>
      <c r="S216" s="33">
        <f t="shared" si="54"/>
        <v>50.354452586619914</v>
      </c>
      <c r="T216" s="33">
        <f t="shared" si="54"/>
        <v>48.433163476224934</v>
      </c>
      <c r="U216" s="33">
        <f t="shared" si="54"/>
        <v>47.320559718143194</v>
      </c>
      <c r="V216" s="33">
        <f t="shared" si="54"/>
        <v>45.733519184722084</v>
      </c>
      <c r="W216" s="33">
        <f t="shared" si="54"/>
        <v>45.345224015462875</v>
      </c>
      <c r="X216" s="33">
        <f t="shared" si="54"/>
        <v>45.348043085054485</v>
      </c>
      <c r="Y216" s="33">
        <f t="shared" si="54"/>
        <v>43.355027001230141</v>
      </c>
      <c r="Z216" s="33">
        <f t="shared" si="54"/>
        <v>36.222099643084476</v>
      </c>
      <c r="AA216" s="33">
        <f t="shared" si="54"/>
        <v>37.239189530941829</v>
      </c>
      <c r="AB216" s="33">
        <f t="shared" si="54"/>
        <v>40.256617569985146</v>
      </c>
      <c r="AC216" s="33">
        <f t="shared" si="54"/>
        <v>39.827399436953868</v>
      </c>
      <c r="AD216" s="33">
        <f t="shared" si="54"/>
        <v>38.969362508130523</v>
      </c>
      <c r="AE216" s="33">
        <f t="shared" si="54"/>
        <v>39.023517578101135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30.039557803496319</v>
      </c>
      <c r="D217" s="33">
        <f t="shared" si="55"/>
        <v>30.404147882259497</v>
      </c>
      <c r="E217" s="33">
        <f t="shared" si="55"/>
        <v>30.625306217273451</v>
      </c>
      <c r="F217" s="33">
        <f t="shared" si="55"/>
        <v>30.954996678654226</v>
      </c>
      <c r="G217" s="33">
        <f t="shared" si="55"/>
        <v>31.311928746503611</v>
      </c>
      <c r="H217" s="33">
        <f t="shared" si="55"/>
        <v>31.750801224030134</v>
      </c>
      <c r="I217" s="33">
        <f t="shared" si="55"/>
        <v>31.961505787783061</v>
      </c>
      <c r="J217" s="33">
        <f t="shared" si="55"/>
        <v>31.99827870989985</v>
      </c>
      <c r="K217" s="33">
        <f t="shared" si="55"/>
        <v>31.148085351036812</v>
      </c>
      <c r="L217" s="33">
        <f t="shared" si="55"/>
        <v>30.094383930000628</v>
      </c>
      <c r="M217" s="33">
        <f t="shared" si="55"/>
        <v>29.1112980408708</v>
      </c>
      <c r="N217" s="33">
        <f t="shared" si="55"/>
        <v>28.57259680550218</v>
      </c>
      <c r="O217" s="33">
        <f t="shared" si="55"/>
        <v>27.571194749280643</v>
      </c>
      <c r="P217" s="33">
        <f t="shared" si="55"/>
        <v>26.549417978152121</v>
      </c>
      <c r="Q217" s="33">
        <f t="shared" si="55"/>
        <v>25.798893735241681</v>
      </c>
      <c r="R217" s="33">
        <f t="shared" si="55"/>
        <v>24.947459902374383</v>
      </c>
      <c r="S217" s="33">
        <f t="shared" si="55"/>
        <v>24.156998922662112</v>
      </c>
      <c r="T217" s="33">
        <f t="shared" si="55"/>
        <v>23.267311415563675</v>
      </c>
      <c r="U217" s="33">
        <f t="shared" si="55"/>
        <v>22.714190831027018</v>
      </c>
      <c r="V217" s="33">
        <f t="shared" si="55"/>
        <v>21.706262756557919</v>
      </c>
      <c r="W217" s="33">
        <f t="shared" si="55"/>
        <v>21.282095991457332</v>
      </c>
      <c r="X217" s="33">
        <f t="shared" si="55"/>
        <v>20.711085536092952</v>
      </c>
      <c r="Y217" s="33">
        <f t="shared" si="55"/>
        <v>17.050472348898726</v>
      </c>
      <c r="Z217" s="33">
        <f t="shared" si="55"/>
        <v>12.28142413357639</v>
      </c>
      <c r="AA217" s="33">
        <f t="shared" si="55"/>
        <v>14.41937463943151</v>
      </c>
      <c r="AB217" s="33">
        <f t="shared" si="55"/>
        <v>16.526267147613748</v>
      </c>
      <c r="AC217" s="33">
        <f t="shared" si="55"/>
        <v>16.24154763943239</v>
      </c>
      <c r="AD217" s="33">
        <f t="shared" si="55"/>
        <v>16.031787027781029</v>
      </c>
      <c r="AE217" s="33">
        <f t="shared" si="55"/>
        <v>15.822026416129667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19.925200352015381</v>
      </c>
      <c r="D218" s="94">
        <f>+'CO2'!D218+'abs CO2'!D218+'CH4'!D218*PCG!$C$5+N2O!D218*PCG!$C$6+HFC!D218+PFC!D218+'SF6'!D218</f>
        <v>20.190994607754881</v>
      </c>
      <c r="E218" s="94">
        <f>+'CO2'!E218+'abs CO2'!E218+'CH4'!E218*PCG!$C$5+N2O!E218*PCG!$C$6+HFC!E218+PFC!E218+'SF6'!E218</f>
        <v>20.312999747445538</v>
      </c>
      <c r="F218" s="94">
        <f>+'CO2'!F218+'abs CO2'!F218+'CH4'!F218*PCG!$C$5+N2O!F218*PCG!$C$6+HFC!F218+PFC!F218+'SF6'!F218</f>
        <v>20.543177137951346</v>
      </c>
      <c r="G218" s="94">
        <f>+'CO2'!G218+'abs CO2'!G218+'CH4'!G218*PCG!$C$5+N2O!G218*PCG!$C$6+HFC!G218+PFC!G218+'SF6'!G218</f>
        <v>20.800233779611844</v>
      </c>
      <c r="H218" s="94">
        <f>+'CO2'!H218+'abs CO2'!H218+'CH4'!H218*PCG!$C$5+N2O!H218*PCG!$C$6+HFC!H218+PFC!H218+'SF6'!H218</f>
        <v>21.138866019264437</v>
      </c>
      <c r="I218" s="94">
        <f>+'CO2'!I218+'abs CO2'!I218+'CH4'!I218*PCG!$C$5+N2O!I218*PCG!$C$6+HFC!I218+PFC!I218+'SF6'!I218</f>
        <v>21.248963100358658</v>
      </c>
      <c r="J218" s="94">
        <f>+'CO2'!J218+'abs CO2'!J218+'CH4'!J218*PCG!$C$5+N2O!J218*PCG!$C$6+HFC!J218+PFC!J218+'SF6'!J218</f>
        <v>21.184758885065637</v>
      </c>
      <c r="K218" s="94">
        <f>+'CO2'!K218+'abs CO2'!K218+'CH4'!K218*PCG!$C$5+N2O!K218*PCG!$C$6+HFC!K218+PFC!K218+'SF6'!K218</f>
        <v>20.493728652307361</v>
      </c>
      <c r="L218" s="94">
        <f>+'CO2'!L218+'abs CO2'!L218+'CH4'!L218*PCG!$C$5+N2O!L218*PCG!$C$6+HFC!L218+PFC!L218+'SF6'!L218</f>
        <v>19.599998134727798</v>
      </c>
      <c r="M218" s="94">
        <f>+'CO2'!M218+'abs CO2'!M218+'CH4'!M218*PCG!$C$5+N2O!M218*PCG!$C$6+HFC!M218+PFC!M218+'SF6'!M218</f>
        <v>18.777695971684189</v>
      </c>
      <c r="N218" s="94">
        <f>+'CO2'!N218+'abs CO2'!N218+'CH4'!N218*PCG!$C$5+N2O!N218*PCG!$C$6+HFC!N218+PFC!N218+'SF6'!N218</f>
        <v>18.400596243229714</v>
      </c>
      <c r="O218" s="94">
        <f>+'CO2'!O218+'abs CO2'!O218+'CH4'!O218*PCG!$C$5+N2O!O218*PCG!$C$6+HFC!O218+PFC!O218+'SF6'!O218</f>
        <v>17.561618348678465</v>
      </c>
      <c r="P218" s="94">
        <f>+'CO2'!P218+'abs CO2'!P218+'CH4'!P218*PCG!$C$5+N2O!P218*PCG!$C$6+HFC!P218+PFC!P218+'SF6'!P218</f>
        <v>16.703093186298283</v>
      </c>
      <c r="Q218" s="94">
        <f>+'CO2'!Q218+'abs CO2'!Q218+'CH4'!Q218*PCG!$C$5+N2O!Q218*PCG!$C$6+HFC!Q218+PFC!Q218+'SF6'!Q218</f>
        <v>16.116652712458464</v>
      </c>
      <c r="R218" s="94">
        <f>+'CO2'!R218+'abs CO2'!R218+'CH4'!R218*PCG!$C$5+N2O!R218*PCG!$C$6+HFC!R218+PFC!R218+'SF6'!R218</f>
        <v>15.430139445553573</v>
      </c>
      <c r="S218" s="94">
        <f>+'CO2'!S218+'abs CO2'!S218+'CH4'!S218*PCG!$C$5+N2O!S218*PCG!$C$6+HFC!S218+PFC!S218+'SF6'!S218</f>
        <v>14.805440390876122</v>
      </c>
      <c r="T218" s="94">
        <f>+'CO2'!T218+'abs CO2'!T218+'CH4'!T218*PCG!$C$5+N2O!T218*PCG!$C$6+HFC!T218+PFC!T218+'SF6'!T218</f>
        <v>14.082360657853373</v>
      </c>
      <c r="U218" s="94">
        <f>+'CO2'!U218+'abs CO2'!U218+'CH4'!U218*PCG!$C$5+N2O!U218*PCG!$C$6+HFC!U218+PFC!U218+'SF6'!U218</f>
        <v>13.866913539605989</v>
      </c>
      <c r="V218" s="94">
        <f>+'CO2'!V218+'abs CO2'!V218+'CH4'!V218*PCG!$C$5+N2O!V218*PCG!$C$6+HFC!V218+PFC!V218+'SF6'!V218</f>
        <v>13.198958785042672</v>
      </c>
      <c r="W218" s="94">
        <f>+'CO2'!W218+'abs CO2'!W218+'CH4'!W218*PCG!$C$5+N2O!W218*PCG!$C$6+HFC!W218+PFC!W218+'SF6'!W218</f>
        <v>13.117082481565209</v>
      </c>
      <c r="X218" s="94">
        <f>+'CO2'!X218+'abs CO2'!X218+'CH4'!X218*PCG!$C$5+N2O!X218*PCG!$C$6+HFC!X218+PFC!X218+'SF6'!X218</f>
        <v>12.890696685649171</v>
      </c>
      <c r="Y218" s="94">
        <f>+'CO2'!Y218+'abs CO2'!Y218+'CH4'!Y218*PCG!$C$5+N2O!Y218*PCG!$C$6+HFC!Y218+PFC!Y218+'SF6'!Y218</f>
        <v>10.420652626261933</v>
      </c>
      <c r="Z218" s="94">
        <f>+'CO2'!Z218+'abs CO2'!Z218+'CH4'!Z218*PCG!$C$5+N2O!Z218*PCG!$C$6+HFC!Z218+PFC!Z218+'SF6'!Z218</f>
        <v>6.8430938369472862</v>
      </c>
      <c r="AA218" s="94">
        <f>+'CO2'!AA218+'abs CO2'!AA218+'CH4'!AA218*PCG!$C$5+N2O!AA218*PCG!$C$6+HFC!AA218+PFC!AA218+'SF6'!AA218</f>
        <v>8.2206096977345862</v>
      </c>
      <c r="AB218" s="94">
        <f>+'CO2'!AB218+'abs CO2'!AB218+'CH4'!AB218*PCG!$C$5+N2O!AB218*PCG!$C$6+HFC!AB218+PFC!AB218+'SF6'!AB218</f>
        <v>9.5644849971914976</v>
      </c>
      <c r="AC218" s="94">
        <f>+'CO2'!AC218+'abs CO2'!AC218+'CH4'!AC218*PCG!$C$5+N2O!AC218*PCG!$C$6+HFC!AC218+PFC!AC218+'SF6'!AC218</f>
        <v>9.2285408584220789</v>
      </c>
      <c r="AD218" s="94">
        <f>+'CO2'!AD218+'abs CO2'!AD218+'CH4'!AD218*PCG!$C$5+N2O!AD218*PCG!$C$6+HFC!AD218+PFC!AD218+'SF6'!AD218</f>
        <v>8.9742682696488423</v>
      </c>
      <c r="AE218" s="94">
        <f>+'CO2'!AE218+'abs CO2'!AE218+'CH4'!AE218*PCG!$C$5+N2O!AE218*PCG!$C$6+HFC!AE218+PFC!AE218+'SF6'!AE218</f>
        <v>8.7199956808756056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10.114357451480938</v>
      </c>
      <c r="D219" s="33">
        <f t="shared" si="56"/>
        <v>10.213153274504617</v>
      </c>
      <c r="E219" s="33">
        <f t="shared" si="56"/>
        <v>10.312306469827913</v>
      </c>
      <c r="F219" s="33">
        <f t="shared" si="56"/>
        <v>10.411819540702881</v>
      </c>
      <c r="G219" s="33">
        <f t="shared" si="56"/>
        <v>10.511694966891767</v>
      </c>
      <c r="H219" s="33">
        <f t="shared" si="56"/>
        <v>10.611935204765697</v>
      </c>
      <c r="I219" s="33">
        <f t="shared" si="56"/>
        <v>10.712542687424403</v>
      </c>
      <c r="J219" s="33">
        <f t="shared" si="56"/>
        <v>10.813519824834213</v>
      </c>
      <c r="K219" s="33">
        <f t="shared" si="56"/>
        <v>10.654356698729451</v>
      </c>
      <c r="L219" s="33">
        <f t="shared" si="56"/>
        <v>10.49438579527283</v>
      </c>
      <c r="M219" s="33">
        <f t="shared" si="56"/>
        <v>10.333602069186613</v>
      </c>
      <c r="N219" s="33">
        <f t="shared" si="56"/>
        <v>10.172000562272466</v>
      </c>
      <c r="O219" s="33">
        <f t="shared" si="56"/>
        <v>10.00957640060218</v>
      </c>
      <c r="P219" s="33">
        <f t="shared" si="56"/>
        <v>9.8463247918538404</v>
      </c>
      <c r="Q219" s="33">
        <f t="shared" si="56"/>
        <v>9.6822410227832165</v>
      </c>
      <c r="R219" s="33">
        <f t="shared" si="56"/>
        <v>9.5173204568208085</v>
      </c>
      <c r="S219" s="33">
        <f t="shared" si="56"/>
        <v>9.3515585317859902</v>
      </c>
      <c r="T219" s="33">
        <f t="shared" si="56"/>
        <v>9.1849507577103005</v>
      </c>
      <c r="U219" s="33">
        <f t="shared" si="56"/>
        <v>8.8472772914210314</v>
      </c>
      <c r="V219" s="33">
        <f t="shared" si="56"/>
        <v>8.5073039715152454</v>
      </c>
      <c r="W219" s="33">
        <f t="shared" si="56"/>
        <v>8.165013509892125</v>
      </c>
      <c r="X219" s="33">
        <f t="shared" si="56"/>
        <v>7.8203888504437788</v>
      </c>
      <c r="Y219" s="33">
        <f t="shared" si="56"/>
        <v>6.6298197226367916</v>
      </c>
      <c r="Z219" s="33">
        <f t="shared" si="56"/>
        <v>5.4383302966291041</v>
      </c>
      <c r="AA219" s="33">
        <f t="shared" si="56"/>
        <v>6.1987649416969237</v>
      </c>
      <c r="AB219" s="33">
        <f t="shared" si="56"/>
        <v>6.9617821504222501</v>
      </c>
      <c r="AC219" s="33">
        <f t="shared" si="56"/>
        <v>7.0130067810103105</v>
      </c>
      <c r="AD219" s="33">
        <f t="shared" si="56"/>
        <v>7.0575187581321863</v>
      </c>
      <c r="AE219" s="33">
        <f t="shared" si="56"/>
        <v>7.1020307352540613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1.996591773267326</v>
      </c>
      <c r="D220" s="94">
        <f>+'CO2'!D220+'abs CO2'!D220+'CH4'!D220*PCG!$C$5+N2O!D220*PCG!$C$6+HFC!D220+PFC!D220+'SF6'!D220</f>
        <v>1.9959443168827327</v>
      </c>
      <c r="E220" s="94">
        <f>+'CO2'!E220+'abs CO2'!E220+'CH4'!E220*PCG!$C$5+N2O!E220*PCG!$C$6+HFC!E220+PFC!E220+'SF6'!E220</f>
        <v>1.995122549018814</v>
      </c>
      <c r="F220" s="94">
        <f>+'CO2'!F220+'abs CO2'!F220+'CH4'!F220*PCG!$C$5+N2O!F220*PCG!$C$6+HFC!F220+PFC!F220+'SF6'!F220</f>
        <v>1.9941287607875775</v>
      </c>
      <c r="G220" s="94">
        <f>+'CO2'!G220+'abs CO2'!G220+'CH4'!G220*PCG!$C$5+N2O!G220*PCG!$C$6+HFC!G220+PFC!G220+'SF6'!G220</f>
        <v>1.9929652178196173</v>
      </c>
      <c r="H220" s="94">
        <f>+'CO2'!H220+'abs CO2'!H220+'CH4'!H220*PCG!$C$5+N2O!H220*PCG!$C$6+HFC!H220+PFC!H220+'SF6'!H220</f>
        <v>1.9916341606605985</v>
      </c>
      <c r="I220" s="94">
        <f>+'CO2'!I220+'abs CO2'!I220+'CH4'!I220*PCG!$C$5+N2O!I220*PCG!$C$6+HFC!I220+PFC!I220+'SF6'!I220</f>
        <v>1.990137805160596</v>
      </c>
      <c r="J220" s="94">
        <f>+'CO2'!J220+'abs CO2'!J220+'CH4'!J220*PCG!$C$5+N2O!J220*PCG!$C$6+HFC!J220+PFC!J220+'SF6'!J220</f>
        <v>1.9884783428563924</v>
      </c>
      <c r="K220" s="94">
        <f>+'CO2'!K220+'abs CO2'!K220+'CH4'!K220*PCG!$C$5+N2O!K220*PCG!$C$6+HFC!K220+PFC!K220+'SF6'!K220</f>
        <v>1.9626773072078336</v>
      </c>
      <c r="L220" s="94">
        <f>+'CO2'!L220+'abs CO2'!L220+'CH4'!L220*PCG!$C$5+N2O!L220*PCG!$C$6+HFC!L220+PFC!L220+'SF6'!L220</f>
        <v>1.9371514632906268</v>
      </c>
      <c r="M220" s="94">
        <f>+'CO2'!M220+'abs CO2'!M220+'CH4'!M220*PCG!$C$5+N2O!M220*PCG!$C$6+HFC!M220+PFC!M220+'SF6'!M220</f>
        <v>1.9118981042533056</v>
      </c>
      <c r="N220" s="94">
        <f>+'CO2'!N220+'abs CO2'!N220+'CH4'!N220*PCG!$C$5+N2O!N220*PCG!$C$6+HFC!N220+PFC!N220+'SF6'!N220</f>
        <v>1.8869145546906816</v>
      </c>
      <c r="O220" s="94">
        <f>+'CO2'!O220+'abs CO2'!O220+'CH4'!O220*PCG!$C$5+N2O!O220*PCG!$C$6+HFC!O220+PFC!O220+'SF6'!O220</f>
        <v>1.862198170171915</v>
      </c>
      <c r="P220" s="94">
        <f>+'CO2'!P220+'abs CO2'!P220+'CH4'!P220*PCG!$C$5+N2O!P220*PCG!$C$6+HFC!P220+PFC!P220+'SF6'!P220</f>
        <v>1.8377463367770215</v>
      </c>
      <c r="Q220" s="94">
        <f>+'CO2'!Q220+'abs CO2'!Q220+'CH4'!Q220*PCG!$C$5+N2O!Q220*PCG!$C$6+HFC!Q220+PFC!Q220+'SF6'!Q220</f>
        <v>1.8135564706416059</v>
      </c>
      <c r="R220" s="94">
        <f>+'CO2'!R220+'abs CO2'!R220+'CH4'!R220*PCG!$C$5+N2O!R220*PCG!$C$6+HFC!R220+PFC!R220+'SF6'!R220</f>
        <v>1.7896260175097027</v>
      </c>
      <c r="S220" s="94">
        <f>+'CO2'!S220+'abs CO2'!S220+'CH4'!S220*PCG!$C$5+N2O!S220*PCG!$C$6+HFC!S220+PFC!S220+'SF6'!S220</f>
        <v>1.7659524522944832</v>
      </c>
      <c r="T220" s="94">
        <f>+'CO2'!T220+'abs CO2'!T220+'CH4'!T220*PCG!$C$5+N2O!T220*PCG!$C$6+HFC!T220+PFC!T220+'SF6'!T220</f>
        <v>1.7425332786467513</v>
      </c>
      <c r="U220" s="94">
        <f>+'CO2'!U220+'abs CO2'!U220+'CH4'!U220*PCG!$C$5+N2O!U220*PCG!$C$6+HFC!U220+PFC!U220+'SF6'!U220</f>
        <v>1.6712628992790555</v>
      </c>
      <c r="V220" s="94">
        <f>+'CO2'!V220+'abs CO2'!V220+'CH4'!V220*PCG!$C$5+N2O!V220*PCG!$C$6+HFC!V220+PFC!V220+'SF6'!V220</f>
        <v>1.6011279048634488</v>
      </c>
      <c r="W220" s="94">
        <f>+'CO2'!W220+'abs CO2'!W220+'CH4'!W220*PCG!$C$5+N2O!W220*PCG!$C$6+HFC!W220+PFC!W220+'SF6'!W220</f>
        <v>1.5321161182076315</v>
      </c>
      <c r="X220" s="94">
        <f>+'CO2'!X220+'abs CO2'!X220+'CH4'!X220*PCG!$C$5+N2O!X220*PCG!$C$6+HFC!X220+PFC!X220+'SF6'!X220</f>
        <v>1.4642154950435646</v>
      </c>
      <c r="Y220" s="94">
        <f>+'CO2'!Y220+'abs CO2'!Y220+'CH4'!Y220*PCG!$C$5+N2O!Y220*PCG!$C$6+HFC!Y220+PFC!Y220+'SF6'!Y220</f>
        <v>1.2026839875894415</v>
      </c>
      <c r="Z220" s="94">
        <f>+'CO2'!Z220+'abs CO2'!Z220+'CH4'!Z220*PCG!$C$5+N2O!Z220*PCG!$C$6+HFC!Z220+PFC!Z220+'SF6'!Z220</f>
        <v>0.94585375042860553</v>
      </c>
      <c r="AA220" s="94">
        <f>+'CO2'!AA220+'abs CO2'!AA220+'CH4'!AA220*PCG!$C$5+N2O!AA220*PCG!$C$6+HFC!AA220+PFC!AA220+'SF6'!AA220</f>
        <v>1.09521563312034</v>
      </c>
      <c r="AB220" s="94">
        <f>+'CO2'!AB220+'abs CO2'!AB220+'CH4'!AB220*PCG!$C$5+N2O!AB220*PCG!$C$6+HFC!AB220+PFC!AB220+'SF6'!AB220</f>
        <v>1.2416951871385273</v>
      </c>
      <c r="AC220" s="94">
        <f>+'CO2'!AC220+'abs CO2'!AC220+'CH4'!AC220*PCG!$C$5+N2O!AC220*PCG!$C$6+HFC!AC220+PFC!AC220+'SF6'!AC220</f>
        <v>1.1971203247285349</v>
      </c>
      <c r="AD220" s="94">
        <f>+'CO2'!AD220+'abs CO2'!AD220+'CH4'!AD220*PCG!$C$5+N2O!AD220*PCG!$C$6+HFC!AD220+PFC!AD220+'SF6'!AD220</f>
        <v>1.1641362497039347</v>
      </c>
      <c r="AE220" s="94">
        <f>+'CO2'!AE220+'abs CO2'!AE220+'CH4'!AE220*PCG!$C$5+N2O!AE220*PCG!$C$6+HFC!AE220+PFC!AE220+'SF6'!AE220</f>
        <v>1.1311521746793345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1.2673300026114851</v>
      </c>
      <c r="D221" s="94">
        <f>+'CO2'!D221+'abs CO2'!D221+'CH4'!D221*PCG!$C$5+N2O!D221*PCG!$C$6+HFC!D221+PFC!D221+'SF6'!D221</f>
        <v>1.2891199678184366</v>
      </c>
      <c r="E221" s="94">
        <f>+'CO2'!E221+'abs CO2'!E221+'CH4'!E221*PCG!$C$5+N2O!E221*PCG!$C$6+HFC!E221+PFC!E221+'SF6'!E221</f>
        <v>1.3111150198974404</v>
      </c>
      <c r="F221" s="94">
        <f>+'CO2'!F221+'abs CO2'!F221+'CH4'!F221*PCG!$C$5+N2O!F221*PCG!$C$6+HFC!F221+PFC!F221+'SF6'!F221</f>
        <v>1.3333153114440464</v>
      </c>
      <c r="G221" s="94">
        <f>+'CO2'!G221+'abs CO2'!G221+'CH4'!G221*PCG!$C$5+N2O!G221*PCG!$C$6+HFC!G221+PFC!G221+'SF6'!G221</f>
        <v>1.3557209959394154</v>
      </c>
      <c r="H221" s="94">
        <f>+'CO2'!H221+'abs CO2'!H221+'CH4'!H221*PCG!$C$5+N2O!H221*PCG!$C$6+HFC!H221+PFC!H221+'SF6'!H221</f>
        <v>1.3783322275927858</v>
      </c>
      <c r="I221" s="94">
        <f>+'CO2'!I221+'abs CO2'!I221+'CH4'!I221*PCG!$C$5+N2O!I221*PCG!$C$6+HFC!I221+PFC!I221+'SF6'!I221</f>
        <v>1.4011491611990039</v>
      </c>
      <c r="J221" s="94">
        <f>+'CO2'!J221+'abs CO2'!J221+'CH4'!J221*PCG!$C$5+N2O!J221*PCG!$C$6+HFC!J221+PFC!J221+'SF6'!J221</f>
        <v>1.4241719520096066</v>
      </c>
      <c r="K221" s="94">
        <f>+'CO2'!K221+'abs CO2'!K221+'CH4'!K221*PCG!$C$5+N2O!K221*PCG!$C$6+HFC!K221+PFC!K221+'SF6'!K221</f>
        <v>1.3989366431982846</v>
      </c>
      <c r="L221" s="94">
        <f>+'CO2'!L221+'abs CO2'!L221+'CH4'!L221*PCG!$C$5+N2O!L221*PCG!$C$6+HFC!L221+PFC!L221+'SF6'!L221</f>
        <v>1.3731320690169924</v>
      </c>
      <c r="M221" s="94">
        <f>+'CO2'!M221+'abs CO2'!M221+'CH4'!M221*PCG!$C$5+N2O!M221*PCG!$C$6+HFC!M221+PFC!M221+'SF6'!M221</f>
        <v>1.3467565926139262</v>
      </c>
      <c r="N221" s="94">
        <f>+'CO2'!N221+'abs CO2'!N221+'CH4'!N221*PCG!$C$5+N2O!N221*PCG!$C$6+HFC!N221+PFC!N221+'SF6'!N221</f>
        <v>1.3198086136770422</v>
      </c>
      <c r="O221" s="94">
        <f>+'CO2'!O221+'abs CO2'!O221+'CH4'!O221*PCG!$C$5+N2O!O221*PCG!$C$6+HFC!O221+PFC!O221+'SF6'!O221</f>
        <v>1.2922865669238741</v>
      </c>
      <c r="P221" s="94">
        <f>+'CO2'!P221+'abs CO2'!P221+'CH4'!P221*PCG!$C$5+N2O!P221*PCG!$C$6+HFC!P221+PFC!P221+'SF6'!P221</f>
        <v>1.2641889206795491</v>
      </c>
      <c r="Q221" s="94">
        <f>+'CO2'!Q221+'abs CO2'!Q221+'CH4'!Q221*PCG!$C$5+N2O!Q221*PCG!$C$6+HFC!Q221+PFC!Q221+'SF6'!Q221</f>
        <v>1.2355141755364416</v>
      </c>
      <c r="R221" s="94">
        <f>+'CO2'!R221+'abs CO2'!R221+'CH4'!R221*PCG!$C$5+N2O!R221*PCG!$C$6+HFC!R221+PFC!R221+'SF6'!R221</f>
        <v>1.2062608630894951</v>
      </c>
      <c r="S221" s="94">
        <f>+'CO2'!S221+'abs CO2'!S221+'CH4'!S221*PCG!$C$5+N2O!S221*PCG!$C$6+HFC!S221+PFC!S221+'SF6'!S221</f>
        <v>1.1764275447417671</v>
      </c>
      <c r="T221" s="94">
        <f>+'CO2'!T221+'abs CO2'!T221+'CH4'!T221*PCG!$C$5+N2O!T221*PCG!$C$6+HFC!T221+PFC!T221+'SF6'!T221</f>
        <v>1.146012810575223</v>
      </c>
      <c r="U221" s="94">
        <f>+'CO2'!U221+'abs CO2'!U221+'CH4'!U221*PCG!$C$5+N2O!U221*PCG!$C$6+HFC!U221+PFC!U221+'SF6'!U221</f>
        <v>1.1178291992413243</v>
      </c>
      <c r="V221" s="94">
        <f>+'CO2'!V221+'abs CO2'!V221+'CH4'!V221*PCG!$C$5+N2O!V221*PCG!$C$6+HFC!V221+PFC!V221+'SF6'!V221</f>
        <v>1.0891037031497299</v>
      </c>
      <c r="W221" s="94">
        <f>+'CO2'!W221+'abs CO2'!W221+'CH4'!W221*PCG!$C$5+N2O!W221*PCG!$C$6+HFC!W221+PFC!W221+'SF6'!W221</f>
        <v>1.0598350757034505</v>
      </c>
      <c r="X221" s="94">
        <f>+'CO2'!X221+'abs CO2'!X221+'CH4'!X221*PCG!$C$5+N2O!X221*PCG!$C$6+HFC!X221+PFC!X221+'SF6'!X221</f>
        <v>1.0300220935779658</v>
      </c>
      <c r="Y221" s="94">
        <f>+'CO2'!Y221+'abs CO2'!Y221+'CH4'!Y221*PCG!$C$5+N2O!Y221*PCG!$C$6+HFC!Y221+PFC!Y221+'SF6'!Y221</f>
        <v>0.79684935175220684</v>
      </c>
      <c r="Z221" s="94">
        <f>+'CO2'!Z221+'abs CO2'!Z221+'CH4'!Z221*PCG!$C$5+N2O!Z221*PCG!$C$6+HFC!Z221+PFC!Z221+'SF6'!Z221</f>
        <v>0.56015707070827514</v>
      </c>
      <c r="AA221" s="94">
        <f>+'CO2'!AA221+'abs CO2'!AA221+'CH4'!AA221*PCG!$C$5+N2O!AA221*PCG!$C$6+HFC!AA221+PFC!AA221+'SF6'!AA221</f>
        <v>0.77807547797863608</v>
      </c>
      <c r="AB221" s="94">
        <f>+'CO2'!AB221+'abs CO2'!AB221+'CH4'!AB221*PCG!$C$5+N2O!AB221*PCG!$C$6+HFC!AB221+PFC!AB221+'SF6'!AB221</f>
        <v>0.99909560918025186</v>
      </c>
      <c r="AC221" s="94">
        <f>+'CO2'!AC221+'abs CO2'!AC221+'CH4'!AC221*PCG!$C$5+N2O!AC221*PCG!$C$6+HFC!AC221+PFC!AC221+'SF6'!AC221</f>
        <v>0.95303426680503134</v>
      </c>
      <c r="AD221" s="94">
        <f>+'CO2'!AD221+'abs CO2'!AD221+'CH4'!AD221*PCG!$C$5+N2O!AD221*PCG!$C$6+HFC!AD221+PFC!AD221+'SF6'!AD221</f>
        <v>0.89978197805246696</v>
      </c>
      <c r="AE221" s="94">
        <f>+'CO2'!AE221+'abs CO2'!AE221+'CH4'!AE221*PCG!$C$5+N2O!AE221*PCG!$C$6+HFC!AE221+PFC!AE221+'SF6'!AE221</f>
        <v>0.84652968929990291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1.1253339186527984</v>
      </c>
      <c r="D222" s="94">
        <f>+'CO2'!D222+'abs CO2'!D222+'CH4'!D222*PCG!$C$5+N2O!D222*PCG!$C$6+HFC!D222+PFC!D222+'SF6'!D222</f>
        <v>1.1365958852756362</v>
      </c>
      <c r="E222" s="94">
        <f>+'CO2'!E222+'abs CO2'!E222+'CH4'!E222*PCG!$C$5+N2O!E222*PCG!$C$6+HFC!E222+PFC!E222+'SF6'!E222</f>
        <v>1.1478840944557196</v>
      </c>
      <c r="F222" s="94">
        <f>+'CO2'!F222+'abs CO2'!F222+'CH4'!F222*PCG!$C$5+N2O!F222*PCG!$C$6+HFC!F222+PFC!F222+'SF6'!F222</f>
        <v>1.1591985607322759</v>
      </c>
      <c r="G222" s="94">
        <f>+'CO2'!G222+'abs CO2'!G222+'CH4'!G222*PCG!$C$5+N2O!G222*PCG!$C$6+HFC!G222+PFC!G222+'SF6'!G222</f>
        <v>1.1705392985488572</v>
      </c>
      <c r="H222" s="94">
        <f>+'CO2'!H222+'abs CO2'!H222+'CH4'!H222*PCG!$C$5+N2O!H222*PCG!$C$6+HFC!H222+PFC!H222+'SF6'!H222</f>
        <v>1.1819063222541433</v>
      </c>
      <c r="I222" s="94">
        <f>+'CO2'!I222+'abs CO2'!I222+'CH4'!I222*PCG!$C$5+N2O!I222*PCG!$C$6+HFC!I222+PFC!I222+'SF6'!I222</f>
        <v>1.1932996461027294</v>
      </c>
      <c r="J222" s="94">
        <f>+'CO2'!J222+'abs CO2'!J222+'CH4'!J222*PCG!$C$5+N2O!J222*PCG!$C$6+HFC!J222+PFC!J222+'SF6'!J222</f>
        <v>1.2047192842559074</v>
      </c>
      <c r="K222" s="94">
        <f>+'CO2'!K222+'abs CO2'!K222+'CH4'!K222*PCG!$C$5+N2O!K222*PCG!$C$6+HFC!K222+PFC!K222+'SF6'!K222</f>
        <v>1.1617881469904552</v>
      </c>
      <c r="L222" s="94">
        <f>+'CO2'!L222+'abs CO2'!L222+'CH4'!L222*PCG!$C$5+N2O!L222*PCG!$C$6+HFC!L222+PFC!L222+'SF6'!L222</f>
        <v>1.1187423342648333</v>
      </c>
      <c r="M222" s="94">
        <f>+'CO2'!M222+'abs CO2'!M222+'CH4'!M222*PCG!$C$5+N2O!M222*PCG!$C$6+HFC!M222+PFC!M222+'SF6'!M222</f>
        <v>1.0755817639345153</v>
      </c>
      <c r="N222" s="94">
        <f>+'CO2'!N222+'abs CO2'!N222+'CH4'!N222*PCG!$C$5+N2O!N222*PCG!$C$6+HFC!N222+PFC!N222+'SF6'!N222</f>
        <v>1.0323063544031497</v>
      </c>
      <c r="O222" s="94">
        <f>+'CO2'!O222+'abs CO2'!O222+'CH4'!O222*PCG!$C$5+N2O!O222*PCG!$C$6+HFC!O222+PFC!O222+'SF6'!O222</f>
        <v>0.98891602461756156</v>
      </c>
      <c r="P222" s="94">
        <f>+'CO2'!P222+'abs CO2'!P222+'CH4'!P222*PCG!$C$5+N2O!P222*PCG!$C$6+HFC!P222+PFC!P222+'SF6'!P222</f>
        <v>0.94541069406281542</v>
      </c>
      <c r="Q222" s="94">
        <f>+'CO2'!Q222+'abs CO2'!Q222+'CH4'!Q222*PCG!$C$5+N2O!Q222*PCG!$C$6+HFC!Q222+PFC!Q222+'SF6'!Q222</f>
        <v>0.90179028275736239</v>
      </c>
      <c r="R222" s="94">
        <f>+'CO2'!R222+'abs CO2'!R222+'CH4'!R222*PCG!$C$5+N2O!R222*PCG!$C$6+HFC!R222+PFC!R222+'SF6'!R222</f>
        <v>0.85805471124825172</v>
      </c>
      <c r="S222" s="94">
        <f>+'CO2'!S222+'abs CO2'!S222+'CH4'!S222*PCG!$C$5+N2O!S222*PCG!$C$6+HFC!S222+PFC!S222+'SF6'!S222</f>
        <v>0.81420390060641845</v>
      </c>
      <c r="T222" s="94">
        <f>+'CO2'!T222+'abs CO2'!T222+'CH4'!T222*PCG!$C$5+N2O!T222*PCG!$C$6+HFC!T222+PFC!T222+'SF6'!T222</f>
        <v>0.77023777242203184</v>
      </c>
      <c r="U222" s="94">
        <f>+'CO2'!U222+'abs CO2'!U222+'CH4'!U222*PCG!$C$5+N2O!U222*PCG!$C$6+HFC!U222+PFC!U222+'SF6'!U222</f>
        <v>0.70888457838953556</v>
      </c>
      <c r="V222" s="94">
        <f>+'CO2'!V222+'abs CO2'!V222+'CH4'!V222*PCG!$C$5+N2O!V222*PCG!$C$6+HFC!V222+PFC!V222+'SF6'!V222</f>
        <v>0.64737149856193299</v>
      </c>
      <c r="W222" s="94">
        <f>+'CO2'!W222+'abs CO2'!W222+'CH4'!W222*PCG!$C$5+N2O!W222*PCG!$C$6+HFC!W222+PFC!W222+'SF6'!W222</f>
        <v>0.58569842740376177</v>
      </c>
      <c r="X222" s="94">
        <f>+'CO2'!X222+'abs CO2'!X222+'CH4'!X222*PCG!$C$5+N2O!X222*PCG!$C$6+HFC!X222+PFC!X222+'SF6'!X222</f>
        <v>0.52386526006747203</v>
      </c>
      <c r="Y222" s="94">
        <f>+'CO2'!Y222+'abs CO2'!Y222+'CH4'!Y222*PCG!$C$5+N2O!Y222*PCG!$C$6+HFC!Y222+PFC!Y222+'SF6'!Y222</f>
        <v>0.53945389337839178</v>
      </c>
      <c r="Z222" s="94">
        <f>+'CO2'!Z222+'abs CO2'!Z222+'CH4'!Z222*PCG!$C$5+N2O!Z222*PCG!$C$6+HFC!Z222+PFC!Z222+'SF6'!Z222</f>
        <v>0.55508103751798665</v>
      </c>
      <c r="AA222" s="94">
        <f>+'CO2'!AA222+'abs CO2'!AA222+'CH4'!AA222*PCG!$C$5+N2O!AA222*PCG!$C$6+HFC!AA222+PFC!AA222+'SF6'!AA222</f>
        <v>0.56792533695750391</v>
      </c>
      <c r="AB222" s="94">
        <f>+'CO2'!AB222+'abs CO2'!AB222+'CH4'!AB222*PCG!$C$5+N2O!AB222*PCG!$C$6+HFC!AB222+PFC!AB222+'SF6'!AB222</f>
        <v>0.58080097486115612</v>
      </c>
      <c r="AC222" s="94">
        <f>+'CO2'!AC222+'abs CO2'!AC222+'CH4'!AC222*PCG!$C$5+N2O!AC222*PCG!$C$6+HFC!AC222+PFC!AC222+'SF6'!AC222</f>
        <v>0.40059521993691594</v>
      </c>
      <c r="AD222" s="94">
        <f>+'CO2'!AD222+'abs CO2'!AD222+'CH4'!AD222*PCG!$C$5+N2O!AD222*PCG!$C$6+HFC!AD222+PFC!AD222+'SF6'!AD222</f>
        <v>0.21964719224966106</v>
      </c>
      <c r="AE222" s="94">
        <f>+'CO2'!AE222+'abs CO2'!AE222+'CH4'!AE222*PCG!$C$5+N2O!AE222*PCG!$C$6+HFC!AE222+PFC!AE222+'SF6'!AE222</f>
        <v>3.8699164562406192E-2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1.3387655045671711</v>
      </c>
      <c r="D223" s="94">
        <f>+'CO2'!D223+'abs CO2'!D223+'CH4'!D223*PCG!$C$5+N2O!D223*PCG!$C$6+HFC!D223+PFC!D223+'SF6'!D223</f>
        <v>1.3632323220902702</v>
      </c>
      <c r="E223" s="94">
        <f>+'CO2'!E223+'abs CO2'!E223+'CH4'!E223*PCG!$C$5+N2O!E223*PCG!$C$6+HFC!E223+PFC!E223+'SF6'!E223</f>
        <v>1.3879364109628112</v>
      </c>
      <c r="F223" s="94">
        <f>+'CO2'!F223+'abs CO2'!F223+'CH4'!F223*PCG!$C$5+N2O!F223*PCG!$C$6+HFC!F223+PFC!F223+'SF6'!F223</f>
        <v>1.4128778711406182</v>
      </c>
      <c r="G223" s="94">
        <f>+'CO2'!G223+'abs CO2'!G223+'CH4'!G223*PCG!$C$5+N2O!G223*PCG!$C$6+HFC!G223+PFC!G223+'SF6'!G223</f>
        <v>1.4380568035596093</v>
      </c>
      <c r="H223" s="94">
        <f>+'CO2'!H223+'abs CO2'!H223+'CH4'!H223*PCG!$C$5+N2O!H223*PCG!$C$6+HFC!H223+PFC!H223+'SF6'!H223</f>
        <v>1.4634733099962867</v>
      </c>
      <c r="I223" s="94">
        <f>+'CO2'!I223+'abs CO2'!I223+'CH4'!I223*PCG!$C$5+N2O!I223*PCG!$C$6+HFC!I223+PFC!I223+'SF6'!I223</f>
        <v>1.4891274929413001</v>
      </c>
      <c r="J223" s="94">
        <f>+'CO2'!J223+'abs CO2'!J223+'CH4'!J223*PCG!$C$5+N2O!J223*PCG!$C$6+HFC!J223+PFC!J223+'SF6'!J223</f>
        <v>1.5150194554847862</v>
      </c>
      <c r="K223" s="94">
        <f>+'CO2'!K223+'abs CO2'!K223+'CH4'!K223*PCG!$C$5+N2O!K223*PCG!$C$6+HFC!K223+PFC!K223+'SF6'!K223</f>
        <v>1.5118362130588223</v>
      </c>
      <c r="L223" s="94">
        <f>+'CO2'!L223+'abs CO2'!L223+'CH4'!L223*PCG!$C$5+N2O!L223*PCG!$C$6+HFC!L223+PFC!L223+'SF6'!L223</f>
        <v>1.508368551017329</v>
      </c>
      <c r="M223" s="94">
        <f>+'CO2'!M223+'abs CO2'!M223+'CH4'!M223*PCG!$C$5+N2O!M223*PCG!$C$6+HFC!M223+PFC!M223+'SF6'!M223</f>
        <v>1.5046157367673854</v>
      </c>
      <c r="N223" s="94">
        <f>+'CO2'!N223+'abs CO2'!N223+'CH4'!N223*PCG!$C$5+N2O!N223*PCG!$C$6+HFC!N223+PFC!N223+'SF6'!N223</f>
        <v>1.5005770567440637</v>
      </c>
      <c r="O223" s="94">
        <f>+'CO2'!O223+'abs CO2'!O223+'CH4'!O223*PCG!$C$5+N2O!O223*PCG!$C$6+HFC!O223+PFC!O223+'SF6'!O223</f>
        <v>1.4962518155847935</v>
      </c>
      <c r="P223" s="94">
        <f>+'CO2'!P223+'abs CO2'!P223+'CH4'!P223*PCG!$C$5+N2O!P223*PCG!$C$6+HFC!P223+PFC!P223+'SF6'!P223</f>
        <v>1.4916393353525708</v>
      </c>
      <c r="Q223" s="94">
        <f>+'CO2'!Q223+'abs CO2'!Q223+'CH4'!Q223*PCG!$C$5+N2O!Q223*PCG!$C$6+HFC!Q223+PFC!Q223+'SF6'!Q223</f>
        <v>1.486738954804429</v>
      </c>
      <c r="R223" s="94">
        <f>+'CO2'!R223+'abs CO2'!R223+'CH4'!R223*PCG!$C$5+N2O!R223*PCG!$C$6+HFC!R223+PFC!R223+'SF6'!R223</f>
        <v>1.4815500287017966</v>
      </c>
      <c r="S223" s="94">
        <f>+'CO2'!S223+'abs CO2'!S223+'CH4'!S223*PCG!$C$5+N2O!S223*PCG!$C$6+HFC!S223+PFC!S223+'SF6'!S223</f>
        <v>1.4760719271597733</v>
      </c>
      <c r="T223" s="94">
        <f>+'CO2'!T223+'abs CO2'!T223+'CH4'!T223*PCG!$C$5+N2O!T223*PCG!$C$6+HFC!T223+PFC!T223+'SF6'!T223</f>
        <v>1.4703040350325389</v>
      </c>
      <c r="U223" s="94">
        <f>+'CO2'!U223+'abs CO2'!U223+'CH4'!U223*PCG!$C$5+N2O!U223*PCG!$C$6+HFC!U223+PFC!U223+'SF6'!U223</f>
        <v>1.3195062948700627</v>
      </c>
      <c r="V223" s="94">
        <f>+'CO2'!V223+'abs CO2'!V223+'CH4'!V223*PCG!$C$5+N2O!V223*PCG!$C$6+HFC!V223+PFC!V223+'SF6'!V223</f>
        <v>1.1660265018203122</v>
      </c>
      <c r="W223" s="94">
        <f>+'CO2'!W223+'abs CO2'!W223+'CH4'!W223*PCG!$C$5+N2O!W223*PCG!$C$6+HFC!W223+PFC!W223+'SF6'!W223</f>
        <v>1.0098608455264562</v>
      </c>
      <c r="X223" s="94">
        <f>+'CO2'!X223+'abs CO2'!X223+'CH4'!X223*PCG!$C$5+N2O!X223*PCG!$C$6+HFC!X223+PFC!X223+'SF6'!X223</f>
        <v>0.85100559095861983</v>
      </c>
      <c r="Y223" s="94">
        <f>+'CO2'!Y223+'abs CO2'!Y223+'CH4'!Y223*PCG!$C$5+N2O!Y223*PCG!$C$6+HFC!Y223+PFC!Y223+'SF6'!Y223</f>
        <v>0.79229321762466498</v>
      </c>
      <c r="Z223" s="94">
        <f>+'CO2'!Z223+'abs CO2'!Z223+'CH4'!Z223*PCG!$C$5+N2O!Z223*PCG!$C$6+HFC!Z223+PFC!Z223+'SF6'!Z223</f>
        <v>0.73253423236834558</v>
      </c>
      <c r="AA223" s="94">
        <f>+'CO2'!AA223+'abs CO2'!AA223+'CH4'!AA223*PCG!$C$5+N2O!AA223*PCG!$C$6+HFC!AA223+PFC!AA223+'SF6'!AA223</f>
        <v>0.85915641243888752</v>
      </c>
      <c r="AB223" s="94">
        <f>+'CO2'!AB223+'abs CO2'!AB223+'CH4'!AB223*PCG!$C$5+N2O!AB223*PCG!$C$6+HFC!AB223+PFC!AB223+'SF6'!AB223</f>
        <v>0.98769435910530945</v>
      </c>
      <c r="AC223" s="94">
        <f>+'CO2'!AC223+'abs CO2'!AC223+'CH4'!AC223*PCG!$C$5+N2O!AC223*PCG!$C$6+HFC!AC223+PFC!AC223+'SF6'!AC223</f>
        <v>1.3399951242537023</v>
      </c>
      <c r="AD223" s="94">
        <f>+'CO2'!AD223+'abs CO2'!AD223+'CH4'!AD223*PCG!$C$5+N2O!AD223*PCG!$C$6+HFC!AD223+PFC!AD223+'SF6'!AD223</f>
        <v>1.684537973593953</v>
      </c>
      <c r="AE223" s="94">
        <f>+'CO2'!AE223+'abs CO2'!AE223+'CH4'!AE223*PCG!$C$5+N2O!AE223*PCG!$C$6+HFC!AE223+PFC!AE223+'SF6'!AE223</f>
        <v>2.0290808229342034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4.3863362523821579</v>
      </c>
      <c r="D224" s="94">
        <f>+'CO2'!D224+'abs CO2'!D224+'CH4'!D224*PCG!$C$5+N2O!D224*PCG!$C$6+HFC!D224+PFC!D224+'SF6'!D224</f>
        <v>4.4282607824375413</v>
      </c>
      <c r="E224" s="94">
        <f>+'CO2'!E224+'abs CO2'!E224+'CH4'!E224*PCG!$C$5+N2O!E224*PCG!$C$6+HFC!E224+PFC!E224+'SF6'!E224</f>
        <v>4.4702483954931278</v>
      </c>
      <c r="F224" s="94">
        <f>+'CO2'!F224+'abs CO2'!F224+'CH4'!F224*PCG!$C$5+N2O!F224*PCG!$C$6+HFC!F224+PFC!F224+'SF6'!F224</f>
        <v>4.5122990365983631</v>
      </c>
      <c r="G224" s="94">
        <f>+'CO2'!G224+'abs CO2'!G224+'CH4'!G224*PCG!$C$5+N2O!G224*PCG!$C$6+HFC!G224+PFC!G224+'SF6'!G224</f>
        <v>4.5544126510242666</v>
      </c>
      <c r="H224" s="94">
        <f>+'CO2'!H224+'abs CO2'!H224+'CH4'!H224*PCG!$C$5+N2O!H224*PCG!$C$6+HFC!H224+PFC!H224+'SF6'!H224</f>
        <v>4.5965891842618811</v>
      </c>
      <c r="I224" s="94">
        <f>+'CO2'!I224+'abs CO2'!I224+'CH4'!I224*PCG!$C$5+N2O!I224*PCG!$C$6+HFC!I224+PFC!I224+'SF6'!I224</f>
        <v>4.638828582020774</v>
      </c>
      <c r="J224" s="94">
        <f>+'CO2'!J224+'abs CO2'!J224+'CH4'!J224*PCG!$C$5+N2O!J224*PCG!$C$6+HFC!J224+PFC!J224+'SF6'!J224</f>
        <v>4.6811307902275212</v>
      </c>
      <c r="K224" s="94">
        <f>+'CO2'!K224+'abs CO2'!K224+'CH4'!K224*PCG!$C$5+N2O!K224*PCG!$C$6+HFC!K224+PFC!K224+'SF6'!K224</f>
        <v>4.619118388274055</v>
      </c>
      <c r="L224" s="94">
        <f>+'CO2'!L224+'abs CO2'!L224+'CH4'!L224*PCG!$C$5+N2O!L224*PCG!$C$6+HFC!L224+PFC!L224+'SF6'!L224</f>
        <v>4.5569913776830493</v>
      </c>
      <c r="M224" s="94">
        <f>+'CO2'!M224+'abs CO2'!M224+'CH4'!M224*PCG!$C$5+N2O!M224*PCG!$C$6+HFC!M224+PFC!M224+'SF6'!M224</f>
        <v>4.4947498716174801</v>
      </c>
      <c r="N224" s="94">
        <f>+'CO2'!N224+'abs CO2'!N224+'CH4'!N224*PCG!$C$5+N2O!N224*PCG!$C$6+HFC!N224+PFC!N224+'SF6'!N224</f>
        <v>4.4323939827575289</v>
      </c>
      <c r="O224" s="94">
        <f>+'CO2'!O224+'abs CO2'!O224+'CH4'!O224*PCG!$C$5+N2O!O224*PCG!$C$6+HFC!O224+PFC!O224+'SF6'!O224</f>
        <v>4.3699238233040356</v>
      </c>
      <c r="P224" s="94">
        <f>+'CO2'!P224+'abs CO2'!P224+'CH4'!P224*PCG!$C$5+N2O!P224*PCG!$C$6+HFC!P224+PFC!P224+'SF6'!P224</f>
        <v>4.3073395049818837</v>
      </c>
      <c r="Q224" s="94">
        <f>+'CO2'!Q224+'abs CO2'!Q224+'CH4'!Q224*PCG!$C$5+N2O!Q224*PCG!$C$6+HFC!Q224+PFC!Q224+'SF6'!Q224</f>
        <v>4.2446411390433765</v>
      </c>
      <c r="R224" s="94">
        <f>+'CO2'!R224+'abs CO2'!R224+'CH4'!R224*PCG!$C$5+N2O!R224*PCG!$C$6+HFC!R224+PFC!R224+'SF6'!R224</f>
        <v>4.1818288362715634</v>
      </c>
      <c r="S224" s="94">
        <f>+'CO2'!S224+'abs CO2'!S224+'CH4'!S224*PCG!$C$5+N2O!S224*PCG!$C$6+HFC!S224+PFC!S224+'SF6'!S224</f>
        <v>4.1189027069835484</v>
      </c>
      <c r="T224" s="94">
        <f>+'CO2'!T224+'abs CO2'!T224+'CH4'!T224*PCG!$C$5+N2O!T224*PCG!$C$6+HFC!T224+PFC!T224+'SF6'!T224</f>
        <v>4.0558628610337557</v>
      </c>
      <c r="U224" s="94">
        <f>+'CO2'!U224+'abs CO2'!U224+'CH4'!U224*PCG!$C$5+N2O!U224*PCG!$C$6+HFC!U224+PFC!U224+'SF6'!U224</f>
        <v>4.0297943196410539</v>
      </c>
      <c r="V224" s="94">
        <f>+'CO2'!V224+'abs CO2'!V224+'CH4'!V224*PCG!$C$5+N2O!V224*PCG!$C$6+HFC!V224+PFC!V224+'SF6'!V224</f>
        <v>4.0036743631198224</v>
      </c>
      <c r="W224" s="94">
        <f>+'CO2'!W224+'abs CO2'!W224+'CH4'!W224*PCG!$C$5+N2O!W224*PCG!$C$6+HFC!W224+PFC!W224+'SF6'!W224</f>
        <v>3.9775030430508251</v>
      </c>
      <c r="X224" s="94">
        <f>+'CO2'!X224+'abs CO2'!X224+'CH4'!X224*PCG!$C$5+N2O!X224*PCG!$C$6+HFC!X224+PFC!X224+'SF6'!X224</f>
        <v>3.9512804107961568</v>
      </c>
      <c r="Y224" s="94">
        <f>+'CO2'!Y224+'abs CO2'!Y224+'CH4'!Y224*PCG!$C$5+N2O!Y224*PCG!$C$6+HFC!Y224+PFC!Y224+'SF6'!Y224</f>
        <v>3.2985392722920865</v>
      </c>
      <c r="Z224" s="94">
        <f>+'CO2'!Z224+'abs CO2'!Z224+'CH4'!Z224*PCG!$C$5+N2O!Z224*PCG!$C$6+HFC!Z224+PFC!Z224+'SF6'!Z224</f>
        <v>2.6447042056058914</v>
      </c>
      <c r="AA224" s="94">
        <f>+'CO2'!AA224+'abs CO2'!AA224+'CH4'!AA224*PCG!$C$5+N2O!AA224*PCG!$C$6+HFC!AA224+PFC!AA224+'SF6'!AA224</f>
        <v>2.898392081201556</v>
      </c>
      <c r="AB224" s="94">
        <f>+'CO2'!AB224+'abs CO2'!AB224+'CH4'!AB224*PCG!$C$5+N2O!AB224*PCG!$C$6+HFC!AB224+PFC!AB224+'SF6'!AB224</f>
        <v>3.1524960201370056</v>
      </c>
      <c r="AC224" s="94">
        <f>+'CO2'!AC224+'abs CO2'!AC224+'CH4'!AC224*PCG!$C$5+N2O!AC224*PCG!$C$6+HFC!AC224+PFC!AC224+'SF6'!AC224</f>
        <v>3.1222618452861264</v>
      </c>
      <c r="AD224" s="94">
        <f>+'CO2'!AD224+'abs CO2'!AD224+'CH4'!AD224*PCG!$C$5+N2O!AD224*PCG!$C$6+HFC!AD224+PFC!AD224+'SF6'!AD224</f>
        <v>3.0894153645321705</v>
      </c>
      <c r="AE224" s="94">
        <f>+'CO2'!AE224+'abs CO2'!AE224+'CH4'!AE224*PCG!$C$5+N2O!AE224*PCG!$C$6+HFC!AE224+PFC!AE224+'SF6'!AE224</f>
        <v>3.0565688837782141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0.42009709890416691</v>
      </c>
      <c r="D225" s="94">
        <f>+'CO2'!D225+'abs CO2'!D225+'CH4'!D225*PCG!$C$5+N2O!D225*PCG!$C$6+HFC!D225+PFC!D225+'SF6'!D225</f>
        <v>0.40565537048928585</v>
      </c>
      <c r="E225" s="94">
        <f>+'CO2'!E225+'abs CO2'!E225+'CH4'!E225*PCG!$C$5+N2O!E225*PCG!$C$6+HFC!E225+PFC!E225+'SF6'!E225</f>
        <v>0.39121364207440484</v>
      </c>
      <c r="F225" s="94">
        <f>+'CO2'!F225+'abs CO2'!F225+'CH4'!F225*PCG!$C$5+N2O!F225*PCG!$C$6+HFC!F225+PFC!F225+'SF6'!F225</f>
        <v>0.37677191365952389</v>
      </c>
      <c r="G225" s="94">
        <f>+'CO2'!G225+'abs CO2'!G225+'CH4'!G225*PCG!$C$5+N2O!G225*PCG!$C$6+HFC!G225+PFC!G225+'SF6'!G225</f>
        <v>0.36233018524464294</v>
      </c>
      <c r="H225" s="94">
        <f>+'CO2'!H225+'abs CO2'!H225+'CH4'!H225*PCG!$C$5+N2O!H225*PCG!$C$6+HFC!H225+PFC!H225+'SF6'!H225</f>
        <v>0.34788845682976194</v>
      </c>
      <c r="I225" s="94">
        <f>+'CO2'!I225+'abs CO2'!I225+'CH4'!I225*PCG!$C$5+N2O!I225*PCG!$C$6+HFC!I225+PFC!I225+'SF6'!I225</f>
        <v>0.33344672841488093</v>
      </c>
      <c r="J225" s="94">
        <f>+'CO2'!J225+'abs CO2'!J225+'CH4'!J225*PCG!$C$5+N2O!J225*PCG!$C$6+HFC!J225+PFC!J225+'SF6'!J225</f>
        <v>0.31900499999999993</v>
      </c>
      <c r="K225" s="94">
        <f>+'CO2'!K225+'abs CO2'!K225+'CH4'!K225*PCG!$C$5+N2O!K225*PCG!$C$6+HFC!K225+PFC!K225+'SF6'!K225</f>
        <v>0.31468874999999996</v>
      </c>
      <c r="L225" s="94">
        <f>+'CO2'!L225+'abs CO2'!L225+'CH4'!L225*PCG!$C$5+N2O!L225*PCG!$C$6+HFC!L225+PFC!L225+'SF6'!L225</f>
        <v>0.3103725</v>
      </c>
      <c r="M225" s="94">
        <f>+'CO2'!M225+'abs CO2'!M225+'CH4'!M225*PCG!$C$5+N2O!M225*PCG!$C$6+HFC!M225+PFC!M225+'SF6'!M225</f>
        <v>0.30605624999999997</v>
      </c>
      <c r="N225" s="94">
        <f>+'CO2'!N225+'abs CO2'!N225+'CH4'!N225*PCG!$C$5+N2O!N225*PCG!$C$6+HFC!N225+PFC!N225+'SF6'!N225</f>
        <v>0.30174000000000001</v>
      </c>
      <c r="O225" s="94">
        <f>+'CO2'!O225+'abs CO2'!O225+'CH4'!O225*PCG!$C$5+N2O!O225*PCG!$C$6+HFC!O225+PFC!O225+'SF6'!O225</f>
        <v>0.29742374999999993</v>
      </c>
      <c r="P225" s="94">
        <f>+'CO2'!P225+'abs CO2'!P225+'CH4'!P225*PCG!$C$5+N2O!P225*PCG!$C$6+HFC!P225+PFC!P225+'SF6'!P225</f>
        <v>0.29310749999999997</v>
      </c>
      <c r="Q225" s="94">
        <f>+'CO2'!Q225+'abs CO2'!Q225+'CH4'!Q225*PCG!$C$5+N2O!Q225*PCG!$C$6+HFC!Q225+PFC!Q225+'SF6'!Q225</f>
        <v>0.28879124999999994</v>
      </c>
      <c r="R225" s="94">
        <f>+'CO2'!R225+'abs CO2'!R225+'CH4'!R225*PCG!$C$5+N2O!R225*PCG!$C$6+HFC!R225+PFC!R225+'SF6'!R225</f>
        <v>0.28447500000000003</v>
      </c>
      <c r="S225" s="94">
        <f>+'CO2'!S225+'abs CO2'!S225+'CH4'!S225*PCG!$C$5+N2O!S225*PCG!$C$6+HFC!S225+PFC!S225+'SF6'!S225</f>
        <v>0.28015875000000001</v>
      </c>
      <c r="T225" s="94">
        <f>+'CO2'!T225+'abs CO2'!T225+'CH4'!T225*PCG!$C$5+N2O!T225*PCG!$C$6+HFC!T225+PFC!T225+'SF6'!T225</f>
        <v>0.27584249999999999</v>
      </c>
      <c r="U225" s="94">
        <f>+'CO2'!U225+'abs CO2'!U225+'CH4'!U225*PCG!$C$5+N2O!U225*PCG!$C$6+HFC!U225+PFC!U225+'SF6'!U225</f>
        <v>0.27319979124149657</v>
      </c>
      <c r="V225" s="94">
        <f>+'CO2'!V225+'abs CO2'!V225+'CH4'!V225*PCG!$C$5+N2O!V225*PCG!$C$6+HFC!V225+PFC!V225+'SF6'!V225</f>
        <v>0.27055708248299321</v>
      </c>
      <c r="W225" s="94">
        <f>+'CO2'!W225+'abs CO2'!W225+'CH4'!W225*PCG!$C$5+N2O!W225*PCG!$C$6+HFC!W225+PFC!W225+'SF6'!W225</f>
        <v>0.26791437372448978</v>
      </c>
      <c r="X225" s="94">
        <f>+'CO2'!X225+'abs CO2'!X225+'CH4'!X225*PCG!$C$5+N2O!X225*PCG!$C$6+HFC!X225+PFC!X225+'SF6'!X225</f>
        <v>0.25855282553854875</v>
      </c>
      <c r="Y225" s="94">
        <f>+'CO2'!Y225+'abs CO2'!Y225+'CH4'!Y225*PCG!$C$5+N2O!Y225*PCG!$C$6+HFC!Y225+PFC!Y225+'SF6'!Y225</f>
        <v>0.24919127735260768</v>
      </c>
      <c r="Z225" s="94">
        <f>+'CO2'!Z225+'abs CO2'!Z225+'CH4'!Z225*PCG!$C$5+N2O!Z225*PCG!$C$6+HFC!Z225+PFC!Z225+'SF6'!Z225</f>
        <v>0.23982972916666662</v>
      </c>
      <c r="AA225" s="94">
        <f>+'CO2'!AA225+'abs CO2'!AA225+'CH4'!AA225*PCG!$C$5+N2O!AA225*PCG!$C$6+HFC!AA225+PFC!AA225+'SF6'!AA225</f>
        <v>0.21587333971088432</v>
      </c>
      <c r="AB225" s="94">
        <f>+'CO2'!AB225+'abs CO2'!AB225+'CH4'!AB225*PCG!$C$5+N2O!AB225*PCG!$C$6+HFC!AB225+PFC!AB225+'SF6'!AB225</f>
        <v>0.19191695025510203</v>
      </c>
      <c r="AC225" s="94">
        <f>+'CO2'!AC225+'abs CO2'!AC225+'CH4'!AC225*PCG!$C$5+N2O!AC225*PCG!$C$6+HFC!AC225+PFC!AC225+'SF6'!AC225</f>
        <v>0.16844531802721088</v>
      </c>
      <c r="AD225" s="94">
        <f>+'CO2'!AD225+'abs CO2'!AD225+'CH4'!AD225*PCG!$C$5+N2O!AD225*PCG!$C$6+HFC!AD225+PFC!AD225+'SF6'!AD225</f>
        <v>0.14497368579931974</v>
      </c>
      <c r="AE225" s="94">
        <f>+'CO2'!AE225+'abs CO2'!AE225+'CH4'!AE225*PCG!$C$5+N2O!AE225*PCG!$C$6+HFC!AE225+PFC!AE225+'SF6'!AE225</f>
        <v>0.12150205357142857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26.11915249225796</v>
      </c>
      <c r="D226" s="33">
        <f t="shared" si="57"/>
        <v>26.892051475235704</v>
      </c>
      <c r="E226" s="33">
        <f t="shared" si="57"/>
        <v>27.191866041990142</v>
      </c>
      <c r="F226" s="33">
        <f t="shared" si="57"/>
        <v>27.427338864089869</v>
      </c>
      <c r="G226" s="33">
        <f t="shared" si="57"/>
        <v>28.458992282966658</v>
      </c>
      <c r="H226" s="33">
        <f t="shared" si="57"/>
        <v>28.141722894842992</v>
      </c>
      <c r="I226" s="33">
        <f t="shared" si="57"/>
        <v>29.306754218791433</v>
      </c>
      <c r="J226" s="33">
        <f t="shared" si="57"/>
        <v>30.541923730648357</v>
      </c>
      <c r="K226" s="33">
        <f t="shared" si="57"/>
        <v>30.302791375110282</v>
      </c>
      <c r="L226" s="33">
        <f t="shared" si="57"/>
        <v>30.512971176262088</v>
      </c>
      <c r="M226" s="33">
        <f t="shared" si="57"/>
        <v>27.951346756732693</v>
      </c>
      <c r="N226" s="33">
        <f t="shared" si="57"/>
        <v>19.165966061963847</v>
      </c>
      <c r="O226" s="33">
        <f t="shared" si="57"/>
        <v>18.959088014126252</v>
      </c>
      <c r="P226" s="33">
        <f t="shared" si="57"/>
        <v>16.711657652891891</v>
      </c>
      <c r="Q226" s="33">
        <f t="shared" si="57"/>
        <v>18.73851542581199</v>
      </c>
      <c r="R226" s="33">
        <f t="shared" si="57"/>
        <v>18.884953973990974</v>
      </c>
      <c r="S226" s="33">
        <f t="shared" si="57"/>
        <v>18.485463926918648</v>
      </c>
      <c r="T226" s="33">
        <f t="shared" si="57"/>
        <v>17.63888195467311</v>
      </c>
      <c r="U226" s="33">
        <f t="shared" si="57"/>
        <v>17.13476282950317</v>
      </c>
      <c r="V226" s="33">
        <f t="shared" si="57"/>
        <v>16.612295358590224</v>
      </c>
      <c r="W226" s="33">
        <f t="shared" si="57"/>
        <v>16.675837779883832</v>
      </c>
      <c r="X226" s="33">
        <f t="shared" si="57"/>
        <v>17.26441653360591</v>
      </c>
      <c r="Y226" s="33">
        <f t="shared" si="57"/>
        <v>19.093424745125006</v>
      </c>
      <c r="Z226" s="33">
        <f t="shared" si="57"/>
        <v>17.096245981806206</v>
      </c>
      <c r="AA226" s="33">
        <f t="shared" si="57"/>
        <v>15.873891386462736</v>
      </c>
      <c r="AB226" s="33">
        <f t="shared" si="57"/>
        <v>16.579120147418354</v>
      </c>
      <c r="AC226" s="33">
        <f t="shared" si="57"/>
        <v>16.478749194233743</v>
      </c>
      <c r="AD226" s="33">
        <f t="shared" si="57"/>
        <v>15.905821373645555</v>
      </c>
      <c r="AE226" s="33">
        <f t="shared" si="57"/>
        <v>16.198208291210641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6.1167549100675904</v>
      </c>
      <c r="D227" s="94">
        <f>+'CO2'!D227+'abs CO2'!D227+'CH4'!D227*PCG!$C$5+N2O!D227*PCG!$C$6+HFC!D227+PFC!D227+'SF6'!D227</f>
        <v>6.2987114930040979</v>
      </c>
      <c r="E227" s="94">
        <f>+'CO2'!E227+'abs CO2'!E227+'CH4'!E227*PCG!$C$5+N2O!E227*PCG!$C$6+HFC!E227+PFC!E227+'SF6'!E227</f>
        <v>6.3760002861395835</v>
      </c>
      <c r="F227" s="94">
        <f>+'CO2'!F227+'abs CO2'!F227+'CH4'!F227*PCG!$C$5+N2O!F227*PCG!$C$6+HFC!F227+PFC!F227+'SF6'!F227</f>
        <v>6.4340280765909519</v>
      </c>
      <c r="G227" s="94">
        <f>+'CO2'!G227+'abs CO2'!G227+'CH4'!G227*PCG!$C$5+N2O!G227*PCG!$C$6+HFC!G227+PFC!G227+'SF6'!G227</f>
        <v>6.6767842756089051</v>
      </c>
      <c r="H227" s="94">
        <f>+'CO2'!H227+'abs CO2'!H227+'CH4'!H227*PCG!$C$5+N2O!H227*PCG!$C$6+HFC!H227+PFC!H227+'SF6'!H227</f>
        <v>6.6105772047027598</v>
      </c>
      <c r="I227" s="94">
        <f>+'CO2'!I227+'abs CO2'!I227+'CH4'!I227*PCG!$C$5+N2O!I227*PCG!$C$6+HFC!I227+PFC!I227+'SF6'!I227</f>
        <v>6.8864031713389968</v>
      </c>
      <c r="J227" s="94">
        <f>+'CO2'!J227+'abs CO2'!J227+'CH4'!J227*PCG!$C$5+N2O!J227*PCG!$C$6+HFC!J227+PFC!J227+'SF6'!J227</f>
        <v>7.1786016597526343</v>
      </c>
      <c r="K227" s="94">
        <f>+'CO2'!K227+'abs CO2'!K227+'CH4'!K227*PCG!$C$5+N2O!K227*PCG!$C$6+HFC!K227+PFC!K227+'SF6'!K227</f>
        <v>7.1240186804676897</v>
      </c>
      <c r="L227" s="94">
        <f>+'CO2'!L227+'abs CO2'!L227+'CH4'!L227*PCG!$C$5+N2O!L227*PCG!$C$6+HFC!L227+PFC!L227+'SF6'!L227</f>
        <v>7.1757570336434897</v>
      </c>
      <c r="M227" s="94">
        <f>+'CO2'!M227+'abs CO2'!M227+'CH4'!M227*PCG!$C$5+N2O!M227*PCG!$C$6+HFC!M227+PFC!M227+'SF6'!M227</f>
        <v>6.5733380053617996</v>
      </c>
      <c r="N227" s="94">
        <f>+'CO2'!N227+'abs CO2'!N227+'CH4'!N227*PCG!$C$5+N2O!N227*PCG!$C$6+HFC!N227+PFC!N227+'SF6'!N227</f>
        <v>4.4733580389490051</v>
      </c>
      <c r="O227" s="94">
        <f>+'CO2'!O227+'abs CO2'!O227+'CH4'!O227*PCG!$C$5+N2O!O227*PCG!$C$6+HFC!O227+PFC!O227+'SF6'!O227</f>
        <v>4.4250724698634487</v>
      </c>
      <c r="P227" s="94">
        <f>+'CO2'!P227+'abs CO2'!P227+'CH4'!P227*PCG!$C$5+N2O!P227*PCG!$C$6+HFC!P227+PFC!P227+'SF6'!P227</f>
        <v>3.9005196953827643</v>
      </c>
      <c r="Q227" s="94">
        <f>+'CO2'!Q227+'abs CO2'!Q227+'CH4'!Q227*PCG!$C$5+N2O!Q227*PCG!$C$6+HFC!Q227+PFC!Q227+'SF6'!Q227</f>
        <v>4.3664835837136176</v>
      </c>
      <c r="R227" s="94">
        <f>+'CO2'!R227+'abs CO2'!R227+'CH4'!R227*PCG!$C$5+N2O!R227*PCG!$C$6+HFC!R227+PFC!R227+'SF6'!R227</f>
        <v>4.3863016098441667</v>
      </c>
      <c r="S227" s="94">
        <f>+'CO2'!S227+'abs CO2'!S227+'CH4'!S227*PCG!$C$5+N2O!S227*PCG!$C$6+HFC!S227+PFC!S227+'SF6'!S227</f>
        <v>4.2802626054770112</v>
      </c>
      <c r="T227" s="94">
        <f>+'CO2'!T227+'abs CO2'!T227+'CH4'!T227*PCG!$C$5+N2O!T227*PCG!$C$6+HFC!T227+PFC!T227+'SF6'!T227</f>
        <v>4.0816196589406317</v>
      </c>
      <c r="U227" s="94">
        <f>+'CO2'!U227+'abs CO2'!U227+'CH4'!U227*PCG!$C$5+N2O!U227*PCG!$C$6+HFC!U227+PFC!U227+'SF6'!U227</f>
        <v>3.9649669971092831</v>
      </c>
      <c r="V227" s="94">
        <f>+'CO2'!V227+'abs CO2'!V227+'CH4'!V227*PCG!$C$5+N2O!V227*PCG!$C$6+HFC!V227+PFC!V227+'SF6'!V227</f>
        <v>3.8440685464072928</v>
      </c>
      <c r="W227" s="94">
        <f>+'CO2'!W227+'abs CO2'!W227+'CH4'!W227*PCG!$C$5+N2O!W227*PCG!$C$6+HFC!W227+PFC!W227+'SF6'!W227</f>
        <v>3.8550596503492374</v>
      </c>
      <c r="X227" s="94">
        <f>+'CO2'!X227+'abs CO2'!X227+'CH4'!X227*PCG!$C$5+N2O!X227*PCG!$C$6+HFC!X227+PFC!X227+'SF6'!X227</f>
        <v>3.9911251502945508</v>
      </c>
      <c r="Y227" s="94">
        <f>+'CO2'!Y227+'abs CO2'!Y227+'CH4'!Y227*PCG!$C$5+N2O!Y227*PCG!$C$6+HFC!Y227+PFC!Y227+'SF6'!Y227</f>
        <v>4.4139486299574591</v>
      </c>
      <c r="Z227" s="94">
        <f>+'CO2'!Z227+'abs CO2'!Z227+'CH4'!Z227*PCG!$C$5+N2O!Z227*PCG!$C$6+HFC!Z227+PFC!Z227+'SF6'!Z227</f>
        <v>3.9522480925312475</v>
      </c>
      <c r="AA227" s="94">
        <f>+'CO2'!AA227+'abs CO2'!AA227+'CH4'!AA227*PCG!$C$5+N2O!AA227*PCG!$C$6+HFC!AA227+PFC!AA227+'SF6'!AA227</f>
        <v>3.6682550930718949</v>
      </c>
      <c r="AB227" s="94">
        <f>+'CO2'!AB227+'abs CO2'!AB227+'CH4'!AB227*PCG!$C$5+N2O!AB227*PCG!$C$6+HFC!AB227+PFC!AB227+'SF6'!AB227</f>
        <v>3.8297516972849723</v>
      </c>
      <c r="AC227" s="94">
        <f>+'CO2'!AC227+'abs CO2'!AC227+'CH4'!AC227*PCG!$C$5+N2O!AC227*PCG!$C$6+HFC!AC227+PFC!AC227+'SF6'!AC227</f>
        <v>3.8051056936056544</v>
      </c>
      <c r="AD227" s="94">
        <f>+'CO2'!AD227+'abs CO2'!AD227+'CH4'!AD227*PCG!$C$5+N2O!AD227*PCG!$C$6+HFC!AD227+PFC!AD227+'SF6'!AD227</f>
        <v>3.6728110099224991</v>
      </c>
      <c r="AE227" s="94">
        <f>+'CO2'!AE227+'abs CO2'!AE227+'CH4'!AE227*PCG!$C$5+N2O!AE227*PCG!$C$6+HFC!AE227+PFC!AE227+'SF6'!AE227</f>
        <v>3.740326032552495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0.16388657942699783</v>
      </c>
      <c r="D228" s="94">
        <f>+'CO2'!D228+'abs CO2'!D228+'CH4'!D228*PCG!$C$5+N2O!D228*PCG!$C$6+HFC!D228+PFC!D228+'SF6'!D228</f>
        <v>0.16876734399666615</v>
      </c>
      <c r="E228" s="94">
        <f>+'CO2'!E228+'abs CO2'!E228+'CH4'!E228*PCG!$C$5+N2O!E228*PCG!$C$6+HFC!E228+PFC!E228+'SF6'!E228</f>
        <v>0.17087961737218976</v>
      </c>
      <c r="F228" s="94">
        <f>+'CO2'!F228+'abs CO2'!F228+'CH4'!F228*PCG!$C$5+N2O!F228*PCG!$C$6+HFC!F228+PFC!F228+'SF6'!F228</f>
        <v>0.17245125642816725</v>
      </c>
      <c r="G228" s="94">
        <f>+'CO2'!G228+'abs CO2'!G228+'CH4'!G228*PCG!$C$5+N2O!G228*PCG!$C$6+HFC!G228+PFC!G228+'SF6'!G228</f>
        <v>0.17896221724709069</v>
      </c>
      <c r="H228" s="94">
        <f>+'CO2'!H228+'abs CO2'!H228+'CH4'!H228*PCG!$C$5+N2O!H228*PCG!$C$6+HFC!H228+PFC!H228+'SF6'!H228</f>
        <v>0.17723575697114743</v>
      </c>
      <c r="I228" s="94">
        <f>+'CO2'!I228+'abs CO2'!I228+'CH4'!I228*PCG!$C$5+N2O!I228*PCG!$C$6+HFC!I228+PFC!I228+'SF6'!I228</f>
        <v>0.18464350880228406</v>
      </c>
      <c r="J228" s="94">
        <f>+'CO2'!J228+'abs CO2'!J228+'CH4'!J228*PCG!$C$5+N2O!J228*PCG!$C$6+HFC!J228+PFC!J228+'SF6'!J228</f>
        <v>0.19248962056580554</v>
      </c>
      <c r="K228" s="94">
        <f>+'CO2'!K228+'abs CO2'!K228+'CH4'!K228*PCG!$C$5+N2O!K228*PCG!$C$6+HFC!K228+PFC!K228+'SF6'!K228</f>
        <v>0.19103548925585184</v>
      </c>
      <c r="L228" s="94">
        <f>+'CO2'!L228+'abs CO2'!L228+'CH4'!L228*PCG!$C$5+N2O!L228*PCG!$C$6+HFC!L228+PFC!L228+'SF6'!L228</f>
        <v>0.19243646922488042</v>
      </c>
      <c r="M228" s="94">
        <f>+'CO2'!M228+'abs CO2'!M228+'CH4'!M228*PCG!$C$5+N2O!M228*PCG!$C$6+HFC!M228+PFC!M228+'SF6'!M228</f>
        <v>0.17628104614507345</v>
      </c>
      <c r="N228" s="94">
        <f>+'CO2'!N228+'abs CO2'!N228+'CH4'!N228*PCG!$C$5+N2O!N228*PCG!$C$6+HFC!N228+PFC!N228+'SF6'!N228</f>
        <v>0.11976672577837326</v>
      </c>
      <c r="O228" s="94">
        <f>+'CO2'!O228+'abs CO2'!O228+'CH4'!O228*PCG!$C$5+N2O!O228*PCG!$C$6+HFC!O228+PFC!O228+'SF6'!O228</f>
        <v>0.11847395992744637</v>
      </c>
      <c r="P228" s="94">
        <f>+'CO2'!P228+'abs CO2'!P228+'CH4'!P228*PCG!$C$5+N2O!P228*PCG!$C$6+HFC!P228+PFC!P228+'SF6'!P228</f>
        <v>0.1044299313139278</v>
      </c>
      <c r="Q228" s="94">
        <f>+'CO2'!Q228+'abs CO2'!Q228+'CH4'!Q228*PCG!$C$5+N2O!Q228*PCG!$C$6+HFC!Q228+PFC!Q228+'SF6'!Q228</f>
        <v>0.11686354938900125</v>
      </c>
      <c r="R228" s="94">
        <f>+'CO2'!R228+'abs CO2'!R228+'CH4'!R228*PCG!$C$5+N2O!R228*PCG!$C$6+HFC!R228+PFC!R228+'SF6'!R228</f>
        <v>0.1173096992743944</v>
      </c>
      <c r="S228" s="94">
        <f>+'CO2'!S228+'abs CO2'!S228+'CH4'!S228*PCG!$C$5+N2O!S228*PCG!$C$6+HFC!S228+PFC!S228+'SF6'!S228</f>
        <v>0.11439542897890033</v>
      </c>
      <c r="T228" s="94">
        <f>+'CO2'!T228+'abs CO2'!T228+'CH4'!T228*PCG!$C$5+N2O!T228*PCG!$C$6+HFC!T228+PFC!T228+'SF6'!T228</f>
        <v>0.10907092147280818</v>
      </c>
      <c r="U228" s="94">
        <f>+'CO2'!U228+'abs CO2'!U228+'CH4'!U228*PCG!$C$5+N2O!U228*PCG!$C$6+HFC!U228+PFC!U228+'SF6'!U228</f>
        <v>0.10595367528591002</v>
      </c>
      <c r="V228" s="94">
        <f>+'CO2'!V228+'abs CO2'!V228+'CH4'!V228*PCG!$C$5+N2O!V228*PCG!$C$6+HFC!V228+PFC!V228+'SF6'!V228</f>
        <v>0.10272297117220938</v>
      </c>
      <c r="W228" s="94">
        <f>+'CO2'!W228+'abs CO2'!W228+'CH4'!W228*PCG!$C$5+N2O!W228*PCG!$C$6+HFC!W228+PFC!W228+'SF6'!W228</f>
        <v>0.10299466113412716</v>
      </c>
      <c r="X228" s="94">
        <f>+'CO2'!X228+'abs CO2'!X228+'CH4'!X228*PCG!$C$5+N2O!X228*PCG!$C$6+HFC!X228+PFC!X228+'SF6'!X228</f>
        <v>0.10662988894639815</v>
      </c>
      <c r="Y228" s="94">
        <f>+'CO2'!Y228+'abs CO2'!Y228+'CH4'!Y228*PCG!$C$5+N2O!Y228*PCG!$C$6+HFC!Y228+PFC!Y228+'SF6'!Y228</f>
        <v>0.11792635773216352</v>
      </c>
      <c r="Z228" s="94">
        <f>+'CO2'!Z228+'abs CO2'!Z228+'CH4'!Z228*PCG!$C$5+N2O!Z228*PCG!$C$6+HFC!Z228+PFC!Z228+'SF6'!Z228</f>
        <v>0.10559122035151386</v>
      </c>
      <c r="AA228" s="94">
        <f>+'CO2'!AA228+'abs CO2'!AA228+'CH4'!AA228*PCG!$C$5+N2O!AA228*PCG!$C$6+HFC!AA228+PFC!AA228+'SF6'!AA228</f>
        <v>9.7995459017240466E-2</v>
      </c>
      <c r="AB228" s="94">
        <f>+'CO2'!AB228+'abs CO2'!AB228+'CH4'!AB228*PCG!$C$5+N2O!AB228*PCG!$C$6+HFC!AB228+PFC!AB228+'SF6'!AB228</f>
        <v>0.1023010066145047</v>
      </c>
      <c r="AC228" s="94">
        <f>+'CO2'!AC228+'abs CO2'!AC228+'CH4'!AC228*PCG!$C$5+N2O!AC228*PCG!$C$6+HFC!AC228+PFC!AC228+'SF6'!AC228</f>
        <v>0.10163398105463553</v>
      </c>
      <c r="AD228" s="94">
        <f>+'CO2'!AD228+'abs CO2'!AD228+'CH4'!AD228*PCG!$C$5+N2O!AD228*PCG!$C$6+HFC!AD228+PFC!AD228+'SF6'!AD228</f>
        <v>9.8100403683137632E-2</v>
      </c>
      <c r="AE228" s="94">
        <f>+'CO2'!AE228+'abs CO2'!AE228+'CH4'!AE228*PCG!$C$5+N2O!AE228*PCG!$C$6+HFC!AE228+PFC!AE228+'SF6'!AE228</f>
        <v>9.9903722981839693E-2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19.838511002763372</v>
      </c>
      <c r="D229" s="94">
        <f>+'CO2'!D229+'abs CO2'!D229+'CH4'!D229*PCG!$C$5+N2O!D229*PCG!$C$6+HFC!D229+PFC!D229+'SF6'!D229</f>
        <v>20.424572638234938</v>
      </c>
      <c r="E229" s="94">
        <f>+'CO2'!E229+'abs CO2'!E229+'CH4'!E229*PCG!$C$5+N2O!E229*PCG!$C$6+HFC!E229+PFC!E229+'SF6'!E229</f>
        <v>20.644986138478369</v>
      </c>
      <c r="F229" s="94">
        <f>+'CO2'!F229+'abs CO2'!F229+'CH4'!F229*PCG!$C$5+N2O!F229*PCG!$C$6+HFC!F229+PFC!F229+'SF6'!F229</f>
        <v>20.820859531070749</v>
      </c>
      <c r="G229" s="94">
        <f>+'CO2'!G229+'abs CO2'!G229+'CH4'!G229*PCG!$C$5+N2O!G229*PCG!$C$6+HFC!G229+PFC!G229+'SF6'!G229</f>
        <v>21.603245790110662</v>
      </c>
      <c r="H229" s="94">
        <f>+'CO2'!H229+'abs CO2'!H229+'CH4'!H229*PCG!$C$5+N2O!H229*PCG!$C$6+HFC!H229+PFC!H229+'SF6'!H229</f>
        <v>21.353909933169085</v>
      </c>
      <c r="I229" s="94">
        <f>+'CO2'!I229+'abs CO2'!I229+'CH4'!I229*PCG!$C$5+N2O!I229*PCG!$C$6+HFC!I229+PFC!I229+'SF6'!I229</f>
        <v>22.23570753865015</v>
      </c>
      <c r="J229" s="94">
        <f>+'CO2'!J229+'abs CO2'!J229+'CH4'!J229*PCG!$C$5+N2O!J229*PCG!$C$6+HFC!J229+PFC!J229+'SF6'!J229</f>
        <v>23.170832450329918</v>
      </c>
      <c r="K229" s="94">
        <f>+'CO2'!K229+'abs CO2'!K229+'CH4'!K229*PCG!$C$5+N2O!K229*PCG!$C$6+HFC!K229+PFC!K229+'SF6'!K229</f>
        <v>22.98773720538674</v>
      </c>
      <c r="L229" s="94">
        <f>+'CO2'!L229+'abs CO2'!L229+'CH4'!L229*PCG!$C$5+N2O!L229*PCG!$C$6+HFC!L229+PFC!L229+'SF6'!L229</f>
        <v>23.144777673393719</v>
      </c>
      <c r="M229" s="94">
        <f>+'CO2'!M229+'abs CO2'!M229+'CH4'!M229*PCG!$C$5+N2O!M229*PCG!$C$6+HFC!M229+PFC!M229+'SF6'!M229</f>
        <v>21.201727705225821</v>
      </c>
      <c r="N229" s="94">
        <f>+'CO2'!N229+'abs CO2'!N229+'CH4'!N229*PCG!$C$5+N2O!N229*PCG!$C$6+HFC!N229+PFC!N229+'SF6'!N229</f>
        <v>14.572841297236467</v>
      </c>
      <c r="O229" s="94">
        <f>+'CO2'!O229+'abs CO2'!O229+'CH4'!O229*PCG!$C$5+N2O!O229*PCG!$C$6+HFC!O229+PFC!O229+'SF6'!O229</f>
        <v>14.415541584335356</v>
      </c>
      <c r="P229" s="94">
        <f>+'CO2'!P229+'abs CO2'!P229+'CH4'!P229*PCG!$C$5+N2O!P229*PCG!$C$6+HFC!P229+PFC!P229+'SF6'!P229</f>
        <v>12.7067080261952</v>
      </c>
      <c r="Q229" s="94">
        <f>+'CO2'!Q229+'abs CO2'!Q229+'CH4'!Q229*PCG!$C$5+N2O!Q229*PCG!$C$6+HFC!Q229+PFC!Q229+'SF6'!Q229</f>
        <v>14.255168292709369</v>
      </c>
      <c r="R229" s="94">
        <f>+'CO2'!R229+'abs CO2'!R229+'CH4'!R229*PCG!$C$5+N2O!R229*PCG!$C$6+HFC!R229+PFC!R229+'SF6'!R229</f>
        <v>14.381342664872413</v>
      </c>
      <c r="S229" s="94">
        <f>+'CO2'!S229+'abs CO2'!S229+'CH4'!S229*PCG!$C$5+N2O!S229*PCG!$C$6+HFC!S229+PFC!S229+'SF6'!S229</f>
        <v>14.090805892462738</v>
      </c>
      <c r="T229" s="94">
        <f>+'CO2'!T229+'abs CO2'!T229+'CH4'!T229*PCG!$C$5+N2O!T229*PCG!$C$6+HFC!T229+PFC!T229+'SF6'!T229</f>
        <v>13.44819137425967</v>
      </c>
      <c r="U229" s="94">
        <f>+'CO2'!U229+'abs CO2'!U229+'CH4'!U229*PCG!$C$5+N2O!U229*PCG!$C$6+HFC!U229+PFC!U229+'SF6'!U229</f>
        <v>13.063842157107977</v>
      </c>
      <c r="V229" s="94">
        <f>+'CO2'!V229+'abs CO2'!V229+'CH4'!V229*PCG!$C$5+N2O!V229*PCG!$C$6+HFC!V229+PFC!V229+'SF6'!V229</f>
        <v>12.665503841010722</v>
      </c>
      <c r="W229" s="94">
        <f>+'CO2'!W229+'abs CO2'!W229+'CH4'!W229*PCG!$C$5+N2O!W229*PCG!$C$6+HFC!W229+PFC!W229+'SF6'!W229</f>
        <v>12.717783468400466</v>
      </c>
      <c r="X229" s="94">
        <f>+'CO2'!X229+'abs CO2'!X229+'CH4'!X229*PCG!$C$5+N2O!X229*PCG!$C$6+HFC!X229+PFC!X229+'SF6'!X229</f>
        <v>13.166661494364963</v>
      </c>
      <c r="Y229" s="94">
        <f>+'CO2'!Y229+'abs CO2'!Y229+'CH4'!Y229*PCG!$C$5+N2O!Y229*PCG!$C$6+HFC!Y229+PFC!Y229+'SF6'!Y229</f>
        <v>14.561549757435381</v>
      </c>
      <c r="Z229" s="94">
        <f>+'CO2'!Z229+'abs CO2'!Z229+'CH4'!Z229*PCG!$C$5+N2O!Z229*PCG!$C$6+HFC!Z229+PFC!Z229+'SF6'!Z229</f>
        <v>13.038406668923445</v>
      </c>
      <c r="AA229" s="94">
        <f>+'CO2'!AA229+'abs CO2'!AA229+'CH4'!AA229*PCG!$C$5+N2O!AA229*PCG!$C$6+HFC!AA229+PFC!AA229+'SF6'!AA229</f>
        <v>12.107640834373601</v>
      </c>
      <c r="AB229" s="94">
        <f>+'CO2'!AB229+'abs CO2'!AB229+'CH4'!AB229*PCG!$C$5+N2O!AB229*PCG!$C$6+HFC!AB229+PFC!AB229+'SF6'!AB229</f>
        <v>12.647067443518878</v>
      </c>
      <c r="AC229" s="94">
        <f>+'CO2'!AC229+'abs CO2'!AC229+'CH4'!AC229*PCG!$C$5+N2O!AC229*PCG!$C$6+HFC!AC229+PFC!AC229+'SF6'!AC229</f>
        <v>12.572009519573452</v>
      </c>
      <c r="AD229" s="94">
        <f>+'CO2'!AD229+'abs CO2'!AD229+'CH4'!AD229*PCG!$C$5+N2O!AD229*PCG!$C$6+HFC!AD229+PFC!AD229+'SF6'!AD229</f>
        <v>12.134909960039918</v>
      </c>
      <c r="AE229" s="94">
        <f>+'CO2'!AE229+'abs CO2'!AE229+'CH4'!AE229*PCG!$C$5+N2O!AE229*PCG!$C$6+HFC!AE229+PFC!AE229+'SF6'!AE229</f>
        <v>12.357978535676304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2.1492940007317065</v>
      </c>
      <c r="D230" s="33">
        <f t="shared" si="58"/>
        <v>2.2055221198889017</v>
      </c>
      <c r="E230" s="33">
        <f t="shared" si="58"/>
        <v>2.261750239046096</v>
      </c>
      <c r="F230" s="33">
        <f t="shared" si="58"/>
        <v>2.3179783582032911</v>
      </c>
      <c r="G230" s="33">
        <f t="shared" si="58"/>
        <v>2.3742064773604858</v>
      </c>
      <c r="H230" s="33">
        <f t="shared" si="58"/>
        <v>2.430434596517681</v>
      </c>
      <c r="I230" s="33">
        <f t="shared" si="58"/>
        <v>2.4866627156748762</v>
      </c>
      <c r="J230" s="33">
        <f t="shared" si="58"/>
        <v>2.5428908348320709</v>
      </c>
      <c r="K230" s="33">
        <f t="shared" si="58"/>
        <v>2.5302184893996857</v>
      </c>
      <c r="L230" s="33">
        <f t="shared" si="58"/>
        <v>2.5175461439672997</v>
      </c>
      <c r="M230" s="33">
        <f t="shared" si="58"/>
        <v>2.5048737985349145</v>
      </c>
      <c r="N230" s="33">
        <f t="shared" si="58"/>
        <v>2.4922014531025285</v>
      </c>
      <c r="O230" s="33">
        <f t="shared" si="58"/>
        <v>2.4795291076701429</v>
      </c>
      <c r="P230" s="33">
        <f t="shared" si="58"/>
        <v>2.4668567622377573</v>
      </c>
      <c r="Q230" s="33">
        <f t="shared" si="58"/>
        <v>2.4541844168053712</v>
      </c>
      <c r="R230" s="33">
        <f t="shared" si="58"/>
        <v>2.4415120713729856</v>
      </c>
      <c r="S230" s="33">
        <f t="shared" si="58"/>
        <v>2.4288397259406</v>
      </c>
      <c r="T230" s="33">
        <f t="shared" si="58"/>
        <v>2.4161673805082136</v>
      </c>
      <c r="U230" s="33">
        <f t="shared" si="58"/>
        <v>2.4080092837811016</v>
      </c>
      <c r="V230" s="33">
        <f t="shared" si="58"/>
        <v>2.3998511870539887</v>
      </c>
      <c r="W230" s="33">
        <f t="shared" si="58"/>
        <v>2.3916930903268758</v>
      </c>
      <c r="X230" s="33">
        <f t="shared" si="58"/>
        <v>2.37348343380692</v>
      </c>
      <c r="Y230" s="33">
        <f t="shared" si="58"/>
        <v>2.3552737772869632</v>
      </c>
      <c r="Z230" s="33">
        <f t="shared" si="58"/>
        <v>2.3370641207670069</v>
      </c>
      <c r="AA230" s="33">
        <f t="shared" si="58"/>
        <v>2.3109358900945081</v>
      </c>
      <c r="AB230" s="33">
        <f t="shared" si="58"/>
        <v>2.2848076594220093</v>
      </c>
      <c r="AC230" s="33">
        <f t="shared" si="58"/>
        <v>2.2662933139896237</v>
      </c>
      <c r="AD230" s="33">
        <f t="shared" si="58"/>
        <v>2.2477789685572378</v>
      </c>
      <c r="AE230" s="33">
        <f t="shared" si="58"/>
        <v>2.2296802481248523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0.17118467811423962</v>
      </c>
      <c r="D232" s="94">
        <f>+'CO2'!D232+'abs CO2'!D232+'CH4'!D232*PCG!$C$5+N2O!D232*PCG!$C$6+HFC!D232+PFC!D232+'SF6'!D232</f>
        <v>0.16869129552649109</v>
      </c>
      <c r="E232" s="94">
        <f>+'CO2'!E232+'abs CO2'!E232+'CH4'!E232*PCG!$C$5+N2O!E232*PCG!$C$6+HFC!E232+PFC!E232+'SF6'!E232</f>
        <v>0.16619791293874261</v>
      </c>
      <c r="F232" s="94">
        <f>+'CO2'!F232+'abs CO2'!F232+'CH4'!F232*PCG!$C$5+N2O!F232*PCG!$C$6+HFC!F232+PFC!F232+'SF6'!F232</f>
        <v>0.16370453035099405</v>
      </c>
      <c r="G232" s="94">
        <f>+'CO2'!G232+'abs CO2'!G232+'CH4'!G232*PCG!$C$5+N2O!G232*PCG!$C$6+HFC!G232+PFC!G232+'SF6'!G232</f>
        <v>0.16121114776324552</v>
      </c>
      <c r="H232" s="94">
        <f>+'CO2'!H232+'abs CO2'!H232+'CH4'!H232*PCG!$C$5+N2O!H232*PCG!$C$6+HFC!H232+PFC!H232+'SF6'!H232</f>
        <v>0.15871776517549702</v>
      </c>
      <c r="I232" s="94">
        <f>+'CO2'!I232+'abs CO2'!I232+'CH4'!I232*PCG!$C$5+N2O!I232*PCG!$C$6+HFC!I232+PFC!I232+'SF6'!I232</f>
        <v>0.15622438258774854</v>
      </c>
      <c r="J232" s="94">
        <f>+'CO2'!J232+'abs CO2'!J232+'CH4'!J232*PCG!$C$5+N2O!J232*PCG!$C$6+HFC!J232+PFC!J232+'SF6'!J232</f>
        <v>0.15373100000000001</v>
      </c>
      <c r="K232" s="94">
        <f>+'CO2'!K232+'abs CO2'!K232+'CH4'!K232*PCG!$C$5+N2O!K232*PCG!$C$6+HFC!K232+PFC!K232+'SF6'!K232</f>
        <v>0.14919327500000001</v>
      </c>
      <c r="L232" s="94">
        <f>+'CO2'!L232+'abs CO2'!L232+'CH4'!L232*PCG!$C$5+N2O!L232*PCG!$C$6+HFC!L232+PFC!L232+'SF6'!L232</f>
        <v>0.14465555000000005</v>
      </c>
      <c r="M232" s="94">
        <f>+'CO2'!M232+'abs CO2'!M232+'CH4'!M232*PCG!$C$5+N2O!M232*PCG!$C$6+HFC!M232+PFC!M232+'SF6'!M232</f>
        <v>0.14011782500000003</v>
      </c>
      <c r="N232" s="94">
        <f>+'CO2'!N232+'abs CO2'!N232+'CH4'!N232*PCG!$C$5+N2O!N232*PCG!$C$6+HFC!N232+PFC!N232+'SF6'!N232</f>
        <v>0.13558010000000004</v>
      </c>
      <c r="O232" s="94">
        <f>+'CO2'!O232+'abs CO2'!O232+'CH4'!O232*PCG!$C$5+N2O!O232*PCG!$C$6+HFC!O232+PFC!O232+'SF6'!O232</f>
        <v>0.13104237500000002</v>
      </c>
      <c r="P232" s="94">
        <f>+'CO2'!P232+'abs CO2'!P232+'CH4'!P232*PCG!$C$5+N2O!P232*PCG!$C$6+HFC!P232+PFC!P232+'SF6'!P232</f>
        <v>0.12650465000000002</v>
      </c>
      <c r="Q232" s="94">
        <f>+'CO2'!Q232+'abs CO2'!Q232+'CH4'!Q232*PCG!$C$5+N2O!Q232*PCG!$C$6+HFC!Q232+PFC!Q232+'SF6'!Q232</f>
        <v>0.12196692500000003</v>
      </c>
      <c r="R232" s="94">
        <f>+'CO2'!R232+'abs CO2'!R232+'CH4'!R232*PCG!$C$5+N2O!R232*PCG!$C$6+HFC!R232+PFC!R232+'SF6'!R232</f>
        <v>0.11742920000000004</v>
      </c>
      <c r="S232" s="94">
        <f>+'CO2'!S232+'abs CO2'!S232+'CH4'!S232*PCG!$C$5+N2O!S232*PCG!$C$6+HFC!S232+PFC!S232+'SF6'!S232</f>
        <v>0.11289147500000002</v>
      </c>
      <c r="T232" s="94">
        <f>+'CO2'!T232+'abs CO2'!T232+'CH4'!T232*PCG!$C$5+N2O!T232*PCG!$C$6+HFC!T232+PFC!T232+'SF6'!T232</f>
        <v>0.10835375</v>
      </c>
      <c r="U232" s="94">
        <f>+'CO2'!U232+'abs CO2'!U232+'CH4'!U232*PCG!$C$5+N2O!U232*PCG!$C$6+HFC!U232+PFC!U232+'SF6'!U232</f>
        <v>0.11285618620527306</v>
      </c>
      <c r="V232" s="94">
        <f>+'CO2'!V232+'abs CO2'!V232+'CH4'!V232*PCG!$C$5+N2O!V232*PCG!$C$6+HFC!V232+PFC!V232+'SF6'!V232</f>
        <v>0.11735862241054613</v>
      </c>
      <c r="W232" s="94">
        <f>+'CO2'!W232+'abs CO2'!W232+'CH4'!W232*PCG!$C$5+N2O!W232*PCG!$C$6+HFC!W232+PFC!W232+'SF6'!W232</f>
        <v>0.12186105861581921</v>
      </c>
      <c r="X232" s="94">
        <f>+'CO2'!X232+'abs CO2'!X232+'CH4'!X232*PCG!$C$5+N2O!X232*PCG!$C$6+HFC!X232+PFC!X232+'SF6'!X232</f>
        <v>0.11631193502824858</v>
      </c>
      <c r="Y232" s="94">
        <f>+'CO2'!Y232+'abs CO2'!Y232+'CH4'!Y232*PCG!$C$5+N2O!Y232*PCG!$C$6+HFC!Y232+PFC!Y232+'SF6'!Y232</f>
        <v>0.11076281144067794</v>
      </c>
      <c r="Z232" s="94">
        <f>+'CO2'!Z232+'abs CO2'!Z232+'CH4'!Z232*PCG!$C$5+N2O!Z232*PCG!$C$6+HFC!Z232+PFC!Z232+'SF6'!Z232</f>
        <v>0.10521368785310733</v>
      </c>
      <c r="AA232" s="94">
        <f>+'CO2'!AA232+'abs CO2'!AA232+'CH4'!AA232*PCG!$C$5+N2O!AA232*PCG!$C$6+HFC!AA232+PFC!AA232+'SF6'!AA232</f>
        <v>9.1745990112994349E-2</v>
      </c>
      <c r="AB232" s="94">
        <f>+'CO2'!AB232+'abs CO2'!AB232+'CH4'!AB232*PCG!$C$5+N2O!AB232*PCG!$C$6+HFC!AB232+PFC!AB232+'SF6'!AB232</f>
        <v>7.827829237288135E-2</v>
      </c>
      <c r="AC232" s="94">
        <f>+'CO2'!AC232+'abs CO2'!AC232+'CH4'!AC232*PCG!$C$5+N2O!AC232*PCG!$C$6+HFC!AC232+PFC!AC232+'SF6'!AC232</f>
        <v>7.2424479872881364E-2</v>
      </c>
      <c r="AD232" s="94">
        <f>+'CO2'!AD232+'abs CO2'!AD232+'CH4'!AD232*PCG!$C$5+N2O!AD232*PCG!$C$6+HFC!AD232+PFC!AD232+'SF6'!AD232</f>
        <v>6.6570667372881365E-2</v>
      </c>
      <c r="AE232" s="94">
        <f>+'CO2'!AE232+'abs CO2'!AE232+'CH4'!AE232*PCG!$C$5+N2O!AE232*PCG!$C$6+HFC!AE232+PFC!AE232+'SF6'!AE232</f>
        <v>6.0716854872881351E-2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1.1226718856209776</v>
      </c>
      <c r="D233" s="94">
        <f>+'CO2'!D233+'abs CO2'!D233+'CH4'!D233*PCG!$C$5+N2O!D233*PCG!$C$6+HFC!D233+PFC!D233+'SF6'!D233</f>
        <v>1.149384901960838</v>
      </c>
      <c r="E233" s="94">
        <f>+'CO2'!E233+'abs CO2'!E233+'CH4'!E233*PCG!$C$5+N2O!E233*PCG!$C$6+HFC!E233+PFC!E233+'SF6'!E233</f>
        <v>1.1760979183006983</v>
      </c>
      <c r="F233" s="94">
        <f>+'CO2'!F233+'abs CO2'!F233+'CH4'!F233*PCG!$C$5+N2O!F233*PCG!$C$6+HFC!F233+PFC!F233+'SF6'!F233</f>
        <v>1.2028109346405587</v>
      </c>
      <c r="G233" s="94">
        <f>+'CO2'!G233+'abs CO2'!G233+'CH4'!G233*PCG!$C$5+N2O!G233*PCG!$C$6+HFC!G233+PFC!G233+'SF6'!G233</f>
        <v>1.2295239509804188</v>
      </c>
      <c r="H233" s="94">
        <f>+'CO2'!H233+'abs CO2'!H233+'CH4'!H233*PCG!$C$5+N2O!H233*PCG!$C$6+HFC!H233+PFC!H233+'SF6'!H233</f>
        <v>1.2562369673202793</v>
      </c>
      <c r="I233" s="94">
        <f>+'CO2'!I233+'abs CO2'!I233+'CH4'!I233*PCG!$C$5+N2O!I233*PCG!$C$6+HFC!I233+PFC!I233+'SF6'!I233</f>
        <v>1.2829499836601397</v>
      </c>
      <c r="J233" s="94">
        <f>+'CO2'!J233+'abs CO2'!J233+'CH4'!J233*PCG!$C$5+N2O!J233*PCG!$C$6+HFC!J233+PFC!J233+'SF6'!J233</f>
        <v>1.3096629999999998</v>
      </c>
      <c r="K233" s="94">
        <f>+'CO2'!K233+'abs CO2'!K233+'CH4'!K233*PCG!$C$5+N2O!K233*PCG!$C$6+HFC!K233+PFC!K233+'SF6'!K233</f>
        <v>1.2780847999999998</v>
      </c>
      <c r="L233" s="94">
        <f>+'CO2'!L233+'abs CO2'!L233+'CH4'!L233*PCG!$C$5+N2O!L233*PCG!$C$6+HFC!L233+PFC!L233+'SF6'!L233</f>
        <v>1.2465065999999998</v>
      </c>
      <c r="M233" s="94">
        <f>+'CO2'!M233+'abs CO2'!M233+'CH4'!M233*PCG!$C$5+N2O!M233*PCG!$C$6+HFC!M233+PFC!M233+'SF6'!M233</f>
        <v>1.2149283999999998</v>
      </c>
      <c r="N233" s="94">
        <f>+'CO2'!N233+'abs CO2'!N233+'CH4'!N233*PCG!$C$5+N2O!N233*PCG!$C$6+HFC!N233+PFC!N233+'SF6'!N233</f>
        <v>1.1833501999999998</v>
      </c>
      <c r="O233" s="94">
        <f>+'CO2'!O233+'abs CO2'!O233+'CH4'!O233*PCG!$C$5+N2O!O233*PCG!$C$6+HFC!O233+PFC!O233+'SF6'!O233</f>
        <v>1.1517719999999998</v>
      </c>
      <c r="P233" s="94">
        <f>+'CO2'!P233+'abs CO2'!P233+'CH4'!P233*PCG!$C$5+N2O!P233*PCG!$C$6+HFC!P233+PFC!P233+'SF6'!P233</f>
        <v>1.1201937999999998</v>
      </c>
      <c r="Q233" s="94">
        <f>+'CO2'!Q233+'abs CO2'!Q233+'CH4'!Q233*PCG!$C$5+N2O!Q233*PCG!$C$6+HFC!Q233+PFC!Q233+'SF6'!Q233</f>
        <v>1.0886156</v>
      </c>
      <c r="R233" s="94">
        <f>+'CO2'!R233+'abs CO2'!R233+'CH4'!R233*PCG!$C$5+N2O!R233*PCG!$C$6+HFC!R233+PFC!R233+'SF6'!R233</f>
        <v>1.0570373999999998</v>
      </c>
      <c r="S233" s="94">
        <f>+'CO2'!S233+'abs CO2'!S233+'CH4'!S233*PCG!$C$5+N2O!S233*PCG!$C$6+HFC!S233+PFC!S233+'SF6'!S233</f>
        <v>1.0254591999999998</v>
      </c>
      <c r="T233" s="94">
        <f>+'CO2'!T233+'abs CO2'!T233+'CH4'!T233*PCG!$C$5+N2O!T233*PCG!$C$6+HFC!T233+PFC!T233+'SF6'!T233</f>
        <v>0.9938809999999999</v>
      </c>
      <c r="U233" s="94">
        <f>+'CO2'!U233+'abs CO2'!U233+'CH4'!U233*PCG!$C$5+N2O!U233*PCG!$C$6+HFC!U233+PFC!U233+'SF6'!U233</f>
        <v>0.96230280000000001</v>
      </c>
      <c r="V233" s="94">
        <f>+'CO2'!V233+'abs CO2'!V233+'CH4'!V233*PCG!$C$5+N2O!V233*PCG!$C$6+HFC!V233+PFC!V233+'SF6'!V233</f>
        <v>0.93072460000000001</v>
      </c>
      <c r="W233" s="94">
        <f>+'CO2'!W233+'abs CO2'!W233+'CH4'!W233*PCG!$C$5+N2O!W233*PCG!$C$6+HFC!W233+PFC!W233+'SF6'!W233</f>
        <v>0.89914640000000023</v>
      </c>
      <c r="X233" s="94">
        <f>+'CO2'!X233+'abs CO2'!X233+'CH4'!X233*PCG!$C$5+N2O!X233*PCG!$C$6+HFC!X233+PFC!X233+'SF6'!X233</f>
        <v>0.86756820000000046</v>
      </c>
      <c r="Y233" s="94">
        <f>+'CO2'!Y233+'abs CO2'!Y233+'CH4'!Y233*PCG!$C$5+N2O!Y233*PCG!$C$6+HFC!Y233+PFC!Y233+'SF6'!Y233</f>
        <v>0.83599000000000057</v>
      </c>
      <c r="Z233" s="94">
        <f>+'CO2'!Z233+'abs CO2'!Z233+'CH4'!Z233*PCG!$C$5+N2O!Z233*PCG!$C$6+HFC!Z233+PFC!Z233+'SF6'!Z233</f>
        <v>0.80441180000000068</v>
      </c>
      <c r="AA233" s="94">
        <f>+'CO2'!AA233+'abs CO2'!AA233+'CH4'!AA233*PCG!$C$5+N2O!AA233*PCG!$C$6+HFC!AA233+PFC!AA233+'SF6'!AA233</f>
        <v>0.77283360000000079</v>
      </c>
      <c r="AB233" s="94">
        <f>+'CO2'!AB233+'abs CO2'!AB233+'CH4'!AB233*PCG!$C$5+N2O!AB233*PCG!$C$6+HFC!AB233+PFC!AB233+'SF6'!AB233</f>
        <v>0.7412554000000009</v>
      </c>
      <c r="AC233" s="94">
        <f>+'CO2'!AC233+'abs CO2'!AC233+'CH4'!AC233*PCG!$C$5+N2O!AC233*PCG!$C$6+HFC!AC233+PFC!AC233+'SF6'!AC233</f>
        <v>0.70967720000000101</v>
      </c>
      <c r="AD233" s="94">
        <f>+'CO2'!AD233+'abs CO2'!AD233+'CH4'!AD233*PCG!$C$5+N2O!AD233*PCG!$C$6+HFC!AD233+PFC!AD233+'SF6'!AD233</f>
        <v>0.67809900000000112</v>
      </c>
      <c r="AE233" s="94">
        <f>+'CO2'!AE233+'abs CO2'!AE233+'CH4'!AE233*PCG!$C$5+N2O!AE233*PCG!$C$6+HFC!AE233+PFC!AE233+'SF6'!AE233</f>
        <v>0.64652080000000123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4.1516027027027023E-3</v>
      </c>
      <c r="D234" s="94">
        <f>+'CO2'!D234+'abs CO2'!D234+'CH4'!D234*PCG!$C$5+N2O!D234*PCG!$C$6+HFC!D234+PFC!D234+'SF6'!D234</f>
        <v>3.9056594594594598E-3</v>
      </c>
      <c r="E234" s="94">
        <f>+'CO2'!E234+'abs CO2'!E234+'CH4'!E234*PCG!$C$5+N2O!E234*PCG!$C$6+HFC!E234+PFC!E234+'SF6'!E234</f>
        <v>3.6597162162162159E-3</v>
      </c>
      <c r="F234" s="94">
        <f>+'CO2'!F234+'abs CO2'!F234+'CH4'!F234*PCG!$C$5+N2O!F234*PCG!$C$6+HFC!F234+PFC!F234+'SF6'!F234</f>
        <v>3.4137729729729737E-3</v>
      </c>
      <c r="G234" s="94">
        <f>+'CO2'!G234+'abs CO2'!G234+'CH4'!G234*PCG!$C$5+N2O!G234*PCG!$C$6+HFC!G234+PFC!G234+'SF6'!G234</f>
        <v>3.1678297297297298E-3</v>
      </c>
      <c r="H234" s="94">
        <f>+'CO2'!H234+'abs CO2'!H234+'CH4'!H234*PCG!$C$5+N2O!H234*PCG!$C$6+HFC!H234+PFC!H234+'SF6'!H234</f>
        <v>2.9218864864864864E-3</v>
      </c>
      <c r="I234" s="94">
        <f>+'CO2'!I234+'abs CO2'!I234+'CH4'!I234*PCG!$C$5+N2O!I234*PCG!$C$6+HFC!I234+PFC!I234+'SF6'!I234</f>
        <v>2.6759432432432433E-3</v>
      </c>
      <c r="J234" s="94">
        <f>+'CO2'!J234+'abs CO2'!J234+'CH4'!J234*PCG!$C$5+N2O!J234*PCG!$C$6+HFC!J234+PFC!J234+'SF6'!J234</f>
        <v>2.4300000000000003E-3</v>
      </c>
      <c r="K234" s="94">
        <f>+'CO2'!K234+'abs CO2'!K234+'CH4'!K234*PCG!$C$5+N2O!K234*PCG!$C$6+HFC!K234+PFC!K234+'SF6'!K234</f>
        <v>2.3894999999999997E-3</v>
      </c>
      <c r="L234" s="94">
        <f>+'CO2'!L234+'abs CO2'!L234+'CH4'!L234*PCG!$C$5+N2O!L234*PCG!$C$6+HFC!L234+PFC!L234+'SF6'!L234</f>
        <v>2.349E-3</v>
      </c>
      <c r="M234" s="94">
        <f>+'CO2'!M234+'abs CO2'!M234+'CH4'!M234*PCG!$C$5+N2O!M234*PCG!$C$6+HFC!M234+PFC!M234+'SF6'!M234</f>
        <v>2.3084999999999998E-3</v>
      </c>
      <c r="N234" s="94">
        <f>+'CO2'!N234+'abs CO2'!N234+'CH4'!N234*PCG!$C$5+N2O!N234*PCG!$C$6+HFC!N234+PFC!N234+'SF6'!N234</f>
        <v>2.2680000000000005E-3</v>
      </c>
      <c r="O234" s="94">
        <f>+'CO2'!O234+'abs CO2'!O234+'CH4'!O234*PCG!$C$5+N2O!O234*PCG!$C$6+HFC!O234+PFC!O234+'SF6'!O234</f>
        <v>2.2275000000000003E-3</v>
      </c>
      <c r="P234" s="94">
        <f>+'CO2'!P234+'abs CO2'!P234+'CH4'!P234*PCG!$C$5+N2O!P234*PCG!$C$6+HFC!P234+PFC!P234+'SF6'!P234</f>
        <v>2.1870000000000001E-3</v>
      </c>
      <c r="Q234" s="94">
        <f>+'CO2'!Q234+'abs CO2'!Q234+'CH4'!Q234*PCG!$C$5+N2O!Q234*PCG!$C$6+HFC!Q234+PFC!Q234+'SF6'!Q234</f>
        <v>2.1465000000000004E-3</v>
      </c>
      <c r="R234" s="94">
        <f>+'CO2'!R234+'abs CO2'!R234+'CH4'!R234*PCG!$C$5+N2O!R234*PCG!$C$6+HFC!R234+PFC!R234+'SF6'!R234</f>
        <v>2.1060000000000002E-3</v>
      </c>
      <c r="S234" s="94">
        <f>+'CO2'!S234+'abs CO2'!S234+'CH4'!S234*PCG!$C$5+N2O!S234*PCG!$C$6+HFC!S234+PFC!S234+'SF6'!S234</f>
        <v>2.0655000000000005E-3</v>
      </c>
      <c r="T234" s="94">
        <f>+'CO2'!T234+'abs CO2'!T234+'CH4'!T234*PCG!$C$5+N2O!T234*PCG!$C$6+HFC!T234+PFC!T234+'SF6'!T234</f>
        <v>2.0249999999999999E-3</v>
      </c>
      <c r="U234" s="94">
        <f>+'CO2'!U234+'abs CO2'!U234+'CH4'!U234*PCG!$C$5+N2O!U234*PCG!$C$6+HFC!U234+PFC!U234+'SF6'!U234</f>
        <v>1.9844999999999997E-3</v>
      </c>
      <c r="V234" s="94">
        <f>+'CO2'!V234+'abs CO2'!V234+'CH4'!V234*PCG!$C$5+N2O!V234*PCG!$C$6+HFC!V234+PFC!V234+'SF6'!V234</f>
        <v>1.9439999999999993E-3</v>
      </c>
      <c r="W234" s="94">
        <f>+'CO2'!W234+'abs CO2'!W234+'CH4'!W234*PCG!$C$5+N2O!W234*PCG!$C$6+HFC!W234+PFC!W234+'SF6'!W234</f>
        <v>1.9034999999999994E-3</v>
      </c>
      <c r="X234" s="94">
        <f>+'CO2'!X234+'abs CO2'!X234+'CH4'!X234*PCG!$C$5+N2O!X234*PCG!$C$6+HFC!X234+PFC!X234+'SF6'!X234</f>
        <v>1.8629999999999992E-3</v>
      </c>
      <c r="Y234" s="94">
        <f>+'CO2'!Y234+'abs CO2'!Y234+'CH4'!Y234*PCG!$C$5+N2O!Y234*PCG!$C$6+HFC!Y234+PFC!Y234+'SF6'!Y234</f>
        <v>1.8224999999999986E-3</v>
      </c>
      <c r="Z234" s="94">
        <f>+'CO2'!Z234+'abs CO2'!Z234+'CH4'!Z234*PCG!$C$5+N2O!Z234*PCG!$C$6+HFC!Z234+PFC!Z234+'SF6'!Z234</f>
        <v>1.7819999999999984E-3</v>
      </c>
      <c r="AA234" s="94">
        <f>+'CO2'!AA234+'abs CO2'!AA234+'CH4'!AA234*PCG!$C$5+N2O!AA234*PCG!$C$6+HFC!AA234+PFC!AA234+'SF6'!AA234</f>
        <v>1.7414999999999983E-3</v>
      </c>
      <c r="AB234" s="94">
        <f>+'CO2'!AB234+'abs CO2'!AB234+'CH4'!AB234*PCG!$C$5+N2O!AB234*PCG!$C$6+HFC!AB234+PFC!AB234+'SF6'!AB234</f>
        <v>1.7009999999999981E-3</v>
      </c>
      <c r="AC234" s="94">
        <f>+'CO2'!AC234+'abs CO2'!AC234+'CH4'!AC234*PCG!$C$5+N2O!AC234*PCG!$C$6+HFC!AC234+PFC!AC234+'SF6'!AC234</f>
        <v>1.6604999999999977E-3</v>
      </c>
      <c r="AD234" s="94">
        <f>+'CO2'!AD234+'abs CO2'!AD234+'CH4'!AD234*PCG!$C$5+N2O!AD234*PCG!$C$6+HFC!AD234+PFC!AD234+'SF6'!AD234</f>
        <v>1.6199999999999973E-3</v>
      </c>
      <c r="AE234" s="94">
        <f>+'CO2'!AE234+'abs CO2'!AE234+'CH4'!AE234*PCG!$C$5+N2O!AE234*PCG!$C$6+HFC!AE234+PFC!AE234+'SF6'!AE234</f>
        <v>1.5794999999999969E-3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0.84130183429378624</v>
      </c>
      <c r="D235" s="94">
        <f>+'CO2'!D235+'abs CO2'!D235+'CH4'!D235*PCG!$C$5+N2O!D235*PCG!$C$6+HFC!D235+PFC!D235+'SF6'!D235</f>
        <v>0.87278826294211265</v>
      </c>
      <c r="E235" s="94">
        <f>+'CO2'!E235+'abs CO2'!E235+'CH4'!E235*PCG!$C$5+N2O!E235*PCG!$C$6+HFC!E235+PFC!E235+'SF6'!E235</f>
        <v>0.90427469159043905</v>
      </c>
      <c r="F235" s="94">
        <f>+'CO2'!F235+'abs CO2'!F235+'CH4'!F235*PCG!$C$5+N2O!F235*PCG!$C$6+HFC!F235+PFC!F235+'SF6'!F235</f>
        <v>0.93576112023876545</v>
      </c>
      <c r="G235" s="94">
        <f>+'CO2'!G235+'abs CO2'!G235+'CH4'!G235*PCG!$C$5+N2O!G235*PCG!$C$6+HFC!G235+PFC!G235+'SF6'!G235</f>
        <v>0.96724754888709197</v>
      </c>
      <c r="H235" s="94">
        <f>+'CO2'!H235+'abs CO2'!H235+'CH4'!H235*PCG!$C$5+N2O!H235*PCG!$C$6+HFC!H235+PFC!H235+'SF6'!H235</f>
        <v>0.99873397753541837</v>
      </c>
      <c r="I235" s="94">
        <f>+'CO2'!I235+'abs CO2'!I235+'CH4'!I235*PCG!$C$5+N2O!I235*PCG!$C$6+HFC!I235+PFC!I235+'SF6'!I235</f>
        <v>1.0302204061837448</v>
      </c>
      <c r="J235" s="94">
        <f>+'CO2'!J235+'abs CO2'!J235+'CH4'!J235*PCG!$C$5+N2O!J235*PCG!$C$6+HFC!J235+PFC!J235+'SF6'!J235</f>
        <v>1.0617068348320713</v>
      </c>
      <c r="K235" s="94">
        <f>+'CO2'!K235+'abs CO2'!K235+'CH4'!K235*PCG!$C$5+N2O!K235*PCG!$C$6+HFC!K235+PFC!K235+'SF6'!K235</f>
        <v>1.0830311643996857</v>
      </c>
      <c r="L235" s="94">
        <f>+'CO2'!L235+'abs CO2'!L235+'CH4'!L235*PCG!$C$5+N2O!L235*PCG!$C$6+HFC!L235+PFC!L235+'SF6'!L235</f>
        <v>1.1043554939672999</v>
      </c>
      <c r="M235" s="94">
        <f>+'CO2'!M235+'abs CO2'!M235+'CH4'!M235*PCG!$C$5+N2O!M235*PCG!$C$6+HFC!M235+PFC!M235+'SF6'!M235</f>
        <v>1.1256798235349144</v>
      </c>
      <c r="N235" s="94">
        <f>+'CO2'!N235+'abs CO2'!N235+'CH4'!N235*PCG!$C$5+N2O!N235*PCG!$C$6+HFC!N235+PFC!N235+'SF6'!N235</f>
        <v>1.1470041531025286</v>
      </c>
      <c r="O235" s="94">
        <f>+'CO2'!O235+'abs CO2'!O235+'CH4'!O235*PCG!$C$5+N2O!O235*PCG!$C$6+HFC!O235+PFC!O235+'SF6'!O235</f>
        <v>1.1683284826701432</v>
      </c>
      <c r="P235" s="94">
        <f>+'CO2'!P235+'abs CO2'!P235+'CH4'!P235*PCG!$C$5+N2O!P235*PCG!$C$6+HFC!P235+PFC!P235+'SF6'!P235</f>
        <v>1.1896528122377572</v>
      </c>
      <c r="Q235" s="94">
        <f>+'CO2'!Q235+'abs CO2'!Q235+'CH4'!Q235*PCG!$C$5+N2O!Q235*PCG!$C$6+HFC!Q235+PFC!Q235+'SF6'!Q235</f>
        <v>1.2109771418053712</v>
      </c>
      <c r="R235" s="94">
        <f>+'CO2'!R235+'abs CO2'!R235+'CH4'!R235*PCG!$C$5+N2O!R235*PCG!$C$6+HFC!R235+PFC!R235+'SF6'!R235</f>
        <v>1.2323014713729856</v>
      </c>
      <c r="S235" s="94">
        <f>+'CO2'!S235+'abs CO2'!S235+'CH4'!S235*PCG!$C$5+N2O!S235*PCG!$C$6+HFC!S235+PFC!S235+'SF6'!S235</f>
        <v>1.2536258009406001</v>
      </c>
      <c r="T235" s="94">
        <f>+'CO2'!T235+'abs CO2'!T235+'CH4'!T235*PCG!$C$5+N2O!T235*PCG!$C$6+HFC!T235+PFC!T235+'SF6'!T235</f>
        <v>1.274950130508214</v>
      </c>
      <c r="U235" s="94">
        <f>+'CO2'!U235+'abs CO2'!U235+'CH4'!U235*PCG!$C$5+N2O!U235*PCG!$C$6+HFC!U235+PFC!U235+'SF6'!U235</f>
        <v>1.2962744600758282</v>
      </c>
      <c r="V235" s="94">
        <f>+'CO2'!V235+'abs CO2'!V235+'CH4'!V235*PCG!$C$5+N2O!V235*PCG!$C$6+HFC!V235+PFC!V235+'SF6'!V235</f>
        <v>1.3175987896434425</v>
      </c>
      <c r="W235" s="94">
        <f>+'CO2'!W235+'abs CO2'!W235+'CH4'!W235*PCG!$C$5+N2O!W235*PCG!$C$6+HFC!W235+PFC!W235+'SF6'!W235</f>
        <v>1.3389231192110564</v>
      </c>
      <c r="X235" s="94">
        <f>+'CO2'!X235+'abs CO2'!X235+'CH4'!X235*PCG!$C$5+N2O!X235*PCG!$C$6+HFC!X235+PFC!X235+'SF6'!X235</f>
        <v>1.3602474487786709</v>
      </c>
      <c r="Y235" s="94">
        <f>+'CO2'!Y235+'abs CO2'!Y235+'CH4'!Y235*PCG!$C$5+N2O!Y235*PCG!$C$6+HFC!Y235+PFC!Y235+'SF6'!Y235</f>
        <v>1.3815717783462849</v>
      </c>
      <c r="Z235" s="94">
        <f>+'CO2'!Z235+'abs CO2'!Z235+'CH4'!Z235*PCG!$C$5+N2O!Z235*PCG!$C$6+HFC!Z235+PFC!Z235+'SF6'!Z235</f>
        <v>1.4028961079138988</v>
      </c>
      <c r="AA235" s="94">
        <f>+'CO2'!AA235+'abs CO2'!AA235+'CH4'!AA235*PCG!$C$5+N2O!AA235*PCG!$C$6+HFC!AA235+PFC!AA235+'SF6'!AA235</f>
        <v>1.4242204374815128</v>
      </c>
      <c r="AB235" s="94">
        <f>+'CO2'!AB235+'abs CO2'!AB235+'CH4'!AB235*PCG!$C$5+N2O!AB235*PCG!$C$6+HFC!AB235+PFC!AB235+'SF6'!AB235</f>
        <v>1.4455447670491273</v>
      </c>
      <c r="AC235" s="94">
        <f>+'CO2'!AC235+'abs CO2'!AC235+'CH4'!AC235*PCG!$C$5+N2O!AC235*PCG!$C$6+HFC!AC235+PFC!AC235+'SF6'!AC235</f>
        <v>1.4668690966167413</v>
      </c>
      <c r="AD235" s="94">
        <f>+'CO2'!AD235+'abs CO2'!AD235+'CH4'!AD235*PCG!$C$5+N2O!AD235*PCG!$C$6+HFC!AD235+PFC!AD235+'SF6'!AD235</f>
        <v>1.4881934261843555</v>
      </c>
      <c r="AE235" s="94">
        <f>+'CO2'!AE235+'abs CO2'!AE235+'CH4'!AE235*PCG!$C$5+N2O!AE235*PCG!$C$6+HFC!AE235+PFC!AE235+'SF6'!AE235</f>
        <v>1.5095177557519697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9.9839999999999998E-3</v>
      </c>
      <c r="D236" s="94">
        <f>+'CO2'!D236+'abs CO2'!D236+'CH4'!D236*PCG!$C$5+N2O!D236*PCG!$C$6+HFC!D236+PFC!D236+'SF6'!D236</f>
        <v>1.0751999999999999E-2</v>
      </c>
      <c r="E236" s="94">
        <f>+'CO2'!E236+'abs CO2'!E236+'CH4'!E236*PCG!$C$5+N2O!E236*PCG!$C$6+HFC!E236+PFC!E236+'SF6'!E236</f>
        <v>1.1519999999999999E-2</v>
      </c>
      <c r="F236" s="94">
        <f>+'CO2'!F236+'abs CO2'!F236+'CH4'!F236*PCG!$C$5+N2O!F236*PCG!$C$6+HFC!F236+PFC!F236+'SF6'!F236</f>
        <v>1.2287999999999999E-2</v>
      </c>
      <c r="G236" s="94">
        <f>+'CO2'!G236+'abs CO2'!G236+'CH4'!G236*PCG!$C$5+N2O!G236*PCG!$C$6+HFC!G236+PFC!G236+'SF6'!G236</f>
        <v>1.3056E-2</v>
      </c>
      <c r="H236" s="94">
        <f>+'CO2'!H236+'abs CO2'!H236+'CH4'!H236*PCG!$C$5+N2O!H236*PCG!$C$6+HFC!H236+PFC!H236+'SF6'!H236</f>
        <v>1.3824000000000001E-2</v>
      </c>
      <c r="I236" s="94">
        <f>+'CO2'!I236+'abs CO2'!I236+'CH4'!I236*PCG!$C$5+N2O!I236*PCG!$C$6+HFC!I236+PFC!I236+'SF6'!I236</f>
        <v>1.4591999999999999E-2</v>
      </c>
      <c r="J236" s="94">
        <f>+'CO2'!J236+'abs CO2'!J236+'CH4'!J236*PCG!$C$5+N2O!J236*PCG!$C$6+HFC!J236+PFC!J236+'SF6'!J236</f>
        <v>1.5359999999999999E-2</v>
      </c>
      <c r="K236" s="94">
        <f>+'CO2'!K236+'abs CO2'!K236+'CH4'!K236*PCG!$C$5+N2O!K236*PCG!$C$6+HFC!K236+PFC!K236+'SF6'!K236</f>
        <v>1.5014400000000001E-2</v>
      </c>
      <c r="L236" s="94">
        <f>+'CO2'!L236+'abs CO2'!L236+'CH4'!L236*PCG!$C$5+N2O!L236*PCG!$C$6+HFC!L236+PFC!L236+'SF6'!L236</f>
        <v>1.4668800000000001E-2</v>
      </c>
      <c r="M236" s="94">
        <f>+'CO2'!M236+'abs CO2'!M236+'CH4'!M236*PCG!$C$5+N2O!M236*PCG!$C$6+HFC!M236+PFC!M236+'SF6'!M236</f>
        <v>1.4323199999999999E-2</v>
      </c>
      <c r="N236" s="94">
        <f>+'CO2'!N236+'abs CO2'!N236+'CH4'!N236*PCG!$C$5+N2O!N236*PCG!$C$6+HFC!N236+PFC!N236+'SF6'!N236</f>
        <v>1.3977600000000001E-2</v>
      </c>
      <c r="O236" s="94">
        <f>+'CO2'!O236+'abs CO2'!O236+'CH4'!O236*PCG!$C$5+N2O!O236*PCG!$C$6+HFC!O236+PFC!O236+'SF6'!O236</f>
        <v>1.3632000000000002E-2</v>
      </c>
      <c r="P236" s="94">
        <f>+'CO2'!P236+'abs CO2'!P236+'CH4'!P236*PCG!$C$5+N2O!P236*PCG!$C$6+HFC!P236+PFC!P236+'SF6'!P236</f>
        <v>1.3286400000000004E-2</v>
      </c>
      <c r="Q236" s="94">
        <f>+'CO2'!Q236+'abs CO2'!Q236+'CH4'!Q236*PCG!$C$5+N2O!Q236*PCG!$C$6+HFC!Q236+PFC!Q236+'SF6'!Q236</f>
        <v>1.2940800000000002E-2</v>
      </c>
      <c r="R236" s="94">
        <f>+'CO2'!R236+'abs CO2'!R236+'CH4'!R236*PCG!$C$5+N2O!R236*PCG!$C$6+HFC!R236+PFC!R236+'SF6'!R236</f>
        <v>1.2595200000000001E-2</v>
      </c>
      <c r="S236" s="94">
        <f>+'CO2'!S236+'abs CO2'!S236+'CH4'!S236*PCG!$C$5+N2O!S236*PCG!$C$6+HFC!S236+PFC!S236+'SF6'!S236</f>
        <v>1.2249600000000001E-2</v>
      </c>
      <c r="T236" s="94">
        <f>+'CO2'!T236+'abs CO2'!T236+'CH4'!T236*PCG!$C$5+N2O!T236*PCG!$C$6+HFC!T236+PFC!T236+'SF6'!T236</f>
        <v>1.1903999999999998E-2</v>
      </c>
      <c r="U236" s="94">
        <f>+'CO2'!U236+'abs CO2'!U236+'CH4'!U236*PCG!$C$5+N2O!U236*PCG!$C$6+HFC!U236+PFC!U236+'SF6'!U236</f>
        <v>1.1558399999999998E-2</v>
      </c>
      <c r="V236" s="94">
        <f>+'CO2'!V236+'abs CO2'!V236+'CH4'!V236*PCG!$C$5+N2O!V236*PCG!$C$6+HFC!V236+PFC!V236+'SF6'!V236</f>
        <v>1.1212799999999998E-2</v>
      </c>
      <c r="W236" s="94">
        <f>+'CO2'!W236+'abs CO2'!W236+'CH4'!W236*PCG!$C$5+N2O!W236*PCG!$C$6+HFC!W236+PFC!W236+'SF6'!W236</f>
        <v>1.0867199999999997E-2</v>
      </c>
      <c r="X236" s="94">
        <f>+'CO2'!X236+'abs CO2'!X236+'CH4'!X236*PCG!$C$5+N2O!X236*PCG!$C$6+HFC!X236+PFC!X236+'SF6'!X236</f>
        <v>1.0521599999999996E-2</v>
      </c>
      <c r="Y236" s="94">
        <f>+'CO2'!Y236+'abs CO2'!Y236+'CH4'!Y236*PCG!$C$5+N2O!Y236*PCG!$C$6+HFC!Y236+PFC!Y236+'SF6'!Y236</f>
        <v>1.0175999999999994E-2</v>
      </c>
      <c r="Z236" s="94">
        <f>+'CO2'!Z236+'abs CO2'!Z236+'CH4'!Z236*PCG!$C$5+N2O!Z236*PCG!$C$6+HFC!Z236+PFC!Z236+'SF6'!Z236</f>
        <v>9.8303999999999944E-3</v>
      </c>
      <c r="AA236" s="94">
        <f>+'CO2'!AA236+'abs CO2'!AA236+'CH4'!AA236*PCG!$C$5+N2O!AA236*PCG!$C$6+HFC!AA236+PFC!AA236+'SF6'!AA236</f>
        <v>9.4847999999999946E-3</v>
      </c>
      <c r="AB236" s="94">
        <f>+'CO2'!AB236+'abs CO2'!AB236+'CH4'!AB236*PCG!$C$5+N2O!AB236*PCG!$C$6+HFC!AB236+PFC!AB236+'SF6'!AB236</f>
        <v>9.1391999999999932E-3</v>
      </c>
      <c r="AC236" s="94">
        <f>+'CO2'!AC236+'abs CO2'!AC236+'CH4'!AC236*PCG!$C$5+N2O!AC236*PCG!$C$6+HFC!AC236+PFC!AC236+'SF6'!AC236</f>
        <v>8.7935999999999917E-3</v>
      </c>
      <c r="AD236" s="94">
        <f>+'CO2'!AD236+'abs CO2'!AD236+'CH4'!AD236*PCG!$C$5+N2O!AD236*PCG!$C$6+HFC!AD236+PFC!AD236+'SF6'!AD236</f>
        <v>8.4479999999999902E-3</v>
      </c>
      <c r="AE236" s="94">
        <f>+'CO2'!AE236+'abs CO2'!AE236+'CH4'!AE236*PCG!$C$5+N2O!AE236*PCG!$C$6+HFC!AE236+PFC!AE236+'SF6'!AE236</f>
        <v>8.1023999999999888E-3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2.5053499999999999E-3</v>
      </c>
      <c r="L237" s="33">
        <f t="shared" si="59"/>
        <v>5.010699999999999E-3</v>
      </c>
      <c r="M237" s="33">
        <f t="shared" si="59"/>
        <v>7.5160499999999981E-3</v>
      </c>
      <c r="N237" s="33">
        <f t="shared" si="59"/>
        <v>1.0021399999999998E-2</v>
      </c>
      <c r="O237" s="33">
        <f t="shared" si="59"/>
        <v>1.252675E-2</v>
      </c>
      <c r="P237" s="33">
        <f t="shared" si="59"/>
        <v>1.50321E-2</v>
      </c>
      <c r="Q237" s="33">
        <f t="shared" si="59"/>
        <v>1.753745E-2</v>
      </c>
      <c r="R237" s="33">
        <f t="shared" si="59"/>
        <v>2.00428E-2</v>
      </c>
      <c r="S237" s="33">
        <f t="shared" si="59"/>
        <v>2.2548150000000003E-2</v>
      </c>
      <c r="T237" s="33">
        <f t="shared" si="59"/>
        <v>2.5053499999999999E-2</v>
      </c>
      <c r="U237" s="33">
        <f t="shared" si="59"/>
        <v>2.30329375E-2</v>
      </c>
      <c r="V237" s="33">
        <f t="shared" si="59"/>
        <v>2.1012375E-2</v>
      </c>
      <c r="W237" s="33">
        <f t="shared" si="59"/>
        <v>1.89918125E-2</v>
      </c>
      <c r="X237" s="33">
        <f t="shared" si="59"/>
        <v>1.697125E-2</v>
      </c>
      <c r="Y237" s="33">
        <f t="shared" si="59"/>
        <v>1.4950687499999999E-2</v>
      </c>
      <c r="Z237" s="33">
        <f t="shared" si="59"/>
        <v>1.2930124999999999E-2</v>
      </c>
      <c r="AA237" s="33">
        <f t="shared" si="59"/>
        <v>1.0909562500000001E-2</v>
      </c>
      <c r="AB237" s="33">
        <f t="shared" si="59"/>
        <v>8.8889999999999993E-3</v>
      </c>
      <c r="AC237" s="33">
        <f t="shared" si="59"/>
        <v>6.8684375000000004E-3</v>
      </c>
      <c r="AD237" s="33">
        <f t="shared" si="59"/>
        <v>4.8478749999999998E-3</v>
      </c>
      <c r="AE237" s="33">
        <f t="shared" si="59"/>
        <v>3.2429374999999997E-3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2.4034999999999999E-4</v>
      </c>
      <c r="L238" s="94">
        <f>+'CO2'!L238+'abs CO2'!L238+'CH4'!L238*PCG!$C$5+N2O!L238*PCG!$C$6+HFC!L238+PFC!L238+'SF6'!L238</f>
        <v>4.8069999999999997E-4</v>
      </c>
      <c r="M238" s="94">
        <f>+'CO2'!M238+'abs CO2'!M238+'CH4'!M238*PCG!$C$5+N2O!M238*PCG!$C$6+HFC!M238+PFC!M238+'SF6'!M238</f>
        <v>7.2105000000000021E-4</v>
      </c>
      <c r="N238" s="94">
        <f>+'CO2'!N238+'abs CO2'!N238+'CH4'!N238*PCG!$C$5+N2O!N238*PCG!$C$6+HFC!N238+PFC!N238+'SF6'!N238</f>
        <v>9.6139999999999995E-4</v>
      </c>
      <c r="O238" s="94">
        <f>+'CO2'!O238+'abs CO2'!O238+'CH4'!O238*PCG!$C$5+N2O!O238*PCG!$C$6+HFC!O238+PFC!O238+'SF6'!O238</f>
        <v>1.2017499999999999E-3</v>
      </c>
      <c r="P238" s="94">
        <f>+'CO2'!P238+'abs CO2'!P238+'CH4'!P238*PCG!$C$5+N2O!P238*PCG!$C$6+HFC!P238+PFC!P238+'SF6'!P238</f>
        <v>1.4420999999999998E-3</v>
      </c>
      <c r="Q238" s="94">
        <f>+'CO2'!Q238+'abs CO2'!Q238+'CH4'!Q238*PCG!$C$5+N2O!Q238*PCG!$C$6+HFC!Q238+PFC!Q238+'SF6'!Q238</f>
        <v>1.68245E-3</v>
      </c>
      <c r="R238" s="94">
        <f>+'CO2'!R238+'abs CO2'!R238+'CH4'!R238*PCG!$C$5+N2O!R238*PCG!$C$6+HFC!R238+PFC!R238+'SF6'!R238</f>
        <v>1.9227999999999997E-3</v>
      </c>
      <c r="S238" s="94">
        <f>+'CO2'!S238+'abs CO2'!S238+'CH4'!S238*PCG!$C$5+N2O!S238*PCG!$C$6+HFC!S238+PFC!S238+'SF6'!S238</f>
        <v>2.16315E-3</v>
      </c>
      <c r="T238" s="94">
        <f>+'CO2'!T238+'abs CO2'!T238+'CH4'!T238*PCG!$C$5+N2O!T238*PCG!$C$6+HFC!T238+PFC!T238+'SF6'!T238</f>
        <v>2.4034999999999998E-3</v>
      </c>
      <c r="U238" s="94">
        <f>+'CO2'!U238+'abs CO2'!U238+'CH4'!U238*PCG!$C$5+N2O!U238*PCG!$C$6+HFC!U238+PFC!U238+'SF6'!U238</f>
        <v>2.4798124999999998E-3</v>
      </c>
      <c r="V238" s="94">
        <f>+'CO2'!V238+'abs CO2'!V238+'CH4'!V238*PCG!$C$5+N2O!V238*PCG!$C$6+HFC!V238+PFC!V238+'SF6'!V238</f>
        <v>2.5561249999999998E-3</v>
      </c>
      <c r="W238" s="94">
        <f>+'CO2'!W238+'abs CO2'!W238+'CH4'!W238*PCG!$C$5+N2O!W238*PCG!$C$6+HFC!W238+PFC!W238+'SF6'!W238</f>
        <v>2.6324374999999998E-3</v>
      </c>
      <c r="X238" s="94">
        <f>+'CO2'!X238+'abs CO2'!X238+'CH4'!X238*PCG!$C$5+N2O!X238*PCG!$C$6+HFC!X238+PFC!X238+'SF6'!X238</f>
        <v>2.7087499999999998E-3</v>
      </c>
      <c r="Y238" s="94">
        <f>+'CO2'!Y238+'abs CO2'!Y238+'CH4'!Y238*PCG!$C$5+N2O!Y238*PCG!$C$6+HFC!Y238+PFC!Y238+'SF6'!Y238</f>
        <v>2.7850624999999998E-3</v>
      </c>
      <c r="Z238" s="94">
        <f>+'CO2'!Z238+'abs CO2'!Z238+'CH4'!Z238*PCG!$C$5+N2O!Z238*PCG!$C$6+HFC!Z238+PFC!Z238+'SF6'!Z238</f>
        <v>2.8613749999999998E-3</v>
      </c>
      <c r="AA238" s="94">
        <f>+'CO2'!AA238+'abs CO2'!AA238+'CH4'!AA238*PCG!$C$5+N2O!AA238*PCG!$C$6+HFC!AA238+PFC!AA238+'SF6'!AA238</f>
        <v>2.9376875000000002E-3</v>
      </c>
      <c r="AB238" s="94">
        <f>+'CO2'!AB238+'abs CO2'!AB238+'CH4'!AB238*PCG!$C$5+N2O!AB238*PCG!$C$6+HFC!AB238+PFC!AB238+'SF6'!AB238</f>
        <v>3.0139999999999998E-3</v>
      </c>
      <c r="AC238" s="94">
        <f>+'CO2'!AC238+'abs CO2'!AC238+'CH4'!AC238*PCG!$C$5+N2O!AC238*PCG!$C$6+HFC!AC238+PFC!AC238+'SF6'!AC238</f>
        <v>3.0903125000000002E-3</v>
      </c>
      <c r="AD238" s="94">
        <f>+'CO2'!AD238+'abs CO2'!AD238+'CH4'!AD238*PCG!$C$5+N2O!AD238*PCG!$C$6+HFC!AD238+PFC!AD238+'SF6'!AD238</f>
        <v>3.1666250000000002E-3</v>
      </c>
      <c r="AE238" s="94">
        <f>+'CO2'!AE238+'abs CO2'!AE238+'CH4'!AE238*PCG!$C$5+N2O!AE238*PCG!$C$6+HFC!AE238+PFC!AE238+'SF6'!AE238</f>
        <v>3.2429374999999997E-3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2.2650000000000001E-3</v>
      </c>
      <c r="L239" s="94">
        <f>+'CO2'!L239+'abs CO2'!L239+'CH4'!L239*PCG!$C$5+N2O!L239*PCG!$C$6+HFC!L239+PFC!L239+'SF6'!L239</f>
        <v>4.5299999999999993E-3</v>
      </c>
      <c r="M239" s="94">
        <f>+'CO2'!M239+'abs CO2'!M239+'CH4'!M239*PCG!$C$5+N2O!M239*PCG!$C$6+HFC!M239+PFC!M239+'SF6'!M239</f>
        <v>6.7949999999999981E-3</v>
      </c>
      <c r="N239" s="94">
        <f>+'CO2'!N239+'abs CO2'!N239+'CH4'!N239*PCG!$C$5+N2O!N239*PCG!$C$6+HFC!N239+PFC!N239+'SF6'!N239</f>
        <v>9.0599999999999986E-3</v>
      </c>
      <c r="O239" s="94">
        <f>+'CO2'!O239+'abs CO2'!O239+'CH4'!O239*PCG!$C$5+N2O!O239*PCG!$C$6+HFC!O239+PFC!O239+'SF6'!O239</f>
        <v>1.1325E-2</v>
      </c>
      <c r="P239" s="94">
        <f>+'CO2'!P239+'abs CO2'!P239+'CH4'!P239*PCG!$C$5+N2O!P239*PCG!$C$6+HFC!P239+PFC!P239+'SF6'!P239</f>
        <v>1.359E-2</v>
      </c>
      <c r="Q239" s="94">
        <f>+'CO2'!Q239+'abs CO2'!Q239+'CH4'!Q239*PCG!$C$5+N2O!Q239*PCG!$C$6+HFC!Q239+PFC!Q239+'SF6'!Q239</f>
        <v>1.5855000000000001E-2</v>
      </c>
      <c r="R239" s="94">
        <f>+'CO2'!R239+'abs CO2'!R239+'CH4'!R239*PCG!$C$5+N2O!R239*PCG!$C$6+HFC!R239+PFC!R239+'SF6'!R239</f>
        <v>1.8120000000000001E-2</v>
      </c>
      <c r="S239" s="94">
        <f>+'CO2'!S239+'abs CO2'!S239+'CH4'!S239*PCG!$C$5+N2O!S239*PCG!$C$6+HFC!S239+PFC!S239+'SF6'!S239</f>
        <v>2.0385000000000004E-2</v>
      </c>
      <c r="T239" s="94">
        <f>+'CO2'!T239+'abs CO2'!T239+'CH4'!T239*PCG!$C$5+N2O!T239*PCG!$C$6+HFC!T239+PFC!T239+'SF6'!T239</f>
        <v>2.265E-2</v>
      </c>
      <c r="U239" s="94">
        <f>+'CO2'!U239+'abs CO2'!U239+'CH4'!U239*PCG!$C$5+N2O!U239*PCG!$C$6+HFC!U239+PFC!U239+'SF6'!U239</f>
        <v>2.0553124999999998E-2</v>
      </c>
      <c r="V239" s="94">
        <f>+'CO2'!V239+'abs CO2'!V239+'CH4'!V239*PCG!$C$5+N2O!V239*PCG!$C$6+HFC!V239+PFC!V239+'SF6'!V239</f>
        <v>1.845625E-2</v>
      </c>
      <c r="W239" s="94">
        <f>+'CO2'!W239+'abs CO2'!W239+'CH4'!W239*PCG!$C$5+N2O!W239*PCG!$C$6+HFC!W239+PFC!W239+'SF6'!W239</f>
        <v>1.6359374999999999E-2</v>
      </c>
      <c r="X239" s="94">
        <f>+'CO2'!X239+'abs CO2'!X239+'CH4'!X239*PCG!$C$5+N2O!X239*PCG!$C$6+HFC!X239+PFC!X239+'SF6'!X239</f>
        <v>1.4262499999999999E-2</v>
      </c>
      <c r="Y239" s="94">
        <f>+'CO2'!Y239+'abs CO2'!Y239+'CH4'!Y239*PCG!$C$5+N2O!Y239*PCG!$C$6+HFC!Y239+PFC!Y239+'SF6'!Y239</f>
        <v>1.2165624999999999E-2</v>
      </c>
      <c r="Z239" s="94">
        <f>+'CO2'!Z239+'abs CO2'!Z239+'CH4'!Z239*PCG!$C$5+N2O!Z239*PCG!$C$6+HFC!Z239+PFC!Z239+'SF6'!Z239</f>
        <v>1.006875E-2</v>
      </c>
      <c r="AA239" s="94">
        <f>+'CO2'!AA239+'abs CO2'!AA239+'CH4'!AA239*PCG!$C$5+N2O!AA239*PCG!$C$6+HFC!AA239+PFC!AA239+'SF6'!AA239</f>
        <v>7.9718749999999998E-3</v>
      </c>
      <c r="AB239" s="94">
        <f>+'CO2'!AB239+'abs CO2'!AB239+'CH4'!AB239*PCG!$C$5+N2O!AB239*PCG!$C$6+HFC!AB239+PFC!AB239+'SF6'!AB239</f>
        <v>5.875E-3</v>
      </c>
      <c r="AC239" s="94">
        <f>+'CO2'!AC239+'abs CO2'!AC239+'CH4'!AC239*PCG!$C$5+N2O!AC239*PCG!$C$6+HFC!AC239+PFC!AC239+'SF6'!AC239</f>
        <v>3.7781250000000002E-3</v>
      </c>
      <c r="AD239" s="94">
        <f>+'CO2'!AD239+'abs CO2'!AD239+'CH4'!AD239*PCG!$C$5+N2O!AD239*PCG!$C$6+HFC!AD239+PFC!AD239+'SF6'!AD239</f>
        <v>1.6812499999999998E-3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4.2027704516313662</v>
      </c>
      <c r="D240" s="33">
        <f t="shared" si="60"/>
        <v>4.3019425616463973</v>
      </c>
      <c r="E240" s="33">
        <f t="shared" si="60"/>
        <v>4.4077017314341731</v>
      </c>
      <c r="F240" s="33">
        <f t="shared" si="60"/>
        <v>4.4756559335114821</v>
      </c>
      <c r="G240" s="33">
        <f t="shared" si="60"/>
        <v>4.5665146798886722</v>
      </c>
      <c r="H240" s="33">
        <f t="shared" si="60"/>
        <v>4.8033628255249337</v>
      </c>
      <c r="I240" s="33">
        <f t="shared" si="60"/>
        <v>4.935965540641889</v>
      </c>
      <c r="J240" s="33">
        <f t="shared" si="60"/>
        <v>5.0874170356488051</v>
      </c>
      <c r="K240" s="33">
        <f t="shared" si="60"/>
        <v>5.0615516762791568</v>
      </c>
      <c r="L240" s="33">
        <f t="shared" si="60"/>
        <v>5.0623028399149241</v>
      </c>
      <c r="M240" s="33">
        <f t="shared" si="60"/>
        <v>4.9430596325936271</v>
      </c>
      <c r="N240" s="33">
        <f t="shared" si="60"/>
        <v>5.6463895014273797</v>
      </c>
      <c r="O240" s="33">
        <f t="shared" si="60"/>
        <v>5.5624881967181956</v>
      </c>
      <c r="P240" s="33">
        <f t="shared" si="60"/>
        <v>5.336694751284436</v>
      </c>
      <c r="Q240" s="33">
        <f t="shared" si="60"/>
        <v>5.1759883448233879</v>
      </c>
      <c r="R240" s="33">
        <f t="shared" si="60"/>
        <v>5.0771401176360103</v>
      </c>
      <c r="S240" s="33">
        <f t="shared" si="60"/>
        <v>5.0029912610985559</v>
      </c>
      <c r="T240" s="33">
        <f t="shared" si="60"/>
        <v>4.8349602254799322</v>
      </c>
      <c r="U240" s="33">
        <f t="shared" si="60"/>
        <v>4.7903969825904182</v>
      </c>
      <c r="V240" s="33">
        <f t="shared" si="60"/>
        <v>4.744552800036959</v>
      </c>
      <c r="W240" s="33">
        <f t="shared" si="60"/>
        <v>4.727682780070344</v>
      </c>
      <c r="X240" s="33">
        <f t="shared" si="60"/>
        <v>4.7405047560101616</v>
      </c>
      <c r="Y240" s="33">
        <f t="shared" si="60"/>
        <v>4.6066648525668441</v>
      </c>
      <c r="Z240" s="33">
        <f t="shared" si="60"/>
        <v>4.2675356777682012</v>
      </c>
      <c r="AA240" s="33">
        <f t="shared" si="60"/>
        <v>4.4191142752421921</v>
      </c>
      <c r="AB240" s="33">
        <f t="shared" si="60"/>
        <v>4.6745056652759311</v>
      </c>
      <c r="AC240" s="33">
        <f t="shared" si="60"/>
        <v>4.672363971270908</v>
      </c>
      <c r="AD240" s="33">
        <f t="shared" si="60"/>
        <v>4.6390014523473875</v>
      </c>
      <c r="AE240" s="33">
        <f t="shared" si="60"/>
        <v>4.6521005690645509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2.6282409927080761</v>
      </c>
      <c r="D241" s="94">
        <f>+'CO2'!D241+'abs CO2'!D241+'CH4'!D241*PCG!$C$5+N2O!D241*PCG!$C$6+HFC!D241+PFC!D241+'SF6'!D241</f>
        <v>2.6583661281956275</v>
      </c>
      <c r="E241" s="94">
        <f>+'CO2'!E241+'abs CO2'!E241+'CH4'!E241*PCG!$C$5+N2O!E241*PCG!$C$6+HFC!E241+PFC!E241+'SF6'!E241</f>
        <v>2.6886167688513987</v>
      </c>
      <c r="F241" s="94">
        <f>+'CO2'!F241+'abs CO2'!F241+'CH4'!F241*PCG!$C$5+N2O!F241*PCG!$C$6+HFC!F241+PFC!F241+'SF6'!F241</f>
        <v>2.7189929146753893</v>
      </c>
      <c r="G241" s="94">
        <f>+'CO2'!G241+'abs CO2'!G241+'CH4'!G241*PCG!$C$5+N2O!G241*PCG!$C$6+HFC!G241+PFC!G241+'SF6'!G241</f>
        <v>2.7494945656675975</v>
      </c>
      <c r="H241" s="94">
        <f>+'CO2'!H241+'abs CO2'!H241+'CH4'!H241*PCG!$C$5+N2O!H241*PCG!$C$6+HFC!H241+PFC!H241+'SF6'!H241</f>
        <v>2.7801217218280248</v>
      </c>
      <c r="I241" s="94">
        <f>+'CO2'!I241+'abs CO2'!I241+'CH4'!I241*PCG!$C$5+N2O!I241*PCG!$C$6+HFC!I241+PFC!I241+'SF6'!I241</f>
        <v>2.8108743831566692</v>
      </c>
      <c r="J241" s="94">
        <f>+'CO2'!J241+'abs CO2'!J241+'CH4'!J241*PCG!$C$5+N2O!J241*PCG!$C$6+HFC!J241+PFC!J241+'SF6'!J241</f>
        <v>2.8417525496535339</v>
      </c>
      <c r="K241" s="94">
        <f>+'CO2'!K241+'abs CO2'!K241+'CH4'!K241*PCG!$C$5+N2O!K241*PCG!$C$6+HFC!K241+PFC!K241+'SF6'!K241</f>
        <v>2.7393969822468498</v>
      </c>
      <c r="L241" s="94">
        <f>+'CO2'!L241+'abs CO2'!L241+'CH4'!L241*PCG!$C$5+N2O!L241*PCG!$C$6+HFC!L241+PFC!L241+'SF6'!L241</f>
        <v>2.636449934852084</v>
      </c>
      <c r="M241" s="94">
        <f>+'CO2'!M241+'abs CO2'!M241+'CH4'!M241*PCG!$C$5+N2O!M241*PCG!$C$6+HFC!M241+PFC!M241+'SF6'!M241</f>
        <v>2.5329114074692383</v>
      </c>
      <c r="N241" s="94">
        <f>+'CO2'!N241+'abs CO2'!N241+'CH4'!N241*PCG!$C$5+N2O!N241*PCG!$C$6+HFC!N241+PFC!N241+'SF6'!N241</f>
        <v>2.4287814000983099</v>
      </c>
      <c r="O241" s="94">
        <f>+'CO2'!O241+'abs CO2'!O241+'CH4'!O241*PCG!$C$5+N2O!O241*PCG!$C$6+HFC!O241+PFC!O241+'SF6'!O241</f>
        <v>2.3240599127393002</v>
      </c>
      <c r="P241" s="94">
        <f>+'CO2'!P241+'abs CO2'!P241+'CH4'!P241*PCG!$C$5+N2O!P241*PCG!$C$6+HFC!P241+PFC!P241+'SF6'!P241</f>
        <v>2.2187469453922106</v>
      </c>
      <c r="Q241" s="94">
        <f>+'CO2'!Q241+'abs CO2'!Q241+'CH4'!Q241*PCG!$C$5+N2O!Q241*PCG!$C$6+HFC!Q241+PFC!Q241+'SF6'!Q241</f>
        <v>2.1128424980570397</v>
      </c>
      <c r="R241" s="94">
        <f>+'CO2'!R241+'abs CO2'!R241+'CH4'!R241*PCG!$C$5+N2O!R241*PCG!$C$6+HFC!R241+PFC!R241+'SF6'!R241</f>
        <v>2.0063465707337858</v>
      </c>
      <c r="S241" s="94">
        <f>+'CO2'!S241+'abs CO2'!S241+'CH4'!S241*PCG!$C$5+N2O!S241*PCG!$C$6+HFC!S241+PFC!S241+'SF6'!S241</f>
        <v>1.8992591634224518</v>
      </c>
      <c r="T241" s="94">
        <f>+'CO2'!T241+'abs CO2'!T241+'CH4'!T241*PCG!$C$5+N2O!T241*PCG!$C$6+HFC!T241+PFC!T241+'SF6'!T241</f>
        <v>1.7915802761230364</v>
      </c>
      <c r="U241" s="94">
        <f>+'CO2'!U241+'abs CO2'!U241+'CH4'!U241*PCG!$C$5+N2O!U241*PCG!$C$6+HFC!U241+PFC!U241+'SF6'!U241</f>
        <v>1.738795652728482</v>
      </c>
      <c r="V241" s="94">
        <f>+'CO2'!V241+'abs CO2'!V241+'CH4'!V241*PCG!$C$5+N2O!V241*PCG!$C$6+HFC!V241+PFC!V241+'SF6'!V241</f>
        <v>1.6857100506227736</v>
      </c>
      <c r="W241" s="94">
        <f>+'CO2'!W241+'abs CO2'!W241+'CH4'!W241*PCG!$C$5+N2O!W241*PCG!$C$6+HFC!W241+PFC!W241+'SF6'!W241</f>
        <v>1.6323234698059095</v>
      </c>
      <c r="X241" s="94">
        <f>+'CO2'!X241+'abs CO2'!X241+'CH4'!X241*PCG!$C$5+N2O!X241*PCG!$C$6+HFC!X241+PFC!X241+'SF6'!X241</f>
        <v>1.5786359102778913</v>
      </c>
      <c r="Y241" s="94">
        <f>+'CO2'!Y241+'abs CO2'!Y241+'CH4'!Y241*PCG!$C$5+N2O!Y241*PCG!$C$6+HFC!Y241+PFC!Y241+'SF6'!Y241</f>
        <v>1.312187240780244</v>
      </c>
      <c r="Z241" s="94">
        <f>+'CO2'!Z241+'abs CO2'!Z241+'CH4'!Z241*PCG!$C$5+N2O!Z241*PCG!$C$6+HFC!Z241+PFC!Z241+'SF6'!Z241</f>
        <v>1.0443367628758022</v>
      </c>
      <c r="AA241" s="94">
        <f>+'CO2'!AA241+'abs CO2'!AA241+'CH4'!AA241*PCG!$C$5+N2O!AA241*PCG!$C$6+HFC!AA241+PFC!AA241+'SF6'!AA241</f>
        <v>1.2237525881596529</v>
      </c>
      <c r="AB241" s="94">
        <f>+'CO2'!AB241+'abs CO2'!AB241+'CH4'!AB241*PCG!$C$5+N2O!AB241*PCG!$C$6+HFC!AB241+PFC!AB241+'SF6'!AB241</f>
        <v>1.404079327261426</v>
      </c>
      <c r="AC241" s="94">
        <f>+'CO2'!AC241+'abs CO2'!AC241+'CH4'!AC241*PCG!$C$5+N2O!AC241*PCG!$C$6+HFC!AC241+PFC!AC241+'SF6'!AC241</f>
        <v>1.3699429549033753</v>
      </c>
      <c r="AD241" s="94">
        <f>+'CO2'!AD241+'abs CO2'!AD241+'CH4'!AD241*PCG!$C$5+N2O!AD241*PCG!$C$6+HFC!AD241+PFC!AD241+'SF6'!AD241</f>
        <v>1.3321971241204902</v>
      </c>
      <c r="AE241" s="94">
        <f>+'CO2'!AE241+'abs CO2'!AE241+'CH4'!AE241*PCG!$C$5+N2O!AE241*PCG!$C$6+HFC!AE241+PFC!AE241+'SF6'!AE241</f>
        <v>1.2944512933376056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0.18793687439420689</v>
      </c>
      <c r="D243" s="94">
        <f>+'CO2'!D243+'abs CO2'!D243+'CH4'!D243*PCG!$C$5+N2O!D243*PCG!$C$6+HFC!D243+PFC!D243+'SF6'!D243</f>
        <v>0.20508945537894394</v>
      </c>
      <c r="E243" s="94">
        <f>+'CO2'!E243+'abs CO2'!E243+'CH4'!E243*PCG!$C$5+N2O!E243*PCG!$C$6+HFC!E243+PFC!E243+'SF6'!E243</f>
        <v>0.22870359096820492</v>
      </c>
      <c r="F243" s="94">
        <f>+'CO2'!F243+'abs CO2'!F243+'CH4'!F243*PCG!$C$5+N2O!F243*PCG!$C$6+HFC!F243+PFC!F243+'SF6'!F243</f>
        <v>0.21438725367878061</v>
      </c>
      <c r="G243" s="94">
        <f>+'CO2'!G243+'abs CO2'!G243+'CH4'!G243*PCG!$C$5+N2O!G243*PCG!$C$6+HFC!G243+PFC!G243+'SF6'!G243</f>
        <v>0.22284995552101927</v>
      </c>
      <c r="H243" s="94">
        <f>+'CO2'!H243+'abs CO2'!H243+'CH4'!H243*PCG!$C$5+N2O!H243*PCG!$C$6+HFC!H243+PFC!H243+'SF6'!H243</f>
        <v>0.37717655145411094</v>
      </c>
      <c r="I243" s="94">
        <f>+'CO2'!I243+'abs CO2'!I243+'CH4'!I243*PCG!$C$5+N2O!I243*PCG!$C$6+HFC!I243+PFC!I243+'SF6'!I243</f>
        <v>0.42713221169967741</v>
      </c>
      <c r="J243" s="94">
        <f>+'CO2'!J243+'abs CO2'!J243+'CH4'!J243*PCG!$C$5+N2O!J243*PCG!$C$6+HFC!J243+PFC!J243+'SF6'!J243</f>
        <v>0.49581114666698611</v>
      </c>
      <c r="K243" s="94">
        <f>+'CO2'!K243+'abs CO2'!K243+'CH4'!K243*PCG!$C$5+N2O!K243*PCG!$C$6+HFC!K243+PFC!K243+'SF6'!K243</f>
        <v>0.53715563643356479</v>
      </c>
      <c r="L243" s="94">
        <f>+'CO2'!L243+'abs CO2'!L243+'CH4'!L243*PCG!$C$5+N2O!L243*PCG!$C$6+HFC!L243+PFC!L243+'SF6'!L243</f>
        <v>0.60570812919364048</v>
      </c>
      <c r="M243" s="94">
        <f>+'CO2'!M243+'abs CO2'!M243+'CH4'!M243*PCG!$C$5+N2O!M243*PCG!$C$6+HFC!M243+PFC!M243+'SF6'!M243</f>
        <v>0.55485773098473135</v>
      </c>
      <c r="N243" s="94">
        <f>+'CO2'!N243+'abs CO2'!N243+'CH4'!N243*PCG!$C$5+N2O!N243*PCG!$C$6+HFC!N243+PFC!N243+'SF6'!N243</f>
        <v>1.3271718889189554</v>
      </c>
      <c r="O243" s="94">
        <f>+'CO2'!O243+'abs CO2'!O243+'CH4'!O243*PCG!$C$5+N2O!O243*PCG!$C$6+HFC!O243+PFC!O243+'SF6'!O243</f>
        <v>1.3128463532983234</v>
      </c>
      <c r="P243" s="94">
        <f>+'CO2'!P243+'abs CO2'!P243+'CH4'!P243*PCG!$C$5+N2O!P243*PCG!$C$6+HFC!P243+PFC!P243+'SF6'!P243</f>
        <v>1.1572201569411966</v>
      </c>
      <c r="Q243" s="94">
        <f>+'CO2'!Q243+'abs CO2'!Q243+'CH4'!Q243*PCG!$C$5+N2O!Q243*PCG!$C$6+HFC!Q243+PFC!Q243+'SF6'!Q243</f>
        <v>1.0672724795448623</v>
      </c>
      <c r="R243" s="94">
        <f>+'CO2'!R243+'abs CO2'!R243+'CH4'!R243*PCG!$C$5+N2O!R243*PCG!$C$6+HFC!R243+PFC!R243+'SF6'!R243</f>
        <v>1.0397744614102813</v>
      </c>
      <c r="S243" s="94">
        <f>+'CO2'!S243+'abs CO2'!S243+'CH4'!S243*PCG!$C$5+N2O!S243*PCG!$C$6+HFC!S243+PFC!S243+'SF6'!S243</f>
        <v>1.0375672939137039</v>
      </c>
      <c r="T243" s="94">
        <f>+'CO2'!T243+'abs CO2'!T243+'CH4'!T243*PCG!$C$5+N2O!T243*PCG!$C$6+HFC!T243+PFC!T243+'SF6'!T243</f>
        <v>0.94206942732403931</v>
      </c>
      <c r="U243" s="94">
        <f>+'CO2'!U243+'abs CO2'!U243+'CH4'!U243*PCG!$C$5+N2O!U243*PCG!$C$6+HFC!U243+PFC!U243+'SF6'!U243</f>
        <v>0.91514508955862228</v>
      </c>
      <c r="V243" s="94">
        <f>+'CO2'!V243+'abs CO2'!V243+'CH4'!V243*PCG!$C$5+N2O!V243*PCG!$C$6+HFC!V243+PFC!V243+'SF6'!V243</f>
        <v>0.88724079084041474</v>
      </c>
      <c r="W243" s="94">
        <f>+'CO2'!W243+'abs CO2'!W243+'CH4'!W243*PCG!$C$5+N2O!W243*PCG!$C$6+HFC!W243+PFC!W243+'SF6'!W243</f>
        <v>0.88861163342020766</v>
      </c>
      <c r="X243" s="94">
        <f>+'CO2'!X243+'abs CO2'!X243+'CH4'!X243*PCG!$C$5+N2O!X243*PCG!$C$6+HFC!X243+PFC!X243+'SF6'!X243</f>
        <v>0.91997545061758579</v>
      </c>
      <c r="Y243" s="94">
        <f>+'CO2'!Y243+'abs CO2'!Y243+'CH4'!Y243*PCG!$C$5+N2O!Y243*PCG!$C$6+HFC!Y243+PFC!Y243+'SF6'!Y243</f>
        <v>1.0174384984014597</v>
      </c>
      <c r="Z243" s="94">
        <f>+'CO2'!Z243+'abs CO2'!Z243+'CH4'!Z243*PCG!$C$5+N2O!Z243*PCG!$C$6+HFC!Z243+PFC!Z243+'SF6'!Z243</f>
        <v>0.91101408323680066</v>
      </c>
      <c r="AA243" s="94">
        <f>+'CO2'!AA243+'abs CO2'!AA243+'CH4'!AA243*PCG!$C$5+N2O!AA243*PCG!$C$6+HFC!AA243+PFC!AA243+'SF6'!AA243</f>
        <v>0.84803113715648448</v>
      </c>
      <c r="AB243" s="94">
        <f>+'CO2'!AB243+'abs CO2'!AB243+'CH4'!AB243*PCG!$C$5+N2O!AB243*PCG!$C$6+HFC!AB243+PFC!AB243+'SF6'!AB243</f>
        <v>0.8879500698179934</v>
      </c>
      <c r="AC243" s="94">
        <f>+'CO2'!AC243+'abs CO2'!AC243+'CH4'!AC243*PCG!$C$5+N2O!AC243*PCG!$C$6+HFC!AC243+PFC!AC243+'SF6'!AC243</f>
        <v>0.88479902990056358</v>
      </c>
      <c r="AD243" s="94">
        <f>+'CO2'!AD243+'abs CO2'!AD243+'CH4'!AD243*PCG!$C$5+N2O!AD243*PCG!$C$6+HFC!AD243+PFC!AD243+'SF6'!AD243</f>
        <v>0.8540366234894714</v>
      </c>
      <c r="AE243" s="94">
        <f>+'CO2'!AE243+'abs CO2'!AE243+'CH4'!AE243*PCG!$C$5+N2O!AE243*PCG!$C$6+HFC!AE243+PFC!AE243+'SF6'!AE243</f>
        <v>0.86973585271906217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1.3865925845290827</v>
      </c>
      <c r="D244" s="33">
        <f t="shared" si="61"/>
        <v>1.4384869780718259</v>
      </c>
      <c r="E244" s="33">
        <f t="shared" si="61"/>
        <v>1.4903813716145695</v>
      </c>
      <c r="F244" s="33">
        <f t="shared" si="61"/>
        <v>1.5422757651573122</v>
      </c>
      <c r="G244" s="33">
        <f t="shared" si="61"/>
        <v>1.5941701587000556</v>
      </c>
      <c r="H244" s="33">
        <f t="shared" si="61"/>
        <v>1.6460645522427986</v>
      </c>
      <c r="I244" s="33">
        <f t="shared" si="61"/>
        <v>1.697958945785542</v>
      </c>
      <c r="J244" s="33">
        <f t="shared" si="61"/>
        <v>1.7498533393282854</v>
      </c>
      <c r="K244" s="33">
        <f t="shared" si="61"/>
        <v>1.7849990575987427</v>
      </c>
      <c r="L244" s="33">
        <f t="shared" si="61"/>
        <v>1.8201447758691998</v>
      </c>
      <c r="M244" s="33">
        <f t="shared" si="61"/>
        <v>1.8552904941396573</v>
      </c>
      <c r="N244" s="33">
        <f t="shared" si="61"/>
        <v>1.8904362124101144</v>
      </c>
      <c r="O244" s="33">
        <f t="shared" si="61"/>
        <v>1.9255819306805719</v>
      </c>
      <c r="P244" s="33">
        <f t="shared" si="61"/>
        <v>1.9607276489510288</v>
      </c>
      <c r="Q244" s="33">
        <f t="shared" si="61"/>
        <v>1.9958733672214857</v>
      </c>
      <c r="R244" s="33">
        <f t="shared" si="61"/>
        <v>2.031019085491943</v>
      </c>
      <c r="S244" s="33">
        <f t="shared" si="61"/>
        <v>2.0661648037624003</v>
      </c>
      <c r="T244" s="33">
        <f t="shared" si="61"/>
        <v>2.1013105220328567</v>
      </c>
      <c r="U244" s="33">
        <f t="shared" si="61"/>
        <v>2.136456240303314</v>
      </c>
      <c r="V244" s="33">
        <f t="shared" si="61"/>
        <v>2.1716019585737705</v>
      </c>
      <c r="W244" s="33">
        <f t="shared" si="61"/>
        <v>2.2067476768442273</v>
      </c>
      <c r="X244" s="33">
        <f t="shared" si="61"/>
        <v>2.2418933951146847</v>
      </c>
      <c r="Y244" s="33">
        <f t="shared" si="61"/>
        <v>2.2770391133851411</v>
      </c>
      <c r="Z244" s="33">
        <f t="shared" si="61"/>
        <v>2.312184831655598</v>
      </c>
      <c r="AA244" s="33">
        <f t="shared" si="61"/>
        <v>2.3473305499260548</v>
      </c>
      <c r="AB244" s="33">
        <f t="shared" si="61"/>
        <v>2.3824762681965117</v>
      </c>
      <c r="AC244" s="33">
        <f t="shared" si="61"/>
        <v>2.4176219864669686</v>
      </c>
      <c r="AD244" s="33">
        <f t="shared" si="61"/>
        <v>2.4527677047374259</v>
      </c>
      <c r="AE244" s="33">
        <f t="shared" si="61"/>
        <v>2.4879134230078828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1.3865925845290827</v>
      </c>
      <c r="D249" s="94">
        <f>+'CO2'!D249+'abs CO2'!D249+'CH4'!D249*PCG!$C$5+N2O!D249*PCG!$C$6+HFC!D249+PFC!D249+'SF6'!D249</f>
        <v>1.4384869780718259</v>
      </c>
      <c r="E249" s="94">
        <f>+'CO2'!E249+'abs CO2'!E249+'CH4'!E249*PCG!$C$5+N2O!E249*PCG!$C$6+HFC!E249+PFC!E249+'SF6'!E249</f>
        <v>1.4903813716145695</v>
      </c>
      <c r="F249" s="94">
        <f>+'CO2'!F249+'abs CO2'!F249+'CH4'!F249*PCG!$C$5+N2O!F249*PCG!$C$6+HFC!F249+PFC!F249+'SF6'!F249</f>
        <v>1.5422757651573122</v>
      </c>
      <c r="G249" s="94">
        <f>+'CO2'!G249+'abs CO2'!G249+'CH4'!G249*PCG!$C$5+N2O!G249*PCG!$C$6+HFC!G249+PFC!G249+'SF6'!G249</f>
        <v>1.5941701587000556</v>
      </c>
      <c r="H249" s="94">
        <f>+'CO2'!H249+'abs CO2'!H249+'CH4'!H249*PCG!$C$5+N2O!H249*PCG!$C$6+HFC!H249+PFC!H249+'SF6'!H249</f>
        <v>1.6460645522427986</v>
      </c>
      <c r="I249" s="94">
        <f>+'CO2'!I249+'abs CO2'!I249+'CH4'!I249*PCG!$C$5+N2O!I249*PCG!$C$6+HFC!I249+PFC!I249+'SF6'!I249</f>
        <v>1.697958945785542</v>
      </c>
      <c r="J249" s="94">
        <f>+'CO2'!J249+'abs CO2'!J249+'CH4'!J249*PCG!$C$5+N2O!J249*PCG!$C$6+HFC!J249+PFC!J249+'SF6'!J249</f>
        <v>1.7498533393282854</v>
      </c>
      <c r="K249" s="94">
        <f>+'CO2'!K249+'abs CO2'!K249+'CH4'!K249*PCG!$C$5+N2O!K249*PCG!$C$6+HFC!K249+PFC!K249+'SF6'!K249</f>
        <v>1.7849990575987427</v>
      </c>
      <c r="L249" s="94">
        <f>+'CO2'!L249+'abs CO2'!L249+'CH4'!L249*PCG!$C$5+N2O!L249*PCG!$C$6+HFC!L249+PFC!L249+'SF6'!L249</f>
        <v>1.8201447758691998</v>
      </c>
      <c r="M249" s="94">
        <f>+'CO2'!M249+'abs CO2'!M249+'CH4'!M249*PCG!$C$5+N2O!M249*PCG!$C$6+HFC!M249+PFC!M249+'SF6'!M249</f>
        <v>1.8552904941396573</v>
      </c>
      <c r="N249" s="94">
        <f>+'CO2'!N249+'abs CO2'!N249+'CH4'!N249*PCG!$C$5+N2O!N249*PCG!$C$6+HFC!N249+PFC!N249+'SF6'!N249</f>
        <v>1.8904362124101144</v>
      </c>
      <c r="O249" s="94">
        <f>+'CO2'!O249+'abs CO2'!O249+'CH4'!O249*PCG!$C$5+N2O!O249*PCG!$C$6+HFC!O249+PFC!O249+'SF6'!O249</f>
        <v>1.9255819306805719</v>
      </c>
      <c r="P249" s="94">
        <f>+'CO2'!P249+'abs CO2'!P249+'CH4'!P249*PCG!$C$5+N2O!P249*PCG!$C$6+HFC!P249+PFC!P249+'SF6'!P249</f>
        <v>1.9607276489510288</v>
      </c>
      <c r="Q249" s="94">
        <f>+'CO2'!Q249+'abs CO2'!Q249+'CH4'!Q249*PCG!$C$5+N2O!Q249*PCG!$C$6+HFC!Q249+PFC!Q249+'SF6'!Q249</f>
        <v>1.9958733672214857</v>
      </c>
      <c r="R249" s="94">
        <f>+'CO2'!R249+'abs CO2'!R249+'CH4'!R249*PCG!$C$5+N2O!R249*PCG!$C$6+HFC!R249+PFC!R249+'SF6'!R249</f>
        <v>2.031019085491943</v>
      </c>
      <c r="S249" s="94">
        <f>+'CO2'!S249+'abs CO2'!S249+'CH4'!S249*PCG!$C$5+N2O!S249*PCG!$C$6+HFC!S249+PFC!S249+'SF6'!S249</f>
        <v>2.0661648037624003</v>
      </c>
      <c r="T249" s="94">
        <f>+'CO2'!T249+'abs CO2'!T249+'CH4'!T249*PCG!$C$5+N2O!T249*PCG!$C$6+HFC!T249+PFC!T249+'SF6'!T249</f>
        <v>2.1013105220328567</v>
      </c>
      <c r="U249" s="94">
        <f>+'CO2'!U249+'abs CO2'!U249+'CH4'!U249*PCG!$C$5+N2O!U249*PCG!$C$6+HFC!U249+PFC!U249+'SF6'!U249</f>
        <v>2.136456240303314</v>
      </c>
      <c r="V249" s="94">
        <f>+'CO2'!V249+'abs CO2'!V249+'CH4'!V249*PCG!$C$5+N2O!V249*PCG!$C$6+HFC!V249+PFC!V249+'SF6'!V249</f>
        <v>2.1716019585737705</v>
      </c>
      <c r="W249" s="94">
        <f>+'CO2'!W249+'abs CO2'!W249+'CH4'!W249*PCG!$C$5+N2O!W249*PCG!$C$6+HFC!W249+PFC!W249+'SF6'!W249</f>
        <v>2.2067476768442273</v>
      </c>
      <c r="X249" s="94">
        <f>+'CO2'!X249+'abs CO2'!X249+'CH4'!X249*PCG!$C$5+N2O!X249*PCG!$C$6+HFC!X249+PFC!X249+'SF6'!X249</f>
        <v>2.2418933951146847</v>
      </c>
      <c r="Y249" s="94">
        <f>+'CO2'!Y249+'abs CO2'!Y249+'CH4'!Y249*PCG!$C$5+N2O!Y249*PCG!$C$6+HFC!Y249+PFC!Y249+'SF6'!Y249</f>
        <v>2.2770391133851411</v>
      </c>
      <c r="Z249" s="94">
        <f>+'CO2'!Z249+'abs CO2'!Z249+'CH4'!Z249*PCG!$C$5+N2O!Z249*PCG!$C$6+HFC!Z249+PFC!Z249+'SF6'!Z249</f>
        <v>2.312184831655598</v>
      </c>
      <c r="AA249" s="94">
        <f>+'CO2'!AA249+'abs CO2'!AA249+'CH4'!AA249*PCG!$C$5+N2O!AA249*PCG!$C$6+HFC!AA249+PFC!AA249+'SF6'!AA249</f>
        <v>2.3473305499260548</v>
      </c>
      <c r="AB249" s="94">
        <f>+'CO2'!AB249+'abs CO2'!AB249+'CH4'!AB249*PCG!$C$5+N2O!AB249*PCG!$C$6+HFC!AB249+PFC!AB249+'SF6'!AB249</f>
        <v>2.3824762681965117</v>
      </c>
      <c r="AC249" s="94">
        <f>+'CO2'!AC249+'abs CO2'!AC249+'CH4'!AC249*PCG!$C$5+N2O!AC249*PCG!$C$6+HFC!AC249+PFC!AC249+'SF6'!AC249</f>
        <v>2.4176219864669686</v>
      </c>
      <c r="AD249" s="94">
        <f>+'CO2'!AD249+'abs CO2'!AD249+'CH4'!AD249*PCG!$C$5+N2O!AD249*PCG!$C$6+HFC!AD249+PFC!AD249+'SF6'!AD249</f>
        <v>2.4527677047374259</v>
      </c>
      <c r="AE249" s="94">
        <f>+'CO2'!AE249+'abs CO2'!AE249+'CH4'!AE249*PCG!$C$5+N2O!AE249*PCG!$C$6+HFC!AE249+PFC!AE249+'SF6'!AE249</f>
        <v>2.4879134230078828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292.06903509876315</v>
      </c>
      <c r="D257" s="33">
        <f t="shared" si="63"/>
        <v>290.01544097406537</v>
      </c>
      <c r="E257" s="33">
        <f t="shared" si="63"/>
        <v>298.74929447288014</v>
      </c>
      <c r="F257" s="33">
        <f t="shared" si="63"/>
        <v>299.81190441107617</v>
      </c>
      <c r="G257" s="33">
        <f t="shared" si="63"/>
        <v>302.74079909508828</v>
      </c>
      <c r="H257" s="33">
        <f t="shared" si="63"/>
        <v>311.18843189110191</v>
      </c>
      <c r="I257" s="33">
        <f t="shared" si="63"/>
        <v>318.4586042026977</v>
      </c>
      <c r="J257" s="33">
        <f t="shared" si="63"/>
        <v>317.95518595476096</v>
      </c>
      <c r="K257" s="33">
        <f t="shared" si="63"/>
        <v>316.93096938862766</v>
      </c>
      <c r="L257" s="33">
        <f t="shared" si="63"/>
        <v>322.64700389809826</v>
      </c>
      <c r="M257" s="33">
        <f t="shared" si="63"/>
        <v>300.0567779757821</v>
      </c>
      <c r="N257" s="33">
        <f t="shared" si="63"/>
        <v>302.63918947150694</v>
      </c>
      <c r="O257" s="33">
        <f t="shared" si="63"/>
        <v>301.32963174342069</v>
      </c>
      <c r="P257" s="33">
        <f t="shared" si="63"/>
        <v>285.7288612146661</v>
      </c>
      <c r="Q257" s="33">
        <f t="shared" si="63"/>
        <v>306.94813378909441</v>
      </c>
      <c r="R257" s="33">
        <f t="shared" si="63"/>
        <v>291.69235153267653</v>
      </c>
      <c r="S257" s="33">
        <f t="shared" si="63"/>
        <v>295.05046715011542</v>
      </c>
      <c r="T257" s="33">
        <f t="shared" si="63"/>
        <v>307.3838741421136</v>
      </c>
      <c r="U257" s="33">
        <f t="shared" si="63"/>
        <v>310.33396871679435</v>
      </c>
      <c r="V257" s="33">
        <f t="shared" si="63"/>
        <v>307.04443225380544</v>
      </c>
      <c r="W257" s="33">
        <f t="shared" si="63"/>
        <v>294.49741874660731</v>
      </c>
      <c r="X257" s="33">
        <f t="shared" si="63"/>
        <v>267.66269487049061</v>
      </c>
      <c r="Y257" s="33">
        <f t="shared" si="63"/>
        <v>268.76676547378315</v>
      </c>
      <c r="Z257" s="33">
        <f t="shared" si="63"/>
        <v>290.36987148614179</v>
      </c>
      <c r="AA257" s="33">
        <f t="shared" si="63"/>
        <v>291.5028604932844</v>
      </c>
      <c r="AB257" s="33">
        <f t="shared" si="63"/>
        <v>290.55023119105306</v>
      </c>
      <c r="AC257" s="33">
        <f t="shared" si="63"/>
        <v>297.4171186788077</v>
      </c>
      <c r="AD257" s="33">
        <f t="shared" si="63"/>
        <v>290.04407023834551</v>
      </c>
      <c r="AE257" s="33">
        <f t="shared" si="63"/>
        <v>292.2375665674283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228.95237012833616</v>
      </c>
      <c r="D258" s="33">
        <f t="shared" si="64"/>
        <v>227.49664354080426</v>
      </c>
      <c r="E258" s="33">
        <f t="shared" si="64"/>
        <v>234.23960856238412</v>
      </c>
      <c r="F258" s="33">
        <f t="shared" si="64"/>
        <v>234.64211333476129</v>
      </c>
      <c r="G258" s="33">
        <f t="shared" si="64"/>
        <v>237.07689721565191</v>
      </c>
      <c r="H258" s="33">
        <f t="shared" si="64"/>
        <v>243.35283176530925</v>
      </c>
      <c r="I258" s="33">
        <f t="shared" si="64"/>
        <v>249.07096141929813</v>
      </c>
      <c r="J258" s="33">
        <f t="shared" si="64"/>
        <v>248.72668498042506</v>
      </c>
      <c r="K258" s="33">
        <f t="shared" si="64"/>
        <v>248.07439356652174</v>
      </c>
      <c r="L258" s="33">
        <f t="shared" si="64"/>
        <v>252.22041863386116</v>
      </c>
      <c r="M258" s="33">
        <f t="shared" si="64"/>
        <v>234.71653122970906</v>
      </c>
      <c r="N258" s="33">
        <f t="shared" si="64"/>
        <v>235.77749941768795</v>
      </c>
      <c r="O258" s="33">
        <f t="shared" si="64"/>
        <v>234.26318270224351</v>
      </c>
      <c r="P258" s="33">
        <f t="shared" si="64"/>
        <v>222.59847274598474</v>
      </c>
      <c r="Q258" s="33">
        <f t="shared" si="64"/>
        <v>238.53937804840402</v>
      </c>
      <c r="R258" s="33">
        <f t="shared" si="64"/>
        <v>227.14349792941624</v>
      </c>
      <c r="S258" s="33">
        <f t="shared" si="64"/>
        <v>229.46208661416125</v>
      </c>
      <c r="T258" s="33">
        <f t="shared" si="64"/>
        <v>238.7090455958984</v>
      </c>
      <c r="U258" s="33">
        <f t="shared" si="64"/>
        <v>240.34401861703014</v>
      </c>
      <c r="V258" s="33">
        <f t="shared" si="64"/>
        <v>237.24467934969957</v>
      </c>
      <c r="W258" s="33">
        <f t="shared" si="64"/>
        <v>227.02682215500209</v>
      </c>
      <c r="X258" s="33">
        <f t="shared" si="64"/>
        <v>206.82811769312076</v>
      </c>
      <c r="Y258" s="33">
        <f t="shared" si="64"/>
        <v>209.24318504333039</v>
      </c>
      <c r="Z258" s="33">
        <f t="shared" si="64"/>
        <v>226.98309073810969</v>
      </c>
      <c r="AA258" s="33">
        <f t="shared" si="64"/>
        <v>227.67563433292185</v>
      </c>
      <c r="AB258" s="33">
        <f t="shared" si="64"/>
        <v>226.95564571597279</v>
      </c>
      <c r="AC258" s="33">
        <f t="shared" si="64"/>
        <v>232.42536377996333</v>
      </c>
      <c r="AD258" s="33">
        <f t="shared" si="64"/>
        <v>226.30185757116197</v>
      </c>
      <c r="AE258" s="33">
        <f t="shared" si="64"/>
        <v>227.94033189012839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51.070833756311004</v>
      </c>
      <c r="D259" s="94">
        <f>+'CO2'!D259+'abs CO2'!D259+'CH4'!D259*PCG!$C$5+N2O!D259*PCG!$C$6+HFC!D259+PFC!D259+'SF6'!D259</f>
        <v>48.838602250340259</v>
      </c>
      <c r="E259" s="94">
        <f>+'CO2'!E259+'abs CO2'!E259+'CH4'!E259*PCG!$C$5+N2O!E259*PCG!$C$6+HFC!E259+PFC!E259+'SF6'!E259</f>
        <v>53.931812099010521</v>
      </c>
      <c r="F259" s="94">
        <f>+'CO2'!F259+'abs CO2'!F259+'CH4'!F259*PCG!$C$5+N2O!F259*PCG!$C$6+HFC!F259+PFC!F259+'SF6'!F259</f>
        <v>60.495443260329957</v>
      </c>
      <c r="G259" s="94">
        <f>+'CO2'!G259+'abs CO2'!G259+'CH4'!G259*PCG!$C$5+N2O!G259*PCG!$C$6+HFC!G259+PFC!G259+'SF6'!G259</f>
        <v>60.562681311077363</v>
      </c>
      <c r="H259" s="94">
        <f>+'CO2'!H259+'abs CO2'!H259+'CH4'!H259*PCG!$C$5+N2O!H259*PCG!$C$6+HFC!H259+PFC!H259+'SF6'!H259</f>
        <v>66.67544862267053</v>
      </c>
      <c r="I259" s="94">
        <f>+'CO2'!I259+'abs CO2'!I259+'CH4'!I259*PCG!$C$5+N2O!I259*PCG!$C$6+HFC!I259+PFC!I259+'SF6'!I259</f>
        <v>69.362722666197399</v>
      </c>
      <c r="J259" s="94">
        <f>+'CO2'!J259+'abs CO2'!J259+'CH4'!J259*PCG!$C$5+N2O!J259*PCG!$C$6+HFC!J259+PFC!J259+'SF6'!J259</f>
        <v>68.338333564797807</v>
      </c>
      <c r="K259" s="94">
        <f>+'CO2'!K259+'abs CO2'!K259+'CH4'!K259*PCG!$C$5+N2O!K259*PCG!$C$6+HFC!K259+PFC!K259+'SF6'!K259</f>
        <v>66.334765375064038</v>
      </c>
      <c r="L259" s="94">
        <f>+'CO2'!L259+'abs CO2'!L259+'CH4'!L259*PCG!$C$5+N2O!L259*PCG!$C$6+HFC!L259+PFC!L259+'SF6'!L259</f>
        <v>72.599524031827883</v>
      </c>
      <c r="M259" s="94">
        <f>+'CO2'!M259+'abs CO2'!M259+'CH4'!M259*PCG!$C$5+N2O!M259*PCG!$C$6+HFC!M259+PFC!M259+'SF6'!M259</f>
        <v>62.49181159681266</v>
      </c>
      <c r="N259" s="94">
        <f>+'CO2'!N259+'abs CO2'!N259+'CH4'!N259*PCG!$C$5+N2O!N259*PCG!$C$6+HFC!N259+PFC!N259+'SF6'!N259</f>
        <v>67.134488306946281</v>
      </c>
      <c r="O259" s="94">
        <f>+'CO2'!O259+'abs CO2'!O259+'CH4'!O259*PCG!$C$5+N2O!O259*PCG!$C$6+HFC!O259+PFC!O259+'SF6'!O259</f>
        <v>73.523341491632635</v>
      </c>
      <c r="P259" s="94">
        <f>+'CO2'!P259+'abs CO2'!P259+'CH4'!P259*PCG!$C$5+N2O!P259*PCG!$C$6+HFC!P259+PFC!P259+'SF6'!P259</f>
        <v>62.93561156110912</v>
      </c>
      <c r="Q259" s="94">
        <f>+'CO2'!Q259+'abs CO2'!Q259+'CH4'!Q259*PCG!$C$5+N2O!Q259*PCG!$C$6+HFC!Q259+PFC!Q259+'SF6'!Q259</f>
        <v>81.275662153271114</v>
      </c>
      <c r="R259" s="94">
        <f>+'CO2'!R259+'abs CO2'!R259+'CH4'!R259*PCG!$C$5+N2O!R259*PCG!$C$6+HFC!R259+PFC!R259+'SF6'!R259</f>
        <v>69.282834212162342</v>
      </c>
      <c r="S259" s="94">
        <f>+'CO2'!S259+'abs CO2'!S259+'CH4'!S259*PCG!$C$5+N2O!S259*PCG!$C$6+HFC!S259+PFC!S259+'SF6'!S259</f>
        <v>75.079970597772757</v>
      </c>
      <c r="T259" s="94">
        <f>+'CO2'!T259+'abs CO2'!T259+'CH4'!T259*PCG!$C$5+N2O!T259*PCG!$C$6+HFC!T259+PFC!T259+'SF6'!T259</f>
        <v>87.239392892000623</v>
      </c>
      <c r="U259" s="94">
        <f>+'CO2'!U259+'abs CO2'!U259+'CH4'!U259*PCG!$C$5+N2O!U259*PCG!$C$6+HFC!U259+PFC!U259+'SF6'!U259</f>
        <v>97.236866792999265</v>
      </c>
      <c r="V259" s="94">
        <f>+'CO2'!V259+'abs CO2'!V259+'CH4'!V259*PCG!$C$5+N2O!V259*PCG!$C$6+HFC!V259+PFC!V259+'SF6'!V259</f>
        <v>102.58653133916515</v>
      </c>
      <c r="W259" s="94">
        <f>+'CO2'!W259+'abs CO2'!W259+'CH4'!W259*PCG!$C$5+N2O!W259*PCG!$C$6+HFC!W259+PFC!W259+'SF6'!W259</f>
        <v>102.20394785123236</v>
      </c>
      <c r="X259" s="94">
        <f>+'CO2'!X259+'abs CO2'!X259+'CH4'!X259*PCG!$C$5+N2O!X259*PCG!$C$6+HFC!X259+PFC!X259+'SF6'!X259</f>
        <v>82.046106276086221</v>
      </c>
      <c r="Y259" s="94">
        <f>+'CO2'!Y259+'abs CO2'!Y259+'CH4'!Y259*PCG!$C$5+N2O!Y259*PCG!$C$6+HFC!Y259+PFC!Y259+'SF6'!Y259</f>
        <v>65.196446635787296</v>
      </c>
      <c r="Z259" s="94">
        <f>+'CO2'!Z259+'abs CO2'!Z259+'CH4'!Z259*PCG!$C$5+N2O!Z259*PCG!$C$6+HFC!Z259+PFC!Z259+'SF6'!Z259</f>
        <v>68.130147598074956</v>
      </c>
      <c r="AA259" s="94">
        <f>+'CO2'!AA259+'abs CO2'!AA259+'CH4'!AA259*PCG!$C$5+N2O!AA259*PCG!$C$6+HFC!AA259+PFC!AA259+'SF6'!AA259</f>
        <v>75.076446384790302</v>
      </c>
      <c r="AB259" s="94">
        <f>+'CO2'!AB259+'abs CO2'!AB259+'CH4'!AB259*PCG!$C$5+N2O!AB259*PCG!$C$6+HFC!AB259+PFC!AB259+'SF6'!AB259</f>
        <v>77.194583854835912</v>
      </c>
      <c r="AC259" s="94">
        <f>+'CO2'!AC259+'abs CO2'!AC259+'CH4'!AC259*PCG!$C$5+N2O!AC259*PCG!$C$6+HFC!AC259+PFC!AC259+'SF6'!AC259</f>
        <v>81.651202587217298</v>
      </c>
      <c r="AD259" s="94">
        <f>+'CO2'!AD259+'abs CO2'!AD259+'CH4'!AD259*PCG!$C$5+N2O!AD259*PCG!$C$6+HFC!AD259+PFC!AD259+'SF6'!AD259</f>
        <v>86.107821319598685</v>
      </c>
      <c r="AE259" s="94">
        <f>+'CO2'!AE259+'abs CO2'!AE259+'CH4'!AE259*PCG!$C$5+N2O!AE259*PCG!$C$6+HFC!AE259+PFC!AE259+'SF6'!AE259</f>
        <v>90.564440051980071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5.5700140658131181</v>
      </c>
      <c r="D260" s="33">
        <f t="shared" si="65"/>
        <v>5.7601415640248241</v>
      </c>
      <c r="E260" s="33">
        <f t="shared" si="65"/>
        <v>5.9902687486358746</v>
      </c>
      <c r="F260" s="33">
        <f t="shared" si="65"/>
        <v>5.9900520876846528</v>
      </c>
      <c r="G260" s="33">
        <f t="shared" si="65"/>
        <v>6.1277676846706113</v>
      </c>
      <c r="H260" s="33">
        <f t="shared" si="65"/>
        <v>7.1591143572714673</v>
      </c>
      <c r="I260" s="33">
        <f t="shared" si="65"/>
        <v>7.5565065055546876</v>
      </c>
      <c r="J260" s="33">
        <f t="shared" si="65"/>
        <v>8.0595932460475534</v>
      </c>
      <c r="K260" s="33">
        <f t="shared" si="65"/>
        <v>8.2137188866427593</v>
      </c>
      <c r="L260" s="33">
        <f t="shared" si="65"/>
        <v>8.538603778934343</v>
      </c>
      <c r="M260" s="33">
        <f t="shared" si="65"/>
        <v>8.1285622381416403</v>
      </c>
      <c r="N260" s="33">
        <f t="shared" si="65"/>
        <v>12.156705758736283</v>
      </c>
      <c r="O260" s="33">
        <f t="shared" si="65"/>
        <v>12.004476198457935</v>
      </c>
      <c r="P260" s="33">
        <f t="shared" si="65"/>
        <v>11.047770014720363</v>
      </c>
      <c r="Q260" s="33">
        <f t="shared" si="65"/>
        <v>10.648887389648351</v>
      </c>
      <c r="R260" s="33">
        <f t="shared" si="65"/>
        <v>10.47817553222287</v>
      </c>
      <c r="S260" s="33">
        <f t="shared" si="65"/>
        <v>10.461029789806238</v>
      </c>
      <c r="T260" s="33">
        <f t="shared" si="65"/>
        <v>9.7097667891410282</v>
      </c>
      <c r="U260" s="33">
        <f t="shared" si="65"/>
        <v>9.3244492869431852</v>
      </c>
      <c r="V260" s="33">
        <f t="shared" si="65"/>
        <v>9.0645986267573271</v>
      </c>
      <c r="W260" s="33">
        <f t="shared" si="65"/>
        <v>8.9866552933072708</v>
      </c>
      <c r="X260" s="33">
        <f t="shared" si="65"/>
        <v>9.0950966388408077</v>
      </c>
      <c r="Y260" s="33">
        <f t="shared" si="65"/>
        <v>10.035788945039041</v>
      </c>
      <c r="Z260" s="33">
        <f t="shared" si="65"/>
        <v>9.7062596478494232</v>
      </c>
      <c r="AA260" s="33">
        <f t="shared" si="65"/>
        <v>9.2504317714518294</v>
      </c>
      <c r="AB260" s="33">
        <f t="shared" si="65"/>
        <v>9.4365614321320948</v>
      </c>
      <c r="AC260" s="33">
        <f t="shared" si="65"/>
        <v>9.3908440135574498</v>
      </c>
      <c r="AD260" s="33">
        <f t="shared" si="65"/>
        <v>9.1615523989122867</v>
      </c>
      <c r="AE260" s="33">
        <f t="shared" si="65"/>
        <v>9.2234407959401352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5.5700140658131181</v>
      </c>
      <c r="D261" s="94">
        <f>+'CO2'!D261+'abs CO2'!D261+'CH4'!D261*PCG!$C$5+N2O!D261*PCG!$C$6+HFC!D261+PFC!D261+'SF6'!D261</f>
        <v>5.7601415640248241</v>
      </c>
      <c r="E261" s="94">
        <f>+'CO2'!E261+'abs CO2'!E261+'CH4'!E261*PCG!$C$5+N2O!E261*PCG!$C$6+HFC!E261+PFC!E261+'SF6'!E261</f>
        <v>5.9902687486358746</v>
      </c>
      <c r="F261" s="94">
        <f>+'CO2'!F261+'abs CO2'!F261+'CH4'!F261*PCG!$C$5+N2O!F261*PCG!$C$6+HFC!F261+PFC!F261+'SF6'!F261</f>
        <v>5.9900520876846528</v>
      </c>
      <c r="G261" s="94">
        <f>+'CO2'!G261+'abs CO2'!G261+'CH4'!G261*PCG!$C$5+N2O!G261*PCG!$C$6+HFC!G261+PFC!G261+'SF6'!G261</f>
        <v>6.1277676846706113</v>
      </c>
      <c r="H261" s="94">
        <f>+'CO2'!H261+'abs CO2'!H261+'CH4'!H261*PCG!$C$5+N2O!H261*PCG!$C$6+HFC!H261+PFC!H261+'SF6'!H261</f>
        <v>7.1591143572714673</v>
      </c>
      <c r="I261" s="94">
        <f>+'CO2'!I261+'abs CO2'!I261+'CH4'!I261*PCG!$C$5+N2O!I261*PCG!$C$6+HFC!I261+PFC!I261+'SF6'!I261</f>
        <v>7.5565065055546876</v>
      </c>
      <c r="J261" s="94">
        <f>+'CO2'!J261+'abs CO2'!J261+'CH4'!J261*PCG!$C$5+N2O!J261*PCG!$C$6+HFC!J261+PFC!J261+'SF6'!J261</f>
        <v>8.0595932460475534</v>
      </c>
      <c r="K261" s="94">
        <f>+'CO2'!K261+'abs CO2'!K261+'CH4'!K261*PCG!$C$5+N2O!K261*PCG!$C$6+HFC!K261+PFC!K261+'SF6'!K261</f>
        <v>8.2137188866427593</v>
      </c>
      <c r="L261" s="94">
        <f>+'CO2'!L261+'abs CO2'!L261+'CH4'!L261*PCG!$C$5+N2O!L261*PCG!$C$6+HFC!L261+PFC!L261+'SF6'!L261</f>
        <v>8.538603778934343</v>
      </c>
      <c r="M261" s="94">
        <f>+'CO2'!M261+'abs CO2'!M261+'CH4'!M261*PCG!$C$5+N2O!M261*PCG!$C$6+HFC!M261+PFC!M261+'SF6'!M261</f>
        <v>8.1285622381416403</v>
      </c>
      <c r="N261" s="94">
        <f>+'CO2'!N261+'abs CO2'!N261+'CH4'!N261*PCG!$C$5+N2O!N261*PCG!$C$6+HFC!N261+PFC!N261+'SF6'!N261</f>
        <v>12.156705758736283</v>
      </c>
      <c r="O261" s="94">
        <f>+'CO2'!O261+'abs CO2'!O261+'CH4'!O261*PCG!$C$5+N2O!O261*PCG!$C$6+HFC!O261+PFC!O261+'SF6'!O261</f>
        <v>12.004476198457935</v>
      </c>
      <c r="P261" s="94">
        <f>+'CO2'!P261+'abs CO2'!P261+'CH4'!P261*PCG!$C$5+N2O!P261*PCG!$C$6+HFC!P261+PFC!P261+'SF6'!P261</f>
        <v>11.047770014720363</v>
      </c>
      <c r="Q261" s="94">
        <f>+'CO2'!Q261+'abs CO2'!Q261+'CH4'!Q261*PCG!$C$5+N2O!Q261*PCG!$C$6+HFC!Q261+PFC!Q261+'SF6'!Q261</f>
        <v>10.648887389648351</v>
      </c>
      <c r="R261" s="94">
        <f>+'CO2'!R261+'abs CO2'!R261+'CH4'!R261*PCG!$C$5+N2O!R261*PCG!$C$6+HFC!R261+PFC!R261+'SF6'!R261</f>
        <v>10.47817553222287</v>
      </c>
      <c r="S261" s="94">
        <f>+'CO2'!S261+'abs CO2'!S261+'CH4'!S261*PCG!$C$5+N2O!S261*PCG!$C$6+HFC!S261+PFC!S261+'SF6'!S261</f>
        <v>10.461029789806238</v>
      </c>
      <c r="T261" s="94">
        <f>+'CO2'!T261+'abs CO2'!T261+'CH4'!T261*PCG!$C$5+N2O!T261*PCG!$C$6+HFC!T261+PFC!T261+'SF6'!T261</f>
        <v>9.7097667891410282</v>
      </c>
      <c r="U261" s="94">
        <f>+'CO2'!U261+'abs CO2'!U261+'CH4'!U261*PCG!$C$5+N2O!U261*PCG!$C$6+HFC!U261+PFC!U261+'SF6'!U261</f>
        <v>9.3244492869431852</v>
      </c>
      <c r="V261" s="94">
        <f>+'CO2'!V261+'abs CO2'!V261+'CH4'!V261*PCG!$C$5+N2O!V261*PCG!$C$6+HFC!V261+PFC!V261+'SF6'!V261</f>
        <v>9.0645986267573271</v>
      </c>
      <c r="W261" s="94">
        <f>+'CO2'!W261+'abs CO2'!W261+'CH4'!W261*PCG!$C$5+N2O!W261*PCG!$C$6+HFC!W261+PFC!W261+'SF6'!W261</f>
        <v>8.9866552933072708</v>
      </c>
      <c r="X261" s="94">
        <f>+'CO2'!X261+'abs CO2'!X261+'CH4'!X261*PCG!$C$5+N2O!X261*PCG!$C$6+HFC!X261+PFC!X261+'SF6'!X261</f>
        <v>9.0950966388408077</v>
      </c>
      <c r="Y261" s="94">
        <f>+'CO2'!Y261+'abs CO2'!Y261+'CH4'!Y261*PCG!$C$5+N2O!Y261*PCG!$C$6+HFC!Y261+PFC!Y261+'SF6'!Y261</f>
        <v>10.035788945039041</v>
      </c>
      <c r="Z261" s="94">
        <f>+'CO2'!Z261+'abs CO2'!Z261+'CH4'!Z261*PCG!$C$5+N2O!Z261*PCG!$C$6+HFC!Z261+PFC!Z261+'SF6'!Z261</f>
        <v>9.7062596478494232</v>
      </c>
      <c r="AA261" s="94">
        <f>+'CO2'!AA261+'abs CO2'!AA261+'CH4'!AA261*PCG!$C$5+N2O!AA261*PCG!$C$6+HFC!AA261+PFC!AA261+'SF6'!AA261</f>
        <v>9.2504317714518294</v>
      </c>
      <c r="AB261" s="94">
        <f>+'CO2'!AB261+'abs CO2'!AB261+'CH4'!AB261*PCG!$C$5+N2O!AB261*PCG!$C$6+HFC!AB261+PFC!AB261+'SF6'!AB261</f>
        <v>9.4365614321320948</v>
      </c>
      <c r="AC261" s="94">
        <f>+'CO2'!AC261+'abs CO2'!AC261+'CH4'!AC261*PCG!$C$5+N2O!AC261*PCG!$C$6+HFC!AC261+PFC!AC261+'SF6'!AC261</f>
        <v>9.3908440135574498</v>
      </c>
      <c r="AD261" s="94">
        <f>+'CO2'!AD261+'abs CO2'!AD261+'CH4'!AD261*PCG!$C$5+N2O!AD261*PCG!$C$6+HFC!AD261+PFC!AD261+'SF6'!AD261</f>
        <v>9.1615523989122867</v>
      </c>
      <c r="AE261" s="94">
        <f>+'CO2'!AE261+'abs CO2'!AE261+'CH4'!AE261*PCG!$C$5+N2O!AE261*PCG!$C$6+HFC!AE261+PFC!AE261+'SF6'!AE261</f>
        <v>9.2234407959401352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132.68530105241047</v>
      </c>
      <c r="D264" s="94">
        <f>+'CO2'!D264+'abs CO2'!D264+'CH4'!D264*PCG!$C$5+N2O!D264*PCG!$C$6+HFC!D264+PFC!D264+'SF6'!D264</f>
        <v>133.15626423840251</v>
      </c>
      <c r="E264" s="94">
        <f>+'CO2'!E264+'abs CO2'!E264+'CH4'!E264*PCG!$C$5+N2O!E264*PCG!$C$6+HFC!E264+PFC!E264+'SF6'!E264</f>
        <v>133.34672105585449</v>
      </c>
      <c r="F264" s="94">
        <f>+'CO2'!F264+'abs CO2'!F264+'CH4'!F264*PCG!$C$5+N2O!F264*PCG!$C$6+HFC!F264+PFC!F264+'SF6'!F264</f>
        <v>133.94942727314492</v>
      </c>
      <c r="G264" s="94">
        <f>+'CO2'!G264+'abs CO2'!G264+'CH4'!G264*PCG!$C$5+N2O!G264*PCG!$C$6+HFC!G264+PFC!G264+'SF6'!G264</f>
        <v>134.64847770188177</v>
      </c>
      <c r="H264" s="94">
        <f>+'CO2'!H264+'abs CO2'!H264+'CH4'!H264*PCG!$C$5+N2O!H264*PCG!$C$6+HFC!H264+PFC!H264+'SF6'!H264</f>
        <v>132.94357600624201</v>
      </c>
      <c r="I264" s="94">
        <f>+'CO2'!I264+'abs CO2'!I264+'CH4'!I264*PCG!$C$5+N2O!I264*PCG!$C$6+HFC!I264+PFC!I264+'SF6'!I264</f>
        <v>133.22341475491072</v>
      </c>
      <c r="J264" s="94">
        <f>+'CO2'!J264+'abs CO2'!J264+'CH4'!J264*PCG!$C$5+N2O!J264*PCG!$C$6+HFC!J264+PFC!J264+'SF6'!J264</f>
        <v>133.27250948165008</v>
      </c>
      <c r="K264" s="94">
        <f>+'CO2'!K264+'abs CO2'!K264+'CH4'!K264*PCG!$C$5+N2O!K264*PCG!$C$6+HFC!K264+PFC!K264+'SF6'!K264</f>
        <v>130.35856546719359</v>
      </c>
      <c r="L264" s="94">
        <f>+'CO2'!L264+'abs CO2'!L264+'CH4'!L264*PCG!$C$5+N2O!L264*PCG!$C$6+HFC!L264+PFC!L264+'SF6'!L264</f>
        <v>127.33831336533898</v>
      </c>
      <c r="M264" s="94">
        <f>+'CO2'!M264+'abs CO2'!M264+'CH4'!M264*PCG!$C$5+N2O!M264*PCG!$C$6+HFC!M264+PFC!M264+'SF6'!M264</f>
        <v>124.38888193667486</v>
      </c>
      <c r="N264" s="94">
        <f>+'CO2'!N264+'abs CO2'!N264+'CH4'!N264*PCG!$C$5+N2O!N264*PCG!$C$6+HFC!N264+PFC!N264+'SF6'!N264</f>
        <v>115.99837923695068</v>
      </c>
      <c r="O264" s="94">
        <f>+'CO2'!O264+'abs CO2'!O264+'CH4'!O264*PCG!$C$5+N2O!O264*PCG!$C$6+HFC!O264+PFC!O264+'SF6'!O264</f>
        <v>113.67093640908683</v>
      </c>
      <c r="P264" s="94">
        <f>+'CO2'!P264+'abs CO2'!P264+'CH4'!P264*PCG!$C$5+N2O!P264*PCG!$C$6+HFC!P264+PFC!P264+'SF6'!P264</f>
        <v>111.21768913786146</v>
      </c>
      <c r="Q264" s="94">
        <f>+'CO2'!Q264+'abs CO2'!Q264+'CH4'!Q264*PCG!$C$5+N2O!Q264*PCG!$C$6+HFC!Q264+PFC!Q264+'SF6'!Q264</f>
        <v>108.85871008257857</v>
      </c>
      <c r="R264" s="94">
        <f>+'CO2'!R264+'abs CO2'!R264+'CH4'!R264*PCG!$C$5+N2O!R264*PCG!$C$6+HFC!R264+PFC!R264+'SF6'!R264</f>
        <v>106.48685021328272</v>
      </c>
      <c r="S264" s="94">
        <f>+'CO2'!S264+'abs CO2'!S264+'CH4'!S264*PCG!$C$5+N2O!S264*PCG!$C$6+HFC!S264+PFC!S264+'SF6'!S264</f>
        <v>103.79787565515745</v>
      </c>
      <c r="T264" s="94">
        <f>+'CO2'!T264+'abs CO2'!T264+'CH4'!T264*PCG!$C$5+N2O!T264*PCG!$C$6+HFC!T264+PFC!T264+'SF6'!T264</f>
        <v>101.21829137447357</v>
      </c>
      <c r="U264" s="94">
        <f>+'CO2'!U264+'abs CO2'!U264+'CH4'!U264*PCG!$C$5+N2O!U264*PCG!$C$6+HFC!U264+PFC!U264+'SF6'!U264</f>
        <v>92.437372625295993</v>
      </c>
      <c r="V264" s="94">
        <f>+'CO2'!V264+'abs CO2'!V264+'CH4'!V264*PCG!$C$5+N2O!V264*PCG!$C$6+HFC!V264+PFC!V264+'SF6'!V264</f>
        <v>83.689327253914641</v>
      </c>
      <c r="W264" s="94">
        <f>+'CO2'!W264+'abs CO2'!W264+'CH4'!W264*PCG!$C$5+N2O!W264*PCG!$C$6+HFC!W264+PFC!W264+'SF6'!W264</f>
        <v>74.977221492299833</v>
      </c>
      <c r="X264" s="94">
        <f>+'CO2'!X264+'abs CO2'!X264+'CH4'!X264*PCG!$C$5+N2O!X264*PCG!$C$6+HFC!X264+PFC!X264+'SF6'!X264</f>
        <v>65.698942040415105</v>
      </c>
      <c r="Y264" s="94">
        <f>+'CO2'!Y264+'abs CO2'!Y264+'CH4'!Y264*PCG!$C$5+N2O!Y264*PCG!$C$6+HFC!Y264+PFC!Y264+'SF6'!Y264</f>
        <v>77.248212670114114</v>
      </c>
      <c r="Z264" s="94">
        <f>+'CO2'!Z264+'abs CO2'!Z264+'CH4'!Z264*PCG!$C$5+N2O!Z264*PCG!$C$6+HFC!Z264+PFC!Z264+'SF6'!Z264</f>
        <v>88.652147508843598</v>
      </c>
      <c r="AA264" s="94">
        <f>+'CO2'!AA264+'abs CO2'!AA264+'CH4'!AA264*PCG!$C$5+N2O!AA264*PCG!$C$6+HFC!AA264+PFC!AA264+'SF6'!AA264</f>
        <v>81.861953141725621</v>
      </c>
      <c r="AB264" s="94">
        <f>+'CO2'!AB264+'abs CO2'!AB264+'CH4'!AB264*PCG!$C$5+N2O!AB264*PCG!$C$6+HFC!AB264+PFC!AB264+'SF6'!AB264</f>
        <v>75.13909683181123</v>
      </c>
      <c r="AC264" s="94">
        <f>+'CO2'!AC264+'abs CO2'!AC264+'CH4'!AC264*PCG!$C$5+N2O!AC264*PCG!$C$6+HFC!AC264+PFC!AC264+'SF6'!AC264</f>
        <v>68.647569910930926</v>
      </c>
      <c r="AD264" s="94">
        <f>+'CO2'!AD264+'abs CO2'!AD264+'CH4'!AD264*PCG!$C$5+N2O!AD264*PCG!$C$6+HFC!AD264+PFC!AD264+'SF6'!AD264</f>
        <v>62.27775137666157</v>
      </c>
      <c r="AE264" s="94">
        <f>+'CO2'!AE264+'abs CO2'!AE264+'CH4'!AE264*PCG!$C$5+N2O!AE264*PCG!$C$6+HFC!AE264+PFC!AE264+'SF6'!AE264</f>
        <v>55.91732318680463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39.626221253801546</v>
      </c>
      <c r="D265" s="94">
        <f>+'CO2'!D265+'abs CO2'!D265+'CH4'!D265*PCG!$C$5+N2O!D265*PCG!$C$6+HFC!D265+PFC!D265+'SF6'!D265</f>
        <v>39.741635488036664</v>
      </c>
      <c r="E265" s="94">
        <f>+'CO2'!E265+'abs CO2'!E265+'CH4'!E265*PCG!$C$5+N2O!E265*PCG!$C$6+HFC!E265+PFC!E265+'SF6'!E265</f>
        <v>40.970806658883212</v>
      </c>
      <c r="F265" s="94">
        <f>+'CO2'!F265+'abs CO2'!F265+'CH4'!F265*PCG!$C$5+N2O!F265*PCG!$C$6+HFC!F265+PFC!F265+'SF6'!F265</f>
        <v>34.207190713601769</v>
      </c>
      <c r="G265" s="94">
        <f>+'CO2'!G265+'abs CO2'!G265+'CH4'!G265*PCG!$C$5+N2O!G265*PCG!$C$6+HFC!G265+PFC!G265+'SF6'!G265</f>
        <v>35.73797051802218</v>
      </c>
      <c r="H265" s="94">
        <f>+'CO2'!H265+'abs CO2'!H265+'CH4'!H265*PCG!$C$5+N2O!H265*PCG!$C$6+HFC!H265+PFC!H265+'SF6'!H265</f>
        <v>36.574692779125272</v>
      </c>
      <c r="I265" s="94">
        <f>+'CO2'!I265+'abs CO2'!I265+'CH4'!I265*PCG!$C$5+N2O!I265*PCG!$C$6+HFC!I265+PFC!I265+'SF6'!I265</f>
        <v>38.928317492635337</v>
      </c>
      <c r="J265" s="94">
        <f>+'CO2'!J265+'abs CO2'!J265+'CH4'!J265*PCG!$C$5+N2O!J265*PCG!$C$6+HFC!J265+PFC!J265+'SF6'!J265</f>
        <v>39.056248687929632</v>
      </c>
      <c r="K265" s="94">
        <f>+'CO2'!K265+'abs CO2'!K265+'CH4'!K265*PCG!$C$5+N2O!K265*PCG!$C$6+HFC!K265+PFC!K265+'SF6'!K265</f>
        <v>43.167343837621345</v>
      </c>
      <c r="L265" s="94">
        <f>+'CO2'!L265+'abs CO2'!L265+'CH4'!L265*PCG!$C$5+N2O!L265*PCG!$C$6+HFC!L265+PFC!L265+'SF6'!L265</f>
        <v>43.743977457759932</v>
      </c>
      <c r="M265" s="94">
        <f>+'CO2'!M265+'abs CO2'!M265+'CH4'!M265*PCG!$C$5+N2O!M265*PCG!$C$6+HFC!M265+PFC!M265+'SF6'!M265</f>
        <v>39.707275458079884</v>
      </c>
      <c r="N265" s="94">
        <f>+'CO2'!N265+'abs CO2'!N265+'CH4'!N265*PCG!$C$5+N2O!N265*PCG!$C$6+HFC!N265+PFC!N265+'SF6'!N265</f>
        <v>40.487926115054712</v>
      </c>
      <c r="O265" s="94">
        <f>+'CO2'!O265+'abs CO2'!O265+'CH4'!O265*PCG!$C$5+N2O!O265*PCG!$C$6+HFC!O265+PFC!O265+'SF6'!O265</f>
        <v>35.064428603066112</v>
      </c>
      <c r="P265" s="94">
        <f>+'CO2'!P265+'abs CO2'!P265+'CH4'!P265*PCG!$C$5+N2O!P265*PCG!$C$6+HFC!P265+PFC!P265+'SF6'!P265</f>
        <v>37.39740203229379</v>
      </c>
      <c r="Q265" s="94">
        <f>+'CO2'!Q265+'abs CO2'!Q265+'CH4'!Q265*PCG!$C$5+N2O!Q265*PCG!$C$6+HFC!Q265+PFC!Q265+'SF6'!Q265</f>
        <v>37.756118422905978</v>
      </c>
      <c r="R265" s="94">
        <f>+'CO2'!R265+'abs CO2'!R265+'CH4'!R265*PCG!$C$5+N2O!R265*PCG!$C$6+HFC!R265+PFC!R265+'SF6'!R265</f>
        <v>40.895637971748314</v>
      </c>
      <c r="S265" s="94">
        <f>+'CO2'!S265+'abs CO2'!S265+'CH4'!S265*PCG!$C$5+N2O!S265*PCG!$C$6+HFC!S265+PFC!S265+'SF6'!S265</f>
        <v>40.123210571424792</v>
      </c>
      <c r="T265" s="94">
        <f>+'CO2'!T265+'abs CO2'!T265+'CH4'!T265*PCG!$C$5+N2O!T265*PCG!$C$6+HFC!T265+PFC!T265+'SF6'!T265</f>
        <v>40.541594540283171</v>
      </c>
      <c r="U265" s="94">
        <f>+'CO2'!U265+'abs CO2'!U265+'CH4'!U265*PCG!$C$5+N2O!U265*PCG!$C$6+HFC!U265+PFC!U265+'SF6'!U265</f>
        <v>41.345329911791673</v>
      </c>
      <c r="V265" s="94">
        <f>+'CO2'!V265+'abs CO2'!V265+'CH4'!V265*PCG!$C$5+N2O!V265*PCG!$C$6+HFC!V265+PFC!V265+'SF6'!V265</f>
        <v>41.904222129862461</v>
      </c>
      <c r="W265" s="94">
        <f>+'CO2'!W265+'abs CO2'!W265+'CH4'!W265*PCG!$C$5+N2O!W265*PCG!$C$6+HFC!W265+PFC!W265+'SF6'!W265</f>
        <v>40.858997518162646</v>
      </c>
      <c r="X265" s="94">
        <f>+'CO2'!X265+'abs CO2'!X265+'CH4'!X265*PCG!$C$5+N2O!X265*PCG!$C$6+HFC!X265+PFC!X265+'SF6'!X265</f>
        <v>49.987972737778641</v>
      </c>
      <c r="Y265" s="94">
        <f>+'CO2'!Y265+'abs CO2'!Y265+'CH4'!Y265*PCG!$C$5+N2O!Y265*PCG!$C$6+HFC!Y265+PFC!Y265+'SF6'!Y265</f>
        <v>56.762736792389909</v>
      </c>
      <c r="Z265" s="94">
        <f>+'CO2'!Z265+'abs CO2'!Z265+'CH4'!Z265*PCG!$C$5+N2O!Z265*PCG!$C$6+HFC!Z265+PFC!Z265+'SF6'!Z265</f>
        <v>60.49453598334172</v>
      </c>
      <c r="AA265" s="94">
        <f>+'CO2'!AA265+'abs CO2'!AA265+'CH4'!AA265*PCG!$C$5+N2O!AA265*PCG!$C$6+HFC!AA265+PFC!AA265+'SF6'!AA265</f>
        <v>61.486803034954107</v>
      </c>
      <c r="AB265" s="94">
        <f>+'CO2'!AB265+'abs CO2'!AB265+'CH4'!AB265*PCG!$C$5+N2O!AB265*PCG!$C$6+HFC!AB265+PFC!AB265+'SF6'!AB265</f>
        <v>65.185403597193556</v>
      </c>
      <c r="AC265" s="94">
        <f>+'CO2'!AC265+'abs CO2'!AC265+'CH4'!AC265*PCG!$C$5+N2O!AC265*PCG!$C$6+HFC!AC265+PFC!AC265+'SF6'!AC265</f>
        <v>72.73574726825764</v>
      </c>
      <c r="AD265" s="94">
        <f>+'CO2'!AD265+'abs CO2'!AD265+'CH4'!AD265*PCG!$C$5+N2O!AD265*PCG!$C$6+HFC!AD265+PFC!AD265+'SF6'!AD265</f>
        <v>68.754732475989456</v>
      </c>
      <c r="AE265" s="94">
        <f>+'CO2'!AE265+'abs CO2'!AE265+'CH4'!AE265*PCG!$C$5+N2O!AE265*PCG!$C$6+HFC!AE265+PFC!AE265+'SF6'!AE265</f>
        <v>72.235127855403547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63.116664970427003</v>
      </c>
      <c r="D269" s="33">
        <f t="shared" si="66"/>
        <v>62.518797433261092</v>
      </c>
      <c r="E269" s="33">
        <f t="shared" si="66"/>
        <v>64.509685910496046</v>
      </c>
      <c r="F269" s="33">
        <f t="shared" si="66"/>
        <v>65.169791076314894</v>
      </c>
      <c r="G269" s="33">
        <f t="shared" si="66"/>
        <v>65.663901879436395</v>
      </c>
      <c r="H269" s="33">
        <f t="shared" si="66"/>
        <v>67.835600125792695</v>
      </c>
      <c r="I269" s="33">
        <f t="shared" si="66"/>
        <v>69.387642783399571</v>
      </c>
      <c r="J269" s="33">
        <f t="shared" si="66"/>
        <v>69.228500974335901</v>
      </c>
      <c r="K269" s="33">
        <f t="shared" si="66"/>
        <v>68.856575822105924</v>
      </c>
      <c r="L269" s="33">
        <f t="shared" si="66"/>
        <v>70.42658526423709</v>
      </c>
      <c r="M269" s="33">
        <f t="shared" si="66"/>
        <v>65.340246746073035</v>
      </c>
      <c r="N269" s="33">
        <f t="shared" si="66"/>
        <v>66.861690053819018</v>
      </c>
      <c r="O269" s="33">
        <f t="shared" si="66"/>
        <v>67.066449041177208</v>
      </c>
      <c r="P269" s="33">
        <f t="shared" si="66"/>
        <v>63.130388468681346</v>
      </c>
      <c r="Q269" s="33">
        <f t="shared" si="66"/>
        <v>68.408755740690424</v>
      </c>
      <c r="R269" s="33">
        <f t="shared" si="66"/>
        <v>64.548853603260312</v>
      </c>
      <c r="S269" s="33">
        <f t="shared" si="66"/>
        <v>65.588380535954144</v>
      </c>
      <c r="T269" s="33">
        <f t="shared" si="66"/>
        <v>68.674828546215181</v>
      </c>
      <c r="U269" s="33">
        <f t="shared" si="66"/>
        <v>69.989950099764215</v>
      </c>
      <c r="V269" s="33">
        <f t="shared" si="66"/>
        <v>69.799752904105901</v>
      </c>
      <c r="W269" s="33">
        <f t="shared" si="66"/>
        <v>67.470596591605243</v>
      </c>
      <c r="X269" s="33">
        <f t="shared" si="66"/>
        <v>60.83457717736983</v>
      </c>
      <c r="Y269" s="33">
        <f t="shared" si="66"/>
        <v>59.523580430452782</v>
      </c>
      <c r="Z269" s="33">
        <f t="shared" si="66"/>
        <v>63.386780748032109</v>
      </c>
      <c r="AA269" s="33">
        <f t="shared" si="66"/>
        <v>63.827226160362528</v>
      </c>
      <c r="AB269" s="33">
        <f t="shared" si="66"/>
        <v>63.594585475080237</v>
      </c>
      <c r="AC269" s="33">
        <f t="shared" si="66"/>
        <v>64.991754898844334</v>
      </c>
      <c r="AD269" s="33">
        <f t="shared" si="66"/>
        <v>63.742212667183537</v>
      </c>
      <c r="AE269" s="33">
        <f t="shared" si="66"/>
        <v>64.297234677299912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22.8024924191702</v>
      </c>
      <c r="D270" s="33">
        <f t="shared" si="67"/>
        <v>22.627099621312738</v>
      </c>
      <c r="E270" s="33">
        <f t="shared" si="67"/>
        <v>23.164200259345243</v>
      </c>
      <c r="F270" s="33">
        <f t="shared" si="67"/>
        <v>23.843499199514063</v>
      </c>
      <c r="G270" s="33">
        <f t="shared" si="67"/>
        <v>23.910379701357748</v>
      </c>
      <c r="H270" s="33">
        <f t="shared" si="67"/>
        <v>24.520144131971332</v>
      </c>
      <c r="I270" s="33">
        <f t="shared" si="67"/>
        <v>24.859042375345606</v>
      </c>
      <c r="J270" s="33">
        <f t="shared" si="67"/>
        <v>24.824838820476231</v>
      </c>
      <c r="K270" s="33">
        <f t="shared" si="67"/>
        <v>24.320594048915972</v>
      </c>
      <c r="L270" s="33">
        <f t="shared" si="67"/>
        <v>24.66670300360493</v>
      </c>
      <c r="M270" s="33">
        <f t="shared" si="67"/>
        <v>23.235661629818178</v>
      </c>
      <c r="N270" s="33">
        <f t="shared" si="67"/>
        <v>23.623189055717773</v>
      </c>
      <c r="O270" s="33">
        <f t="shared" si="67"/>
        <v>23.955565500084077</v>
      </c>
      <c r="P270" s="33">
        <f t="shared" si="67"/>
        <v>22.416807863901397</v>
      </c>
      <c r="Q270" s="33">
        <f t="shared" si="67"/>
        <v>23.891819813314626</v>
      </c>
      <c r="R270" s="33">
        <f t="shared" si="67"/>
        <v>22.377889981528789</v>
      </c>
      <c r="S270" s="33">
        <f t="shared" si="67"/>
        <v>22.641958336533705</v>
      </c>
      <c r="T270" s="33">
        <f t="shared" si="67"/>
        <v>23.406370858494785</v>
      </c>
      <c r="U270" s="33">
        <f t="shared" si="67"/>
        <v>23.410872167246438</v>
      </c>
      <c r="V270" s="33">
        <f t="shared" si="67"/>
        <v>22.978973246696835</v>
      </c>
      <c r="W270" s="33">
        <f t="shared" si="67"/>
        <v>22.013824949061181</v>
      </c>
      <c r="X270" s="33">
        <f t="shared" si="67"/>
        <v>18.991574755439977</v>
      </c>
      <c r="Y270" s="33">
        <f t="shared" si="67"/>
        <v>18.549347955594811</v>
      </c>
      <c r="Z270" s="33">
        <f t="shared" si="67"/>
        <v>19.816879316233788</v>
      </c>
      <c r="AA270" s="33">
        <f t="shared" si="67"/>
        <v>19.551338945510096</v>
      </c>
      <c r="AB270" s="33">
        <f t="shared" si="67"/>
        <v>18.938107756255363</v>
      </c>
      <c r="AC270" s="33">
        <f t="shared" si="67"/>
        <v>18.560212457611492</v>
      </c>
      <c r="AD270" s="33">
        <f t="shared" si="67"/>
        <v>18.157773158414617</v>
      </c>
      <c r="AE270" s="33">
        <f t="shared" si="67"/>
        <v>17.81450889599358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5.1070833756311007</v>
      </c>
      <c r="D271" s="94">
        <f>+'CO2'!D271+'abs CO2'!D271+'CH4'!D271*PCG!$C$5+N2O!D271*PCG!$C$6+HFC!D271+PFC!D271+'SF6'!D271</f>
        <v>4.8838602250340255</v>
      </c>
      <c r="E271" s="94">
        <f>+'CO2'!E271+'abs CO2'!E271+'CH4'!E271*PCG!$C$5+N2O!E271*PCG!$C$6+HFC!E271+PFC!E271+'SF6'!E271</f>
        <v>5.3931812099010523</v>
      </c>
      <c r="F271" s="94">
        <f>+'CO2'!F271+'abs CO2'!F271+'CH4'!F271*PCG!$C$5+N2O!F271*PCG!$C$6+HFC!F271+PFC!F271+'SF6'!F271</f>
        <v>6.0495443260329962</v>
      </c>
      <c r="G271" s="94">
        <f>+'CO2'!G271+'abs CO2'!G271+'CH4'!G271*PCG!$C$5+N2O!G271*PCG!$C$6+HFC!G271+PFC!G271+'SF6'!G271</f>
        <v>6.0562681311077373</v>
      </c>
      <c r="H271" s="94">
        <f>+'CO2'!H271+'abs CO2'!H271+'CH4'!H271*PCG!$C$5+N2O!H271*PCG!$C$6+HFC!H271+PFC!H271+'SF6'!H271</f>
        <v>6.6675448622670537</v>
      </c>
      <c r="I271" s="94">
        <f>+'CO2'!I271+'abs CO2'!I271+'CH4'!I271*PCG!$C$5+N2O!I271*PCG!$C$6+HFC!I271+PFC!I271+'SF6'!I271</f>
        <v>6.9362722666197403</v>
      </c>
      <c r="J271" s="94">
        <f>+'CO2'!J271+'abs CO2'!J271+'CH4'!J271*PCG!$C$5+N2O!J271*PCG!$C$6+HFC!J271+PFC!J271+'SF6'!J271</f>
        <v>6.8338333564797811</v>
      </c>
      <c r="K271" s="94">
        <f>+'CO2'!K271+'abs CO2'!K271+'CH4'!K271*PCG!$C$5+N2O!K271*PCG!$C$6+HFC!K271+PFC!K271+'SF6'!K271</f>
        <v>6.6334765375064055</v>
      </c>
      <c r="L271" s="94">
        <f>+'CO2'!L271+'abs CO2'!L271+'CH4'!L271*PCG!$C$5+N2O!L271*PCG!$C$6+HFC!L271+PFC!L271+'SF6'!L271</f>
        <v>7.2599524031827904</v>
      </c>
      <c r="M271" s="94">
        <f>+'CO2'!M271+'abs CO2'!M271+'CH4'!M271*PCG!$C$5+N2O!M271*PCG!$C$6+HFC!M271+PFC!M271+'SF6'!M271</f>
        <v>6.2491811596812656</v>
      </c>
      <c r="N271" s="94">
        <f>+'CO2'!N271+'abs CO2'!N271+'CH4'!N271*PCG!$C$5+N2O!N271*PCG!$C$6+HFC!N271+PFC!N271+'SF6'!N271</f>
        <v>6.7134488306946283</v>
      </c>
      <c r="O271" s="94">
        <f>+'CO2'!O271+'abs CO2'!O271+'CH4'!O271*PCG!$C$5+N2O!O271*PCG!$C$6+HFC!O271+PFC!O271+'SF6'!O271</f>
        <v>7.3523341491632648</v>
      </c>
      <c r="P271" s="94">
        <f>+'CO2'!P271+'abs CO2'!P271+'CH4'!P271*PCG!$C$5+N2O!P271*PCG!$C$6+HFC!P271+PFC!P271+'SF6'!P271</f>
        <v>6.293561156110913</v>
      </c>
      <c r="Q271" s="94">
        <f>+'CO2'!Q271+'abs CO2'!Q271+'CH4'!Q271*PCG!$C$5+N2O!Q271*PCG!$C$6+HFC!Q271+PFC!Q271+'SF6'!Q271</f>
        <v>8.1275662153271107</v>
      </c>
      <c r="R271" s="94">
        <f>+'CO2'!R271+'abs CO2'!R271+'CH4'!R271*PCG!$C$5+N2O!R271*PCG!$C$6+HFC!R271+PFC!R271+'SF6'!R271</f>
        <v>6.9282834212162347</v>
      </c>
      <c r="S271" s="94">
        <f>+'CO2'!S271+'abs CO2'!S271+'CH4'!S271*PCG!$C$5+N2O!S271*PCG!$C$6+HFC!S271+PFC!S271+'SF6'!S271</f>
        <v>7.5079970597772752</v>
      </c>
      <c r="T271" s="94">
        <f>+'CO2'!T271+'abs CO2'!T271+'CH4'!T271*PCG!$C$5+N2O!T271*PCG!$C$6+HFC!T271+PFC!T271+'SF6'!T271</f>
        <v>8.7239392892000627</v>
      </c>
      <c r="U271" s="94">
        <f>+'CO2'!U271+'abs CO2'!U271+'CH4'!U271*PCG!$C$5+N2O!U271*PCG!$C$6+HFC!U271+PFC!U271+'SF6'!U271</f>
        <v>9.7236866792999272</v>
      </c>
      <c r="V271" s="94">
        <f>+'CO2'!V271+'abs CO2'!V271+'CH4'!V271*PCG!$C$5+N2O!V271*PCG!$C$6+HFC!V271+PFC!V271+'SF6'!V271</f>
        <v>10.258653133916514</v>
      </c>
      <c r="W271" s="94">
        <f>+'CO2'!W271+'abs CO2'!W271+'CH4'!W271*PCG!$C$5+N2O!W271*PCG!$C$6+HFC!W271+PFC!W271+'SF6'!W271</f>
        <v>10.220394785123236</v>
      </c>
      <c r="X271" s="94">
        <f>+'CO2'!X271+'abs CO2'!X271+'CH4'!X271*PCG!$C$5+N2O!X271*PCG!$C$6+HFC!X271+PFC!X271+'SF6'!X271</f>
        <v>8.2046106276086217</v>
      </c>
      <c r="Y271" s="94">
        <f>+'CO2'!Y271+'abs CO2'!Y271+'CH4'!Y271*PCG!$C$5+N2O!Y271*PCG!$C$6+HFC!Y271+PFC!Y271+'SF6'!Y271</f>
        <v>6.5196446635787293</v>
      </c>
      <c r="Z271" s="94">
        <f>+'CO2'!Z271+'abs CO2'!Z271+'CH4'!Z271*PCG!$C$5+N2O!Z271*PCG!$C$6+HFC!Z271+PFC!Z271+'SF6'!Z271</f>
        <v>6.8130147598074959</v>
      </c>
      <c r="AA271" s="94">
        <f>+'CO2'!AA271+'abs CO2'!AA271+'CH4'!AA271*PCG!$C$5+N2O!AA271*PCG!$C$6+HFC!AA271+PFC!AA271+'SF6'!AA271</f>
        <v>7.5076446384790296</v>
      </c>
      <c r="AB271" s="94">
        <f>+'CO2'!AB271+'abs CO2'!AB271+'CH4'!AB271*PCG!$C$5+N2O!AB271*PCG!$C$6+HFC!AB271+PFC!AB271+'SF6'!AB271</f>
        <v>7.7194583854835903</v>
      </c>
      <c r="AC271" s="94">
        <f>+'CO2'!AC271+'abs CO2'!AC271+'CH4'!AC271*PCG!$C$5+N2O!AC271*PCG!$C$6+HFC!AC271+PFC!AC271+'SF6'!AC271</f>
        <v>8.1651202587217302</v>
      </c>
      <c r="AD271" s="94">
        <f>+'CO2'!AD271+'abs CO2'!AD271+'CH4'!AD271*PCG!$C$5+N2O!AD271*PCG!$C$6+HFC!AD271+PFC!AD271+'SF6'!AD271</f>
        <v>8.6107821319598692</v>
      </c>
      <c r="AE271" s="94">
        <f>+'CO2'!AE271+'abs CO2'!AE271+'CH4'!AE271*PCG!$C$5+N2O!AE271*PCG!$C$6+HFC!AE271+PFC!AE271+'SF6'!AE271</f>
        <v>9.0564440051980064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1.1140028131626238</v>
      </c>
      <c r="D272" s="33">
        <f t="shared" si="68"/>
        <v>1.1520283128049651</v>
      </c>
      <c r="E272" s="33">
        <f t="shared" si="68"/>
        <v>1.1980537497271753</v>
      </c>
      <c r="F272" s="33">
        <f t="shared" si="68"/>
        <v>1.1980104175369308</v>
      </c>
      <c r="G272" s="33">
        <f t="shared" si="68"/>
        <v>1.2255535369341222</v>
      </c>
      <c r="H272" s="33">
        <f t="shared" si="68"/>
        <v>1.4318228714542938</v>
      </c>
      <c r="I272" s="33">
        <f t="shared" si="68"/>
        <v>1.5113013011109375</v>
      </c>
      <c r="J272" s="33">
        <f t="shared" si="68"/>
        <v>1.611918649209511</v>
      </c>
      <c r="K272" s="33">
        <f t="shared" si="68"/>
        <v>1.642743777328552</v>
      </c>
      <c r="L272" s="33">
        <f t="shared" si="68"/>
        <v>1.707720755786869</v>
      </c>
      <c r="M272" s="33">
        <f t="shared" si="68"/>
        <v>1.625712447628328</v>
      </c>
      <c r="N272" s="33">
        <f t="shared" si="68"/>
        <v>2.4313411517472572</v>
      </c>
      <c r="O272" s="33">
        <f t="shared" si="68"/>
        <v>2.4008952396915872</v>
      </c>
      <c r="P272" s="33">
        <f t="shared" si="68"/>
        <v>2.2095540029440728</v>
      </c>
      <c r="Q272" s="33">
        <f t="shared" si="68"/>
        <v>2.1297774779296703</v>
      </c>
      <c r="R272" s="33">
        <f t="shared" si="68"/>
        <v>2.0956351064445737</v>
      </c>
      <c r="S272" s="33">
        <f t="shared" si="68"/>
        <v>2.0922059579612475</v>
      </c>
      <c r="T272" s="33">
        <f t="shared" si="68"/>
        <v>1.941953357828206</v>
      </c>
      <c r="U272" s="33">
        <f t="shared" si="68"/>
        <v>1.8648898573886374</v>
      </c>
      <c r="V272" s="33">
        <f t="shared" si="68"/>
        <v>1.8129197253514659</v>
      </c>
      <c r="W272" s="33">
        <f t="shared" si="68"/>
        <v>1.7973310586614542</v>
      </c>
      <c r="X272" s="33">
        <f t="shared" si="68"/>
        <v>1.8190193277681614</v>
      </c>
      <c r="Y272" s="33">
        <f t="shared" si="68"/>
        <v>2.0071577890078087</v>
      </c>
      <c r="Z272" s="33">
        <f t="shared" si="68"/>
        <v>1.9412519295698849</v>
      </c>
      <c r="AA272" s="33">
        <f t="shared" si="68"/>
        <v>1.8500863542903663</v>
      </c>
      <c r="AB272" s="33">
        <f t="shared" si="68"/>
        <v>1.8873122864264189</v>
      </c>
      <c r="AC272" s="33">
        <f t="shared" si="68"/>
        <v>1.8781688027114896</v>
      </c>
      <c r="AD272" s="33">
        <f t="shared" si="68"/>
        <v>1.8323104797824574</v>
      </c>
      <c r="AE272" s="33">
        <f t="shared" si="68"/>
        <v>1.8446881591880275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1.1140028131626238</v>
      </c>
      <c r="D273" s="94">
        <f>+'CO2'!D273+'abs CO2'!D273+'CH4'!D273*PCG!$C$5+N2O!D273*PCG!$C$6+HFC!D273+PFC!D273+'SF6'!D273</f>
        <v>1.1520283128049651</v>
      </c>
      <c r="E273" s="94">
        <f>+'CO2'!E273+'abs CO2'!E273+'CH4'!E273*PCG!$C$5+N2O!E273*PCG!$C$6+HFC!E273+PFC!E273+'SF6'!E273</f>
        <v>1.1980537497271753</v>
      </c>
      <c r="F273" s="94">
        <f>+'CO2'!F273+'abs CO2'!F273+'CH4'!F273*PCG!$C$5+N2O!F273*PCG!$C$6+HFC!F273+PFC!F273+'SF6'!F273</f>
        <v>1.1980104175369308</v>
      </c>
      <c r="G273" s="94">
        <f>+'CO2'!G273+'abs CO2'!G273+'CH4'!G273*PCG!$C$5+N2O!G273*PCG!$C$6+HFC!G273+PFC!G273+'SF6'!G273</f>
        <v>1.2255535369341222</v>
      </c>
      <c r="H273" s="94">
        <f>+'CO2'!H273+'abs CO2'!H273+'CH4'!H273*PCG!$C$5+N2O!H273*PCG!$C$6+HFC!H273+PFC!H273+'SF6'!H273</f>
        <v>1.4318228714542938</v>
      </c>
      <c r="I273" s="94">
        <f>+'CO2'!I273+'abs CO2'!I273+'CH4'!I273*PCG!$C$5+N2O!I273*PCG!$C$6+HFC!I273+PFC!I273+'SF6'!I273</f>
        <v>1.5113013011109375</v>
      </c>
      <c r="J273" s="94">
        <f>+'CO2'!J273+'abs CO2'!J273+'CH4'!J273*PCG!$C$5+N2O!J273*PCG!$C$6+HFC!J273+PFC!J273+'SF6'!J273</f>
        <v>1.611918649209511</v>
      </c>
      <c r="K273" s="94">
        <f>+'CO2'!K273+'abs CO2'!K273+'CH4'!K273*PCG!$C$5+N2O!K273*PCG!$C$6+HFC!K273+PFC!K273+'SF6'!K273</f>
        <v>1.642743777328552</v>
      </c>
      <c r="L273" s="94">
        <f>+'CO2'!L273+'abs CO2'!L273+'CH4'!L273*PCG!$C$5+N2O!L273*PCG!$C$6+HFC!L273+PFC!L273+'SF6'!L273</f>
        <v>1.707720755786869</v>
      </c>
      <c r="M273" s="94">
        <f>+'CO2'!M273+'abs CO2'!M273+'CH4'!M273*PCG!$C$5+N2O!M273*PCG!$C$6+HFC!M273+PFC!M273+'SF6'!M273</f>
        <v>1.625712447628328</v>
      </c>
      <c r="N273" s="94">
        <f>+'CO2'!N273+'abs CO2'!N273+'CH4'!N273*PCG!$C$5+N2O!N273*PCG!$C$6+HFC!N273+PFC!N273+'SF6'!N273</f>
        <v>2.4313411517472572</v>
      </c>
      <c r="O273" s="94">
        <f>+'CO2'!O273+'abs CO2'!O273+'CH4'!O273*PCG!$C$5+N2O!O273*PCG!$C$6+HFC!O273+PFC!O273+'SF6'!O273</f>
        <v>2.4008952396915872</v>
      </c>
      <c r="P273" s="94">
        <f>+'CO2'!P273+'abs CO2'!P273+'CH4'!P273*PCG!$C$5+N2O!P273*PCG!$C$6+HFC!P273+PFC!P273+'SF6'!P273</f>
        <v>2.2095540029440728</v>
      </c>
      <c r="Q273" s="94">
        <f>+'CO2'!Q273+'abs CO2'!Q273+'CH4'!Q273*PCG!$C$5+N2O!Q273*PCG!$C$6+HFC!Q273+PFC!Q273+'SF6'!Q273</f>
        <v>2.1297774779296703</v>
      </c>
      <c r="R273" s="94">
        <f>+'CO2'!R273+'abs CO2'!R273+'CH4'!R273*PCG!$C$5+N2O!R273*PCG!$C$6+HFC!R273+PFC!R273+'SF6'!R273</f>
        <v>2.0956351064445737</v>
      </c>
      <c r="S273" s="94">
        <f>+'CO2'!S273+'abs CO2'!S273+'CH4'!S273*PCG!$C$5+N2O!S273*PCG!$C$6+HFC!S273+PFC!S273+'SF6'!S273</f>
        <v>2.0922059579612475</v>
      </c>
      <c r="T273" s="94">
        <f>+'CO2'!T273+'abs CO2'!T273+'CH4'!T273*PCG!$C$5+N2O!T273*PCG!$C$6+HFC!T273+PFC!T273+'SF6'!T273</f>
        <v>1.941953357828206</v>
      </c>
      <c r="U273" s="94">
        <f>+'CO2'!U273+'abs CO2'!U273+'CH4'!U273*PCG!$C$5+N2O!U273*PCG!$C$6+HFC!U273+PFC!U273+'SF6'!U273</f>
        <v>1.8648898573886374</v>
      </c>
      <c r="V273" s="94">
        <f>+'CO2'!V273+'abs CO2'!V273+'CH4'!V273*PCG!$C$5+N2O!V273*PCG!$C$6+HFC!V273+PFC!V273+'SF6'!V273</f>
        <v>1.8129197253514659</v>
      </c>
      <c r="W273" s="94">
        <f>+'CO2'!W273+'abs CO2'!W273+'CH4'!W273*PCG!$C$5+N2O!W273*PCG!$C$6+HFC!W273+PFC!W273+'SF6'!W273</f>
        <v>1.7973310586614542</v>
      </c>
      <c r="X273" s="94">
        <f>+'CO2'!X273+'abs CO2'!X273+'CH4'!X273*PCG!$C$5+N2O!X273*PCG!$C$6+HFC!X273+PFC!X273+'SF6'!X273</f>
        <v>1.8190193277681614</v>
      </c>
      <c r="Y273" s="94">
        <f>+'CO2'!Y273+'abs CO2'!Y273+'CH4'!Y273*PCG!$C$5+N2O!Y273*PCG!$C$6+HFC!Y273+PFC!Y273+'SF6'!Y273</f>
        <v>2.0071577890078087</v>
      </c>
      <c r="Z273" s="94">
        <f>+'CO2'!Z273+'abs CO2'!Z273+'CH4'!Z273*PCG!$C$5+N2O!Z273*PCG!$C$6+HFC!Z273+PFC!Z273+'SF6'!Z273</f>
        <v>1.9412519295698849</v>
      </c>
      <c r="AA273" s="94">
        <f>+'CO2'!AA273+'abs CO2'!AA273+'CH4'!AA273*PCG!$C$5+N2O!AA273*PCG!$C$6+HFC!AA273+PFC!AA273+'SF6'!AA273</f>
        <v>1.8500863542903663</v>
      </c>
      <c r="AB273" s="94">
        <f>+'CO2'!AB273+'abs CO2'!AB273+'CH4'!AB273*PCG!$C$5+N2O!AB273*PCG!$C$6+HFC!AB273+PFC!AB273+'SF6'!AB273</f>
        <v>1.8873122864264189</v>
      </c>
      <c r="AC273" s="94">
        <f>+'CO2'!AC273+'abs CO2'!AC273+'CH4'!AC273*PCG!$C$5+N2O!AC273*PCG!$C$6+HFC!AC273+PFC!AC273+'SF6'!AC273</f>
        <v>1.8781688027114896</v>
      </c>
      <c r="AD273" s="94">
        <f>+'CO2'!AD273+'abs CO2'!AD273+'CH4'!AD273*PCG!$C$5+N2O!AD273*PCG!$C$6+HFC!AD273+PFC!AD273+'SF6'!AD273</f>
        <v>1.8323104797824574</v>
      </c>
      <c r="AE273" s="94">
        <f>+'CO2'!AE273+'abs CO2'!AE273+'CH4'!AE273*PCG!$C$5+N2O!AE273*PCG!$C$6+HFC!AE273+PFC!AE273+'SF6'!AE273</f>
        <v>1.8446881591880275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16.581406230376476</v>
      </c>
      <c r="D276" s="94">
        <f>+'CO2'!D276+'abs CO2'!D276+'CH4'!D276*PCG!$C$5+N2O!D276*PCG!$C$6+HFC!D276+PFC!D276+'SF6'!D276</f>
        <v>16.591211083473748</v>
      </c>
      <c r="E276" s="94">
        <f>+'CO2'!E276+'abs CO2'!E276+'CH4'!E276*PCG!$C$5+N2O!E276*PCG!$C$6+HFC!E276+PFC!E276+'SF6'!E276</f>
        <v>16.572965299717016</v>
      </c>
      <c r="F276" s="94">
        <f>+'CO2'!F276+'abs CO2'!F276+'CH4'!F276*PCG!$C$5+N2O!F276*PCG!$C$6+HFC!F276+PFC!F276+'SF6'!F276</f>
        <v>16.595944455944135</v>
      </c>
      <c r="G276" s="94">
        <f>+'CO2'!G276+'abs CO2'!G276+'CH4'!G276*PCG!$C$5+N2O!G276*PCG!$C$6+HFC!G276+PFC!G276+'SF6'!G276</f>
        <v>16.62855803331589</v>
      </c>
      <c r="H276" s="94">
        <f>+'CO2'!H276+'abs CO2'!H276+'CH4'!H276*PCG!$C$5+N2O!H276*PCG!$C$6+HFC!H276+PFC!H276+'SF6'!H276</f>
        <v>16.420776398249984</v>
      </c>
      <c r="I276" s="94">
        <f>+'CO2'!I276+'abs CO2'!I276+'CH4'!I276*PCG!$C$5+N2O!I276*PCG!$C$6+HFC!I276+PFC!I276+'SF6'!I276</f>
        <v>16.411468807614927</v>
      </c>
      <c r="J276" s="94">
        <f>+'CO2'!J276+'abs CO2'!J276+'CH4'!J276*PCG!$C$5+N2O!J276*PCG!$C$6+HFC!J276+PFC!J276+'SF6'!J276</f>
        <v>16.379086814786938</v>
      </c>
      <c r="K276" s="94">
        <f>+'CO2'!K276+'abs CO2'!K276+'CH4'!K276*PCG!$C$5+N2O!K276*PCG!$C$6+HFC!K276+PFC!K276+'SF6'!K276</f>
        <v>16.044373734081013</v>
      </c>
      <c r="L276" s="94">
        <f>+'CO2'!L276+'abs CO2'!L276+'CH4'!L276*PCG!$C$5+N2O!L276*PCG!$C$6+HFC!L276+PFC!L276+'SF6'!L276</f>
        <v>15.69902984463527</v>
      </c>
      <c r="M276" s="94">
        <f>+'CO2'!M276+'abs CO2'!M276+'CH4'!M276*PCG!$C$5+N2O!M276*PCG!$C$6+HFC!M276+PFC!M276+'SF6'!M276</f>
        <v>15.360768022508585</v>
      </c>
      <c r="N276" s="94">
        <f>+'CO2'!N276+'abs CO2'!N276+'CH4'!N276*PCG!$C$5+N2O!N276*PCG!$C$6+HFC!N276+PFC!N276+'SF6'!N276</f>
        <v>14.478399073275888</v>
      </c>
      <c r="O276" s="94">
        <f>+'CO2'!O276+'abs CO2'!O276+'CH4'!O276*PCG!$C$5+N2O!O276*PCG!$C$6+HFC!O276+PFC!O276+'SF6'!O276</f>
        <v>14.202336111229227</v>
      </c>
      <c r="P276" s="94">
        <f>+'CO2'!P276+'abs CO2'!P276+'CH4'!P276*PCG!$C$5+N2O!P276*PCG!$C$6+HFC!P276+PFC!P276+'SF6'!P276</f>
        <v>13.913692704846413</v>
      </c>
      <c r="Q276" s="94">
        <f>+'CO2'!Q276+'abs CO2'!Q276+'CH4'!Q276*PCG!$C$5+N2O!Q276*PCG!$C$6+HFC!Q276+PFC!Q276+'SF6'!Q276</f>
        <v>13.634476120057847</v>
      </c>
      <c r="R276" s="94">
        <f>+'CO2'!R276+'abs CO2'!R276+'CH4'!R276*PCG!$C$5+N2O!R276*PCG!$C$6+HFC!R276+PFC!R276+'SF6'!R276</f>
        <v>13.353971453867983</v>
      </c>
      <c r="S276" s="94">
        <f>+'CO2'!S276+'abs CO2'!S276+'CH4'!S276*PCG!$C$5+N2O!S276*PCG!$C$6+HFC!S276+PFC!S276+'SF6'!S276</f>
        <v>13.041755318795184</v>
      </c>
      <c r="T276" s="94">
        <f>+'CO2'!T276+'abs CO2'!T276+'CH4'!T276*PCG!$C$5+N2O!T276*PCG!$C$6+HFC!T276+PFC!T276+'SF6'!T276</f>
        <v>12.740478211466517</v>
      </c>
      <c r="U276" s="94">
        <f>+'CO2'!U276+'abs CO2'!U276+'CH4'!U276*PCG!$C$5+N2O!U276*PCG!$C$6+HFC!U276+PFC!U276+'SF6'!U276</f>
        <v>11.822295630557873</v>
      </c>
      <c r="V276" s="94">
        <f>+'CO2'!V276+'abs CO2'!V276+'CH4'!V276*PCG!$C$5+N2O!V276*PCG!$C$6+HFC!V276+PFC!V276+'SF6'!V276</f>
        <v>10.907400387428854</v>
      </c>
      <c r="W276" s="94">
        <f>+'CO2'!W276+'abs CO2'!W276+'CH4'!W276*PCG!$C$5+N2O!W276*PCG!$C$6+HFC!W276+PFC!W276+'SF6'!W276</f>
        <v>9.9960991052764907</v>
      </c>
      <c r="X276" s="94">
        <f>+'CO2'!X276+'abs CO2'!X276+'CH4'!X276*PCG!$C$5+N2O!X276*PCG!$C$6+HFC!X276+PFC!X276+'SF6'!X276</f>
        <v>8.9679448000631954</v>
      </c>
      <c r="Y276" s="94">
        <f>+'CO2'!Y276+'abs CO2'!Y276+'CH4'!Y276*PCG!$C$5+N2O!Y276*PCG!$C$6+HFC!Y276+PFC!Y276+'SF6'!Y276</f>
        <v>10.022545503008272</v>
      </c>
      <c r="Z276" s="94">
        <f>+'CO2'!Z276+'abs CO2'!Z276+'CH4'!Z276*PCG!$C$5+N2O!Z276*PCG!$C$6+HFC!Z276+PFC!Z276+'SF6'!Z276</f>
        <v>11.062612626856405</v>
      </c>
      <c r="AA276" s="94">
        <f>+'CO2'!AA276+'abs CO2'!AA276+'CH4'!AA276*PCG!$C$5+N2O!AA276*PCG!$C$6+HFC!AA276+PFC!AA276+'SF6'!AA276</f>
        <v>10.193607952740701</v>
      </c>
      <c r="AB276" s="94">
        <f>+'CO2'!AB276+'abs CO2'!AB276+'CH4'!AB276*PCG!$C$5+N2O!AB276*PCG!$C$6+HFC!AB276+PFC!AB276+'SF6'!AB276</f>
        <v>9.3313370843453551</v>
      </c>
      <c r="AC276" s="94">
        <f>+'CO2'!AC276+'abs CO2'!AC276+'CH4'!AC276*PCG!$C$5+N2O!AC276*PCG!$C$6+HFC!AC276+PFC!AC276+'SF6'!AC276</f>
        <v>8.5169233961782727</v>
      </c>
      <c r="AD276" s="94">
        <f>+'CO2'!AD276+'abs CO2'!AD276+'CH4'!AD276*PCG!$C$5+N2O!AD276*PCG!$C$6+HFC!AD276+PFC!AD276+'SF6'!AD276</f>
        <v>7.714680546672291</v>
      </c>
      <c r="AE276" s="94">
        <f>+'CO2'!AE276+'abs CO2'!AE276+'CH4'!AE276*PCG!$C$5+N2O!AE276*PCG!$C$6+HFC!AE276+PFC!AE276+'SF6'!AE276</f>
        <v>6.9133767316075456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40.314172551256803</v>
      </c>
      <c r="D277" s="33">
        <f t="shared" si="69"/>
        <v>39.891697811948355</v>
      </c>
      <c r="E277" s="33">
        <f t="shared" si="69"/>
        <v>41.34548565115081</v>
      </c>
      <c r="F277" s="33">
        <f t="shared" si="69"/>
        <v>41.32629187680083</v>
      </c>
      <c r="G277" s="33">
        <f t="shared" si="69"/>
        <v>41.753522178078654</v>
      </c>
      <c r="H277" s="33">
        <f t="shared" si="69"/>
        <v>43.315455993821359</v>
      </c>
      <c r="I277" s="33">
        <f t="shared" si="69"/>
        <v>44.528600408053961</v>
      </c>
      <c r="J277" s="33">
        <f t="shared" si="69"/>
        <v>44.403662153859671</v>
      </c>
      <c r="K277" s="33">
        <f t="shared" si="69"/>
        <v>44.53598177318996</v>
      </c>
      <c r="L277" s="33">
        <f t="shared" si="69"/>
        <v>45.75988226063216</v>
      </c>
      <c r="M277" s="33">
        <f t="shared" si="69"/>
        <v>42.104585116254853</v>
      </c>
      <c r="N277" s="33">
        <f t="shared" si="69"/>
        <v>43.238500998101252</v>
      </c>
      <c r="O277" s="33">
        <f t="shared" si="69"/>
        <v>43.110883541093131</v>
      </c>
      <c r="P277" s="33">
        <f t="shared" si="69"/>
        <v>40.713580604779949</v>
      </c>
      <c r="Q277" s="33">
        <f t="shared" si="69"/>
        <v>44.516935927375798</v>
      </c>
      <c r="R277" s="33">
        <f t="shared" si="69"/>
        <v>42.170963621731516</v>
      </c>
      <c r="S277" s="33">
        <f t="shared" si="69"/>
        <v>42.946422199420432</v>
      </c>
      <c r="T277" s="33">
        <f t="shared" si="69"/>
        <v>45.268457687720399</v>
      </c>
      <c r="U277" s="33">
        <f t="shared" si="69"/>
        <v>46.579077932517777</v>
      </c>
      <c r="V277" s="33">
        <f t="shared" si="69"/>
        <v>46.820779657409069</v>
      </c>
      <c r="W277" s="33">
        <f t="shared" si="69"/>
        <v>45.456771642544062</v>
      </c>
      <c r="X277" s="33">
        <f t="shared" si="69"/>
        <v>41.843002421929853</v>
      </c>
      <c r="Y277" s="33">
        <f t="shared" si="69"/>
        <v>40.97423247485797</v>
      </c>
      <c r="Z277" s="33">
        <f t="shared" si="69"/>
        <v>43.569901431798321</v>
      </c>
      <c r="AA277" s="33">
        <f t="shared" si="69"/>
        <v>44.275887214852432</v>
      </c>
      <c r="AB277" s="33">
        <f t="shared" si="69"/>
        <v>44.656477718824874</v>
      </c>
      <c r="AC277" s="33">
        <f t="shared" si="69"/>
        <v>46.431542441232835</v>
      </c>
      <c r="AD277" s="33">
        <f t="shared" si="69"/>
        <v>45.584439508768916</v>
      </c>
      <c r="AE277" s="33">
        <f t="shared" si="69"/>
        <v>46.482725781306328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11.490937595169974</v>
      </c>
      <c r="D278" s="94">
        <f>+'CO2'!D278+'abs CO2'!D278+'CH4'!D278*PCG!$C$5+N2O!D278*PCG!$C$6+HFC!D278+PFC!D278+'SF6'!D278</f>
        <v>10.988685506326556</v>
      </c>
      <c r="E278" s="94">
        <f>+'CO2'!E278+'abs CO2'!E278+'CH4'!E278*PCG!$C$5+N2O!E278*PCG!$C$6+HFC!E278+PFC!E278+'SF6'!E278</f>
        <v>12.134657722277366</v>
      </c>
      <c r="F278" s="94">
        <f>+'CO2'!F278+'abs CO2'!F278+'CH4'!F278*PCG!$C$5+N2O!F278*PCG!$C$6+HFC!F278+PFC!F278+'SF6'!F278</f>
        <v>13.611474733574239</v>
      </c>
      <c r="G278" s="94">
        <f>+'CO2'!G278+'abs CO2'!G278+'CH4'!G278*PCG!$C$5+N2O!G278*PCG!$C$6+HFC!G278+PFC!G278+'SF6'!G278</f>
        <v>13.626603294992407</v>
      </c>
      <c r="H278" s="94">
        <f>+'CO2'!H278+'abs CO2'!H278+'CH4'!H278*PCG!$C$5+N2O!H278*PCG!$C$6+HFC!H278+PFC!H278+'SF6'!H278</f>
        <v>15.001975940100865</v>
      </c>
      <c r="I278" s="94">
        <f>+'CO2'!I278+'abs CO2'!I278+'CH4'!I278*PCG!$C$5+N2O!I278*PCG!$C$6+HFC!I278+PFC!I278+'SF6'!I278</f>
        <v>15.606612599894413</v>
      </c>
      <c r="J278" s="94">
        <f>+'CO2'!J278+'abs CO2'!J278+'CH4'!J278*PCG!$C$5+N2O!J278*PCG!$C$6+HFC!J278+PFC!J278+'SF6'!J278</f>
        <v>15.376125052079505</v>
      </c>
      <c r="K278" s="94">
        <f>+'CO2'!K278+'abs CO2'!K278+'CH4'!K278*PCG!$C$5+N2O!K278*PCG!$C$6+HFC!K278+PFC!K278+'SF6'!K278</f>
        <v>14.925322209389407</v>
      </c>
      <c r="L278" s="94">
        <f>+'CO2'!L278+'abs CO2'!L278+'CH4'!L278*PCG!$C$5+N2O!L278*PCG!$C$6+HFC!L278+PFC!L278+'SF6'!L278</f>
        <v>16.334892907161276</v>
      </c>
      <c r="M278" s="94">
        <f>+'CO2'!M278+'abs CO2'!M278+'CH4'!M278*PCG!$C$5+N2O!M278*PCG!$C$6+HFC!M278+PFC!M278+'SF6'!M278</f>
        <v>14.060657609282849</v>
      </c>
      <c r="N278" s="94">
        <f>+'CO2'!N278+'abs CO2'!N278+'CH4'!N278*PCG!$C$5+N2O!N278*PCG!$C$6+HFC!N278+PFC!N278+'SF6'!N278</f>
        <v>15.105259869062909</v>
      </c>
      <c r="O278" s="94">
        <f>+'CO2'!O278+'abs CO2'!O278+'CH4'!O278*PCG!$C$5+N2O!O278*PCG!$C$6+HFC!O278+PFC!O278+'SF6'!O278</f>
        <v>16.542751835617342</v>
      </c>
      <c r="P278" s="94">
        <f>+'CO2'!P278+'abs CO2'!P278+'CH4'!P278*PCG!$C$5+N2O!P278*PCG!$C$6+HFC!P278+PFC!P278+'SF6'!P278</f>
        <v>14.160512601249552</v>
      </c>
      <c r="Q278" s="94">
        <f>+'CO2'!Q278+'abs CO2'!Q278+'CH4'!Q278*PCG!$C$5+N2O!Q278*PCG!$C$6+HFC!Q278+PFC!Q278+'SF6'!Q278</f>
        <v>18.287023984486002</v>
      </c>
      <c r="R278" s="94">
        <f>+'CO2'!R278+'abs CO2'!R278+'CH4'!R278*PCG!$C$5+N2O!R278*PCG!$C$6+HFC!R278+PFC!R278+'SF6'!R278</f>
        <v>15.588637697736525</v>
      </c>
      <c r="S278" s="94">
        <f>+'CO2'!S278+'abs CO2'!S278+'CH4'!S278*PCG!$C$5+N2O!S278*PCG!$C$6+HFC!S278+PFC!S278+'SF6'!S278</f>
        <v>16.892993384498865</v>
      </c>
      <c r="T278" s="94">
        <f>+'CO2'!T278+'abs CO2'!T278+'CH4'!T278*PCG!$C$5+N2O!T278*PCG!$C$6+HFC!T278+PFC!T278+'SF6'!T278</f>
        <v>19.628863400700137</v>
      </c>
      <c r="U278" s="94">
        <f>+'CO2'!U278+'abs CO2'!U278+'CH4'!U278*PCG!$C$5+N2O!U278*PCG!$C$6+HFC!U278+PFC!U278+'SF6'!U278</f>
        <v>21.878295028424834</v>
      </c>
      <c r="V278" s="94">
        <f>+'CO2'!V278+'abs CO2'!V278+'CH4'!V278*PCG!$C$5+N2O!V278*PCG!$C$6+HFC!V278+PFC!V278+'SF6'!V278</f>
        <v>23.081969551312152</v>
      </c>
      <c r="W278" s="94">
        <f>+'CO2'!W278+'abs CO2'!W278+'CH4'!W278*PCG!$C$5+N2O!W278*PCG!$C$6+HFC!W278+PFC!W278+'SF6'!W278</f>
        <v>22.995888266527285</v>
      </c>
      <c r="X278" s="94">
        <f>+'CO2'!X278+'abs CO2'!X278+'CH4'!X278*PCG!$C$5+N2O!X278*PCG!$C$6+HFC!X278+PFC!X278+'SF6'!X278</f>
        <v>18.460373912119394</v>
      </c>
      <c r="Y278" s="94">
        <f>+'CO2'!Y278+'abs CO2'!Y278+'CH4'!Y278*PCG!$C$5+N2O!Y278*PCG!$C$6+HFC!Y278+PFC!Y278+'SF6'!Y278</f>
        <v>14.669200493052141</v>
      </c>
      <c r="Z278" s="94">
        <f>+'CO2'!Z278+'abs CO2'!Z278+'CH4'!Z278*PCG!$C$5+N2O!Z278*PCG!$C$6+HFC!Z278+PFC!Z278+'SF6'!Z278</f>
        <v>15.329283209566864</v>
      </c>
      <c r="AA278" s="94">
        <f>+'CO2'!AA278+'abs CO2'!AA278+'CH4'!AA278*PCG!$C$5+N2O!AA278*PCG!$C$6+HFC!AA278+PFC!AA278+'SF6'!AA278</f>
        <v>16.892200436577816</v>
      </c>
      <c r="AB278" s="94">
        <f>+'CO2'!AB278+'abs CO2'!AB278+'CH4'!AB278*PCG!$C$5+N2O!AB278*PCG!$C$6+HFC!AB278+PFC!AB278+'SF6'!AB278</f>
        <v>17.368781367338077</v>
      </c>
      <c r="AC278" s="94">
        <f>+'CO2'!AC278+'abs CO2'!AC278+'CH4'!AC278*PCG!$C$5+N2O!AC278*PCG!$C$6+HFC!AC278+PFC!AC278+'SF6'!AC278</f>
        <v>18.371520582123889</v>
      </c>
      <c r="AD278" s="94">
        <f>+'CO2'!AD278+'abs CO2'!AD278+'CH4'!AD278*PCG!$C$5+N2O!AD278*PCG!$C$6+HFC!AD278+PFC!AD278+'SF6'!AD278</f>
        <v>19.374259796909701</v>
      </c>
      <c r="AE278" s="94">
        <f>+'CO2'!AE278+'abs CO2'!AE278+'CH4'!AE278*PCG!$C$5+N2O!AE278*PCG!$C$6+HFC!AE278+PFC!AE278+'SF6'!AE278</f>
        <v>20.376999011695514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1.2532531648079517</v>
      </c>
      <c r="D279" s="33">
        <f t="shared" si="70"/>
        <v>1.2960318519055856</v>
      </c>
      <c r="E279" s="33">
        <f t="shared" si="70"/>
        <v>1.3478104684430721</v>
      </c>
      <c r="F279" s="33">
        <f t="shared" si="70"/>
        <v>1.347761719729047</v>
      </c>
      <c r="G279" s="33">
        <f t="shared" si="70"/>
        <v>1.3787477290508872</v>
      </c>
      <c r="H279" s="33">
        <f t="shared" si="70"/>
        <v>1.6108007303860801</v>
      </c>
      <c r="I279" s="33">
        <f t="shared" si="70"/>
        <v>1.7002139637498046</v>
      </c>
      <c r="J279" s="33">
        <f t="shared" si="70"/>
        <v>1.8134084803606993</v>
      </c>
      <c r="K279" s="33">
        <f t="shared" si="70"/>
        <v>1.8480867494946207</v>
      </c>
      <c r="L279" s="33">
        <f t="shared" si="70"/>
        <v>1.921185850260227</v>
      </c>
      <c r="M279" s="33">
        <f t="shared" si="70"/>
        <v>1.8289265035818687</v>
      </c>
      <c r="N279" s="33">
        <f t="shared" si="70"/>
        <v>2.7352587957156635</v>
      </c>
      <c r="O279" s="33">
        <f t="shared" si="70"/>
        <v>2.701007144653035</v>
      </c>
      <c r="P279" s="33">
        <f t="shared" si="70"/>
        <v>2.4857482533120816</v>
      </c>
      <c r="Q279" s="33">
        <f t="shared" si="70"/>
        <v>2.3959996626708784</v>
      </c>
      <c r="R279" s="33">
        <f t="shared" si="70"/>
        <v>2.3575894947501452</v>
      </c>
      <c r="S279" s="33">
        <f t="shared" si="70"/>
        <v>2.3537317027064035</v>
      </c>
      <c r="T279" s="33">
        <f t="shared" si="70"/>
        <v>2.1846975275567315</v>
      </c>
      <c r="U279" s="33">
        <f t="shared" si="70"/>
        <v>2.0980010895622168</v>
      </c>
      <c r="V279" s="33">
        <f t="shared" si="70"/>
        <v>2.0395346910203984</v>
      </c>
      <c r="W279" s="33">
        <f t="shared" si="70"/>
        <v>2.0219974409941353</v>
      </c>
      <c r="X279" s="33">
        <f t="shared" si="70"/>
        <v>2.0463967437391815</v>
      </c>
      <c r="Y279" s="33">
        <f t="shared" si="70"/>
        <v>2.2580525126337845</v>
      </c>
      <c r="Z279" s="33">
        <f t="shared" si="70"/>
        <v>2.1839084207661204</v>
      </c>
      <c r="AA279" s="33">
        <f t="shared" si="70"/>
        <v>2.0813471485766617</v>
      </c>
      <c r="AB279" s="33">
        <f t="shared" si="70"/>
        <v>2.1232263222297214</v>
      </c>
      <c r="AC279" s="33">
        <f t="shared" si="70"/>
        <v>2.1129399030504259</v>
      </c>
      <c r="AD279" s="33">
        <f t="shared" si="70"/>
        <v>2.0613492897552645</v>
      </c>
      <c r="AE279" s="33">
        <f t="shared" si="70"/>
        <v>2.0752741790865308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1.2532531648079517</v>
      </c>
      <c r="D280" s="94">
        <f>+'CO2'!D280+'abs CO2'!D280+'CH4'!D280*PCG!$C$5+N2O!D280*PCG!$C$6+HFC!D280+PFC!D280+'SF6'!D280</f>
        <v>1.2960318519055856</v>
      </c>
      <c r="E280" s="94">
        <f>+'CO2'!E280+'abs CO2'!E280+'CH4'!E280*PCG!$C$5+N2O!E280*PCG!$C$6+HFC!E280+PFC!E280+'SF6'!E280</f>
        <v>1.3478104684430721</v>
      </c>
      <c r="F280" s="94">
        <f>+'CO2'!F280+'abs CO2'!F280+'CH4'!F280*PCG!$C$5+N2O!F280*PCG!$C$6+HFC!F280+PFC!F280+'SF6'!F280</f>
        <v>1.347761719729047</v>
      </c>
      <c r="G280" s="94">
        <f>+'CO2'!G280+'abs CO2'!G280+'CH4'!G280*PCG!$C$5+N2O!G280*PCG!$C$6+HFC!G280+PFC!G280+'SF6'!G280</f>
        <v>1.3787477290508872</v>
      </c>
      <c r="H280" s="94">
        <f>+'CO2'!H280+'abs CO2'!H280+'CH4'!H280*PCG!$C$5+N2O!H280*PCG!$C$6+HFC!H280+PFC!H280+'SF6'!H280</f>
        <v>1.6108007303860801</v>
      </c>
      <c r="I280" s="94">
        <f>+'CO2'!I280+'abs CO2'!I280+'CH4'!I280*PCG!$C$5+N2O!I280*PCG!$C$6+HFC!I280+PFC!I280+'SF6'!I280</f>
        <v>1.7002139637498046</v>
      </c>
      <c r="J280" s="94">
        <f>+'CO2'!J280+'abs CO2'!J280+'CH4'!J280*PCG!$C$5+N2O!J280*PCG!$C$6+HFC!J280+PFC!J280+'SF6'!J280</f>
        <v>1.8134084803606993</v>
      </c>
      <c r="K280" s="94">
        <f>+'CO2'!K280+'abs CO2'!K280+'CH4'!K280*PCG!$C$5+N2O!K280*PCG!$C$6+HFC!K280+PFC!K280+'SF6'!K280</f>
        <v>1.8480867494946207</v>
      </c>
      <c r="L280" s="94">
        <f>+'CO2'!L280+'abs CO2'!L280+'CH4'!L280*PCG!$C$5+N2O!L280*PCG!$C$6+HFC!L280+PFC!L280+'SF6'!L280</f>
        <v>1.921185850260227</v>
      </c>
      <c r="M280" s="94">
        <f>+'CO2'!M280+'abs CO2'!M280+'CH4'!M280*PCG!$C$5+N2O!M280*PCG!$C$6+HFC!M280+PFC!M280+'SF6'!M280</f>
        <v>1.8289265035818687</v>
      </c>
      <c r="N280" s="94">
        <f>+'CO2'!N280+'abs CO2'!N280+'CH4'!N280*PCG!$C$5+N2O!N280*PCG!$C$6+HFC!N280+PFC!N280+'SF6'!N280</f>
        <v>2.7352587957156635</v>
      </c>
      <c r="O280" s="94">
        <f>+'CO2'!O280+'abs CO2'!O280+'CH4'!O280*PCG!$C$5+N2O!O280*PCG!$C$6+HFC!O280+PFC!O280+'SF6'!O280</f>
        <v>2.701007144653035</v>
      </c>
      <c r="P280" s="94">
        <f>+'CO2'!P280+'abs CO2'!P280+'CH4'!P280*PCG!$C$5+N2O!P280*PCG!$C$6+HFC!P280+PFC!P280+'SF6'!P280</f>
        <v>2.4857482533120816</v>
      </c>
      <c r="Q280" s="94">
        <f>+'CO2'!Q280+'abs CO2'!Q280+'CH4'!Q280*PCG!$C$5+N2O!Q280*PCG!$C$6+HFC!Q280+PFC!Q280+'SF6'!Q280</f>
        <v>2.3959996626708784</v>
      </c>
      <c r="R280" s="94">
        <f>+'CO2'!R280+'abs CO2'!R280+'CH4'!R280*PCG!$C$5+N2O!R280*PCG!$C$6+HFC!R280+PFC!R280+'SF6'!R280</f>
        <v>2.3575894947501452</v>
      </c>
      <c r="S280" s="94">
        <f>+'CO2'!S280+'abs CO2'!S280+'CH4'!S280*PCG!$C$5+N2O!S280*PCG!$C$6+HFC!S280+PFC!S280+'SF6'!S280</f>
        <v>2.3537317027064035</v>
      </c>
      <c r="T280" s="94">
        <f>+'CO2'!T280+'abs CO2'!T280+'CH4'!T280*PCG!$C$5+N2O!T280*PCG!$C$6+HFC!T280+PFC!T280+'SF6'!T280</f>
        <v>2.1846975275567315</v>
      </c>
      <c r="U280" s="94">
        <f>+'CO2'!U280+'abs CO2'!U280+'CH4'!U280*PCG!$C$5+N2O!U280*PCG!$C$6+HFC!U280+PFC!U280+'SF6'!U280</f>
        <v>2.0980010895622168</v>
      </c>
      <c r="V280" s="94">
        <f>+'CO2'!V280+'abs CO2'!V280+'CH4'!V280*PCG!$C$5+N2O!V280*PCG!$C$6+HFC!V280+PFC!V280+'SF6'!V280</f>
        <v>2.0395346910203984</v>
      </c>
      <c r="W280" s="94">
        <f>+'CO2'!W280+'abs CO2'!W280+'CH4'!W280*PCG!$C$5+N2O!W280*PCG!$C$6+HFC!W280+PFC!W280+'SF6'!W280</f>
        <v>2.0219974409941353</v>
      </c>
      <c r="X280" s="94">
        <f>+'CO2'!X280+'abs CO2'!X280+'CH4'!X280*PCG!$C$5+N2O!X280*PCG!$C$6+HFC!X280+PFC!X280+'SF6'!X280</f>
        <v>2.0463967437391815</v>
      </c>
      <c r="Y280" s="94">
        <f>+'CO2'!Y280+'abs CO2'!Y280+'CH4'!Y280*PCG!$C$5+N2O!Y280*PCG!$C$6+HFC!Y280+PFC!Y280+'SF6'!Y280</f>
        <v>2.2580525126337845</v>
      </c>
      <c r="Z280" s="94">
        <f>+'CO2'!Z280+'abs CO2'!Z280+'CH4'!Z280*PCG!$C$5+N2O!Z280*PCG!$C$6+HFC!Z280+PFC!Z280+'SF6'!Z280</f>
        <v>2.1839084207661204</v>
      </c>
      <c r="AA280" s="94">
        <f>+'CO2'!AA280+'abs CO2'!AA280+'CH4'!AA280*PCG!$C$5+N2O!AA280*PCG!$C$6+HFC!AA280+PFC!AA280+'SF6'!AA280</f>
        <v>2.0813471485766617</v>
      </c>
      <c r="AB280" s="94">
        <f>+'CO2'!AB280+'abs CO2'!AB280+'CH4'!AB280*PCG!$C$5+N2O!AB280*PCG!$C$6+HFC!AB280+PFC!AB280+'SF6'!AB280</f>
        <v>2.1232263222297214</v>
      </c>
      <c r="AC280" s="94">
        <f>+'CO2'!AC280+'abs CO2'!AC280+'CH4'!AC280*PCG!$C$5+N2O!AC280*PCG!$C$6+HFC!AC280+PFC!AC280+'SF6'!AC280</f>
        <v>2.1129399030504259</v>
      </c>
      <c r="AD280" s="94">
        <f>+'CO2'!AD280+'abs CO2'!AD280+'CH4'!AD280*PCG!$C$5+N2O!AD280*PCG!$C$6+HFC!AD280+PFC!AD280+'SF6'!AD280</f>
        <v>2.0613492897552645</v>
      </c>
      <c r="AE280" s="94">
        <f>+'CO2'!AE280+'abs CO2'!AE280+'CH4'!AE280*PCG!$C$5+N2O!AE280*PCG!$C$6+HFC!AE280+PFC!AE280+'SF6'!AE280</f>
        <v>2.0752741790865308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18.654082009173532</v>
      </c>
      <c r="D283" s="94">
        <f>+'CO2'!D283+'abs CO2'!D283+'CH4'!D283*PCG!$C$5+N2O!D283*PCG!$C$6+HFC!D283+PFC!D283+'SF6'!D283</f>
        <v>18.665112468907964</v>
      </c>
      <c r="E283" s="94">
        <f>+'CO2'!E283+'abs CO2'!E283+'CH4'!E283*PCG!$C$5+N2O!E283*PCG!$C$6+HFC!E283+PFC!E283+'SF6'!E283</f>
        <v>18.644585962181644</v>
      </c>
      <c r="F283" s="94">
        <f>+'CO2'!F283+'abs CO2'!F283+'CH4'!F283*PCG!$C$5+N2O!F283*PCG!$C$6+HFC!F283+PFC!F283+'SF6'!F283</f>
        <v>18.670437512937148</v>
      </c>
      <c r="G283" s="94">
        <f>+'CO2'!G283+'abs CO2'!G283+'CH4'!G283*PCG!$C$5+N2O!G283*PCG!$C$6+HFC!G283+PFC!G283+'SF6'!G283</f>
        <v>18.707127787480374</v>
      </c>
      <c r="H283" s="94">
        <f>+'CO2'!H283+'abs CO2'!H283+'CH4'!H283*PCG!$C$5+N2O!H283*PCG!$C$6+HFC!H283+PFC!H283+'SF6'!H283</f>
        <v>18.473373448031232</v>
      </c>
      <c r="I283" s="94">
        <f>+'CO2'!I283+'abs CO2'!I283+'CH4'!I283*PCG!$C$5+N2O!I283*PCG!$C$6+HFC!I283+PFC!I283+'SF6'!I283</f>
        <v>18.462902408566794</v>
      </c>
      <c r="J283" s="94">
        <f>+'CO2'!J283+'abs CO2'!J283+'CH4'!J283*PCG!$C$5+N2O!J283*PCG!$C$6+HFC!J283+PFC!J283+'SF6'!J283</f>
        <v>18.426472666635302</v>
      </c>
      <c r="K283" s="94">
        <f>+'CO2'!K283+'abs CO2'!K283+'CH4'!K283*PCG!$C$5+N2O!K283*PCG!$C$6+HFC!K283+PFC!K283+'SF6'!K283</f>
        <v>18.049920450841139</v>
      </c>
      <c r="L283" s="94">
        <f>+'CO2'!L283+'abs CO2'!L283+'CH4'!L283*PCG!$C$5+N2O!L283*PCG!$C$6+HFC!L283+PFC!L283+'SF6'!L283</f>
        <v>17.661408575214676</v>
      </c>
      <c r="M283" s="94">
        <f>+'CO2'!M283+'abs CO2'!M283+'CH4'!M283*PCG!$C$5+N2O!M283*PCG!$C$6+HFC!M283+PFC!M283+'SF6'!M283</f>
        <v>17.28086402532216</v>
      </c>
      <c r="N283" s="94">
        <f>+'CO2'!N283+'abs CO2'!N283+'CH4'!N283*PCG!$C$5+N2O!N283*PCG!$C$6+HFC!N283+PFC!N283+'SF6'!N283</f>
        <v>16.288198957435373</v>
      </c>
      <c r="O283" s="94">
        <f>+'CO2'!O283+'abs CO2'!O283+'CH4'!O283*PCG!$C$5+N2O!O283*PCG!$C$6+HFC!O283+PFC!O283+'SF6'!O283</f>
        <v>15.977628125132876</v>
      </c>
      <c r="P283" s="94">
        <f>+'CO2'!P283+'abs CO2'!P283+'CH4'!P283*PCG!$C$5+N2O!P283*PCG!$C$6+HFC!P283+PFC!P283+'SF6'!P283</f>
        <v>15.652904292952211</v>
      </c>
      <c r="Q283" s="94">
        <f>+'CO2'!Q283+'abs CO2'!Q283+'CH4'!Q283*PCG!$C$5+N2O!Q283*PCG!$C$6+HFC!Q283+PFC!Q283+'SF6'!Q283</f>
        <v>15.338785635065074</v>
      </c>
      <c r="R283" s="94">
        <f>+'CO2'!R283+'abs CO2'!R283+'CH4'!R283*PCG!$C$5+N2O!R283*PCG!$C$6+HFC!R283+PFC!R283+'SF6'!R283</f>
        <v>15.023217885601479</v>
      </c>
      <c r="S283" s="94">
        <f>+'CO2'!S283+'abs CO2'!S283+'CH4'!S283*PCG!$C$5+N2O!S283*PCG!$C$6+HFC!S283+PFC!S283+'SF6'!S283</f>
        <v>14.671974733644578</v>
      </c>
      <c r="T283" s="94">
        <f>+'CO2'!T283+'abs CO2'!T283+'CH4'!T283*PCG!$C$5+N2O!T283*PCG!$C$6+HFC!T283+PFC!T283+'SF6'!T283</f>
        <v>14.333037987899825</v>
      </c>
      <c r="U283" s="94">
        <f>+'CO2'!U283+'abs CO2'!U283+'CH4'!U283*PCG!$C$5+N2O!U283*PCG!$C$6+HFC!U283+PFC!U283+'SF6'!U283</f>
        <v>13.300082584377606</v>
      </c>
      <c r="V283" s="94">
        <f>+'CO2'!V283+'abs CO2'!V283+'CH4'!V283*PCG!$C$5+N2O!V283*PCG!$C$6+HFC!V283+PFC!V283+'SF6'!V283</f>
        <v>12.270825435857462</v>
      </c>
      <c r="W283" s="94">
        <f>+'CO2'!W283+'abs CO2'!W283+'CH4'!W283*PCG!$C$5+N2O!W283*PCG!$C$6+HFC!W283+PFC!W283+'SF6'!W283</f>
        <v>11.245611493436048</v>
      </c>
      <c r="X283" s="94">
        <f>+'CO2'!X283+'abs CO2'!X283+'CH4'!X283*PCG!$C$5+N2O!X283*PCG!$C$6+HFC!X283+PFC!X283+'SF6'!X283</f>
        <v>10.088937900071091</v>
      </c>
      <c r="Y283" s="94">
        <f>+'CO2'!Y283+'abs CO2'!Y283+'CH4'!Y283*PCG!$C$5+N2O!Y283*PCG!$C$6+HFC!Y283+PFC!Y283+'SF6'!Y283</f>
        <v>11.275363690884308</v>
      </c>
      <c r="Z283" s="94">
        <f>+'CO2'!Z283+'abs CO2'!Z283+'CH4'!Z283*PCG!$C$5+N2O!Z283*PCG!$C$6+HFC!Z283+PFC!Z283+'SF6'!Z283</f>
        <v>12.445439205213452</v>
      </c>
      <c r="AA283" s="94">
        <f>+'CO2'!AA283+'abs CO2'!AA283+'CH4'!AA283*PCG!$C$5+N2O!AA283*PCG!$C$6+HFC!AA283+PFC!AA283+'SF6'!AA283</f>
        <v>11.467808946833285</v>
      </c>
      <c r="AB283" s="94">
        <f>+'CO2'!AB283+'abs CO2'!AB283+'CH4'!AB283*PCG!$C$5+N2O!AB283*PCG!$C$6+HFC!AB283+PFC!AB283+'SF6'!AB283</f>
        <v>10.497754219888524</v>
      </c>
      <c r="AC283" s="94">
        <f>+'CO2'!AC283+'abs CO2'!AC283+'CH4'!AC283*PCG!$C$5+N2O!AC283*PCG!$C$6+HFC!AC283+PFC!AC283+'SF6'!AC283</f>
        <v>9.5815388207005565</v>
      </c>
      <c r="AD283" s="94">
        <f>+'CO2'!AD283+'abs CO2'!AD283+'CH4'!AD283*PCG!$C$5+N2O!AD283*PCG!$C$6+HFC!AD283+PFC!AD283+'SF6'!AD283</f>
        <v>8.6790156150063247</v>
      </c>
      <c r="AE283" s="94">
        <f>+'CO2'!AE283+'abs CO2'!AE283+'CH4'!AE283*PCG!$C$5+N2O!AE283*PCG!$C$6+HFC!AE283+PFC!AE283+'SF6'!AE283</f>
        <v>7.7775488230584875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8.9158997821053472</v>
      </c>
      <c r="D284" s="94">
        <f>+'CO2'!D284+'abs CO2'!D284+'CH4'!D284*PCG!$C$5+N2O!D284*PCG!$C$6+HFC!D284+PFC!D284+'SF6'!D284</f>
        <v>8.9418679848082494</v>
      </c>
      <c r="E284" s="94">
        <f>+'CO2'!E284+'abs CO2'!E284+'CH4'!E284*PCG!$C$5+N2O!E284*PCG!$C$6+HFC!E284+PFC!E284+'SF6'!E284</f>
        <v>9.218431498248723</v>
      </c>
      <c r="F284" s="94">
        <f>+'CO2'!F284+'abs CO2'!F284+'CH4'!F284*PCG!$C$5+N2O!F284*PCG!$C$6+HFC!F284+PFC!F284+'SF6'!F284</f>
        <v>7.6966179105603985</v>
      </c>
      <c r="G284" s="94">
        <f>+'CO2'!G284+'abs CO2'!G284+'CH4'!G284*PCG!$C$5+N2O!G284*PCG!$C$6+HFC!G284+PFC!G284+'SF6'!G284</f>
        <v>8.041043366554991</v>
      </c>
      <c r="H284" s="94">
        <f>+'CO2'!H284+'abs CO2'!H284+'CH4'!H284*PCG!$C$5+N2O!H284*PCG!$C$6+HFC!H284+PFC!H284+'SF6'!H284</f>
        <v>8.2293058753031847</v>
      </c>
      <c r="I284" s="94">
        <f>+'CO2'!I284+'abs CO2'!I284+'CH4'!I284*PCG!$C$5+N2O!I284*PCG!$C$6+HFC!I284+PFC!I284+'SF6'!I284</f>
        <v>8.758871435842952</v>
      </c>
      <c r="J284" s="94">
        <f>+'CO2'!J284+'abs CO2'!J284+'CH4'!J284*PCG!$C$5+N2O!J284*PCG!$C$6+HFC!J284+PFC!J284+'SF6'!J284</f>
        <v>8.7876559547841655</v>
      </c>
      <c r="K284" s="94">
        <f>+'CO2'!K284+'abs CO2'!K284+'CH4'!K284*PCG!$C$5+N2O!K284*PCG!$C$6+HFC!K284+PFC!K284+'SF6'!K284</f>
        <v>9.7126523634648017</v>
      </c>
      <c r="L284" s="94">
        <f>+'CO2'!L284+'abs CO2'!L284+'CH4'!L284*PCG!$C$5+N2O!L284*PCG!$C$6+HFC!L284+PFC!L284+'SF6'!L284</f>
        <v>9.8423949279959846</v>
      </c>
      <c r="M284" s="94">
        <f>+'CO2'!M284+'abs CO2'!M284+'CH4'!M284*PCG!$C$5+N2O!M284*PCG!$C$6+HFC!M284+PFC!M284+'SF6'!M284</f>
        <v>8.9341369780679738</v>
      </c>
      <c r="N284" s="94">
        <f>+'CO2'!N284+'abs CO2'!N284+'CH4'!N284*PCG!$C$5+N2O!N284*PCG!$C$6+HFC!N284+PFC!N284+'SF6'!N284</f>
        <v>9.109783375887309</v>
      </c>
      <c r="O284" s="94">
        <f>+'CO2'!O284+'abs CO2'!O284+'CH4'!O284*PCG!$C$5+N2O!O284*PCG!$C$6+HFC!O284+PFC!O284+'SF6'!O284</f>
        <v>7.8894964356898756</v>
      </c>
      <c r="P284" s="94">
        <f>+'CO2'!P284+'abs CO2'!P284+'CH4'!P284*PCG!$C$5+N2O!P284*PCG!$C$6+HFC!P284+PFC!P284+'SF6'!P284</f>
        <v>8.4144154572661023</v>
      </c>
      <c r="Q284" s="94">
        <f>+'CO2'!Q284+'abs CO2'!Q284+'CH4'!Q284*PCG!$C$5+N2O!Q284*PCG!$C$6+HFC!Q284+PFC!Q284+'SF6'!Q284</f>
        <v>8.4951266451538441</v>
      </c>
      <c r="R284" s="94">
        <f>+'CO2'!R284+'abs CO2'!R284+'CH4'!R284*PCG!$C$5+N2O!R284*PCG!$C$6+HFC!R284+PFC!R284+'SF6'!R284</f>
        <v>9.2015185436433686</v>
      </c>
      <c r="S284" s="94">
        <f>+'CO2'!S284+'abs CO2'!S284+'CH4'!S284*PCG!$C$5+N2O!S284*PCG!$C$6+HFC!S284+PFC!S284+'SF6'!S284</f>
        <v>9.0277223785705782</v>
      </c>
      <c r="T284" s="94">
        <f>+'CO2'!T284+'abs CO2'!T284+'CH4'!T284*PCG!$C$5+N2O!T284*PCG!$C$6+HFC!T284+PFC!T284+'SF6'!T284</f>
        <v>9.1218587715637121</v>
      </c>
      <c r="U284" s="94">
        <f>+'CO2'!U284+'abs CO2'!U284+'CH4'!U284*PCG!$C$5+N2O!U284*PCG!$C$6+HFC!U284+PFC!U284+'SF6'!U284</f>
        <v>9.3026992301531273</v>
      </c>
      <c r="V284" s="94">
        <f>+'CO2'!V284+'abs CO2'!V284+'CH4'!V284*PCG!$C$5+N2O!V284*PCG!$C$6+HFC!V284+PFC!V284+'SF6'!V284</f>
        <v>9.4284499792190548</v>
      </c>
      <c r="W284" s="94">
        <f>+'CO2'!W284+'abs CO2'!W284+'CH4'!W284*PCG!$C$5+N2O!W284*PCG!$C$6+HFC!W284+PFC!W284+'SF6'!W284</f>
        <v>9.1932744415865955</v>
      </c>
      <c r="X284" s="94">
        <f>+'CO2'!X284+'abs CO2'!X284+'CH4'!X284*PCG!$C$5+N2O!X284*PCG!$C$6+HFC!X284+PFC!X284+'SF6'!X284</f>
        <v>11.247293866000192</v>
      </c>
      <c r="Y284" s="94">
        <f>+'CO2'!Y284+'abs CO2'!Y284+'CH4'!Y284*PCG!$C$5+N2O!Y284*PCG!$C$6+HFC!Y284+PFC!Y284+'SF6'!Y284</f>
        <v>12.771615778287732</v>
      </c>
      <c r="Z284" s="94">
        <f>+'CO2'!Z284+'abs CO2'!Z284+'CH4'!Z284*PCG!$C$5+N2O!Z284*PCG!$C$6+HFC!Z284+PFC!Z284+'SF6'!Z284</f>
        <v>13.611270596251885</v>
      </c>
      <c r="AA284" s="94">
        <f>+'CO2'!AA284+'abs CO2'!AA284+'CH4'!AA284*PCG!$C$5+N2O!AA284*PCG!$C$6+HFC!AA284+PFC!AA284+'SF6'!AA284</f>
        <v>13.834530682864669</v>
      </c>
      <c r="AB284" s="94">
        <f>+'CO2'!AB284+'abs CO2'!AB284+'CH4'!AB284*PCG!$C$5+N2O!AB284*PCG!$C$6+HFC!AB284+PFC!AB284+'SF6'!AB284</f>
        <v>14.666715809368547</v>
      </c>
      <c r="AC284" s="94">
        <f>+'CO2'!AC284+'abs CO2'!AC284+'CH4'!AC284*PCG!$C$5+N2O!AC284*PCG!$C$6+HFC!AC284+PFC!AC284+'SF6'!AC284</f>
        <v>16.365543135357967</v>
      </c>
      <c r="AD284" s="94">
        <f>+'CO2'!AD284+'abs CO2'!AD284+'CH4'!AD284*PCG!$C$5+N2O!AD284*PCG!$C$6+HFC!AD284+PFC!AD284+'SF6'!AD284</f>
        <v>15.469814807097626</v>
      </c>
      <c r="AE284" s="94">
        <f>+'CO2'!AE284+'abs CO2'!AE284+'CH4'!AE284*PCG!$C$5+N2O!AE284*PCG!$C$6+HFC!AE284+PFC!AE284+'SF6'!AE284</f>
        <v>16.252903767465799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3.493165362938718</v>
      </c>
      <c r="D287" s="33">
        <f t="shared" si="71"/>
        <v>3.3488042750330429</v>
      </c>
      <c r="E287" s="33">
        <f t="shared" si="71"/>
        <v>3.4649319192994277</v>
      </c>
      <c r="F287" s="33">
        <f t="shared" si="71"/>
        <v>1.4073508333107085</v>
      </c>
      <c r="G287" s="33">
        <f t="shared" si="71"/>
        <v>1.6407823104116375</v>
      </c>
      <c r="H287" s="33">
        <f t="shared" si="71"/>
        <v>1.5875433577662812</v>
      </c>
      <c r="I287" s="33">
        <f t="shared" si="71"/>
        <v>0.63188867870946497</v>
      </c>
      <c r="J287" s="33">
        <f t="shared" si="71"/>
        <v>1.9080575577218615</v>
      </c>
      <c r="K287" s="33">
        <f t="shared" si="71"/>
        <v>3.1984381691803208</v>
      </c>
      <c r="L287" s="33">
        <f t="shared" si="71"/>
        <v>3.8474457444648742</v>
      </c>
      <c r="M287" s="33">
        <f t="shared" si="71"/>
        <v>2.1904116307966053</v>
      </c>
      <c r="N287" s="33">
        <f t="shared" si="71"/>
        <v>2.3367085938806103</v>
      </c>
      <c r="O287" s="33">
        <f t="shared" si="71"/>
        <v>0.56364384465140849</v>
      </c>
      <c r="P287" s="33">
        <f t="shared" si="71"/>
        <v>1.2606758410654537</v>
      </c>
      <c r="Q287" s="33">
        <f t="shared" si="71"/>
        <v>1.2533490261675508</v>
      </c>
      <c r="R287" s="33">
        <f t="shared" si="71"/>
        <v>2.2639443519872122</v>
      </c>
      <c r="S287" s="33">
        <f t="shared" si="71"/>
        <v>2.4253378300836634</v>
      </c>
      <c r="T287" s="33">
        <f t="shared" si="71"/>
        <v>2.1251727530031719</v>
      </c>
      <c r="U287" s="33">
        <f t="shared" si="71"/>
        <v>2.5244935894334728</v>
      </c>
      <c r="V287" s="33">
        <f t="shared" si="71"/>
        <v>2.1859871169160834</v>
      </c>
      <c r="W287" s="33">
        <f t="shared" si="71"/>
        <v>1.029712986700299</v>
      </c>
      <c r="X287" s="33">
        <f t="shared" si="71"/>
        <v>2.2787727227495012</v>
      </c>
      <c r="Y287" s="33">
        <f t="shared" si="71"/>
        <v>4.2319485262030101</v>
      </c>
      <c r="Z287" s="33">
        <f t="shared" si="71"/>
        <v>3.9498954463955007</v>
      </c>
      <c r="AA287" s="33">
        <f t="shared" si="71"/>
        <v>3.6755264891910562</v>
      </c>
      <c r="AB287" s="33">
        <f t="shared" si="71"/>
        <v>4.2255461912921115</v>
      </c>
      <c r="AC287" s="33">
        <f t="shared" si="71"/>
        <v>6.2721387723395656</v>
      </c>
      <c r="AD287" s="33">
        <f t="shared" si="71"/>
        <v>4.6668971312566851</v>
      </c>
      <c r="AE287" s="33">
        <f t="shared" si="71"/>
        <v>4.8540961919095675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2.6746782816699177</v>
      </c>
      <c r="D288" s="94">
        <f>+'CO2'!D288+'abs CO2'!D288+'CH4'!D288*PCG!$C$5+N2O!D288*PCG!$C$6+HFC!D288+PFC!D288+'SF6'!D288</f>
        <v>2.5686149999968824</v>
      </c>
      <c r="E288" s="94">
        <f>+'CO2'!E288+'abs CO2'!E288+'CH4'!E288*PCG!$C$5+N2O!E288*PCG!$C$6+HFC!E288+PFC!E288+'SF6'!E288</f>
        <v>2.7231900881559077</v>
      </c>
      <c r="F288" s="94">
        <f>+'CO2'!F288+'abs CO2'!F288+'CH4'!F288*PCG!$C$5+N2O!F288*PCG!$C$6+HFC!F288+PFC!F288+'SF6'!F288</f>
        <v>0.70420608371982818</v>
      </c>
      <c r="G288" s="94">
        <f>+'CO2'!G288+'abs CO2'!G288+'CH4'!G288*PCG!$C$5+N2O!G288*PCG!$C$6+HFC!G288+PFC!G288+'SF6'!G288</f>
        <v>0.97638428003339761</v>
      </c>
      <c r="H288" s="94">
        <f>+'CO2'!H288+'abs CO2'!H288+'CH4'!H288*PCG!$C$5+N2O!H288*PCG!$C$6+HFC!H288+PFC!H288+'SF6'!H288</f>
        <v>0.96123869067068135</v>
      </c>
      <c r="I288" s="94">
        <f>+'CO2'!I288+'abs CO2'!I288+'CH4'!I288*PCG!$C$5+N2O!I288*PCG!$C$6+HFC!I288+PFC!I288+'SF6'!I288</f>
        <v>4.1375526208504931E-2</v>
      </c>
      <c r="J288" s="94">
        <f>+'CO2'!J288+'abs CO2'!J288+'CH4'!J288*PCG!$C$5+N2O!J288*PCG!$C$6+HFC!J288+PFC!J288+'SF6'!J288</f>
        <v>1.3534438391851418</v>
      </c>
      <c r="K288" s="94">
        <f>+'CO2'!K288+'abs CO2'!K288+'CH4'!K288*PCG!$C$5+N2O!K288*PCG!$C$6+HFC!K288+PFC!K288+'SF6'!K288</f>
        <v>2.6746079010460808</v>
      </c>
      <c r="L288" s="94">
        <f>+'CO2'!L288+'abs CO2'!L288+'CH4'!L288*PCG!$C$5+N2O!L288*PCG!$C$6+HFC!L288+PFC!L288+'SF6'!L288</f>
        <v>3.3500094935211142</v>
      </c>
      <c r="M288" s="94">
        <f>+'CO2'!M288+'abs CO2'!M288+'CH4'!M288*PCG!$C$5+N2O!M288*PCG!$C$6+HFC!M288+PFC!M288+'SF6'!M288</f>
        <v>1.7104482346150054</v>
      </c>
      <c r="N288" s="94">
        <f>+'CO2'!N288+'abs CO2'!N288+'CH4'!N288*PCG!$C$5+N2O!N288*PCG!$C$6+HFC!N288+PFC!N288+'SF6'!N288</f>
        <v>1.8836524468806903</v>
      </c>
      <c r="O288" s="94">
        <f>+'CO2'!O288+'abs CO2'!O288+'CH4'!O288*PCG!$C$5+N2O!O288*PCG!$C$6+HFC!O288+PFC!O288+'SF6'!O288</f>
        <v>0.13761452230052848</v>
      </c>
      <c r="P288" s="94">
        <f>+'CO2'!P288+'abs CO2'!P288+'CH4'!P288*PCG!$C$5+N2O!P288*PCG!$C$6+HFC!P288+PFC!P288+'SF6'!P288</f>
        <v>0.85895875027113366</v>
      </c>
      <c r="Q288" s="94">
        <f>+'CO2'!Q288+'abs CO2'!Q288+'CH4'!Q288*PCG!$C$5+N2O!Q288*PCG!$C$6+HFC!Q288+PFC!Q288+'SF6'!Q288</f>
        <v>0.879496395857151</v>
      </c>
      <c r="R288" s="94">
        <f>+'CO2'!R288+'abs CO2'!R288+'CH4'!R288*PCG!$C$5+N2O!R288*PCG!$C$6+HFC!R288+PFC!R288+'SF6'!R288</f>
        <v>1.920982684286012</v>
      </c>
      <c r="S288" s="94">
        <f>+'CO2'!S288+'abs CO2'!S288+'CH4'!S288*PCG!$C$5+N2O!S288*PCG!$C$6+HFC!S288+PFC!S288+'SF6'!S288</f>
        <v>2.1157768181362235</v>
      </c>
      <c r="T288" s="94">
        <f>+'CO2'!T288+'abs CO2'!T288+'CH4'!T288*PCG!$C$5+N2O!T288*PCG!$C$6+HFC!T288+PFC!T288+'SF6'!T288</f>
        <v>1.8446817433644718</v>
      </c>
      <c r="U288" s="94">
        <f>+'CO2'!U288+'abs CO2'!U288+'CH4'!U288*PCG!$C$5+N2O!U288*PCG!$C$6+HFC!U288+PFC!U288+'SF6'!U288</f>
        <v>2.3983624869110729</v>
      </c>
      <c r="V288" s="94">
        <f>+'CO2'!V288+'abs CO2'!V288+'CH4'!V288*PCG!$C$5+N2O!V288*PCG!$C$6+HFC!V288+PFC!V288+'SF6'!V288</f>
        <v>2.0709431588885434</v>
      </c>
      <c r="W288" s="94">
        <f>+'CO2'!W288+'abs CO2'!W288+'CH4'!W288*PCG!$C$5+N2O!W288*PCG!$C$6+HFC!W288+PFC!W288+'SF6'!W288</f>
        <v>0.89744205482889894</v>
      </c>
      <c r="X288" s="94">
        <f>+'CO2'!X288+'abs CO2'!X288+'CH4'!X288*PCG!$C$5+N2O!X288*PCG!$C$6+HFC!X288+PFC!X288+'SF6'!X288</f>
        <v>2.1362452161131009</v>
      </c>
      <c r="Y288" s="94">
        <f>+'CO2'!Y288+'abs CO2'!Y288+'CH4'!Y288*PCG!$C$5+N2O!Y288*PCG!$C$6+HFC!Y288+PFC!Y288+'SF6'!Y288</f>
        <v>4.0804069238014105</v>
      </c>
      <c r="Z288" s="94">
        <f>+'CO2'!Z288+'abs CO2'!Z288+'CH4'!Z288*PCG!$C$5+N2O!Z288*PCG!$C$6+HFC!Z288+PFC!Z288+'SF6'!Z288</f>
        <v>3.7896423754853008</v>
      </c>
      <c r="AA288" s="94">
        <f>+'CO2'!AA288+'abs CO2'!AA288+'CH4'!AA288*PCG!$C$5+N2O!AA288*PCG!$C$6+HFC!AA288+PFC!AA288+'SF6'!AA288</f>
        <v>3.5042613641904561</v>
      </c>
      <c r="AB288" s="94">
        <f>+'CO2'!AB288+'abs CO2'!AB288+'CH4'!AB288*PCG!$C$5+N2O!AB288*PCG!$C$6+HFC!AB288+PFC!AB288+'SF6'!AB288</f>
        <v>4.0080949306901115</v>
      </c>
      <c r="AC288" s="94">
        <f>+'CO2'!AC288+'abs CO2'!AC288+'CH4'!AC288*PCG!$C$5+N2O!AC288*PCG!$C$6+HFC!AC288+PFC!AC288+'SF6'!AC288</f>
        <v>6.0690409973075656</v>
      </c>
      <c r="AD288" s="94">
        <f>+'CO2'!AD288+'abs CO2'!AD288+'CH4'!AD288*PCG!$C$5+N2O!AD288*PCG!$C$6+HFC!AD288+PFC!AD288+'SF6'!AD288</f>
        <v>4.4298472762834855</v>
      </c>
      <c r="AE288" s="94">
        <f>+'CO2'!AE288+'abs CO2'!AE288+'CH4'!AE288*PCG!$C$5+N2O!AE288*PCG!$C$6+HFC!AE288+PFC!AE288+'SF6'!AE288</f>
        <v>4.5830942569951674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0.81848708126880032</v>
      </c>
      <c r="D289" s="94">
        <f>+'CO2'!D289+'abs CO2'!D289+'CH4'!D289*PCG!$C$5+N2O!D289*PCG!$C$6+HFC!D289+PFC!D289+'SF6'!D289</f>
        <v>0.78018927503616031</v>
      </c>
      <c r="E289" s="94">
        <f>+'CO2'!E289+'abs CO2'!E289+'CH4'!E289*PCG!$C$5+N2O!E289*PCG!$C$6+HFC!E289+PFC!E289+'SF6'!E289</f>
        <v>0.74174183114352021</v>
      </c>
      <c r="F289" s="94">
        <f>+'CO2'!F289+'abs CO2'!F289+'CH4'!F289*PCG!$C$5+N2O!F289*PCG!$C$6+HFC!F289+PFC!F289+'SF6'!F289</f>
        <v>0.70314474959088025</v>
      </c>
      <c r="G289" s="94">
        <f>+'CO2'!G289+'abs CO2'!G289+'CH4'!G289*PCG!$C$5+N2O!G289*PCG!$C$6+HFC!G289+PFC!G289+'SF6'!G289</f>
        <v>0.66439803037823997</v>
      </c>
      <c r="H289" s="94">
        <f>+'CO2'!H289+'abs CO2'!H289+'CH4'!H289*PCG!$C$5+N2O!H289*PCG!$C$6+HFC!H289+PFC!H289+'SF6'!H289</f>
        <v>0.62630466709559984</v>
      </c>
      <c r="I289" s="94">
        <f>+'CO2'!I289+'abs CO2'!I289+'CH4'!I289*PCG!$C$5+N2O!I289*PCG!$C$6+HFC!I289+PFC!I289+'SF6'!I289</f>
        <v>0.59051315250096004</v>
      </c>
      <c r="J289" s="94">
        <f>+'CO2'!J289+'abs CO2'!J289+'CH4'!J289*PCG!$C$5+N2O!J289*PCG!$C$6+HFC!J289+PFC!J289+'SF6'!J289</f>
        <v>0.55461371853671981</v>
      </c>
      <c r="K289" s="94">
        <f>+'CO2'!K289+'abs CO2'!K289+'CH4'!K289*PCG!$C$5+N2O!K289*PCG!$C$6+HFC!K289+PFC!K289+'SF6'!K289</f>
        <v>0.52383026813423994</v>
      </c>
      <c r="L289" s="94">
        <f>+'CO2'!L289+'abs CO2'!L289+'CH4'!L289*PCG!$C$5+N2O!L289*PCG!$C$6+HFC!L289+PFC!L289+'SF6'!L289</f>
        <v>0.49743625094375998</v>
      </c>
      <c r="M289" s="94">
        <f>+'CO2'!M289+'abs CO2'!M289+'CH4'!M289*PCG!$C$5+N2O!M289*PCG!$C$6+HFC!M289+PFC!M289+'SF6'!M289</f>
        <v>0.47996339618160011</v>
      </c>
      <c r="N289" s="94">
        <f>+'CO2'!N289+'abs CO2'!N289+'CH4'!N289*PCG!$C$5+N2O!N289*PCG!$C$6+HFC!N289+PFC!N289+'SF6'!N289</f>
        <v>0.45305614699992008</v>
      </c>
      <c r="O289" s="94">
        <f>+'CO2'!O289+'abs CO2'!O289+'CH4'!O289*PCG!$C$5+N2O!O289*PCG!$C$6+HFC!O289+PFC!O289+'SF6'!O289</f>
        <v>0.42602932235087998</v>
      </c>
      <c r="P289" s="94">
        <f>+'CO2'!P289+'abs CO2'!P289+'CH4'!P289*PCG!$C$5+N2O!P289*PCG!$C$6+HFC!P289+PFC!P289+'SF6'!P289</f>
        <v>0.40171709079432005</v>
      </c>
      <c r="Q289" s="94">
        <f>+'CO2'!Q289+'abs CO2'!Q289+'CH4'!Q289*PCG!$C$5+N2O!Q289*PCG!$C$6+HFC!Q289+PFC!Q289+'SF6'!Q289</f>
        <v>0.37385263031039995</v>
      </c>
      <c r="R289" s="94">
        <f>+'CO2'!R289+'abs CO2'!R289+'CH4'!R289*PCG!$C$5+N2O!R289*PCG!$C$6+HFC!R289+PFC!R289+'SF6'!R289</f>
        <v>0.34296166770119996</v>
      </c>
      <c r="S289" s="94">
        <f>+'CO2'!S289+'abs CO2'!S289+'CH4'!S289*PCG!$C$5+N2O!S289*PCG!$C$6+HFC!S289+PFC!S289+'SF6'!S289</f>
        <v>0.3095610119474399</v>
      </c>
      <c r="T289" s="94">
        <f>+'CO2'!T289+'abs CO2'!T289+'CH4'!T289*PCG!$C$5+N2O!T289*PCG!$C$6+HFC!T289+PFC!T289+'SF6'!T289</f>
        <v>0.2804910096387</v>
      </c>
      <c r="U289" s="94">
        <f>+'CO2'!U289+'abs CO2'!U289+'CH4'!U289*PCG!$C$5+N2O!U289*PCG!$C$6+HFC!U289+PFC!U289+'SF6'!U289</f>
        <v>0.12613110252240001</v>
      </c>
      <c r="V289" s="94">
        <f>+'CO2'!V289+'abs CO2'!V289+'CH4'!V289*PCG!$C$5+N2O!V289*PCG!$C$6+HFC!V289+PFC!V289+'SF6'!V289</f>
        <v>0.11504395802754</v>
      </c>
      <c r="W289" s="94">
        <f>+'CO2'!W289+'abs CO2'!W289+'CH4'!W289*PCG!$C$5+N2O!W289*PCG!$C$6+HFC!W289+PFC!W289+'SF6'!W289</f>
        <v>0.13227093187140004</v>
      </c>
      <c r="X289" s="94">
        <f>+'CO2'!X289+'abs CO2'!X289+'CH4'!X289*PCG!$C$5+N2O!X289*PCG!$C$6+HFC!X289+PFC!X289+'SF6'!X289</f>
        <v>0.14252750663640001</v>
      </c>
      <c r="Y289" s="94">
        <f>+'CO2'!Y289+'abs CO2'!Y289+'CH4'!Y289*PCG!$C$5+N2O!Y289*PCG!$C$6+HFC!Y289+PFC!Y289+'SF6'!Y289</f>
        <v>0.1515416024016</v>
      </c>
      <c r="Z289" s="94">
        <f>+'CO2'!Z289+'abs CO2'!Z289+'CH4'!Z289*PCG!$C$5+N2O!Z289*PCG!$C$6+HFC!Z289+PFC!Z289+'SF6'!Z289</f>
        <v>0.1602530709102</v>
      </c>
      <c r="AA289" s="94">
        <f>+'CO2'!AA289+'abs CO2'!AA289+'CH4'!AA289*PCG!$C$5+N2O!AA289*PCG!$C$6+HFC!AA289+PFC!AA289+'SF6'!AA289</f>
        <v>0.17126512500060007</v>
      </c>
      <c r="AB289" s="94">
        <f>+'CO2'!AB289+'abs CO2'!AB289+'CH4'!AB289*PCG!$C$5+N2O!AB289*PCG!$C$6+HFC!AB289+PFC!AB289+'SF6'!AB289</f>
        <v>0.21745126060200004</v>
      </c>
      <c r="AC289" s="94">
        <f>+'CO2'!AC289+'abs CO2'!AC289+'CH4'!AC289*PCG!$C$5+N2O!AC289*PCG!$C$6+HFC!AC289+PFC!AC289+'SF6'!AC289</f>
        <v>0.20309777503200002</v>
      </c>
      <c r="AD289" s="94">
        <f>+'CO2'!AD289+'abs CO2'!AD289+'CH4'!AD289*PCG!$C$5+N2O!AD289*PCG!$C$6+HFC!AD289+PFC!AD289+'SF6'!AD289</f>
        <v>0.23704985497320002</v>
      </c>
      <c r="AE289" s="94">
        <f>+'CO2'!AE289+'abs CO2'!AE289+'CH4'!AE289*PCG!$C$5+N2O!AE289*PCG!$C$6+HFC!AE289+PFC!AE289+'SF6'!AE289</f>
        <v>0.2710019349144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3.08</v>
      </c>
      <c r="D291" s="33">
        <f t="shared" si="72"/>
        <v>3.3131999999999997</v>
      </c>
      <c r="E291" s="33">
        <f t="shared" si="72"/>
        <v>3.5463999999999998</v>
      </c>
      <c r="F291" s="33">
        <f t="shared" si="72"/>
        <v>3.7795999999999994</v>
      </c>
      <c r="G291" s="33">
        <f t="shared" si="72"/>
        <v>4.0127999999999995</v>
      </c>
      <c r="H291" s="33">
        <f t="shared" si="72"/>
        <v>4.1052</v>
      </c>
      <c r="I291" s="33">
        <f t="shared" si="72"/>
        <v>4.5847999999999995</v>
      </c>
      <c r="J291" s="33">
        <f t="shared" si="72"/>
        <v>5.0952000000000002</v>
      </c>
      <c r="K291" s="33">
        <f t="shared" si="72"/>
        <v>5.8695999999999993</v>
      </c>
      <c r="L291" s="33">
        <f t="shared" si="72"/>
        <v>5.6891999999999996</v>
      </c>
      <c r="M291" s="33">
        <f t="shared" si="72"/>
        <v>6.3624000000000001</v>
      </c>
      <c r="N291" s="33">
        <f t="shared" si="72"/>
        <v>6.7539999999999996</v>
      </c>
      <c r="O291" s="33">
        <f t="shared" si="72"/>
        <v>8.0211999999999986</v>
      </c>
      <c r="P291" s="33">
        <f t="shared" si="72"/>
        <v>7.766</v>
      </c>
      <c r="Q291" s="33">
        <f t="shared" si="72"/>
        <v>8.91</v>
      </c>
      <c r="R291" s="33">
        <f t="shared" si="72"/>
        <v>8.1326696000041956</v>
      </c>
      <c r="S291" s="33">
        <f t="shared" si="72"/>
        <v>8.3919862400016783</v>
      </c>
      <c r="T291" s="33">
        <f t="shared" si="72"/>
        <v>8.6372351999979013</v>
      </c>
      <c r="U291" s="33">
        <f t="shared" si="72"/>
        <v>8.8684164799981122</v>
      </c>
      <c r="V291" s="33">
        <f t="shared" si="72"/>
        <v>9.0855300799970635</v>
      </c>
      <c r="W291" s="33">
        <f t="shared" si="72"/>
        <v>9.2885759999999991</v>
      </c>
      <c r="X291" s="33">
        <f t="shared" si="72"/>
        <v>11.531987573329767</v>
      </c>
      <c r="Y291" s="33">
        <f t="shared" si="72"/>
        <v>11.324165600000001</v>
      </c>
      <c r="Z291" s="33">
        <f t="shared" si="72"/>
        <v>10.894537866666667</v>
      </c>
      <c r="AA291" s="33">
        <f t="shared" si="72"/>
        <v>10.024910133333332</v>
      </c>
      <c r="AB291" s="33">
        <f t="shared" si="72"/>
        <v>9.5072823999999976</v>
      </c>
      <c r="AC291" s="33">
        <f t="shared" si="72"/>
        <v>8.8400546666666671</v>
      </c>
      <c r="AD291" s="33">
        <f t="shared" si="72"/>
        <v>8.172826933333333</v>
      </c>
      <c r="AE291" s="33">
        <f t="shared" si="72"/>
        <v>7.5055992000000007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3.08</v>
      </c>
      <c r="D292" s="94">
        <f>+'CO2'!D292+'abs CO2'!D292+'CH4'!D292*PCG!$C$5+N2O!D292*PCG!$C$6+HFC!D292+PFC!D292+'SF6'!D292</f>
        <v>3.3131999999999997</v>
      </c>
      <c r="E292" s="94">
        <f>+'CO2'!E292+'abs CO2'!E292+'CH4'!E292*PCG!$C$5+N2O!E292*PCG!$C$6+HFC!E292+PFC!E292+'SF6'!E292</f>
        <v>3.5463999999999998</v>
      </c>
      <c r="F292" s="94">
        <f>+'CO2'!F292+'abs CO2'!F292+'CH4'!F292*PCG!$C$5+N2O!F292*PCG!$C$6+HFC!F292+PFC!F292+'SF6'!F292</f>
        <v>3.7795999999999994</v>
      </c>
      <c r="G292" s="94">
        <f>+'CO2'!G292+'abs CO2'!G292+'CH4'!G292*PCG!$C$5+N2O!G292*PCG!$C$6+HFC!G292+PFC!G292+'SF6'!G292</f>
        <v>4.0127999999999995</v>
      </c>
      <c r="H292" s="94">
        <f>+'CO2'!H292+'abs CO2'!H292+'CH4'!H292*PCG!$C$5+N2O!H292*PCG!$C$6+HFC!H292+PFC!H292+'SF6'!H292</f>
        <v>4.1052</v>
      </c>
      <c r="I292" s="94">
        <f>+'CO2'!I292+'abs CO2'!I292+'CH4'!I292*PCG!$C$5+N2O!I292*PCG!$C$6+HFC!I292+PFC!I292+'SF6'!I292</f>
        <v>4.5847999999999995</v>
      </c>
      <c r="J292" s="94">
        <f>+'CO2'!J292+'abs CO2'!J292+'CH4'!J292*PCG!$C$5+N2O!J292*PCG!$C$6+HFC!J292+PFC!J292+'SF6'!J292</f>
        <v>5.0952000000000002</v>
      </c>
      <c r="K292" s="94">
        <f>+'CO2'!K292+'abs CO2'!K292+'CH4'!K292*PCG!$C$5+N2O!K292*PCG!$C$6+HFC!K292+PFC!K292+'SF6'!K292</f>
        <v>5.8695999999999993</v>
      </c>
      <c r="L292" s="94">
        <f>+'CO2'!L292+'abs CO2'!L292+'CH4'!L292*PCG!$C$5+N2O!L292*PCG!$C$6+HFC!L292+PFC!L292+'SF6'!L292</f>
        <v>5.6891999999999996</v>
      </c>
      <c r="M292" s="94">
        <f>+'CO2'!M292+'abs CO2'!M292+'CH4'!M292*PCG!$C$5+N2O!M292*PCG!$C$6+HFC!M292+PFC!M292+'SF6'!M292</f>
        <v>6.3624000000000001</v>
      </c>
      <c r="N292" s="94">
        <f>+'CO2'!N292+'abs CO2'!N292+'CH4'!N292*PCG!$C$5+N2O!N292*PCG!$C$6+HFC!N292+PFC!N292+'SF6'!N292</f>
        <v>6.7539999999999996</v>
      </c>
      <c r="O292" s="94">
        <f>+'CO2'!O292+'abs CO2'!O292+'CH4'!O292*PCG!$C$5+N2O!O292*PCG!$C$6+HFC!O292+PFC!O292+'SF6'!O292</f>
        <v>8.0211999999999986</v>
      </c>
      <c r="P292" s="94">
        <f>+'CO2'!P292+'abs CO2'!P292+'CH4'!P292*PCG!$C$5+N2O!P292*PCG!$C$6+HFC!P292+PFC!P292+'SF6'!P292</f>
        <v>7.766</v>
      </c>
      <c r="Q292" s="94">
        <f>+'CO2'!Q292+'abs CO2'!Q292+'CH4'!Q292*PCG!$C$5+N2O!Q292*PCG!$C$6+HFC!Q292+PFC!Q292+'SF6'!Q292</f>
        <v>8.91</v>
      </c>
      <c r="R292" s="94">
        <f>+'CO2'!R292+'abs CO2'!R292+'CH4'!R292*PCG!$C$5+N2O!R292*PCG!$C$6+HFC!R292+PFC!R292+'SF6'!R292</f>
        <v>8.1326696000041956</v>
      </c>
      <c r="S292" s="94">
        <f>+'CO2'!S292+'abs CO2'!S292+'CH4'!S292*PCG!$C$5+N2O!S292*PCG!$C$6+HFC!S292+PFC!S292+'SF6'!S292</f>
        <v>8.3919862400016783</v>
      </c>
      <c r="T292" s="94">
        <f>+'CO2'!T292+'abs CO2'!T292+'CH4'!T292*PCG!$C$5+N2O!T292*PCG!$C$6+HFC!T292+PFC!T292+'SF6'!T292</f>
        <v>8.6372351999979013</v>
      </c>
      <c r="U292" s="94">
        <f>+'CO2'!U292+'abs CO2'!U292+'CH4'!U292*PCG!$C$5+N2O!U292*PCG!$C$6+HFC!U292+PFC!U292+'SF6'!U292</f>
        <v>8.8684164799981122</v>
      </c>
      <c r="V292" s="94">
        <f>+'CO2'!V292+'abs CO2'!V292+'CH4'!V292*PCG!$C$5+N2O!V292*PCG!$C$6+HFC!V292+PFC!V292+'SF6'!V292</f>
        <v>9.0855300799970635</v>
      </c>
      <c r="W292" s="94">
        <f>+'CO2'!W292+'abs CO2'!W292+'CH4'!W292*PCG!$C$5+N2O!W292*PCG!$C$6+HFC!W292+PFC!W292+'SF6'!W292</f>
        <v>9.2885759999999991</v>
      </c>
      <c r="X292" s="94">
        <f>+'CO2'!X292+'abs CO2'!X292+'CH4'!X292*PCG!$C$5+N2O!X292*PCG!$C$6+HFC!X292+PFC!X292+'SF6'!X292</f>
        <v>9.477554239996433</v>
      </c>
      <c r="Y292" s="94">
        <f>+'CO2'!Y292+'abs CO2'!Y292+'CH4'!Y292*PCG!$C$5+N2O!Y292*PCG!$C$6+HFC!Y292+PFC!Y292+'SF6'!Y292</f>
        <v>9.5304880000000001</v>
      </c>
      <c r="Z292" s="94">
        <f>+'CO2'!Z292+'abs CO2'!Z292+'CH4'!Z292*PCG!$C$5+N2O!Z292*PCG!$C$6+HFC!Z292+PFC!Z292+'SF6'!Z292</f>
        <v>9.3616159999999997</v>
      </c>
      <c r="AA292" s="94">
        <f>+'CO2'!AA292+'abs CO2'!AA292+'CH4'!AA292*PCG!$C$5+N2O!AA292*PCG!$C$6+HFC!AA292+PFC!AA292+'SF6'!AA292</f>
        <v>8.7527439999999999</v>
      </c>
      <c r="AB292" s="94">
        <f>+'CO2'!AB292+'abs CO2'!AB292+'CH4'!AB292*PCG!$C$5+N2O!AB292*PCG!$C$6+HFC!AB292+PFC!AB292+'SF6'!AB292</f>
        <v>8.4958719999999985</v>
      </c>
      <c r="AC292" s="94">
        <f>+'CO2'!AC292+'abs CO2'!AC292+'CH4'!AC292*PCG!$C$5+N2O!AC292*PCG!$C$6+HFC!AC292+PFC!AC292+'SF6'!AC292</f>
        <v>8.0893999999999995</v>
      </c>
      <c r="AD292" s="94">
        <f>+'CO2'!AD292+'abs CO2'!AD292+'CH4'!AD292*PCG!$C$5+N2O!AD292*PCG!$C$6+HFC!AD292+PFC!AD292+'SF6'!AD292</f>
        <v>7.6829279999999995</v>
      </c>
      <c r="AE292" s="94">
        <f>+'CO2'!AE292+'abs CO2'!AE292+'CH4'!AE292*PCG!$C$5+N2O!AE292*PCG!$C$6+HFC!AE292+PFC!AE292+'SF6'!AE292</f>
        <v>7.2764560000000005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2.0544333333333333</v>
      </c>
      <c r="Y293" s="94">
        <f>+'CO2'!Y293+'abs CO2'!Y293+'CH4'!Y293*PCG!$C$5+N2O!Y293*PCG!$C$6+HFC!Y293+PFC!Y293+'SF6'!Y293</f>
        <v>1.7936776000000001</v>
      </c>
      <c r="Z293" s="94">
        <f>+'CO2'!Z293+'abs CO2'!Z293+'CH4'!Z293*PCG!$C$5+N2O!Z293*PCG!$C$6+HFC!Z293+PFC!Z293+'SF6'!Z293</f>
        <v>1.5329218666666669</v>
      </c>
      <c r="AA293" s="94">
        <f>+'CO2'!AA293+'abs CO2'!AA293+'CH4'!AA293*PCG!$C$5+N2O!AA293*PCG!$C$6+HFC!AA293+PFC!AA293+'SF6'!AA293</f>
        <v>1.2721661333333332</v>
      </c>
      <c r="AB293" s="94">
        <f>+'CO2'!AB293+'abs CO2'!AB293+'CH4'!AB293*PCG!$C$5+N2O!AB293*PCG!$C$6+HFC!AB293+PFC!AB293+'SF6'!AB293</f>
        <v>1.0114103999999997</v>
      </c>
      <c r="AC293" s="94">
        <f>+'CO2'!AC293+'abs CO2'!AC293+'CH4'!AC293*PCG!$C$5+N2O!AC293*PCG!$C$6+HFC!AC293+PFC!AC293+'SF6'!AC293</f>
        <v>0.75065466666666669</v>
      </c>
      <c r="AD293" s="94">
        <f>+'CO2'!AD293+'abs CO2'!AD293+'CH4'!AD293*PCG!$C$5+N2O!AD293*PCG!$C$6+HFC!AD293+PFC!AD293+'SF6'!AD293</f>
        <v>0.48989893333333362</v>
      </c>
      <c r="AE293" s="94">
        <f>+'CO2'!AE293+'abs CO2'!AE293+'CH4'!AE293*PCG!$C$5+N2O!AE293*PCG!$C$6+HFC!AE293+PFC!AE293+'SF6'!AE293</f>
        <v>0.22914320000000057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12.811906445785558</v>
      </c>
      <c r="D294" s="94">
        <f>+'CO2'!D294+'abs CO2'!D294+'CH4'!D294*PCG!$C$5+N2O!D294*PCG!$C$6+HFC!D294+PFC!D294+'SF6'!D294</f>
        <v>14.481491603693916</v>
      </c>
      <c r="E294" s="94">
        <f>+'CO2'!E294+'abs CO2'!E294+'CH4'!E294*PCG!$C$5+N2O!E294*PCG!$C$6+HFC!E294+PFC!E294+'SF6'!E294</f>
        <v>15.724584994772762</v>
      </c>
      <c r="F294" s="94">
        <f>+'CO2'!F294+'abs CO2'!F294+'CH4'!F294*PCG!$C$5+N2O!F294*PCG!$C$6+HFC!F294+PFC!F294+'SF6'!F294</f>
        <v>15.784629736033933</v>
      </c>
      <c r="G294" s="94">
        <f>+'CO2'!G294+'abs CO2'!G294+'CH4'!G294*PCG!$C$5+N2O!G294*PCG!$C$6+HFC!G294+PFC!G294+'SF6'!G294</f>
        <v>14.962542731371769</v>
      </c>
      <c r="H294" s="94">
        <f>+'CO2'!H294+'abs CO2'!H294+'CH4'!H294*PCG!$C$5+N2O!H294*PCG!$C$6+HFC!H294+PFC!H294+'SF6'!H294</f>
        <v>16.711563416588664</v>
      </c>
      <c r="I294" s="94">
        <f>+'CO2'!I294+'abs CO2'!I294+'CH4'!I294*PCG!$C$5+N2O!I294*PCG!$C$6+HFC!I294+PFC!I294+'SF6'!I294</f>
        <v>22.100431901529252</v>
      </c>
      <c r="J294" s="94">
        <f>+'CO2'!J294+'abs CO2'!J294+'CH4'!J294*PCG!$C$5+N2O!J294*PCG!$C$6+HFC!J294+PFC!J294+'SF6'!J294</f>
        <v>15.501380865248908</v>
      </c>
      <c r="K294" s="94">
        <f>+'CO2'!K294+'abs CO2'!K294+'CH4'!K294*PCG!$C$5+N2O!K294*PCG!$C$6+HFC!K294+PFC!K294+'SF6'!K294</f>
        <v>17.580750718324541</v>
      </c>
      <c r="L294" s="94">
        <f>+'CO2'!L294+'abs CO2'!L294+'CH4'!L294*PCG!$C$5+N2O!L294*PCG!$C$6+HFC!L294+PFC!L294+'SF6'!L294</f>
        <v>20.207421606529135</v>
      </c>
      <c r="M294" s="94">
        <f>+'CO2'!M294+'abs CO2'!M294+'CH4'!M294*PCG!$C$5+N2O!M294*PCG!$C$6+HFC!M294+PFC!M294+'SF6'!M294</f>
        <v>22.477892935411038</v>
      </c>
      <c r="N294" s="94">
        <f>+'CO2'!N294+'abs CO2'!N294+'CH4'!N294*PCG!$C$5+N2O!N294*PCG!$C$6+HFC!N294+PFC!N294+'SF6'!N294</f>
        <v>20.290153115544637</v>
      </c>
      <c r="O294" s="94">
        <f>+'CO2'!O294+'abs CO2'!O294+'CH4'!O294*PCG!$C$5+N2O!O294*PCG!$C$6+HFC!O294+PFC!O294+'SF6'!O294</f>
        <v>22.900836105365958</v>
      </c>
      <c r="P294" s="94">
        <f>+'CO2'!P294+'abs CO2'!P294+'CH4'!P294*PCG!$C$5+N2O!P294*PCG!$C$6+HFC!P294+PFC!P294+'SF6'!P294</f>
        <v>25.46987814574344</v>
      </c>
      <c r="Q294" s="94">
        <f>+'CO2'!Q294+'abs CO2'!Q294+'CH4'!Q294*PCG!$C$5+N2O!Q294*PCG!$C$6+HFC!Q294+PFC!Q294+'SF6'!Q294</f>
        <v>26.074166255611651</v>
      </c>
      <c r="R294" s="94">
        <f>+'CO2'!R294+'abs CO2'!R294+'CH4'!R294*PCG!$C$5+N2O!R294*PCG!$C$6+HFC!R294+PFC!R294+'SF6'!R294</f>
        <v>21.909624916784388</v>
      </c>
      <c r="S294" s="94">
        <f>+'CO2'!S294+'abs CO2'!S294+'CH4'!S294*PCG!$C$5+N2O!S294*PCG!$C$6+HFC!S294+PFC!S294+'SF6'!S294</f>
        <v>23.159612089962685</v>
      </c>
      <c r="T294" s="94">
        <f>+'CO2'!T294+'abs CO2'!T294+'CH4'!T294*PCG!$C$5+N2O!T294*PCG!$C$6+HFC!T294+PFC!T294+'SF6'!T294</f>
        <v>22.906716502043739</v>
      </c>
      <c r="U294" s="94">
        <f>+'CO2'!U294+'abs CO2'!U294+'CH4'!U294*PCG!$C$5+N2O!U294*PCG!$C$6+HFC!U294+PFC!U294+'SF6'!U294</f>
        <v>25.439114402958758</v>
      </c>
      <c r="V294" s="94">
        <f>+'CO2'!V294+'abs CO2'!V294+'CH4'!V294*PCG!$C$5+N2O!V294*PCG!$C$6+HFC!V294+PFC!V294+'SF6'!V294</f>
        <v>22.362284557245324</v>
      </c>
      <c r="W294" s="94">
        <f>+'CO2'!W294+'abs CO2'!W294+'CH4'!W294*PCG!$C$5+N2O!W294*PCG!$C$6+HFC!W294+PFC!W294+'SF6'!W294</f>
        <v>27.995971794047836</v>
      </c>
      <c r="X294" s="94">
        <f>+'CO2'!X294+'abs CO2'!X294+'CH4'!X294*PCG!$C$5+N2O!X294*PCG!$C$6+HFC!X294+PFC!X294+'SF6'!X294</f>
        <v>27.745391968468237</v>
      </c>
      <c r="Y294" s="94">
        <f>+'CO2'!Y294+'abs CO2'!Y294+'CH4'!Y294*PCG!$C$5+N2O!Y294*PCG!$C$6+HFC!Y294+PFC!Y294+'SF6'!Y294</f>
        <v>27.627847981107138</v>
      </c>
      <c r="Z294" s="94">
        <f>+'CO2'!Z294+'abs CO2'!Z294+'CH4'!Z294*PCG!$C$5+N2O!Z294*PCG!$C$6+HFC!Z294+PFC!Z294+'SF6'!Z294</f>
        <v>29.714248911030396</v>
      </c>
      <c r="AA294" s="94">
        <f>+'CO2'!AA294+'abs CO2'!AA294+'CH4'!AA294*PCG!$C$5+N2O!AA294*PCG!$C$6+HFC!AA294+PFC!AA294+'SF6'!AA294</f>
        <v>28.311789861602367</v>
      </c>
      <c r="AB294" s="94">
        <f>+'CO2'!AB294+'abs CO2'!AB294+'CH4'!AB294*PCG!$C$5+N2O!AB294*PCG!$C$6+HFC!AB294+PFC!AB294+'SF6'!AB294</f>
        <v>32.136697436610355</v>
      </c>
      <c r="AC294" s="94">
        <f>+'CO2'!AC294+'abs CO2'!AC294+'CH4'!AC294*PCG!$C$5+N2O!AC294*PCG!$C$6+HFC!AC294+PFC!AC294+'SF6'!AC294</f>
        <v>26.491494771822545</v>
      </c>
      <c r="AD294" s="94">
        <f>+'CO2'!AD294+'abs CO2'!AD294+'CH4'!AD294*PCG!$C$5+N2O!AD294*PCG!$C$6+HFC!AD294+PFC!AD294+'SF6'!AD294</f>
        <v>26.803343470266476</v>
      </c>
      <c r="AE294" s="94">
        <f>+'CO2'!AE294+'abs CO2'!AE294+'CH4'!AE294*PCG!$C$5+N2O!AE294*PCG!$C$6+HFC!AE294+PFC!AE294+'SF6'!AE294</f>
        <v>27.141235001254486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-5614.1638912978842</v>
      </c>
      <c r="D297" s="32">
        <f t="shared" ref="D297:AE297" si="73">+D298+D383+D391+D399+D407+D415+D423+D424</f>
        <v>-3317.8551857129205</v>
      </c>
      <c r="E297" s="32">
        <f t="shared" si="73"/>
        <v>-3796.1149138723131</v>
      </c>
      <c r="F297" s="32">
        <f t="shared" si="73"/>
        <v>-2961.7515713109365</v>
      </c>
      <c r="G297" s="32">
        <f t="shared" si="73"/>
        <v>-2573.0880059544861</v>
      </c>
      <c r="H297" s="32">
        <f t="shared" si="73"/>
        <v>-3125.033029459737</v>
      </c>
      <c r="I297" s="32">
        <f t="shared" si="73"/>
        <v>-4788.7716857376827</v>
      </c>
      <c r="J297" s="32">
        <f t="shared" si="73"/>
        <v>-2743.9733931276278</v>
      </c>
      <c r="K297" s="32">
        <f t="shared" si="73"/>
        <v>-5747.457351222959</v>
      </c>
      <c r="L297" s="32">
        <f t="shared" si="73"/>
        <v>4715.3745172986173</v>
      </c>
      <c r="M297" s="32">
        <f t="shared" si="73"/>
        <v>-5631.9838061692462</v>
      </c>
      <c r="N297" s="32">
        <f t="shared" si="73"/>
        <v>-5504.6305527291997</v>
      </c>
      <c r="O297" s="32">
        <f t="shared" si="73"/>
        <v>-458.460351885313</v>
      </c>
      <c r="P297" s="32">
        <f t="shared" si="73"/>
        <v>-4548.562459857636</v>
      </c>
      <c r="Q297" s="32">
        <f t="shared" si="73"/>
        <v>-4739.056719535849</v>
      </c>
      <c r="R297" s="32">
        <f t="shared" si="73"/>
        <v>-3397.842785815812</v>
      </c>
      <c r="S297" s="32">
        <f t="shared" si="73"/>
        <v>-3230.2482740614832</v>
      </c>
      <c r="T297" s="32">
        <f t="shared" si="73"/>
        <v>3646.3277090383267</v>
      </c>
      <c r="U297" s="32">
        <f t="shared" si="73"/>
        <v>2124.2922324824854</v>
      </c>
      <c r="V297" s="32">
        <f t="shared" si="73"/>
        <v>474.01239026586086</v>
      </c>
      <c r="W297" s="32">
        <f t="shared" si="73"/>
        <v>-3231.2109171517463</v>
      </c>
      <c r="X297" s="32">
        <f t="shared" si="73"/>
        <v>-3351.3002828384333</v>
      </c>
      <c r="Y297" s="28">
        <f t="shared" si="73"/>
        <v>644.11147083506648</v>
      </c>
      <c r="Z297" s="28">
        <f t="shared" si="73"/>
        <v>-4348.0875831271451</v>
      </c>
      <c r="AA297" s="28">
        <f t="shared" si="73"/>
        <v>-2887.3556042902605</v>
      </c>
      <c r="AB297" s="28">
        <f t="shared" si="73"/>
        <v>-922.71509652083023</v>
      </c>
      <c r="AC297" s="28">
        <f t="shared" si="73"/>
        <v>-4132.5484071402634</v>
      </c>
      <c r="AD297" s="28">
        <f t="shared" si="73"/>
        <v>11987.430151260718</v>
      </c>
      <c r="AE297" s="28">
        <f t="shared" si="73"/>
        <v>-1176.8142939087234</v>
      </c>
    </row>
    <row r="298" spans="1:31" x14ac:dyDescent="0.2">
      <c r="A298" s="9" t="s">
        <v>549</v>
      </c>
      <c r="B298" s="4" t="s">
        <v>550</v>
      </c>
      <c r="C298" s="33">
        <f>+C299+C367</f>
        <v>-4737.4242695490138</v>
      </c>
      <c r="D298" s="33">
        <f t="shared" ref="D298:AE298" si="74">+D299+D367</f>
        <v>-2716.5805156590695</v>
      </c>
      <c r="E298" s="33">
        <f t="shared" si="74"/>
        <v>-3291.4447777884561</v>
      </c>
      <c r="F298" s="33">
        <f t="shared" si="74"/>
        <v>-2491.0691397743776</v>
      </c>
      <c r="G298" s="33">
        <f t="shared" si="74"/>
        <v>-1887.9994353000657</v>
      </c>
      <c r="H298" s="33">
        <f t="shared" si="74"/>
        <v>-2121.1149288441229</v>
      </c>
      <c r="I298" s="33">
        <f t="shared" si="74"/>
        <v>-3893.4308576800404</v>
      </c>
      <c r="J298" s="33">
        <f t="shared" si="74"/>
        <v>-1717.5442157039488</v>
      </c>
      <c r="K298" s="33">
        <f t="shared" si="74"/>
        <v>-4969.968595711086</v>
      </c>
      <c r="L298" s="33">
        <f t="shared" si="74"/>
        <v>5937.1629817837311</v>
      </c>
      <c r="M298" s="33">
        <f t="shared" si="74"/>
        <v>-4415.6055693193375</v>
      </c>
      <c r="N298" s="33">
        <f t="shared" si="74"/>
        <v>-4170.5683220166211</v>
      </c>
      <c r="O298" s="33">
        <f t="shared" si="74"/>
        <v>1551.2281081686178</v>
      </c>
      <c r="P298" s="33">
        <f t="shared" si="74"/>
        <v>-2197.7042898433738</v>
      </c>
      <c r="Q298" s="33">
        <f t="shared" si="74"/>
        <v>-2428.5328793525787</v>
      </c>
      <c r="R298" s="33">
        <f t="shared" si="74"/>
        <v>-751.33018735531004</v>
      </c>
      <c r="S298" s="33">
        <f t="shared" si="74"/>
        <v>-223.25911675602038</v>
      </c>
      <c r="T298" s="33">
        <f t="shared" si="74"/>
        <v>6319.4254731450947</v>
      </c>
      <c r="U298" s="33">
        <f t="shared" si="74"/>
        <v>4963.1731368096343</v>
      </c>
      <c r="V298" s="33">
        <f t="shared" si="74"/>
        <v>2307.2547503401565</v>
      </c>
      <c r="W298" s="33">
        <f t="shared" si="74"/>
        <v>-950.73764710028081</v>
      </c>
      <c r="X298" s="33">
        <f t="shared" si="74"/>
        <v>-874.22239255113072</v>
      </c>
      <c r="Y298" s="21">
        <f t="shared" si="74"/>
        <v>2769.4133457071066</v>
      </c>
      <c r="Z298" s="21">
        <f t="shared" si="74"/>
        <v>-2196.1417021251054</v>
      </c>
      <c r="AA298" s="21">
        <f t="shared" si="74"/>
        <v>-824.57872689502619</v>
      </c>
      <c r="AB298" s="21">
        <f t="shared" si="74"/>
        <v>1398.7441025096196</v>
      </c>
      <c r="AC298" s="21">
        <f t="shared" si="74"/>
        <v>-1698.6789616712022</v>
      </c>
      <c r="AD298" s="21">
        <f t="shared" si="74"/>
        <v>13863.066405573642</v>
      </c>
      <c r="AE298" s="21">
        <f t="shared" si="74"/>
        <v>794.06977712342905</v>
      </c>
    </row>
    <row r="299" spans="1:31" x14ac:dyDescent="0.2">
      <c r="A299" s="9" t="s">
        <v>551</v>
      </c>
      <c r="B299" s="4" t="s">
        <v>552</v>
      </c>
      <c r="C299" s="33">
        <f>+C300+C349+C364</f>
        <v>3505.7477526304683</v>
      </c>
      <c r="D299" s="33">
        <f t="shared" ref="D299:AE299" si="75">+D300+D349+D364</f>
        <v>5930.5334023620026</v>
      </c>
      <c r="E299" s="33">
        <f t="shared" si="75"/>
        <v>5730.3641276232865</v>
      </c>
      <c r="F299" s="33">
        <f t="shared" si="75"/>
        <v>6834.9923137230944</v>
      </c>
      <c r="G299" s="33">
        <f t="shared" si="75"/>
        <v>7255.4868407649592</v>
      </c>
      <c r="H299" s="33">
        <f t="shared" si="75"/>
        <v>7078.7957007868572</v>
      </c>
      <c r="I299" s="33">
        <f t="shared" si="75"/>
        <v>4597.4439224169428</v>
      </c>
      <c r="J299" s="33">
        <f t="shared" si="75"/>
        <v>5871.0517376486705</v>
      </c>
      <c r="K299" s="33">
        <f t="shared" si="75"/>
        <v>2177.3256714589534</v>
      </c>
      <c r="L299" s="33">
        <f t="shared" si="75"/>
        <v>12777.29445420408</v>
      </c>
      <c r="M299" s="33">
        <f t="shared" si="75"/>
        <v>1774.5417564494378</v>
      </c>
      <c r="N299" s="33">
        <f t="shared" si="75"/>
        <v>1837.4272288602663</v>
      </c>
      <c r="O299" s="33">
        <f t="shared" si="75"/>
        <v>8781.7658663238417</v>
      </c>
      <c r="P299" s="33">
        <f t="shared" si="75"/>
        <v>3239.3967576606938</v>
      </c>
      <c r="Q299" s="33">
        <f t="shared" si="75"/>
        <v>4249.5123514026391</v>
      </c>
      <c r="R299" s="33">
        <f t="shared" si="75"/>
        <v>5531.137203394921</v>
      </c>
      <c r="S299" s="33">
        <f t="shared" si="75"/>
        <v>6509.1280791971467</v>
      </c>
      <c r="T299" s="33">
        <f t="shared" si="75"/>
        <v>13441.881695044602</v>
      </c>
      <c r="U299" s="33">
        <f t="shared" si="75"/>
        <v>12105.916373954711</v>
      </c>
      <c r="V299" s="33">
        <f t="shared" si="75"/>
        <v>9464.8125551805606</v>
      </c>
      <c r="W299" s="33">
        <f t="shared" si="75"/>
        <v>6074.9815906989688</v>
      </c>
      <c r="X299" s="33">
        <f t="shared" si="75"/>
        <v>6069.5413767990149</v>
      </c>
      <c r="Y299" s="21">
        <f t="shared" si="75"/>
        <v>9764.2350117097503</v>
      </c>
      <c r="Z299" s="21">
        <f t="shared" si="75"/>
        <v>5087.638493493585</v>
      </c>
      <c r="AA299" s="21">
        <f t="shared" si="75"/>
        <v>6750.447204807966</v>
      </c>
      <c r="AB299" s="21">
        <f t="shared" si="75"/>
        <v>8592.2518781072758</v>
      </c>
      <c r="AC299" s="21">
        <f t="shared" si="75"/>
        <v>5591.5796889765497</v>
      </c>
      <c r="AD299" s="21">
        <f t="shared" si="75"/>
        <v>20724.776250554594</v>
      </c>
      <c r="AE299" s="21">
        <f t="shared" si="75"/>
        <v>7759.2782954626573</v>
      </c>
    </row>
    <row r="300" spans="1:31" x14ac:dyDescent="0.2">
      <c r="A300" s="9" t="s">
        <v>553</v>
      </c>
      <c r="B300" s="4" t="s">
        <v>554</v>
      </c>
      <c r="C300" s="33">
        <f>+C301+C341</f>
        <v>-4864.4733665773765</v>
      </c>
      <c r="D300" s="33">
        <f t="shared" ref="D300:AE300" si="76">+D301+D341</f>
        <v>-5277.4876129691411</v>
      </c>
      <c r="E300" s="33">
        <f t="shared" si="76"/>
        <v>-5742.9383845119282</v>
      </c>
      <c r="F300" s="33">
        <f t="shared" si="76"/>
        <v>-6220.3657171928799</v>
      </c>
      <c r="G300" s="33">
        <f t="shared" si="76"/>
        <v>-7016.8757416149328</v>
      </c>
      <c r="H300" s="33">
        <f t="shared" si="76"/>
        <v>-8122.2598322188951</v>
      </c>
      <c r="I300" s="33">
        <f t="shared" si="76"/>
        <v>-9439.5486777367914</v>
      </c>
      <c r="J300" s="33">
        <f t="shared" si="76"/>
        <v>-10587.490285170701</v>
      </c>
      <c r="K300" s="33">
        <f t="shared" si="76"/>
        <v>-11592.995827424711</v>
      </c>
      <c r="L300" s="33">
        <f t="shared" si="76"/>
        <v>-12290.755384875476</v>
      </c>
      <c r="M300" s="33">
        <f t="shared" si="76"/>
        <v>-13614.612943096869</v>
      </c>
      <c r="N300" s="33">
        <f t="shared" si="76"/>
        <v>-14267.441740040344</v>
      </c>
      <c r="O300" s="33">
        <f t="shared" si="76"/>
        <v>-13173.125612193817</v>
      </c>
      <c r="P300" s="33">
        <f t="shared" si="76"/>
        <v>-15649.80979317224</v>
      </c>
      <c r="Q300" s="33">
        <f t="shared" si="76"/>
        <v>-16007.530210733177</v>
      </c>
      <c r="R300" s="33">
        <f t="shared" si="76"/>
        <v>-16284.076916526057</v>
      </c>
      <c r="S300" s="33">
        <f t="shared" si="76"/>
        <v>-16472.562432732924</v>
      </c>
      <c r="T300" s="33">
        <f t="shared" si="76"/>
        <v>-16675.734649192258</v>
      </c>
      <c r="U300" s="33">
        <f t="shared" si="76"/>
        <v>-16947.224976892157</v>
      </c>
      <c r="V300" s="33">
        <f t="shared" si="76"/>
        <v>-17355.13941216945</v>
      </c>
      <c r="W300" s="33">
        <f t="shared" si="76"/>
        <v>-17866.642022633663</v>
      </c>
      <c r="X300" s="33">
        <f t="shared" si="76"/>
        <v>-18687.375255448114</v>
      </c>
      <c r="Y300" s="21">
        <f t="shared" si="76"/>
        <v>-19344.844340435015</v>
      </c>
      <c r="Z300" s="21">
        <f t="shared" si="76"/>
        <v>-19284.886727418714</v>
      </c>
      <c r="AA300" s="21">
        <f t="shared" si="76"/>
        <v>-19422.690803924066</v>
      </c>
      <c r="AB300" s="21">
        <f t="shared" si="76"/>
        <v>-19823.023180749635</v>
      </c>
      <c r="AC300" s="21">
        <f t="shared" si="76"/>
        <v>-20004.358310731608</v>
      </c>
      <c r="AD300" s="21">
        <f t="shared" si="76"/>
        <v>-19626.023114565378</v>
      </c>
      <c r="AE300" s="21">
        <f t="shared" si="76"/>
        <v>-19728.706402390519</v>
      </c>
    </row>
    <row r="301" spans="1:31" x14ac:dyDescent="0.2">
      <c r="A301" s="9" t="s">
        <v>555</v>
      </c>
      <c r="B301" s="4" t="s">
        <v>556</v>
      </c>
      <c r="C301" s="33">
        <f>+C302+C315+C328</f>
        <v>-3825.7354703629126</v>
      </c>
      <c r="D301" s="33">
        <f t="shared" ref="D301:AE301" si="77">+D302+D315+D328</f>
        <v>-3934.0866983310725</v>
      </c>
      <c r="E301" s="33">
        <f t="shared" si="77"/>
        <v>-4062.3289760456682</v>
      </c>
      <c r="F301" s="33">
        <f t="shared" si="77"/>
        <v>-4210.4669242341897</v>
      </c>
      <c r="G301" s="33">
        <f t="shared" si="77"/>
        <v>-4396.2278619832687</v>
      </c>
      <c r="H301" s="33">
        <f t="shared" si="77"/>
        <v>-4632.3834902789467</v>
      </c>
      <c r="I301" s="33">
        <f t="shared" si="77"/>
        <v>-4813.5386001896668</v>
      </c>
      <c r="J301" s="33">
        <f t="shared" si="77"/>
        <v>-4979.5605154572349</v>
      </c>
      <c r="K301" s="33">
        <f t="shared" si="77"/>
        <v>-5169.6697100681549</v>
      </c>
      <c r="L301" s="33">
        <f t="shared" si="77"/>
        <v>-5317.0306730583579</v>
      </c>
      <c r="M301" s="33">
        <f t="shared" si="77"/>
        <v>-5452.2184385273467</v>
      </c>
      <c r="N301" s="33">
        <f t="shared" si="77"/>
        <v>-5569.4953885818513</v>
      </c>
      <c r="O301" s="33">
        <f t="shared" si="77"/>
        <v>-5676.8023077521266</v>
      </c>
      <c r="P301" s="33">
        <f t="shared" si="77"/>
        <v>-5788.0466146186482</v>
      </c>
      <c r="Q301" s="33">
        <f t="shared" si="77"/>
        <v>-5864.8510653448166</v>
      </c>
      <c r="R301" s="33">
        <f t="shared" si="77"/>
        <v>-5865.8874846992485</v>
      </c>
      <c r="S301" s="33">
        <f t="shared" si="77"/>
        <v>-5858.3303292459932</v>
      </c>
      <c r="T301" s="33">
        <f t="shared" si="77"/>
        <v>-5839.6977606500777</v>
      </c>
      <c r="U301" s="33">
        <f t="shared" si="77"/>
        <v>-5823.3885932724615</v>
      </c>
      <c r="V301" s="33">
        <f t="shared" si="77"/>
        <v>-5806.196542981791</v>
      </c>
      <c r="W301" s="33">
        <f t="shared" si="77"/>
        <v>-5789.3984631698258</v>
      </c>
      <c r="X301" s="33">
        <f t="shared" si="77"/>
        <v>-5772.5846030471739</v>
      </c>
      <c r="Y301" s="21">
        <f t="shared" si="77"/>
        <v>-5754.1616058803274</v>
      </c>
      <c r="Z301" s="21">
        <f t="shared" si="77"/>
        <v>-5739.6005739445482</v>
      </c>
      <c r="AA301" s="21">
        <f t="shared" si="77"/>
        <v>-5728.809685543566</v>
      </c>
      <c r="AB301" s="21">
        <f t="shared" si="77"/>
        <v>-5721.585088507778</v>
      </c>
      <c r="AC301" s="21">
        <f t="shared" si="77"/>
        <v>-5714.9098328451546</v>
      </c>
      <c r="AD301" s="21">
        <f t="shared" si="77"/>
        <v>-5705.3573906507927</v>
      </c>
      <c r="AE301" s="21">
        <f t="shared" si="77"/>
        <v>-5692.2749361060487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-3664.8976280495876</v>
      </c>
      <c r="D302" s="33">
        <f t="shared" si="78"/>
        <v>-3735.8749482693147</v>
      </c>
      <c r="E302" s="33">
        <f t="shared" si="78"/>
        <v>-3824.341759852316</v>
      </c>
      <c r="F302" s="33">
        <f t="shared" si="78"/>
        <v>-3935.6565842372502</v>
      </c>
      <c r="G302" s="33">
        <f t="shared" si="78"/>
        <v>-4097.4404227304794</v>
      </c>
      <c r="H302" s="33">
        <f t="shared" si="78"/>
        <v>-4307.9493389502868</v>
      </c>
      <c r="I302" s="33">
        <f t="shared" si="78"/>
        <v>-4468.3912446415825</v>
      </c>
      <c r="J302" s="33">
        <f t="shared" si="78"/>
        <v>-4609.1800907614479</v>
      </c>
      <c r="K302" s="33">
        <f t="shared" si="78"/>
        <v>-4774.8140275750156</v>
      </c>
      <c r="L302" s="33">
        <f t="shared" si="78"/>
        <v>-4903.7984744057594</v>
      </c>
      <c r="M302" s="33">
        <f t="shared" si="78"/>
        <v>-5028.6597647451545</v>
      </c>
      <c r="N302" s="33">
        <f t="shared" si="78"/>
        <v>-5140.4172993407501</v>
      </c>
      <c r="O302" s="33">
        <f t="shared" si="78"/>
        <v>-5245.8224387422197</v>
      </c>
      <c r="P302" s="33">
        <f t="shared" si="78"/>
        <v>-5353.2873736708952</v>
      </c>
      <c r="Q302" s="33">
        <f t="shared" si="78"/>
        <v>-5426.9543240271105</v>
      </c>
      <c r="R302" s="33">
        <f t="shared" si="78"/>
        <v>-5424.6081569737489</v>
      </c>
      <c r="S302" s="33">
        <f t="shared" si="78"/>
        <v>-5414.9564686333251</v>
      </c>
      <c r="T302" s="33">
        <f t="shared" si="78"/>
        <v>-5395.8202551994618</v>
      </c>
      <c r="U302" s="33">
        <f t="shared" si="78"/>
        <v>-5379.4443429846679</v>
      </c>
      <c r="V302" s="33">
        <f t="shared" si="78"/>
        <v>-5361.3946136460518</v>
      </c>
      <c r="W302" s="33">
        <f t="shared" si="78"/>
        <v>-5343.6928896697491</v>
      </c>
      <c r="X302" s="33">
        <f t="shared" si="78"/>
        <v>-5323.7588532319669</v>
      </c>
      <c r="Y302" s="33">
        <f t="shared" si="78"/>
        <v>-5298.110807034268</v>
      </c>
      <c r="Z302" s="33">
        <f t="shared" si="78"/>
        <v>-5273.3931362043331</v>
      </c>
      <c r="AA302" s="33">
        <f t="shared" si="78"/>
        <v>-5250.8066343976616</v>
      </c>
      <c r="AB302" s="33">
        <f t="shared" si="78"/>
        <v>-5231.2504587270569</v>
      </c>
      <c r="AC302" s="33">
        <f t="shared" si="78"/>
        <v>-5212.9583662053401</v>
      </c>
      <c r="AD302" s="33">
        <f t="shared" si="78"/>
        <v>-5195.9604699299607</v>
      </c>
      <c r="AE302" s="33">
        <f t="shared" si="78"/>
        <v>-5175.2766606248015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-113.67437543734354</v>
      </c>
      <c r="D305" s="94">
        <f>+'CO2'!D305+'abs CO2'!D305+'CH4'!D305*PCG!$C$5+N2O!D305*PCG!$C$6+HFC!D305+PFC!D305+'SF6'!D305</f>
        <v>-113.67437543734344</v>
      </c>
      <c r="E305" s="94">
        <f>+'CO2'!E305+'abs CO2'!E305+'CH4'!E305*PCG!$C$5+N2O!E305*PCG!$C$6+HFC!E305+PFC!E305+'SF6'!E305</f>
        <v>-113.67437543734351</v>
      </c>
      <c r="F305" s="94">
        <f>+'CO2'!F305+'abs CO2'!F305+'CH4'!F305*PCG!$C$5+N2O!F305*PCG!$C$6+HFC!F305+PFC!F305+'SF6'!F305</f>
        <v>-113.67437543734354</v>
      </c>
      <c r="G305" s="94">
        <f>+'CO2'!G305+'abs CO2'!G305+'CH4'!G305*PCG!$C$5+N2O!G305*PCG!$C$6+HFC!G305+PFC!G305+'SF6'!G305</f>
        <v>-113.67437543734357</v>
      </c>
      <c r="H305" s="94">
        <f>+'CO2'!H305+'abs CO2'!H305+'CH4'!H305*PCG!$C$5+N2O!H305*PCG!$C$6+HFC!H305+PFC!H305+'SF6'!H305</f>
        <v>-113.67437543734354</v>
      </c>
      <c r="I305" s="94">
        <f>+'CO2'!I305+'abs CO2'!I305+'CH4'!I305*PCG!$C$5+N2O!I305*PCG!$C$6+HFC!I305+PFC!I305+'SF6'!I305</f>
        <v>-113.67437543734358</v>
      </c>
      <c r="J305" s="94">
        <f>+'CO2'!J305+'abs CO2'!J305+'CH4'!J305*PCG!$C$5+N2O!J305*PCG!$C$6+HFC!J305+PFC!J305+'SF6'!J305</f>
        <v>-113.67437543734351</v>
      </c>
      <c r="K305" s="94">
        <f>+'CO2'!K305+'abs CO2'!K305+'CH4'!K305*PCG!$C$5+N2O!K305*PCG!$C$6+HFC!K305+PFC!K305+'SF6'!K305</f>
        <v>-113.67437543734344</v>
      </c>
      <c r="L305" s="94">
        <f>+'CO2'!L305+'abs CO2'!L305+'CH4'!L305*PCG!$C$5+N2O!L305*PCG!$C$6+HFC!L305+PFC!L305+'SF6'!L305</f>
        <v>-113.67437543734349</v>
      </c>
      <c r="M305" s="94">
        <f>+'CO2'!M305+'abs CO2'!M305+'CH4'!M305*PCG!$C$5+N2O!M305*PCG!$C$6+HFC!M305+PFC!M305+'SF6'!M305</f>
        <v>-113.67437543734354</v>
      </c>
      <c r="N305" s="94">
        <f>+'CO2'!N305+'abs CO2'!N305+'CH4'!N305*PCG!$C$5+N2O!N305*PCG!$C$6+HFC!N305+PFC!N305+'SF6'!N305</f>
        <v>-113.67437543734354</v>
      </c>
      <c r="O305" s="94">
        <f>+'CO2'!O305+'abs CO2'!O305+'CH4'!O305*PCG!$C$5+N2O!O305*PCG!$C$6+HFC!O305+PFC!O305+'SF6'!O305</f>
        <v>-113.67437543734357</v>
      </c>
      <c r="P305" s="94">
        <f>+'CO2'!P305+'abs CO2'!P305+'CH4'!P305*PCG!$C$5+N2O!P305*PCG!$C$6+HFC!P305+PFC!P305+'SF6'!P305</f>
        <v>-113.67437543734351</v>
      </c>
      <c r="Q305" s="94">
        <f>+'CO2'!Q305+'abs CO2'!Q305+'CH4'!Q305*PCG!$C$5+N2O!Q305*PCG!$C$6+HFC!Q305+PFC!Q305+'SF6'!Q305</f>
        <v>-113.67437543734354</v>
      </c>
      <c r="R305" s="94">
        <f>+'CO2'!R305+'abs CO2'!R305+'CH4'!R305*PCG!$C$5+N2O!R305*PCG!$C$6+HFC!R305+PFC!R305+'SF6'!R305</f>
        <v>-113.67437543734344</v>
      </c>
      <c r="S305" s="94">
        <f>+'CO2'!S305+'abs CO2'!S305+'CH4'!S305*PCG!$C$5+N2O!S305*PCG!$C$6+HFC!S305+PFC!S305+'SF6'!S305</f>
        <v>-113.67437543734344</v>
      </c>
      <c r="T305" s="94">
        <f>+'CO2'!T305+'abs CO2'!T305+'CH4'!T305*PCG!$C$5+N2O!T305*PCG!$C$6+HFC!T305+PFC!T305+'SF6'!T305</f>
        <v>-113.67437543734344</v>
      </c>
      <c r="U305" s="94">
        <f>+'CO2'!U305+'abs CO2'!U305+'CH4'!U305*PCG!$C$5+N2O!U305*PCG!$C$6+HFC!U305+PFC!U305+'SF6'!U305</f>
        <v>-113.67437543734344</v>
      </c>
      <c r="V305" s="94">
        <f>+'CO2'!V305+'abs CO2'!V305+'CH4'!V305*PCG!$C$5+N2O!V305*PCG!$C$6+HFC!V305+PFC!V305+'SF6'!V305</f>
        <v>-113.67437543734344</v>
      </c>
      <c r="W305" s="94">
        <f>+'CO2'!W305+'abs CO2'!W305+'CH4'!W305*PCG!$C$5+N2O!W305*PCG!$C$6+HFC!W305+PFC!W305+'SF6'!W305</f>
        <v>-113.67437543734344</v>
      </c>
      <c r="X305" s="94">
        <f>+'CO2'!X305+'abs CO2'!X305+'CH4'!X305*PCG!$C$5+N2O!X305*PCG!$C$6+HFC!X305+PFC!X305+'SF6'!X305</f>
        <v>-113.67437543734349</v>
      </c>
      <c r="Y305" s="94">
        <f>+'CO2'!Y305+'abs CO2'!Y305+'CH4'!Y305*PCG!$C$5+N2O!Y305*PCG!$C$6+HFC!Y305+PFC!Y305+'SF6'!Y305</f>
        <v>-113.67437543734349</v>
      </c>
      <c r="Z305" s="94">
        <f>+'CO2'!Z305+'abs CO2'!Z305+'CH4'!Z305*PCG!$C$5+N2O!Z305*PCG!$C$6+HFC!Z305+PFC!Z305+'SF6'!Z305</f>
        <v>-113.67437543734351</v>
      </c>
      <c r="AA305" s="94">
        <f>+'CO2'!AA305+'abs CO2'!AA305+'CH4'!AA305*PCG!$C$5+N2O!AA305*PCG!$C$6+HFC!AA305+PFC!AA305+'SF6'!AA305</f>
        <v>-113.66551741011206</v>
      </c>
      <c r="AB305" s="94">
        <f>+'CO2'!AB305+'abs CO2'!AB305+'CH4'!AB305*PCG!$C$5+N2O!AB305*PCG!$C$6+HFC!AB305+PFC!AB305+'SF6'!AB305</f>
        <v>-113.66551741011197</v>
      </c>
      <c r="AC305" s="94">
        <f>+'CO2'!AC305+'abs CO2'!AC305+'CH4'!AC305*PCG!$C$5+N2O!AC305*PCG!$C$6+HFC!AC305+PFC!AC305+'SF6'!AC305</f>
        <v>-113.66551741011212</v>
      </c>
      <c r="AD305" s="94">
        <f>+'CO2'!AD305+'abs CO2'!AD305+'CH4'!AD305*PCG!$C$5+N2O!AD305*PCG!$C$6+HFC!AD305+PFC!AD305+'SF6'!AD305</f>
        <v>-113.66551741009251</v>
      </c>
      <c r="AE305" s="94">
        <f>+'CO2'!AE305+'abs CO2'!AE305+'CH4'!AE305*PCG!$C$5+N2O!AE305*PCG!$C$6+HFC!AE305+PFC!AE305+'SF6'!AE305</f>
        <v>-113.65665938286106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-41.361171206171491</v>
      </c>
      <c r="D306" s="94">
        <f>+'CO2'!D306+'abs CO2'!D306+'CH4'!D306*PCG!$C$5+N2O!D306*PCG!$C$6+HFC!D306+PFC!D306+'SF6'!D306</f>
        <v>-41.718703335489906</v>
      </c>
      <c r="E306" s="94">
        <f>+'CO2'!E306+'abs CO2'!E306+'CH4'!E306*PCG!$C$5+N2O!E306*PCG!$C$6+HFC!E306+PFC!E306+'SF6'!E306</f>
        <v>-41.986624648038806</v>
      </c>
      <c r="F306" s="94">
        <f>+'CO2'!F306+'abs CO2'!F306+'CH4'!F306*PCG!$C$5+N2O!F306*PCG!$C$6+HFC!F306+PFC!F306+'SF6'!F306</f>
        <v>-42.332079227068427</v>
      </c>
      <c r="G306" s="94">
        <f>+'CO2'!G306+'abs CO2'!G306+'CH4'!G306*PCG!$C$5+N2O!G306*PCG!$C$6+HFC!G306+PFC!G306+'SF6'!G306</f>
        <v>-42.689725429414388</v>
      </c>
      <c r="H306" s="94">
        <f>+'CO2'!H306+'abs CO2'!H306+'CH4'!H306*PCG!$C$5+N2O!H306*PCG!$C$6+HFC!H306+PFC!H306+'SF6'!H306</f>
        <v>-43.333855314902344</v>
      </c>
      <c r="I306" s="94">
        <f>+'CO2'!I306+'abs CO2'!I306+'CH4'!I306*PCG!$C$5+N2O!I306*PCG!$C$6+HFC!I306+PFC!I306+'SF6'!I306</f>
        <v>-44.119069084790333</v>
      </c>
      <c r="J306" s="94">
        <f>+'CO2'!J306+'abs CO2'!J306+'CH4'!J306*PCG!$C$5+N2O!J306*PCG!$C$6+HFC!J306+PFC!J306+'SF6'!J306</f>
        <v>-45.054773345244477</v>
      </c>
      <c r="K306" s="94">
        <f>+'CO2'!K306+'abs CO2'!K306+'CH4'!K306*PCG!$C$5+N2O!K306*PCG!$C$6+HFC!K306+PFC!K306+'SF6'!K306</f>
        <v>-46.087930052549332</v>
      </c>
      <c r="L306" s="94">
        <f>+'CO2'!L306+'abs CO2'!L306+'CH4'!L306*PCG!$C$5+N2O!L306*PCG!$C$6+HFC!L306+PFC!L306+'SF6'!L306</f>
        <v>-47.131735238565625</v>
      </c>
      <c r="M306" s="94">
        <f>+'CO2'!M306+'abs CO2'!M306+'CH4'!M306*PCG!$C$5+N2O!M306*PCG!$C$6+HFC!M306+PFC!M306+'SF6'!M306</f>
        <v>-48.352510055107899</v>
      </c>
      <c r="N306" s="94">
        <f>+'CO2'!N306+'abs CO2'!N306+'CH4'!N306*PCG!$C$5+N2O!N306*PCG!$C$6+HFC!N306+PFC!N306+'SF6'!N306</f>
        <v>-49.82470093227699</v>
      </c>
      <c r="O306" s="94">
        <f>+'CO2'!O306+'abs CO2'!O306+'CH4'!O306*PCG!$C$5+N2O!O306*PCG!$C$6+HFC!O306+PFC!O306+'SF6'!O306</f>
        <v>-51.371520705094383</v>
      </c>
      <c r="P306" s="94">
        <f>+'CO2'!P306+'abs CO2'!P306+'CH4'!P306*PCG!$C$5+N2O!P306*PCG!$C$6+HFC!P306+PFC!P306+'SF6'!P306</f>
        <v>-52.960007226351998</v>
      </c>
      <c r="Q306" s="94">
        <f>+'CO2'!Q306+'abs CO2'!Q306+'CH4'!Q306*PCG!$C$5+N2O!Q306*PCG!$C$6+HFC!Q306+PFC!Q306+'SF6'!Q306</f>
        <v>-54.590126826303333</v>
      </c>
      <c r="R306" s="94">
        <f>+'CO2'!R306+'abs CO2'!R306+'CH4'!R306*PCG!$C$5+N2O!R306*PCG!$C$6+HFC!R306+PFC!R306+'SF6'!R306</f>
        <v>-56.130600973404597</v>
      </c>
      <c r="S306" s="94">
        <f>+'CO2'!S306+'abs CO2'!S306+'CH4'!S306*PCG!$C$5+N2O!S306*PCG!$C$6+HFC!S306+PFC!S306+'SF6'!S306</f>
        <v>-57.654542445146902</v>
      </c>
      <c r="T306" s="94">
        <f>+'CO2'!T306+'abs CO2'!T306+'CH4'!T306*PCG!$C$5+N2O!T306*PCG!$C$6+HFC!T306+PFC!T306+'SF6'!T306</f>
        <v>-58.883289961573077</v>
      </c>
      <c r="U306" s="94">
        <f>+'CO2'!U306+'abs CO2'!U306+'CH4'!U306*PCG!$C$5+N2O!U306*PCG!$C$6+HFC!U306+PFC!U306+'SF6'!U306</f>
        <v>-60.155285059472185</v>
      </c>
      <c r="V306" s="94">
        <f>+'CO2'!V306+'abs CO2'!V306+'CH4'!V306*PCG!$C$5+N2O!V306*PCG!$C$6+HFC!V306+PFC!V306+'SF6'!V306</f>
        <v>-61.308281939354082</v>
      </c>
      <c r="W306" s="94">
        <f>+'CO2'!W306+'abs CO2'!W306+'CH4'!W306*PCG!$C$5+N2O!W306*PCG!$C$6+HFC!W306+PFC!W306+'SF6'!W306</f>
        <v>-62.281386401488447</v>
      </c>
      <c r="X306" s="94">
        <f>+'CO2'!X306+'abs CO2'!X306+'CH4'!X306*PCG!$C$5+N2O!X306*PCG!$C$6+HFC!X306+PFC!X306+'SF6'!X306</f>
        <v>-63.084923123538417</v>
      </c>
      <c r="Y306" s="94">
        <f>+'CO2'!Y306+'abs CO2'!Y306+'CH4'!Y306*PCG!$C$5+N2O!Y306*PCG!$C$6+HFC!Y306+PFC!Y306+'SF6'!Y306</f>
        <v>-63.909369642830235</v>
      </c>
      <c r="Z306" s="94">
        <f>+'CO2'!Z306+'abs CO2'!Z306+'CH4'!Z306*PCG!$C$5+N2O!Z306*PCG!$C$6+HFC!Z306+PFC!Z306+'SF6'!Z306</f>
        <v>-64.744705261041489</v>
      </c>
      <c r="AA306" s="94">
        <f>+'CO2'!AA306+'abs CO2'!AA306+'CH4'!AA306*PCG!$C$5+N2O!AA306*PCG!$C$6+HFC!AA306+PFC!AA306+'SF6'!AA306</f>
        <v>-65.41242790294875</v>
      </c>
      <c r="AB306" s="94">
        <f>+'CO2'!AB306+'abs CO2'!AB306+'CH4'!AB306*PCG!$C$5+N2O!AB306*PCG!$C$6+HFC!AB306+PFC!AB306+'SF6'!AB306</f>
        <v>-66.055885168538438</v>
      </c>
      <c r="AC306" s="94">
        <f>+'CO2'!AC306+'abs CO2'!AC306+'CH4'!AC306*PCG!$C$5+N2O!AC306*PCG!$C$6+HFC!AC306+PFC!AC306+'SF6'!AC306</f>
        <v>-66.535281519238566</v>
      </c>
      <c r="AD306" s="94">
        <f>+'CO2'!AD306+'abs CO2'!AD306+'CH4'!AD306*PCG!$C$5+N2O!AD306*PCG!$C$6+HFC!AD306+PFC!AD306+'SF6'!AD306</f>
        <v>-66.996148237998085</v>
      </c>
      <c r="AE306" s="94">
        <f>+'CO2'!AE306+'abs CO2'!AE306+'CH4'!AE306*PCG!$C$5+N2O!AE306*PCG!$C$6+HFC!AE306+PFC!AE306+'SF6'!AE306</f>
        <v>-67.392782488600787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-318.82987300491266</v>
      </c>
      <c r="D308" s="94">
        <f>+'CO2'!D308+'abs CO2'!D308+'CH4'!D308*PCG!$C$5+N2O!D308*PCG!$C$6+HFC!D308+PFC!D308+'SF6'!D308</f>
        <v>-329.70903970859052</v>
      </c>
      <c r="E308" s="94">
        <f>+'CO2'!E308+'abs CO2'!E308+'CH4'!E308*PCG!$C$5+N2O!E308*PCG!$C$6+HFC!E308+PFC!E308+'SF6'!E308</f>
        <v>-350.06448347539259</v>
      </c>
      <c r="F308" s="94">
        <f>+'CO2'!F308+'abs CO2'!F308+'CH4'!F308*PCG!$C$5+N2O!F308*PCG!$C$6+HFC!F308+PFC!F308+'SF6'!F308</f>
        <v>-373.10007305266817</v>
      </c>
      <c r="G308" s="94">
        <f>+'CO2'!G308+'abs CO2'!G308+'CH4'!G308*PCG!$C$5+N2O!G308*PCG!$C$6+HFC!G308+PFC!G308+'SF6'!G308</f>
        <v>-391.33472158797008</v>
      </c>
      <c r="H308" s="94">
        <f>+'CO2'!H308+'abs CO2'!H308+'CH4'!H308*PCG!$C$5+N2O!H308*PCG!$C$6+HFC!H308+PFC!H308+'SF6'!H308</f>
        <v>-405.59747294567131</v>
      </c>
      <c r="I308" s="94">
        <f>+'CO2'!I308+'abs CO2'!I308+'CH4'!I308*PCG!$C$5+N2O!I308*PCG!$C$6+HFC!I308+PFC!I308+'SF6'!I308</f>
        <v>-419.01768228795248</v>
      </c>
      <c r="J308" s="94">
        <f>+'CO2'!J308+'abs CO2'!J308+'CH4'!J308*PCG!$C$5+N2O!J308*PCG!$C$6+HFC!J308+PFC!J308+'SF6'!J308</f>
        <v>-431.58251850099106</v>
      </c>
      <c r="K308" s="94">
        <f>+'CO2'!K308+'abs CO2'!K308+'CH4'!K308*PCG!$C$5+N2O!K308*PCG!$C$6+HFC!K308+PFC!K308+'SF6'!K308</f>
        <v>-441.81181381937967</v>
      </c>
      <c r="L308" s="94">
        <f>+'CO2'!L308+'abs CO2'!L308+'CH4'!L308*PCG!$C$5+N2O!L308*PCG!$C$6+HFC!L308+PFC!L308+'SF6'!L308</f>
        <v>-450.34125655188075</v>
      </c>
      <c r="M308" s="94">
        <f>+'CO2'!M308+'abs CO2'!M308+'CH4'!M308*PCG!$C$5+N2O!M308*PCG!$C$6+HFC!M308+PFC!M308+'SF6'!M308</f>
        <v>-458.04413012033166</v>
      </c>
      <c r="N308" s="94">
        <f>+'CO2'!N308+'abs CO2'!N308+'CH4'!N308*PCG!$C$5+N2O!N308*PCG!$C$6+HFC!N308+PFC!N308+'SF6'!N308</f>
        <v>-464.00721133866784</v>
      </c>
      <c r="O308" s="94">
        <f>+'CO2'!O308+'abs CO2'!O308+'CH4'!O308*PCG!$C$5+N2O!O308*PCG!$C$6+HFC!O308+PFC!O308+'SF6'!O308</f>
        <v>-469.12819676595558</v>
      </c>
      <c r="P308" s="94">
        <f>+'CO2'!P308+'abs CO2'!P308+'CH4'!P308*PCG!$C$5+N2O!P308*PCG!$C$6+HFC!P308+PFC!P308+'SF6'!P308</f>
        <v>-472.31302513825199</v>
      </c>
      <c r="Q308" s="94">
        <f>+'CO2'!Q308+'abs CO2'!Q308+'CH4'!Q308*PCG!$C$5+N2O!Q308*PCG!$C$6+HFC!Q308+PFC!Q308+'SF6'!Q308</f>
        <v>-475.17877649738199</v>
      </c>
      <c r="R308" s="94">
        <f>+'CO2'!R308+'abs CO2'!R308+'CH4'!R308*PCG!$C$5+N2O!R308*PCG!$C$6+HFC!R308+PFC!R308+'SF6'!R308</f>
        <v>-475.31118978810667</v>
      </c>
      <c r="S308" s="94">
        <f>+'CO2'!S308+'abs CO2'!S308+'CH4'!S308*PCG!$C$5+N2O!S308*PCG!$C$6+HFC!S308+PFC!S308+'SF6'!S308</f>
        <v>-474.84065111532806</v>
      </c>
      <c r="T308" s="94">
        <f>+'CO2'!T308+'abs CO2'!T308+'CH4'!T308*PCG!$C$5+N2O!T308*PCG!$C$6+HFC!T308+PFC!T308+'SF6'!T308</f>
        <v>-473.12277063721285</v>
      </c>
      <c r="U308" s="94">
        <f>+'CO2'!U308+'abs CO2'!U308+'CH4'!U308*PCG!$C$5+N2O!U308*PCG!$C$6+HFC!U308+PFC!U308+'SF6'!U308</f>
        <v>-471.17273703483812</v>
      </c>
      <c r="V308" s="94">
        <f>+'CO2'!V308+'abs CO2'!V308+'CH4'!V308*PCG!$C$5+N2O!V308*PCG!$C$6+HFC!V308+PFC!V308+'SF6'!V308</f>
        <v>-469.63882962351005</v>
      </c>
      <c r="W308" s="94">
        <f>+'CO2'!W308+'abs CO2'!W308+'CH4'!W308*PCG!$C$5+N2O!W308*PCG!$C$6+HFC!W308+PFC!W308+'SF6'!W308</f>
        <v>-468.19660540578411</v>
      </c>
      <c r="X308" s="94">
        <f>+'CO2'!X308+'abs CO2'!X308+'CH4'!X308*PCG!$C$5+N2O!X308*PCG!$C$6+HFC!X308+PFC!X308+'SF6'!X308</f>
        <v>-466.67695683329026</v>
      </c>
      <c r="Y308" s="94">
        <f>+'CO2'!Y308+'abs CO2'!Y308+'CH4'!Y308*PCG!$C$5+N2O!Y308*PCG!$C$6+HFC!Y308+PFC!Y308+'SF6'!Y308</f>
        <v>-465.37793187569929</v>
      </c>
      <c r="Z308" s="94">
        <f>+'CO2'!Z308+'abs CO2'!Z308+'CH4'!Z308*PCG!$C$5+N2O!Z308*PCG!$C$6+HFC!Z308+PFC!Z308+'SF6'!Z308</f>
        <v>-463.75581573717284</v>
      </c>
      <c r="AA308" s="94">
        <f>+'CO2'!AA308+'abs CO2'!AA308+'CH4'!AA308*PCG!$C$5+N2O!AA308*PCG!$C$6+HFC!AA308+PFC!AA308+'SF6'!AA308</f>
        <v>-461.76860265587811</v>
      </c>
      <c r="AB308" s="94">
        <f>+'CO2'!AB308+'abs CO2'!AB308+'CH4'!AB308*PCG!$C$5+N2O!AB308*PCG!$C$6+HFC!AB308+PFC!AB308+'SF6'!AB308</f>
        <v>-459.97635963077221</v>
      </c>
      <c r="AC308" s="94">
        <f>+'CO2'!AC308+'abs CO2'!AC308+'CH4'!AC308*PCG!$C$5+N2O!AC308*PCG!$C$6+HFC!AC308+PFC!AC308+'SF6'!AC308</f>
        <v>-458.22192918067634</v>
      </c>
      <c r="AD308" s="94">
        <f>+'CO2'!AD308+'abs CO2'!AD308+'CH4'!AD308*PCG!$C$5+N2O!AD308*PCG!$C$6+HFC!AD308+PFC!AD308+'SF6'!AD308</f>
        <v>-456.34906692036373</v>
      </c>
      <c r="AE308" s="94">
        <f>+'CO2'!AE308+'abs CO2'!AE308+'CH4'!AE308*PCG!$C$5+N2O!AE308*PCG!$C$6+HFC!AE308+PFC!AE308+'SF6'!AE308</f>
        <v>-454.47617121778359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-2837.0928320658959</v>
      </c>
      <c r="D311" s="94">
        <f>+'CO2'!D311+'abs CO2'!D311+'CH4'!D311*PCG!$C$5+N2O!D311*PCG!$C$6+HFC!D311+PFC!D311+'SF6'!D311</f>
        <v>-2893.952039851275</v>
      </c>
      <c r="E311" s="94">
        <f>+'CO2'!E311+'abs CO2'!E311+'CH4'!E311*PCG!$C$5+N2O!E311*PCG!$C$6+HFC!E311+PFC!E311+'SF6'!E311</f>
        <v>-2957.9460191766671</v>
      </c>
      <c r="F311" s="94">
        <f>+'CO2'!F311+'abs CO2'!F311+'CH4'!F311*PCG!$C$5+N2O!F311*PCG!$C$6+HFC!F311+PFC!F311+'SF6'!F311</f>
        <v>-3040.507315184358</v>
      </c>
      <c r="G311" s="94">
        <f>+'CO2'!G311+'abs CO2'!G311+'CH4'!G311*PCG!$C$5+N2O!G311*PCG!$C$6+HFC!G311+PFC!G311+'SF6'!G311</f>
        <v>-3178.3522736142268</v>
      </c>
      <c r="H311" s="94">
        <f>+'CO2'!H311+'abs CO2'!H311+'CH4'!H311*PCG!$C$5+N2O!H311*PCG!$C$6+HFC!H311+PFC!H311+'SF6'!H311</f>
        <v>-3369.3679014669083</v>
      </c>
      <c r="I311" s="94">
        <f>+'CO2'!I311+'abs CO2'!I311+'CH4'!I311*PCG!$C$5+N2O!I311*PCG!$C$6+HFC!I311+PFC!I311+'SF6'!I311</f>
        <v>-3510.300189841299</v>
      </c>
      <c r="J311" s="94">
        <f>+'CO2'!J311+'abs CO2'!J311+'CH4'!J311*PCG!$C$5+N2O!J311*PCG!$C$6+HFC!J311+PFC!J311+'SF6'!J311</f>
        <v>-3631.7322472427381</v>
      </c>
      <c r="K311" s="94">
        <f>+'CO2'!K311+'abs CO2'!K311+'CH4'!K311*PCG!$C$5+N2O!K311*PCG!$C$6+HFC!K311+PFC!K311+'SF6'!K311</f>
        <v>-3779.6882850668053</v>
      </c>
      <c r="L311" s="94">
        <f>+'CO2'!L311+'abs CO2'!L311+'CH4'!L311*PCG!$C$5+N2O!L311*PCG!$C$6+HFC!L311+PFC!L311+'SF6'!L311</f>
        <v>-3891.1718885958016</v>
      </c>
      <c r="M311" s="94">
        <f>+'CO2'!M311+'abs CO2'!M311+'CH4'!M311*PCG!$C$5+N2O!M311*PCG!$C$6+HFC!M311+PFC!M311+'SF6'!M311</f>
        <v>-4000.5829538041421</v>
      </c>
      <c r="N311" s="94">
        <f>+'CO2'!N311+'abs CO2'!N311+'CH4'!N311*PCG!$C$5+N2O!N311*PCG!$C$6+HFC!N311+PFC!N311+'SF6'!N311</f>
        <v>-4098.4846381808447</v>
      </c>
      <c r="O311" s="94">
        <f>+'CO2'!O311+'abs CO2'!O311+'CH4'!O311*PCG!$C$5+N2O!O311*PCG!$C$6+HFC!O311+PFC!O311+'SF6'!O311</f>
        <v>-4190.0050252148485</v>
      </c>
      <c r="P311" s="94">
        <f>+'CO2'!P311+'abs CO2'!P311+'CH4'!P311*PCG!$C$5+N2O!P311*PCG!$C$6+HFC!P311+PFC!P311+'SF6'!P311</f>
        <v>-4285.7423251364135</v>
      </c>
      <c r="Q311" s="94">
        <f>+'CO2'!Q311+'abs CO2'!Q311+'CH4'!Q311*PCG!$C$5+N2O!Q311*PCG!$C$6+HFC!Q311+PFC!Q311+'SF6'!Q311</f>
        <v>-4347.787973489224</v>
      </c>
      <c r="R311" s="94">
        <f>+'CO2'!R311+'abs CO2'!R311+'CH4'!R311*PCG!$C$5+N2O!R311*PCG!$C$6+HFC!R311+PFC!R311+'SF6'!R311</f>
        <v>-4338.4874929400348</v>
      </c>
      <c r="S311" s="94">
        <f>+'CO2'!S311+'abs CO2'!S311+'CH4'!S311*PCG!$C$5+N2O!S311*PCG!$C$6+HFC!S311+PFC!S311+'SF6'!S311</f>
        <v>-4323.1284957116895</v>
      </c>
      <c r="T311" s="94">
        <f>+'CO2'!T311+'abs CO2'!T311+'CH4'!T311*PCG!$C$5+N2O!T311*PCG!$C$6+HFC!T311+PFC!T311+'SF6'!T311</f>
        <v>-4300.7083100911141</v>
      </c>
      <c r="U311" s="94">
        <f>+'CO2'!U311+'abs CO2'!U311+'CH4'!U311*PCG!$C$5+N2O!U311*PCG!$C$6+HFC!U311+PFC!U311+'SF6'!U311</f>
        <v>-4280.823588497582</v>
      </c>
      <c r="V311" s="94">
        <f>+'CO2'!V311+'abs CO2'!V311+'CH4'!V311*PCG!$C$5+N2O!V311*PCG!$C$6+HFC!V311+PFC!V311+'SF6'!V311</f>
        <v>-4259.4450660005605</v>
      </c>
      <c r="W311" s="94">
        <f>+'CO2'!W311+'abs CO2'!W311+'CH4'!W311*PCG!$C$5+N2O!W311*PCG!$C$6+HFC!W311+PFC!W311+'SF6'!W311</f>
        <v>-4238.8969088011481</v>
      </c>
      <c r="X311" s="94">
        <f>+'CO2'!X311+'abs CO2'!X311+'CH4'!X311*PCG!$C$5+N2O!X311*PCG!$C$6+HFC!X311+PFC!X311+'SF6'!X311</f>
        <v>-4217.1601975895701</v>
      </c>
      <c r="Y311" s="94">
        <f>+'CO2'!Y311+'abs CO2'!Y311+'CH4'!Y311*PCG!$C$5+N2O!Y311*PCG!$C$6+HFC!Y311+PFC!Y311+'SF6'!Y311</f>
        <v>-4190.1514384215079</v>
      </c>
      <c r="Z311" s="94">
        <f>+'CO2'!Z311+'abs CO2'!Z311+'CH4'!Z311*PCG!$C$5+N2O!Z311*PCG!$C$6+HFC!Z311+PFC!Z311+'SF6'!Z311</f>
        <v>-4164.8820634477534</v>
      </c>
      <c r="AA311" s="94">
        <f>+'CO2'!AA311+'abs CO2'!AA311+'CH4'!AA311*PCG!$C$5+N2O!AA311*PCG!$C$6+HFC!AA311+PFC!AA311+'SF6'!AA311</f>
        <v>-4142.5191807480323</v>
      </c>
      <c r="AB311" s="94">
        <f>+'CO2'!AB311+'abs CO2'!AB311+'CH4'!AB311*PCG!$C$5+N2O!AB311*PCG!$C$6+HFC!AB311+PFC!AB311+'SF6'!AB311</f>
        <v>-4123.2809867260203</v>
      </c>
      <c r="AC311" s="94">
        <f>+'CO2'!AC311+'abs CO2'!AC311+'CH4'!AC311*PCG!$C$5+N2O!AC311*PCG!$C$6+HFC!AC311+PFC!AC311+'SF6'!AC311</f>
        <v>-4105.1590225629961</v>
      </c>
      <c r="AD311" s="94">
        <f>+'CO2'!AD311+'abs CO2'!AD311+'CH4'!AD311*PCG!$C$5+N2O!AD311*PCG!$C$6+HFC!AD311+PFC!AD311+'SF6'!AD311</f>
        <v>-4088.5906811785349</v>
      </c>
      <c r="AE311" s="94">
        <f>+'CO2'!AE311+'abs CO2'!AE311+'CH4'!AE311*PCG!$C$5+N2O!AE311*PCG!$C$6+HFC!AE311+PFC!AE311+'SF6'!AE311</f>
        <v>-4069.2661941470224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-243.57388821430231</v>
      </c>
      <c r="D312" s="94">
        <f>+'CO2'!D312+'abs CO2'!D312+'CH4'!D312*PCG!$C$5+N2O!D312*PCG!$C$6+HFC!D312+PFC!D312+'SF6'!D312</f>
        <v>-245.54642508158571</v>
      </c>
      <c r="E312" s="94">
        <f>+'CO2'!E312+'abs CO2'!E312+'CH4'!E312*PCG!$C$5+N2O!E312*PCG!$C$6+HFC!E312+PFC!E312+'SF6'!E312</f>
        <v>-248.25172488130647</v>
      </c>
      <c r="F312" s="94">
        <f>+'CO2'!F312+'abs CO2'!F312+'CH4'!F312*PCG!$C$5+N2O!F312*PCG!$C$6+HFC!F312+PFC!F312+'SF6'!F312</f>
        <v>-252.20208719919182</v>
      </c>
      <c r="G312" s="94">
        <f>+'CO2'!G312+'abs CO2'!G312+'CH4'!G312*PCG!$C$5+N2O!G312*PCG!$C$6+HFC!G312+PFC!G312+'SF6'!G312</f>
        <v>-255.90687084304912</v>
      </c>
      <c r="H312" s="94">
        <f>+'CO2'!H312+'abs CO2'!H312+'CH4'!H312*PCG!$C$5+N2O!H312*PCG!$C$6+HFC!H312+PFC!H312+'SF6'!H312</f>
        <v>-259.0327601132783</v>
      </c>
      <c r="I312" s="94">
        <f>+'CO2'!I312+'abs CO2'!I312+'CH4'!I312*PCG!$C$5+N2O!I312*PCG!$C$6+HFC!I312+PFC!I312+'SF6'!I312</f>
        <v>-262.45181845068038</v>
      </c>
      <c r="J312" s="94">
        <f>+'CO2'!J312+'abs CO2'!J312+'CH4'!J312*PCG!$C$5+N2O!J312*PCG!$C$6+HFC!J312+PFC!J312+'SF6'!J312</f>
        <v>-266.09693906483886</v>
      </c>
      <c r="K312" s="94">
        <f>+'CO2'!K312+'abs CO2'!K312+'CH4'!K312*PCG!$C$5+N2O!K312*PCG!$C$6+HFC!K312+PFC!K312+'SF6'!K312</f>
        <v>-270.08669026906028</v>
      </c>
      <c r="L312" s="94">
        <f>+'CO2'!L312+'abs CO2'!L312+'CH4'!L312*PCG!$C$5+N2O!L312*PCG!$C$6+HFC!L312+PFC!L312+'SF6'!L312</f>
        <v>-275.9602146240349</v>
      </c>
      <c r="M312" s="94">
        <f>+'CO2'!M312+'abs CO2'!M312+'CH4'!M312*PCG!$C$5+N2O!M312*PCG!$C$6+HFC!M312+PFC!M312+'SF6'!M312</f>
        <v>-280.44976670206358</v>
      </c>
      <c r="N312" s="94">
        <f>+'CO2'!N312+'abs CO2'!N312+'CH4'!N312*PCG!$C$5+N2O!N312*PCG!$C$6+HFC!N312+PFC!N312+'SF6'!N312</f>
        <v>-284.6674158277504</v>
      </c>
      <c r="O312" s="94">
        <f>+'CO2'!O312+'abs CO2'!O312+'CH4'!O312*PCG!$C$5+N2O!O312*PCG!$C$6+HFC!O312+PFC!O312+'SF6'!O312</f>
        <v>-289.48339337866292</v>
      </c>
      <c r="P312" s="94">
        <f>+'CO2'!P312+'abs CO2'!P312+'CH4'!P312*PCG!$C$5+N2O!P312*PCG!$C$6+HFC!P312+PFC!P312+'SF6'!P312</f>
        <v>-294.03198269428003</v>
      </c>
      <c r="Q312" s="94">
        <f>+'CO2'!Q312+'abs CO2'!Q312+'CH4'!Q312*PCG!$C$5+N2O!Q312*PCG!$C$6+HFC!Q312+PFC!Q312+'SF6'!Q312</f>
        <v>-298.63420222376487</v>
      </c>
      <c r="R312" s="94">
        <f>+'CO2'!R312+'abs CO2'!R312+'CH4'!R312*PCG!$C$5+N2O!R312*PCG!$C$6+HFC!R312+PFC!R312+'SF6'!R312</f>
        <v>-302.64898886698745</v>
      </c>
      <c r="S312" s="94">
        <f>+'CO2'!S312+'abs CO2'!S312+'CH4'!S312*PCG!$C$5+N2O!S312*PCG!$C$6+HFC!S312+PFC!S312+'SF6'!S312</f>
        <v>-306.54999984578342</v>
      </c>
      <c r="T312" s="94">
        <f>+'CO2'!T312+'abs CO2'!T312+'CH4'!T312*PCG!$C$5+N2O!T312*PCG!$C$6+HFC!T312+PFC!T312+'SF6'!T312</f>
        <v>-309.39542638920699</v>
      </c>
      <c r="U312" s="94">
        <f>+'CO2'!U312+'abs CO2'!U312+'CH4'!U312*PCG!$C$5+N2O!U312*PCG!$C$6+HFC!U312+PFC!U312+'SF6'!U312</f>
        <v>-312.22404665003256</v>
      </c>
      <c r="V312" s="94">
        <f>+'CO2'!V312+'abs CO2'!V312+'CH4'!V312*PCG!$C$5+N2O!V312*PCG!$C$6+HFC!V312+PFC!V312+'SF6'!V312</f>
        <v>-314.98001130115898</v>
      </c>
      <c r="W312" s="94">
        <f>+'CO2'!W312+'abs CO2'!W312+'CH4'!W312*PCG!$C$5+N2O!W312*PCG!$C$6+HFC!W312+PFC!W312+'SF6'!W312</f>
        <v>-317.69360981680313</v>
      </c>
      <c r="X312" s="94">
        <f>+'CO2'!X312+'abs CO2'!X312+'CH4'!X312*PCG!$C$5+N2O!X312*PCG!$C$6+HFC!X312+PFC!X312+'SF6'!X312</f>
        <v>-319.67481383511222</v>
      </c>
      <c r="Y312" s="94">
        <f>+'CO2'!Y312+'abs CO2'!Y312+'CH4'!Y312*PCG!$C$5+N2O!Y312*PCG!$C$6+HFC!Y312+PFC!Y312+'SF6'!Y312</f>
        <v>-321.04566335774086</v>
      </c>
      <c r="Z312" s="94">
        <f>+'CO2'!Z312+'abs CO2'!Z312+'CH4'!Z312*PCG!$C$5+N2O!Z312*PCG!$C$6+HFC!Z312+PFC!Z312+'SF6'!Z312</f>
        <v>-321.91917614259745</v>
      </c>
      <c r="AA312" s="94">
        <f>+'CO2'!AA312+'abs CO2'!AA312+'CH4'!AA312*PCG!$C$5+N2O!AA312*PCG!$C$6+HFC!AA312+PFC!AA312+'SF6'!AA312</f>
        <v>-322.64884595062466</v>
      </c>
      <c r="AB312" s="94">
        <f>+'CO2'!AB312+'abs CO2'!AB312+'CH4'!AB312*PCG!$C$5+N2O!AB312*PCG!$C$6+HFC!AB312+PFC!AB312+'SF6'!AB312</f>
        <v>-323.15053764264019</v>
      </c>
      <c r="AC312" s="94">
        <f>+'CO2'!AC312+'abs CO2'!AC312+'CH4'!AC312*PCG!$C$5+N2O!AC312*PCG!$C$6+HFC!AC312+PFC!AC312+'SF6'!AC312</f>
        <v>-323.85745741894613</v>
      </c>
      <c r="AD312" s="94">
        <f>+'CO2'!AD312+'abs CO2'!AD312+'CH4'!AD312*PCG!$C$5+N2O!AD312*PCG!$C$6+HFC!AD312+PFC!AD312+'SF6'!AD312</f>
        <v>-324.43818384063314</v>
      </c>
      <c r="AE312" s="94">
        <f>+'CO2'!AE312+'abs CO2'!AE312+'CH4'!AE312*PCG!$C$5+N2O!AE312*PCG!$C$6+HFC!AE312+PFC!AE312+'SF6'!AE312</f>
        <v>-324.24504740613685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-44.354375982696666</v>
      </c>
      <c r="D313" s="94">
        <f>+'CO2'!D313+'abs CO2'!D313+'CH4'!D313*PCG!$C$5+N2O!D313*PCG!$C$6+HFC!D313+PFC!D313+'SF6'!D313</f>
        <v>-44.446982931185843</v>
      </c>
      <c r="E313" s="94">
        <f>+'CO2'!E313+'abs CO2'!E313+'CH4'!E313*PCG!$C$5+N2O!E313*PCG!$C$6+HFC!E313+PFC!E313+'SF6'!E313</f>
        <v>-44.566652614601779</v>
      </c>
      <c r="F313" s="94">
        <f>+'CO2'!F313+'abs CO2'!F313+'CH4'!F313*PCG!$C$5+N2O!F313*PCG!$C$6+HFC!F313+PFC!F313+'SF6'!F313</f>
        <v>-44.706129595307409</v>
      </c>
      <c r="G313" s="94">
        <f>+'CO2'!G313+'abs CO2'!G313+'CH4'!G313*PCG!$C$5+N2O!G313*PCG!$C$6+HFC!G313+PFC!G313+'SF6'!G313</f>
        <v>-44.879823788515061</v>
      </c>
      <c r="H313" s="94">
        <f>+'CO2'!H313+'abs CO2'!H313+'CH4'!H313*PCG!$C$5+N2O!H313*PCG!$C$6+HFC!H313+PFC!H313+'SF6'!H313</f>
        <v>-45.069640028749468</v>
      </c>
      <c r="I313" s="94">
        <f>+'CO2'!I313+'abs CO2'!I313+'CH4'!I313*PCG!$C$5+N2O!I313*PCG!$C$6+HFC!I313+PFC!I313+'SF6'!I313</f>
        <v>-45.33869691344912</v>
      </c>
      <c r="J313" s="94">
        <f>+'CO2'!J313+'abs CO2'!J313+'CH4'!J313*PCG!$C$5+N2O!J313*PCG!$C$6+HFC!J313+PFC!J313+'SF6'!J313</f>
        <v>-45.785753859681769</v>
      </c>
      <c r="K313" s="94">
        <f>+'CO2'!K313+'abs CO2'!K313+'CH4'!K313*PCG!$C$5+N2O!K313*PCG!$C$6+HFC!K313+PFC!K313+'SF6'!K313</f>
        <v>-46.222254285453843</v>
      </c>
      <c r="L313" s="94">
        <f>+'CO2'!L313+'abs CO2'!L313+'CH4'!L313*PCG!$C$5+N2O!L313*PCG!$C$6+HFC!L313+PFC!L313+'SF6'!L313</f>
        <v>-46.555778414191998</v>
      </c>
      <c r="M313" s="94">
        <f>+'CO2'!M313+'abs CO2'!M313+'CH4'!M313*PCG!$C$5+N2O!M313*PCG!$C$6+HFC!M313+PFC!M313+'SF6'!M313</f>
        <v>-46.952693591768245</v>
      </c>
      <c r="N313" s="94">
        <f>+'CO2'!N313+'abs CO2'!N313+'CH4'!N313*PCG!$C$5+N2O!N313*PCG!$C$6+HFC!N313+PFC!N313+'SF6'!N313</f>
        <v>-47.430043216342987</v>
      </c>
      <c r="O313" s="94">
        <f>+'CO2'!O313+'abs CO2'!O313+'CH4'!O313*PCG!$C$5+N2O!O313*PCG!$C$6+HFC!O313+PFC!O313+'SF6'!O313</f>
        <v>-47.933364706468346</v>
      </c>
      <c r="P313" s="94">
        <f>+'CO2'!P313+'abs CO2'!P313+'CH4'!P313*PCG!$C$5+N2O!P313*PCG!$C$6+HFC!P313+PFC!P313+'SF6'!P313</f>
        <v>-48.407753646929216</v>
      </c>
      <c r="Q313" s="94">
        <f>+'CO2'!Q313+'abs CO2'!Q313+'CH4'!Q313*PCG!$C$5+N2O!Q313*PCG!$C$6+HFC!Q313+PFC!Q313+'SF6'!Q313</f>
        <v>-48.905589417049306</v>
      </c>
      <c r="R313" s="94">
        <f>+'CO2'!R313+'abs CO2'!R313+'CH4'!R313*PCG!$C$5+N2O!R313*PCG!$C$6+HFC!R313+PFC!R313+'SF6'!R313</f>
        <v>-49.44491578505091</v>
      </c>
      <c r="S313" s="94">
        <f>+'CO2'!S313+'abs CO2'!S313+'CH4'!S313*PCG!$C$5+N2O!S313*PCG!$C$6+HFC!S313+PFC!S313+'SF6'!S313</f>
        <v>-49.997577814763929</v>
      </c>
      <c r="T313" s="94">
        <f>+'CO2'!T313+'abs CO2'!T313+'CH4'!T313*PCG!$C$5+N2O!T313*PCG!$C$6+HFC!T313+PFC!T313+'SF6'!T313</f>
        <v>-50.571878684207057</v>
      </c>
      <c r="U313" s="94">
        <f>+'CO2'!U313+'abs CO2'!U313+'CH4'!U313*PCG!$C$5+N2O!U313*PCG!$C$6+HFC!U313+PFC!U313+'SF6'!U313</f>
        <v>-51.236897251801956</v>
      </c>
      <c r="V313" s="94">
        <f>+'CO2'!V313+'abs CO2'!V313+'CH4'!V313*PCG!$C$5+N2O!V313*PCG!$C$6+HFC!V313+PFC!V313+'SF6'!V313</f>
        <v>-51.858656902030262</v>
      </c>
      <c r="W313" s="94">
        <f>+'CO2'!W313+'abs CO2'!W313+'CH4'!W313*PCG!$C$5+N2O!W313*PCG!$C$6+HFC!W313+PFC!W313+'SF6'!W313</f>
        <v>-52.458232232697476</v>
      </c>
      <c r="X313" s="94">
        <f>+'CO2'!X313+'abs CO2'!X313+'CH4'!X313*PCG!$C$5+N2O!X313*PCG!$C$6+HFC!X313+PFC!X313+'SF6'!X313</f>
        <v>-53.100615529419549</v>
      </c>
      <c r="Y313" s="94">
        <f>+'CO2'!Y313+'abs CO2'!Y313+'CH4'!Y313*PCG!$C$5+N2O!Y313*PCG!$C$6+HFC!Y313+PFC!Y313+'SF6'!Y313</f>
        <v>-53.664903321637588</v>
      </c>
      <c r="Z313" s="94">
        <f>+'CO2'!Z313+'abs CO2'!Z313+'CH4'!Z313*PCG!$C$5+N2O!Z313*PCG!$C$6+HFC!Z313+PFC!Z313+'SF6'!Z313</f>
        <v>-54.245558388580918</v>
      </c>
      <c r="AA313" s="94">
        <f>+'CO2'!AA313+'abs CO2'!AA313+'CH4'!AA313*PCG!$C$5+N2O!AA313*PCG!$C$6+HFC!AA313+PFC!AA313+'SF6'!AA313</f>
        <v>-54.737914833307187</v>
      </c>
      <c r="AB313" s="94">
        <f>+'CO2'!AB313+'abs CO2'!AB313+'CH4'!AB313*PCG!$C$5+N2O!AB313*PCG!$C$6+HFC!AB313+PFC!AB313+'SF6'!AB313</f>
        <v>-55.185085447511327</v>
      </c>
      <c r="AC313" s="94">
        <f>+'CO2'!AC313+'abs CO2'!AC313+'CH4'!AC313*PCG!$C$5+N2O!AC313*PCG!$C$6+HFC!AC313+PFC!AC313+'SF6'!AC313</f>
        <v>-55.690970263266216</v>
      </c>
      <c r="AD313" s="94">
        <f>+'CO2'!AD313+'abs CO2'!AD313+'CH4'!AD313*PCG!$C$5+N2O!AD313*PCG!$C$6+HFC!AD313+PFC!AD313+'SF6'!AD313</f>
        <v>-56.191685642300399</v>
      </c>
      <c r="AE313" s="94">
        <f>+'CO2'!AE313+'abs CO2'!AE313+'CH4'!AE313*PCG!$C$5+N2O!AE313*PCG!$C$6+HFC!AE313+PFC!AE313+'SF6'!AE313</f>
        <v>-56.594087127037319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-66.011112138265375</v>
      </c>
      <c r="D314" s="94">
        <f>+'CO2'!D314+'abs CO2'!D314+'CH4'!D314*PCG!$C$5+N2O!D314*PCG!$C$6+HFC!D314+PFC!D314+'SF6'!D314</f>
        <v>-66.827381923844399</v>
      </c>
      <c r="E314" s="94">
        <f>+'CO2'!E314+'abs CO2'!E314+'CH4'!E314*PCG!$C$5+N2O!E314*PCG!$C$6+HFC!E314+PFC!E314+'SF6'!E314</f>
        <v>-67.851879618965484</v>
      </c>
      <c r="F314" s="94">
        <f>+'CO2'!F314+'abs CO2'!F314+'CH4'!F314*PCG!$C$5+N2O!F314*PCG!$C$6+HFC!F314+PFC!F314+'SF6'!F314</f>
        <v>-69.134524541312743</v>
      </c>
      <c r="G314" s="94">
        <f>+'CO2'!G314+'abs CO2'!G314+'CH4'!G314*PCG!$C$5+N2O!G314*PCG!$C$6+HFC!G314+PFC!G314+'SF6'!G314</f>
        <v>-70.60263202996066</v>
      </c>
      <c r="H314" s="94">
        <f>+'CO2'!H314+'abs CO2'!H314+'CH4'!H314*PCG!$C$5+N2O!H314*PCG!$C$6+HFC!H314+PFC!H314+'SF6'!H314</f>
        <v>-71.873333643433355</v>
      </c>
      <c r="I314" s="94">
        <f>+'CO2'!I314+'abs CO2'!I314+'CH4'!I314*PCG!$C$5+N2O!I314*PCG!$C$6+HFC!I314+PFC!I314+'SF6'!I314</f>
        <v>-73.489412626067704</v>
      </c>
      <c r="J314" s="94">
        <f>+'CO2'!J314+'abs CO2'!J314+'CH4'!J314*PCG!$C$5+N2O!J314*PCG!$C$6+HFC!J314+PFC!J314+'SF6'!J314</f>
        <v>-75.253483310609724</v>
      </c>
      <c r="K314" s="94">
        <f>+'CO2'!K314+'abs CO2'!K314+'CH4'!K314*PCG!$C$5+N2O!K314*PCG!$C$6+HFC!K314+PFC!K314+'SF6'!K314</f>
        <v>-77.242678644422909</v>
      </c>
      <c r="L314" s="94">
        <f>+'CO2'!L314+'abs CO2'!L314+'CH4'!L314*PCG!$C$5+N2O!L314*PCG!$C$6+HFC!L314+PFC!L314+'SF6'!L314</f>
        <v>-78.963225543941022</v>
      </c>
      <c r="M314" s="94">
        <f>+'CO2'!M314+'abs CO2'!M314+'CH4'!M314*PCG!$C$5+N2O!M314*PCG!$C$6+HFC!M314+PFC!M314+'SF6'!M314</f>
        <v>-80.603335034397702</v>
      </c>
      <c r="N314" s="94">
        <f>+'CO2'!N314+'abs CO2'!N314+'CH4'!N314*PCG!$C$5+N2O!N314*PCG!$C$6+HFC!N314+PFC!N314+'SF6'!N314</f>
        <v>-82.328914407524366</v>
      </c>
      <c r="O314" s="94">
        <f>+'CO2'!O314+'abs CO2'!O314+'CH4'!O314*PCG!$C$5+N2O!O314*PCG!$C$6+HFC!O314+PFC!O314+'SF6'!O314</f>
        <v>-84.22656253384595</v>
      </c>
      <c r="P314" s="94">
        <f>+'CO2'!P314+'abs CO2'!P314+'CH4'!P314*PCG!$C$5+N2O!P314*PCG!$C$6+HFC!P314+PFC!P314+'SF6'!P314</f>
        <v>-86.157904391325076</v>
      </c>
      <c r="Q314" s="94">
        <f>+'CO2'!Q314+'abs CO2'!Q314+'CH4'!Q314*PCG!$C$5+N2O!Q314*PCG!$C$6+HFC!Q314+PFC!Q314+'SF6'!Q314</f>
        <v>-88.183280136043081</v>
      </c>
      <c r="R314" s="94">
        <f>+'CO2'!R314+'abs CO2'!R314+'CH4'!R314*PCG!$C$5+N2O!R314*PCG!$C$6+HFC!R314+PFC!R314+'SF6'!R314</f>
        <v>-88.910593182820392</v>
      </c>
      <c r="S314" s="94">
        <f>+'CO2'!S314+'abs CO2'!S314+'CH4'!S314*PCG!$C$5+N2O!S314*PCG!$C$6+HFC!S314+PFC!S314+'SF6'!S314</f>
        <v>-89.110826263269843</v>
      </c>
      <c r="T314" s="94">
        <f>+'CO2'!T314+'abs CO2'!T314+'CH4'!T314*PCG!$C$5+N2O!T314*PCG!$C$6+HFC!T314+PFC!T314+'SF6'!T314</f>
        <v>-89.464203998803995</v>
      </c>
      <c r="U314" s="94">
        <f>+'CO2'!U314+'abs CO2'!U314+'CH4'!U314*PCG!$C$5+N2O!U314*PCG!$C$6+HFC!U314+PFC!U314+'SF6'!U314</f>
        <v>-90.157413053598475</v>
      </c>
      <c r="V314" s="94">
        <f>+'CO2'!V314+'abs CO2'!V314+'CH4'!V314*PCG!$C$5+N2O!V314*PCG!$C$6+HFC!V314+PFC!V314+'SF6'!V314</f>
        <v>-90.489392442094712</v>
      </c>
      <c r="W314" s="94">
        <f>+'CO2'!W314+'abs CO2'!W314+'CH4'!W314*PCG!$C$5+N2O!W314*PCG!$C$6+HFC!W314+PFC!W314+'SF6'!W314</f>
        <v>-90.491771574484133</v>
      </c>
      <c r="X314" s="94">
        <f>+'CO2'!X314+'abs CO2'!X314+'CH4'!X314*PCG!$C$5+N2O!X314*PCG!$C$6+HFC!X314+PFC!X314+'SF6'!X314</f>
        <v>-90.386970883692484</v>
      </c>
      <c r="Y314" s="94">
        <f>+'CO2'!Y314+'abs CO2'!Y314+'CH4'!Y314*PCG!$C$5+N2O!Y314*PCG!$C$6+HFC!Y314+PFC!Y314+'SF6'!Y314</f>
        <v>-90.287124977508498</v>
      </c>
      <c r="Z314" s="94">
        <f>+'CO2'!Z314+'abs CO2'!Z314+'CH4'!Z314*PCG!$C$5+N2O!Z314*PCG!$C$6+HFC!Z314+PFC!Z314+'SF6'!Z314</f>
        <v>-90.171441789842802</v>
      </c>
      <c r="AA314" s="94">
        <f>+'CO2'!AA314+'abs CO2'!AA314+'CH4'!AA314*PCG!$C$5+N2O!AA314*PCG!$C$6+HFC!AA314+PFC!AA314+'SF6'!AA314</f>
        <v>-90.054144896757947</v>
      </c>
      <c r="AB314" s="94">
        <f>+'CO2'!AB314+'abs CO2'!AB314+'CH4'!AB314*PCG!$C$5+N2O!AB314*PCG!$C$6+HFC!AB314+PFC!AB314+'SF6'!AB314</f>
        <v>-89.936086701461946</v>
      </c>
      <c r="AC314" s="94">
        <f>+'CO2'!AC314+'abs CO2'!AC314+'CH4'!AC314*PCG!$C$5+N2O!AC314*PCG!$C$6+HFC!AC314+PFC!AC314+'SF6'!AC314</f>
        <v>-89.8281878501043</v>
      </c>
      <c r="AD314" s="94">
        <f>+'CO2'!AD314+'abs CO2'!AD314+'CH4'!AD314*PCG!$C$5+N2O!AD314*PCG!$C$6+HFC!AD314+PFC!AD314+'SF6'!AD314</f>
        <v>-89.729186700037999</v>
      </c>
      <c r="AE314" s="94">
        <f>+'CO2'!AE314+'abs CO2'!AE314+'CH4'!AE314*PCG!$C$5+N2O!AE314*PCG!$C$6+HFC!AE314+PFC!AE314+'SF6'!AE314</f>
        <v>-89.645718855358808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-73.106929465326289</v>
      </c>
      <c r="D315" s="33">
        <f t="shared" ref="D315:AE315" si="79">+D316+D317+D318+D319+D320+D321+D322+D323+D324+D325+D326+D327</f>
        <v>-109.5815908958058</v>
      </c>
      <c r="E315" s="33">
        <f t="shared" si="79"/>
        <v>-147.88908185516641</v>
      </c>
      <c r="F315" s="33">
        <f t="shared" si="79"/>
        <v>-183.11843984170321</v>
      </c>
      <c r="G315" s="33">
        <f t="shared" si="79"/>
        <v>-205.58880928858673</v>
      </c>
      <c r="H315" s="33">
        <f t="shared" si="79"/>
        <v>-229.79816009664358</v>
      </c>
      <c r="I315" s="33">
        <f t="shared" si="79"/>
        <v>-249.15744693650296</v>
      </c>
      <c r="J315" s="33">
        <f t="shared" si="79"/>
        <v>-272.97598245433494</v>
      </c>
      <c r="K315" s="33">
        <f t="shared" si="79"/>
        <v>-296.2345606525173</v>
      </c>
      <c r="L315" s="33">
        <f t="shared" si="79"/>
        <v>-313.30907182972567</v>
      </c>
      <c r="M315" s="33">
        <f t="shared" si="79"/>
        <v>-322.68042013394785</v>
      </c>
      <c r="N315" s="33">
        <f t="shared" si="79"/>
        <v>-327.42026513013576</v>
      </c>
      <c r="O315" s="33">
        <f t="shared" si="79"/>
        <v>-328.6719488294965</v>
      </c>
      <c r="P315" s="33">
        <f t="shared" si="79"/>
        <v>-331.90969455957622</v>
      </c>
      <c r="Q315" s="33">
        <f t="shared" si="79"/>
        <v>-334.38236200940162</v>
      </c>
      <c r="R315" s="33">
        <f t="shared" si="79"/>
        <v>-337.51709838929611</v>
      </c>
      <c r="S315" s="33">
        <f t="shared" si="79"/>
        <v>-339.44876032137734</v>
      </c>
      <c r="T315" s="33">
        <f t="shared" si="79"/>
        <v>-339.93516899435161</v>
      </c>
      <c r="U315" s="33">
        <f t="shared" si="79"/>
        <v>-340.00661237658551</v>
      </c>
      <c r="V315" s="33">
        <f t="shared" si="79"/>
        <v>-340.8920428607388</v>
      </c>
      <c r="W315" s="33">
        <f t="shared" si="79"/>
        <v>-341.83895010344708</v>
      </c>
      <c r="X315" s="33">
        <f t="shared" si="79"/>
        <v>-345.00850832167475</v>
      </c>
      <c r="Y315" s="33">
        <f t="shared" si="79"/>
        <v>-352.30610182104806</v>
      </c>
      <c r="Z315" s="33">
        <f t="shared" si="79"/>
        <v>-362.57655750057086</v>
      </c>
      <c r="AA315" s="33">
        <f t="shared" si="79"/>
        <v>-374.50354571454562</v>
      </c>
      <c r="AB315" s="33">
        <f t="shared" si="79"/>
        <v>-386.92911055925936</v>
      </c>
      <c r="AC315" s="33">
        <f t="shared" si="79"/>
        <v>-398.66553619845325</v>
      </c>
      <c r="AD315" s="33">
        <f t="shared" si="79"/>
        <v>-406.22741905674849</v>
      </c>
      <c r="AE315" s="33">
        <f t="shared" si="79"/>
        <v>-413.95995180998221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-5.0827360253809717</v>
      </c>
      <c r="D318" s="94">
        <f>+'CO2'!D318+'abs CO2'!D318+'CH4'!D318*PCG!$C$5+N2O!D318*PCG!$C$6+HFC!D318+PFC!D318+'SF6'!D318</f>
        <v>-5.0827360253809717</v>
      </c>
      <c r="E318" s="94">
        <f>+'CO2'!E318+'abs CO2'!E318+'CH4'!E318*PCG!$C$5+N2O!E318*PCG!$C$6+HFC!E318+PFC!E318+'SF6'!E318</f>
        <v>-5.0827360253809717</v>
      </c>
      <c r="F318" s="94">
        <f>+'CO2'!F318+'abs CO2'!F318+'CH4'!F318*PCG!$C$5+N2O!F318*PCG!$C$6+HFC!F318+PFC!F318+'SF6'!F318</f>
        <v>-5.0827360253809717</v>
      </c>
      <c r="G318" s="94">
        <f>+'CO2'!G318+'abs CO2'!G318+'CH4'!G318*PCG!$C$5+N2O!G318*PCG!$C$6+HFC!G318+PFC!G318+'SF6'!G318</f>
        <v>-5.0827360253809717</v>
      </c>
      <c r="H318" s="94">
        <f>+'CO2'!H318+'abs CO2'!H318+'CH4'!H318*PCG!$C$5+N2O!H318*PCG!$C$6+HFC!H318+PFC!H318+'SF6'!H318</f>
        <v>-5.0827360253809717</v>
      </c>
      <c r="I318" s="94">
        <f>+'CO2'!I318+'abs CO2'!I318+'CH4'!I318*PCG!$C$5+N2O!I318*PCG!$C$6+HFC!I318+PFC!I318+'SF6'!I318</f>
        <v>-5.0827360253809717</v>
      </c>
      <c r="J318" s="94">
        <f>+'CO2'!J318+'abs CO2'!J318+'CH4'!J318*PCG!$C$5+N2O!J318*PCG!$C$6+HFC!J318+PFC!J318+'SF6'!J318</f>
        <v>-5.0827360253809717</v>
      </c>
      <c r="K318" s="94">
        <f>+'CO2'!K318+'abs CO2'!K318+'CH4'!K318*PCG!$C$5+N2O!K318*PCG!$C$6+HFC!K318+PFC!K318+'SF6'!K318</f>
        <v>-5.0869878784520468</v>
      </c>
      <c r="L318" s="94">
        <f>+'CO2'!L318+'abs CO2'!L318+'CH4'!L318*PCG!$C$5+N2O!L318*PCG!$C$6+HFC!L318+PFC!L318+'SF6'!L318</f>
        <v>-5.0869878784520468</v>
      </c>
      <c r="M318" s="94">
        <f>+'CO2'!M318+'abs CO2'!M318+'CH4'!M318*PCG!$C$5+N2O!M318*PCG!$C$6+HFC!M318+PFC!M318+'SF6'!M318</f>
        <v>-5.0869878784520468</v>
      </c>
      <c r="N318" s="94">
        <f>+'CO2'!N318+'abs CO2'!N318+'CH4'!N318*PCG!$C$5+N2O!N318*PCG!$C$6+HFC!N318+PFC!N318+'SF6'!N318</f>
        <v>-5.0869878784520468</v>
      </c>
      <c r="O318" s="94">
        <f>+'CO2'!O318+'abs CO2'!O318+'CH4'!O318*PCG!$C$5+N2O!O318*PCG!$C$6+HFC!O318+PFC!O318+'SF6'!O318</f>
        <v>-5.0869878784520468</v>
      </c>
      <c r="P318" s="94">
        <f>+'CO2'!P318+'abs CO2'!P318+'CH4'!P318*PCG!$C$5+N2O!P318*PCG!$C$6+HFC!P318+PFC!P318+'SF6'!P318</f>
        <v>-5.0869878784520468</v>
      </c>
      <c r="Q318" s="94">
        <f>+'CO2'!Q318+'abs CO2'!Q318+'CH4'!Q318*PCG!$C$5+N2O!Q318*PCG!$C$6+HFC!Q318+PFC!Q318+'SF6'!Q318</f>
        <v>-5.0869878784520468</v>
      </c>
      <c r="R318" s="94">
        <f>+'CO2'!R318+'abs CO2'!R318+'CH4'!R318*PCG!$C$5+N2O!R318*PCG!$C$6+HFC!R318+PFC!R318+'SF6'!R318</f>
        <v>-5.0869878784520468</v>
      </c>
      <c r="S318" s="94">
        <f>+'CO2'!S318+'abs CO2'!S318+'CH4'!S318*PCG!$C$5+N2O!S318*PCG!$C$6+HFC!S318+PFC!S318+'SF6'!S318</f>
        <v>-5.0869878784520468</v>
      </c>
      <c r="T318" s="94">
        <f>+'CO2'!T318+'abs CO2'!T318+'CH4'!T318*PCG!$C$5+N2O!T318*PCG!$C$6+HFC!T318+PFC!T318+'SF6'!T318</f>
        <v>-5.0869878784520468</v>
      </c>
      <c r="U318" s="94">
        <f>+'CO2'!U318+'abs CO2'!U318+'CH4'!U318*PCG!$C$5+N2O!U318*PCG!$C$6+HFC!U318+PFC!U318+'SF6'!U318</f>
        <v>-5.0869878784520468</v>
      </c>
      <c r="V318" s="94">
        <f>+'CO2'!V318+'abs CO2'!V318+'CH4'!V318*PCG!$C$5+N2O!V318*PCG!$C$6+HFC!V318+PFC!V318+'SF6'!V318</f>
        <v>-5.0869878784520468</v>
      </c>
      <c r="W318" s="94">
        <f>+'CO2'!W318+'abs CO2'!W318+'CH4'!W318*PCG!$C$5+N2O!W318*PCG!$C$6+HFC!W318+PFC!W318+'SF6'!W318</f>
        <v>-5.0869878784520468</v>
      </c>
      <c r="X318" s="94">
        <f>+'CO2'!X318+'abs CO2'!X318+'CH4'!X318*PCG!$C$5+N2O!X318*PCG!$C$6+HFC!X318+PFC!X318+'SF6'!X318</f>
        <v>-5.0869878784520468</v>
      </c>
      <c r="Y318" s="94">
        <f>+'CO2'!Y318+'abs CO2'!Y318+'CH4'!Y318*PCG!$C$5+N2O!Y318*PCG!$C$6+HFC!Y318+PFC!Y318+'SF6'!Y318</f>
        <v>-5.0869878784520468</v>
      </c>
      <c r="Z318" s="94">
        <f>+'CO2'!Z318+'abs CO2'!Z318+'CH4'!Z318*PCG!$C$5+N2O!Z318*PCG!$C$6+HFC!Z318+PFC!Z318+'SF6'!Z318</f>
        <v>-5.0869878784520468</v>
      </c>
      <c r="AA318" s="94">
        <f>+'CO2'!AA318+'abs CO2'!AA318+'CH4'!AA318*PCG!$C$5+N2O!AA318*PCG!$C$6+HFC!AA318+PFC!AA318+'SF6'!AA318</f>
        <v>-5.0869878784520468</v>
      </c>
      <c r="AB318" s="94">
        <f>+'CO2'!AB318+'abs CO2'!AB318+'CH4'!AB318*PCG!$C$5+N2O!AB318*PCG!$C$6+HFC!AB318+PFC!AB318+'SF6'!AB318</f>
        <v>-5.0869878784520468</v>
      </c>
      <c r="AC318" s="94">
        <f>+'CO2'!AC318+'abs CO2'!AC318+'CH4'!AC318*PCG!$C$5+N2O!AC318*PCG!$C$6+HFC!AC318+PFC!AC318+'SF6'!AC318</f>
        <v>-5.0869878784520468</v>
      </c>
      <c r="AD318" s="94">
        <f>+'CO2'!AD318+'abs CO2'!AD318+'CH4'!AD318*PCG!$C$5+N2O!AD318*PCG!$C$6+HFC!AD318+PFC!AD318+'SF6'!AD318</f>
        <v>-5.0869878784520468</v>
      </c>
      <c r="AE318" s="94">
        <f>+'CO2'!AE318+'abs CO2'!AE318+'CH4'!AE318*PCG!$C$5+N2O!AE318*PCG!$C$6+HFC!AE318+PFC!AE318+'SF6'!AE318</f>
        <v>-5.144565055456189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-7.447001263186144E-2</v>
      </c>
      <c r="F319" s="94">
        <f>+'CO2'!F319+'abs CO2'!F319+'CH4'!F319*PCG!$C$5+N2O!F319*PCG!$C$6+HFC!F319+PFC!F319+'SF6'!F319</f>
        <v>-7.447001263186144E-2</v>
      </c>
      <c r="G319" s="94">
        <f>+'CO2'!G319+'abs CO2'!G319+'CH4'!G319*PCG!$C$5+N2O!G319*PCG!$C$6+HFC!G319+PFC!G319+'SF6'!G319</f>
        <v>-0.14894002526372288</v>
      </c>
      <c r="H319" s="94">
        <f>+'CO2'!H319+'abs CO2'!H319+'CH4'!H319*PCG!$C$5+N2O!H319*PCG!$C$6+HFC!H319+PFC!H319+'SF6'!H319</f>
        <v>-0.14894002526372288</v>
      </c>
      <c r="I319" s="94">
        <f>+'CO2'!I319+'abs CO2'!I319+'CH4'!I319*PCG!$C$5+N2O!I319*PCG!$C$6+HFC!I319+PFC!I319+'SF6'!I319</f>
        <v>-0.14894002526372288</v>
      </c>
      <c r="J319" s="94">
        <f>+'CO2'!J319+'abs CO2'!J319+'CH4'!J319*PCG!$C$5+N2O!J319*PCG!$C$6+HFC!J319+PFC!J319+'SF6'!J319</f>
        <v>-0.14894002526372288</v>
      </c>
      <c r="K319" s="94">
        <f>+'CO2'!K319+'abs CO2'!K319+'CH4'!K319*PCG!$C$5+N2O!K319*PCG!$C$6+HFC!K319+PFC!K319+'SF6'!K319</f>
        <v>-0.17776712692766924</v>
      </c>
      <c r="L319" s="94">
        <f>+'CO2'!L319+'abs CO2'!L319+'CH4'!L319*PCG!$C$5+N2O!L319*PCG!$C$6+HFC!L319+PFC!L319+'SF6'!L319</f>
        <v>-0.17776712692766924</v>
      </c>
      <c r="M319" s="94">
        <f>+'CO2'!M319+'abs CO2'!M319+'CH4'!M319*PCG!$C$5+N2O!M319*PCG!$C$6+HFC!M319+PFC!M319+'SF6'!M319</f>
        <v>-0.17776712692766924</v>
      </c>
      <c r="N319" s="94">
        <f>+'CO2'!N319+'abs CO2'!N319+'CH4'!N319*PCG!$C$5+N2O!N319*PCG!$C$6+HFC!N319+PFC!N319+'SF6'!N319</f>
        <v>-0.17776712692766924</v>
      </c>
      <c r="O319" s="94">
        <f>+'CO2'!O319+'abs CO2'!O319+'CH4'!O319*PCG!$C$5+N2O!O319*PCG!$C$6+HFC!O319+PFC!O319+'SF6'!O319</f>
        <v>-0.20659422859161561</v>
      </c>
      <c r="P319" s="94">
        <f>+'CO2'!P319+'abs CO2'!P319+'CH4'!P319*PCG!$C$5+N2O!P319*PCG!$C$6+HFC!P319+PFC!P319+'SF6'!P319</f>
        <v>-0.20659422859161561</v>
      </c>
      <c r="Q319" s="94">
        <f>+'CO2'!Q319+'abs CO2'!Q319+'CH4'!Q319*PCG!$C$5+N2O!Q319*PCG!$C$6+HFC!Q319+PFC!Q319+'SF6'!Q319</f>
        <v>-0.20659422859161561</v>
      </c>
      <c r="R319" s="94">
        <f>+'CO2'!R319+'abs CO2'!R319+'CH4'!R319*PCG!$C$5+N2O!R319*PCG!$C$6+HFC!R319+PFC!R319+'SF6'!R319</f>
        <v>-0.20659422859161561</v>
      </c>
      <c r="S319" s="94">
        <f>+'CO2'!S319+'abs CO2'!S319+'CH4'!S319*PCG!$C$5+N2O!S319*PCG!$C$6+HFC!S319+PFC!S319+'SF6'!S319</f>
        <v>-0.20659422859161561</v>
      </c>
      <c r="T319" s="94">
        <f>+'CO2'!T319+'abs CO2'!T319+'CH4'!T319*PCG!$C$5+N2O!T319*PCG!$C$6+HFC!T319+PFC!T319+'SF6'!T319</f>
        <v>-0.20659422859161561</v>
      </c>
      <c r="U319" s="94">
        <f>+'CO2'!U319+'abs CO2'!U319+'CH4'!U319*PCG!$C$5+N2O!U319*PCG!$C$6+HFC!U319+PFC!U319+'SF6'!U319</f>
        <v>-0.20659422859161561</v>
      </c>
      <c r="V319" s="94">
        <f>+'CO2'!V319+'abs CO2'!V319+'CH4'!V319*PCG!$C$5+N2O!V319*PCG!$C$6+HFC!V319+PFC!V319+'SF6'!V319</f>
        <v>-0.20659422859161561</v>
      </c>
      <c r="W319" s="94">
        <f>+'CO2'!W319+'abs CO2'!W319+'CH4'!W319*PCG!$C$5+N2O!W319*PCG!$C$6+HFC!W319+PFC!W319+'SF6'!W319</f>
        <v>-0.20659422859161561</v>
      </c>
      <c r="X319" s="94">
        <f>+'CO2'!X319+'abs CO2'!X319+'CH4'!X319*PCG!$C$5+N2O!X319*PCG!$C$6+HFC!X319+PFC!X319+'SF6'!X319</f>
        <v>-0.20659422859161561</v>
      </c>
      <c r="Y319" s="94">
        <f>+'CO2'!Y319+'abs CO2'!Y319+'CH4'!Y319*PCG!$C$5+N2O!Y319*PCG!$C$6+HFC!Y319+PFC!Y319+'SF6'!Y319</f>
        <v>-0.20659422859161561</v>
      </c>
      <c r="Z319" s="94">
        <f>+'CO2'!Z319+'abs CO2'!Z319+'CH4'!Z319*PCG!$C$5+N2O!Z319*PCG!$C$6+HFC!Z319+PFC!Z319+'SF6'!Z319</f>
        <v>-0.20659422859161561</v>
      </c>
      <c r="AA319" s="94">
        <f>+'CO2'!AA319+'abs CO2'!AA319+'CH4'!AA319*PCG!$C$5+N2O!AA319*PCG!$C$6+HFC!AA319+PFC!AA319+'SF6'!AA319</f>
        <v>-0.20659422859161561</v>
      </c>
      <c r="AB319" s="94">
        <f>+'CO2'!AB319+'abs CO2'!AB319+'CH4'!AB319*PCG!$C$5+N2O!AB319*PCG!$C$6+HFC!AB319+PFC!AB319+'SF6'!AB319</f>
        <v>-0.20659422859161561</v>
      </c>
      <c r="AC319" s="94">
        <f>+'CO2'!AC319+'abs CO2'!AC319+'CH4'!AC319*PCG!$C$5+N2O!AC319*PCG!$C$6+HFC!AC319+PFC!AC319+'SF6'!AC319</f>
        <v>-0.20659422859161561</v>
      </c>
      <c r="AD319" s="94">
        <f>+'CO2'!AD319+'abs CO2'!AD319+'CH4'!AD319*PCG!$C$5+N2O!AD319*PCG!$C$6+HFC!AD319+PFC!AD319+'SF6'!AD319</f>
        <v>-0.20659422859161561</v>
      </c>
      <c r="AE319" s="94">
        <f>+'CO2'!AE319+'abs CO2'!AE319+'CH4'!AE319*PCG!$C$5+N2O!AE319*PCG!$C$6+HFC!AE319+PFC!AE319+'SF6'!AE319</f>
        <v>-0.20659422859161561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0</v>
      </c>
      <c r="H321" s="94">
        <f>+'CO2'!H321+'abs CO2'!H321+'CH4'!H321*PCG!$C$5+N2O!H321*PCG!$C$6+HFC!H321+PFC!H321+'SF6'!H321</f>
        <v>0</v>
      </c>
      <c r="I321" s="94">
        <f>+'CO2'!I321+'abs CO2'!I321+'CH4'!I321*PCG!$C$5+N2O!I321*PCG!$C$6+HFC!I321+PFC!I321+'SF6'!I321</f>
        <v>-0.48315336765545319</v>
      </c>
      <c r="J321" s="94">
        <f>+'CO2'!J321+'abs CO2'!J321+'CH4'!J321*PCG!$C$5+N2O!J321*PCG!$C$6+HFC!J321+PFC!J321+'SF6'!J321</f>
        <v>-0.48315336765545319</v>
      </c>
      <c r="K321" s="94">
        <f>+'CO2'!K321+'abs CO2'!K321+'CH4'!K321*PCG!$C$5+N2O!K321*PCG!$C$6+HFC!K321+PFC!K321+'SF6'!K321</f>
        <v>-3.7349759181660036</v>
      </c>
      <c r="L321" s="94">
        <f>+'CO2'!L321+'abs CO2'!L321+'CH4'!L321*PCG!$C$5+N2O!L321*PCG!$C$6+HFC!L321+PFC!L321+'SF6'!L321</f>
        <v>-4.3528333353290831</v>
      </c>
      <c r="M321" s="94">
        <f>+'CO2'!M321+'abs CO2'!M321+'CH4'!M321*PCG!$C$5+N2O!M321*PCG!$C$6+HFC!M321+PFC!M321+'SF6'!M321</f>
        <v>-4.3528333353290831</v>
      </c>
      <c r="N321" s="94">
        <f>+'CO2'!N321+'abs CO2'!N321+'CH4'!N321*PCG!$C$5+N2O!N321*PCG!$C$6+HFC!N321+PFC!N321+'SF6'!N321</f>
        <v>-4.9778155947801697</v>
      </c>
      <c r="O321" s="94">
        <f>+'CO2'!O321+'abs CO2'!O321+'CH4'!O321*PCG!$C$5+N2O!O321*PCG!$C$6+HFC!O321+PFC!O321+'SF6'!O321</f>
        <v>-4.9778155947801697</v>
      </c>
      <c r="P321" s="94">
        <f>+'CO2'!P321+'abs CO2'!P321+'CH4'!P321*PCG!$C$5+N2O!P321*PCG!$C$6+HFC!P321+PFC!P321+'SF6'!P321</f>
        <v>-7.1544549137662115</v>
      </c>
      <c r="Q321" s="94">
        <f>+'CO2'!Q321+'abs CO2'!Q321+'CH4'!Q321*PCG!$C$5+N2O!Q321*PCG!$C$6+HFC!Q321+PFC!Q321+'SF6'!Q321</f>
        <v>-8.8449350722565487</v>
      </c>
      <c r="R321" s="94">
        <f>+'CO2'!R321+'abs CO2'!R321+'CH4'!R321*PCG!$C$5+N2O!R321*PCG!$C$6+HFC!R321+PFC!R321+'SF6'!R321</f>
        <v>-11.02157439124259</v>
      </c>
      <c r="S321" s="94">
        <f>+'CO2'!S321+'abs CO2'!S321+'CH4'!S321*PCG!$C$5+N2O!S321*PCG!$C$6+HFC!S321+PFC!S321+'SF6'!S321</f>
        <v>-12.712054549732924</v>
      </c>
      <c r="T321" s="94">
        <f>+'CO2'!T321+'abs CO2'!T321+'CH4'!T321*PCG!$C$5+N2O!T321*PCG!$C$6+HFC!T321+PFC!T321+'SF6'!T321</f>
        <v>-12.712054549732924</v>
      </c>
      <c r="U321" s="94">
        <f>+'CO2'!U321+'abs CO2'!U321+'CH4'!U321*PCG!$C$5+N2O!U321*PCG!$C$6+HFC!U321+PFC!U321+'SF6'!U321</f>
        <v>-12.712054549732924</v>
      </c>
      <c r="V321" s="94">
        <f>+'CO2'!V321+'abs CO2'!V321+'CH4'!V321*PCG!$C$5+N2O!V321*PCG!$C$6+HFC!V321+PFC!V321+'SF6'!V321</f>
        <v>-12.712054549732924</v>
      </c>
      <c r="W321" s="94">
        <f>+'CO2'!W321+'abs CO2'!W321+'CH4'!W321*PCG!$C$5+N2O!W321*PCG!$C$6+HFC!W321+PFC!W321+'SF6'!W321</f>
        <v>-12.712054549732924</v>
      </c>
      <c r="X321" s="94">
        <f>+'CO2'!X321+'abs CO2'!X321+'CH4'!X321*PCG!$C$5+N2O!X321*PCG!$C$6+HFC!X321+PFC!X321+'SF6'!X321</f>
        <v>-12.712054549732924</v>
      </c>
      <c r="Y321" s="94">
        <f>+'CO2'!Y321+'abs CO2'!Y321+'CH4'!Y321*PCG!$C$5+N2O!Y321*PCG!$C$6+HFC!Y321+PFC!Y321+'SF6'!Y321</f>
        <v>-12.712054549732924</v>
      </c>
      <c r="Z321" s="94">
        <f>+'CO2'!Z321+'abs CO2'!Z321+'CH4'!Z321*PCG!$C$5+N2O!Z321*PCG!$C$6+HFC!Z321+PFC!Z321+'SF6'!Z321</f>
        <v>-12.712054549732924</v>
      </c>
      <c r="AA321" s="94">
        <f>+'CO2'!AA321+'abs CO2'!AA321+'CH4'!AA321*PCG!$C$5+N2O!AA321*PCG!$C$6+HFC!AA321+PFC!AA321+'SF6'!AA321</f>
        <v>-12.712054549732924</v>
      </c>
      <c r="AB321" s="94">
        <f>+'CO2'!AB321+'abs CO2'!AB321+'CH4'!AB321*PCG!$C$5+N2O!AB321*PCG!$C$6+HFC!AB321+PFC!AB321+'SF6'!AB321</f>
        <v>-12.712054549732924</v>
      </c>
      <c r="AC321" s="94">
        <f>+'CO2'!AC321+'abs CO2'!AC321+'CH4'!AC321*PCG!$C$5+N2O!AC321*PCG!$C$6+HFC!AC321+PFC!AC321+'SF6'!AC321</f>
        <v>-12.712054549732924</v>
      </c>
      <c r="AD321" s="94">
        <f>+'CO2'!AD321+'abs CO2'!AD321+'CH4'!AD321*PCG!$C$5+N2O!AD321*PCG!$C$6+HFC!AD321+PFC!AD321+'SF6'!AD321</f>
        <v>-12.712054549732924</v>
      </c>
      <c r="AE321" s="94">
        <f>+'CO2'!AE321+'abs CO2'!AE321+'CH4'!AE321*PCG!$C$5+N2O!AE321*PCG!$C$6+HFC!AE321+PFC!AE321+'SF6'!AE321</f>
        <v>-12.75057322835246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-5.8491437277859978E-2</v>
      </c>
      <c r="D323" s="94">
        <f>+'CO2'!D323+'abs CO2'!D323+'CH4'!D323*PCG!$C$5+N2O!D323*PCG!$C$6+HFC!D323+PFC!D323+'SF6'!D323</f>
        <v>-5.8491437277859978E-2</v>
      </c>
      <c r="E323" s="94">
        <f>+'CO2'!E323+'abs CO2'!E323+'CH4'!E323*PCG!$C$5+N2O!E323*PCG!$C$6+HFC!E323+PFC!E323+'SF6'!E323</f>
        <v>-5.8491437277859978E-2</v>
      </c>
      <c r="F323" s="94">
        <f>+'CO2'!F323+'abs CO2'!F323+'CH4'!F323*PCG!$C$5+N2O!F323*PCG!$C$6+HFC!F323+PFC!F323+'SF6'!F323</f>
        <v>-5.8491437277859978E-2</v>
      </c>
      <c r="G323" s="94">
        <f>+'CO2'!G323+'abs CO2'!G323+'CH4'!G323*PCG!$C$5+N2O!G323*PCG!$C$6+HFC!G323+PFC!G323+'SF6'!G323</f>
        <v>-5.8491437277859978E-2</v>
      </c>
      <c r="H323" s="94">
        <f>+'CO2'!H323+'abs CO2'!H323+'CH4'!H323*PCG!$C$5+N2O!H323*PCG!$C$6+HFC!H323+PFC!H323+'SF6'!H323</f>
        <v>-5.8491437277859978E-2</v>
      </c>
      <c r="I323" s="94">
        <f>+'CO2'!I323+'abs CO2'!I323+'CH4'!I323*PCG!$C$5+N2O!I323*PCG!$C$6+HFC!I323+PFC!I323+'SF6'!I323</f>
        <v>-5.8491437277859978E-2</v>
      </c>
      <c r="J323" s="94">
        <f>+'CO2'!J323+'abs CO2'!J323+'CH4'!J323*PCG!$C$5+N2O!J323*PCG!$C$6+HFC!J323+PFC!J323+'SF6'!J323</f>
        <v>-5.8491437277859978E-2</v>
      </c>
      <c r="K323" s="94">
        <f>+'CO2'!K323+'abs CO2'!K323+'CH4'!K323*PCG!$C$5+N2O!K323*PCG!$C$6+HFC!K323+PFC!K323+'SF6'!K323</f>
        <v>-5.8491437277859978E-2</v>
      </c>
      <c r="L323" s="94">
        <f>+'CO2'!L323+'abs CO2'!L323+'CH4'!L323*PCG!$C$5+N2O!L323*PCG!$C$6+HFC!L323+PFC!L323+'SF6'!L323</f>
        <v>-5.8491437277859978E-2</v>
      </c>
      <c r="M323" s="94">
        <f>+'CO2'!M323+'abs CO2'!M323+'CH4'!M323*PCG!$C$5+N2O!M323*PCG!$C$6+HFC!M323+PFC!M323+'SF6'!M323</f>
        <v>-5.8491437277859978E-2</v>
      </c>
      <c r="N323" s="94">
        <f>+'CO2'!N323+'abs CO2'!N323+'CH4'!N323*PCG!$C$5+N2O!N323*PCG!$C$6+HFC!N323+PFC!N323+'SF6'!N323</f>
        <v>-5.8491437277859978E-2</v>
      </c>
      <c r="O323" s="94">
        <f>+'CO2'!O323+'abs CO2'!O323+'CH4'!O323*PCG!$C$5+N2O!O323*PCG!$C$6+HFC!O323+PFC!O323+'SF6'!O323</f>
        <v>-5.8491437277859978E-2</v>
      </c>
      <c r="P323" s="94">
        <f>+'CO2'!P323+'abs CO2'!P323+'CH4'!P323*PCG!$C$5+N2O!P323*PCG!$C$6+HFC!P323+PFC!P323+'SF6'!P323</f>
        <v>-5.8491437277859978E-2</v>
      </c>
      <c r="Q323" s="94">
        <f>+'CO2'!Q323+'abs CO2'!Q323+'CH4'!Q323*PCG!$C$5+N2O!Q323*PCG!$C$6+HFC!Q323+PFC!Q323+'SF6'!Q323</f>
        <v>-5.8491437277859978E-2</v>
      </c>
      <c r="R323" s="94">
        <f>+'CO2'!R323+'abs CO2'!R323+'CH4'!R323*PCG!$C$5+N2O!R323*PCG!$C$6+HFC!R323+PFC!R323+'SF6'!R323</f>
        <v>-5.8491437277859978E-2</v>
      </c>
      <c r="S323" s="94">
        <f>+'CO2'!S323+'abs CO2'!S323+'CH4'!S323*PCG!$C$5+N2O!S323*PCG!$C$6+HFC!S323+PFC!S323+'SF6'!S323</f>
        <v>-5.8491437277859978E-2</v>
      </c>
      <c r="T323" s="94">
        <f>+'CO2'!T323+'abs CO2'!T323+'CH4'!T323*PCG!$C$5+N2O!T323*PCG!$C$6+HFC!T323+PFC!T323+'SF6'!T323</f>
        <v>-5.8491437277859978E-2</v>
      </c>
      <c r="U323" s="94">
        <f>+'CO2'!U323+'abs CO2'!U323+'CH4'!U323*PCG!$C$5+N2O!U323*PCG!$C$6+HFC!U323+PFC!U323+'SF6'!U323</f>
        <v>-5.8491437277859978E-2</v>
      </c>
      <c r="V323" s="94">
        <f>+'CO2'!V323+'abs CO2'!V323+'CH4'!V323*PCG!$C$5+N2O!V323*PCG!$C$6+HFC!V323+PFC!V323+'SF6'!V323</f>
        <v>-5.8491437277859978E-2</v>
      </c>
      <c r="W323" s="94">
        <f>+'CO2'!W323+'abs CO2'!W323+'CH4'!W323*PCG!$C$5+N2O!W323*PCG!$C$6+HFC!W323+PFC!W323+'SF6'!W323</f>
        <v>-5.8491437277859978E-2</v>
      </c>
      <c r="X323" s="94">
        <f>+'CO2'!X323+'abs CO2'!X323+'CH4'!X323*PCG!$C$5+N2O!X323*PCG!$C$6+HFC!X323+PFC!X323+'SF6'!X323</f>
        <v>-5.8491437277859978E-2</v>
      </c>
      <c r="Y323" s="94">
        <f>+'CO2'!Y323+'abs CO2'!Y323+'CH4'!Y323*PCG!$C$5+N2O!Y323*PCG!$C$6+HFC!Y323+PFC!Y323+'SF6'!Y323</f>
        <v>-5.8491437277859978E-2</v>
      </c>
      <c r="Z323" s="94">
        <f>+'CO2'!Z323+'abs CO2'!Z323+'CH4'!Z323*PCG!$C$5+N2O!Z323*PCG!$C$6+HFC!Z323+PFC!Z323+'SF6'!Z323</f>
        <v>-5.8491437277859978E-2</v>
      </c>
      <c r="AA323" s="94">
        <f>+'CO2'!AA323+'abs CO2'!AA323+'CH4'!AA323*PCG!$C$5+N2O!AA323*PCG!$C$6+HFC!AA323+PFC!AA323+'SF6'!AA323</f>
        <v>-5.8491437277859978E-2</v>
      </c>
      <c r="AB323" s="94">
        <f>+'CO2'!AB323+'abs CO2'!AB323+'CH4'!AB323*PCG!$C$5+N2O!AB323*PCG!$C$6+HFC!AB323+PFC!AB323+'SF6'!AB323</f>
        <v>-5.8491437277859978E-2</v>
      </c>
      <c r="AC323" s="94">
        <f>+'CO2'!AC323+'abs CO2'!AC323+'CH4'!AC323*PCG!$C$5+N2O!AC323*PCG!$C$6+HFC!AC323+PFC!AC323+'SF6'!AC323</f>
        <v>-5.8491437277859978E-2</v>
      </c>
      <c r="AD323" s="94">
        <f>+'CO2'!AD323+'abs CO2'!AD323+'CH4'!AD323*PCG!$C$5+N2O!AD323*PCG!$C$6+HFC!AD323+PFC!AD323+'SF6'!AD323</f>
        <v>-5.8491437277859978E-2</v>
      </c>
      <c r="AE323" s="94">
        <f>+'CO2'!AE323+'abs CO2'!AE323+'CH4'!AE323*PCG!$C$5+N2O!AE323*PCG!$C$6+HFC!AE323+PFC!AE323+'SF6'!AE323</f>
        <v>-5.8491437277859978E-2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-57.002424693101574</v>
      </c>
      <c r="D324" s="94">
        <f>+'CO2'!D324+'abs CO2'!D324+'CH4'!D324*PCG!$C$5+N2O!D324*PCG!$C$6+HFC!D324+PFC!D324+'SF6'!D324</f>
        <v>-87.911481795596572</v>
      </c>
      <c r="E324" s="94">
        <f>+'CO2'!E324+'abs CO2'!E324+'CH4'!E324*PCG!$C$5+N2O!E324*PCG!$C$6+HFC!E324+PFC!E324+'SF6'!E324</f>
        <v>-118.07260323776516</v>
      </c>
      <c r="F324" s="94">
        <f>+'CO2'!F324+'abs CO2'!F324+'CH4'!F324*PCG!$C$5+N2O!F324*PCG!$C$6+HFC!F324+PFC!F324+'SF6'!F324</f>
        <v>-145.69860703555369</v>
      </c>
      <c r="G324" s="94">
        <f>+'CO2'!G324+'abs CO2'!G324+'CH4'!G324*PCG!$C$5+N2O!G324*PCG!$C$6+HFC!G324+PFC!G324+'SF6'!G324</f>
        <v>-165.22497442575536</v>
      </c>
      <c r="H324" s="94">
        <f>+'CO2'!H324+'abs CO2'!H324+'CH4'!H324*PCG!$C$5+N2O!H324*PCG!$C$6+HFC!H324+PFC!H324+'SF6'!H324</f>
        <v>-185.78203519733182</v>
      </c>
      <c r="I324" s="94">
        <f>+'CO2'!I324+'abs CO2'!I324+'CH4'!I324*PCG!$C$5+N2O!I324*PCG!$C$6+HFC!I324+PFC!I324+'SF6'!I324</f>
        <v>-199.94315461554859</v>
      </c>
      <c r="J324" s="94">
        <f>+'CO2'!J324+'abs CO2'!J324+'CH4'!J324*PCG!$C$5+N2O!J324*PCG!$C$6+HFC!J324+PFC!J324+'SF6'!J324</f>
        <v>-220.7094433351154</v>
      </c>
      <c r="K324" s="94">
        <f>+'CO2'!K324+'abs CO2'!K324+'CH4'!K324*PCG!$C$5+N2O!K324*PCG!$C$6+HFC!K324+PFC!K324+'SF6'!K324</f>
        <v>-235.2102549861583</v>
      </c>
      <c r="L324" s="94">
        <f>+'CO2'!L324+'abs CO2'!L324+'CH4'!L324*PCG!$C$5+N2O!L324*PCG!$C$6+HFC!L324+PFC!L324+'SF6'!L324</f>
        <v>-246.05053496629142</v>
      </c>
      <c r="M324" s="94">
        <f>+'CO2'!M324+'abs CO2'!M324+'CH4'!M324*PCG!$C$5+N2O!M324*PCG!$C$6+HFC!M324+PFC!M324+'SF6'!M324</f>
        <v>-250.98532739183142</v>
      </c>
      <c r="N324" s="94">
        <f>+'CO2'!N324+'abs CO2'!N324+'CH4'!N324*PCG!$C$5+N2O!N324*PCG!$C$6+HFC!N324+PFC!N324+'SF6'!N324</f>
        <v>-254.73789893491994</v>
      </c>
      <c r="O324" s="94">
        <f>+'CO2'!O324+'abs CO2'!O324+'CH4'!O324*PCG!$C$5+N2O!O324*PCG!$C$6+HFC!O324+PFC!O324+'SF6'!O324</f>
        <v>-255.83139899744873</v>
      </c>
      <c r="P324" s="94">
        <f>+'CO2'!P324+'abs CO2'!P324+'CH4'!P324*PCG!$C$5+N2O!P324*PCG!$C$6+HFC!P324+PFC!P324+'SF6'!P324</f>
        <v>-256.80030694451779</v>
      </c>
      <c r="Q324" s="94">
        <f>+'CO2'!Q324+'abs CO2'!Q324+'CH4'!Q324*PCG!$C$5+N2O!Q324*PCG!$C$6+HFC!Q324+PFC!Q324+'SF6'!Q324</f>
        <v>-257.57390143190099</v>
      </c>
      <c r="R324" s="94">
        <f>+'CO2'!R324+'abs CO2'!R324+'CH4'!R324*PCG!$C$5+N2O!R324*PCG!$C$6+HFC!R324+PFC!R324+'SF6'!R324</f>
        <v>-258.52340568885751</v>
      </c>
      <c r="S324" s="94">
        <f>+'CO2'!S324+'abs CO2'!S324+'CH4'!S324*PCG!$C$5+N2O!S324*PCG!$C$6+HFC!S324+PFC!S324+'SF6'!S324</f>
        <v>-258.75599465849649</v>
      </c>
      <c r="T324" s="94">
        <f>+'CO2'!T324+'abs CO2'!T324+'CH4'!T324*PCG!$C$5+N2O!T324*PCG!$C$6+HFC!T324+PFC!T324+'SF6'!T324</f>
        <v>-259.23381052751881</v>
      </c>
      <c r="U324" s="94">
        <f>+'CO2'!U324+'abs CO2'!U324+'CH4'!U324*PCG!$C$5+N2O!U324*PCG!$C$6+HFC!U324+PFC!U324+'SF6'!U324</f>
        <v>-259.30095750777679</v>
      </c>
      <c r="V324" s="94">
        <f>+'CO2'!V324+'abs CO2'!V324+'CH4'!V324*PCG!$C$5+N2O!V324*PCG!$C$6+HFC!V324+PFC!V324+'SF6'!V324</f>
        <v>-260.15050722948223</v>
      </c>
      <c r="W324" s="94">
        <f>+'CO2'!W324+'abs CO2'!W324+'CH4'!W324*PCG!$C$5+N2O!W324*PCG!$C$6+HFC!W324+PFC!W324+'SF6'!W324</f>
        <v>-261.09311807021453</v>
      </c>
      <c r="X324" s="94">
        <f>+'CO2'!X324+'abs CO2'!X324+'CH4'!X324*PCG!$C$5+N2O!X324*PCG!$C$6+HFC!X324+PFC!X324+'SF6'!X324</f>
        <v>-264.16387968638662</v>
      </c>
      <c r="Y324" s="94">
        <f>+'CO2'!Y324+'abs CO2'!Y324+'CH4'!Y324*PCG!$C$5+N2O!Y324*PCG!$C$6+HFC!Y324+PFC!Y324+'SF6'!Y324</f>
        <v>-270.94406516631796</v>
      </c>
      <c r="Z324" s="94">
        <f>+'CO2'!Z324+'abs CO2'!Z324+'CH4'!Z324*PCG!$C$5+N2O!Z324*PCG!$C$6+HFC!Z324+PFC!Z324+'SF6'!Z324</f>
        <v>-280.514807658493</v>
      </c>
      <c r="AA324" s="94">
        <f>+'CO2'!AA324+'abs CO2'!AA324+'CH4'!AA324*PCG!$C$5+N2O!AA324*PCG!$C$6+HFC!AA324+PFC!AA324+'SF6'!AA324</f>
        <v>-291.19934749430149</v>
      </c>
      <c r="AB324" s="94">
        <f>+'CO2'!AB324+'abs CO2'!AB324+'CH4'!AB324*PCG!$C$5+N2O!AB324*PCG!$C$6+HFC!AB324+PFC!AB324+'SF6'!AB324</f>
        <v>-302.72552238874317</v>
      </c>
      <c r="AC324" s="94">
        <f>+'CO2'!AC324+'abs CO2'!AC324+'CH4'!AC324*PCG!$C$5+N2O!AC324*PCG!$C$6+HFC!AC324+PFC!AC324+'SF6'!AC324</f>
        <v>-313.03628587817235</v>
      </c>
      <c r="AD324" s="94">
        <f>+'CO2'!AD324+'abs CO2'!AD324+'CH4'!AD324*PCG!$C$5+N2O!AD324*PCG!$C$6+HFC!AD324+PFC!AD324+'SF6'!AD324</f>
        <v>-320.02889070249415</v>
      </c>
      <c r="AE324" s="94">
        <f>+'CO2'!AE324+'abs CO2'!AE324+'CH4'!AE324*PCG!$C$5+N2O!AE324*PCG!$C$6+HFC!AE324+PFC!AE324+'SF6'!AE324</f>
        <v>-327.61879727705775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-0.5389288071986934</v>
      </c>
      <c r="D325" s="94">
        <f>+'CO2'!D325+'abs CO2'!D325+'CH4'!D325*PCG!$C$5+N2O!D325*PCG!$C$6+HFC!D325+PFC!D325+'SF6'!D325</f>
        <v>-0.98078348142370897</v>
      </c>
      <c r="E325" s="94">
        <f>+'CO2'!E325+'abs CO2'!E325+'CH4'!E325*PCG!$C$5+N2O!E325*PCG!$C$6+HFC!E325+PFC!E325+'SF6'!E325</f>
        <v>-0.98636245458311578</v>
      </c>
      <c r="F325" s="94">
        <f>+'CO2'!F325+'abs CO2'!F325+'CH4'!F325*PCG!$C$5+N2O!F325*PCG!$C$6+HFC!F325+PFC!F325+'SF6'!F325</f>
        <v>-0.98636245458311578</v>
      </c>
      <c r="G325" s="94">
        <f>+'CO2'!G325+'abs CO2'!G325+'CH4'!G325*PCG!$C$5+N2O!G325*PCG!$C$6+HFC!G325+PFC!G325+'SF6'!G325</f>
        <v>-0.98636245458311578</v>
      </c>
      <c r="H325" s="94">
        <f>+'CO2'!H325+'abs CO2'!H325+'CH4'!H325*PCG!$C$5+N2O!H325*PCG!$C$6+HFC!H325+PFC!H325+'SF6'!H325</f>
        <v>-0.98636245458311578</v>
      </c>
      <c r="I325" s="94">
        <f>+'CO2'!I325+'abs CO2'!I325+'CH4'!I325*PCG!$C$5+N2O!I325*PCG!$C$6+HFC!I325+PFC!I325+'SF6'!I325</f>
        <v>-0.98636245458311578</v>
      </c>
      <c r="J325" s="94">
        <f>+'CO2'!J325+'abs CO2'!J325+'CH4'!J325*PCG!$C$5+N2O!J325*PCG!$C$6+HFC!J325+PFC!J325+'SF6'!J325</f>
        <v>-0.98636245458311578</v>
      </c>
      <c r="K325" s="94">
        <f>+'CO2'!K325+'abs CO2'!K325+'CH4'!K325*PCG!$C$5+N2O!K325*PCG!$C$6+HFC!K325+PFC!K325+'SF6'!K325</f>
        <v>-0.98636245458311578</v>
      </c>
      <c r="L325" s="94">
        <f>+'CO2'!L325+'abs CO2'!L325+'CH4'!L325*PCG!$C$5+N2O!L325*PCG!$C$6+HFC!L325+PFC!L325+'SF6'!L325</f>
        <v>-0.98636245458311578</v>
      </c>
      <c r="M325" s="94">
        <f>+'CO2'!M325+'abs CO2'!M325+'CH4'!M325*PCG!$C$5+N2O!M325*PCG!$C$6+HFC!M325+PFC!M325+'SF6'!M325</f>
        <v>-0.98636245458311578</v>
      </c>
      <c r="N325" s="94">
        <f>+'CO2'!N325+'abs CO2'!N325+'CH4'!N325*PCG!$C$5+N2O!N325*PCG!$C$6+HFC!N325+PFC!N325+'SF6'!N325</f>
        <v>-0.98636245458311578</v>
      </c>
      <c r="O325" s="94">
        <f>+'CO2'!O325+'abs CO2'!O325+'CH4'!O325*PCG!$C$5+N2O!O325*PCG!$C$6+HFC!O325+PFC!O325+'SF6'!O325</f>
        <v>-0.98636245458311578</v>
      </c>
      <c r="P325" s="94">
        <f>+'CO2'!P325+'abs CO2'!P325+'CH4'!P325*PCG!$C$5+N2O!P325*PCG!$C$6+HFC!P325+PFC!P325+'SF6'!P325</f>
        <v>-0.98636245458311578</v>
      </c>
      <c r="Q325" s="94">
        <f>+'CO2'!Q325+'abs CO2'!Q325+'CH4'!Q325*PCG!$C$5+N2O!Q325*PCG!$C$6+HFC!Q325+PFC!Q325+'SF6'!Q325</f>
        <v>-0.98636245458311578</v>
      </c>
      <c r="R325" s="94">
        <f>+'CO2'!R325+'abs CO2'!R325+'CH4'!R325*PCG!$C$5+N2O!R325*PCG!$C$6+HFC!R325+PFC!R325+'SF6'!R325</f>
        <v>-0.98636245458311578</v>
      </c>
      <c r="S325" s="94">
        <f>+'CO2'!S325+'abs CO2'!S325+'CH4'!S325*PCG!$C$5+N2O!S325*PCG!$C$6+HFC!S325+PFC!S325+'SF6'!S325</f>
        <v>-0.98636245458311578</v>
      </c>
      <c r="T325" s="94">
        <f>+'CO2'!T325+'abs CO2'!T325+'CH4'!T325*PCG!$C$5+N2O!T325*PCG!$C$6+HFC!T325+PFC!T325+'SF6'!T325</f>
        <v>-0.98636245458311578</v>
      </c>
      <c r="U325" s="94">
        <f>+'CO2'!U325+'abs CO2'!U325+'CH4'!U325*PCG!$C$5+N2O!U325*PCG!$C$6+HFC!U325+PFC!U325+'SF6'!U325</f>
        <v>-0.98636245458311578</v>
      </c>
      <c r="V325" s="94">
        <f>+'CO2'!V325+'abs CO2'!V325+'CH4'!V325*PCG!$C$5+N2O!V325*PCG!$C$6+HFC!V325+PFC!V325+'SF6'!V325</f>
        <v>-0.98636245458311578</v>
      </c>
      <c r="W325" s="94">
        <f>+'CO2'!W325+'abs CO2'!W325+'CH4'!W325*PCG!$C$5+N2O!W325*PCG!$C$6+HFC!W325+PFC!W325+'SF6'!W325</f>
        <v>-0.98636245458311578</v>
      </c>
      <c r="X325" s="94">
        <f>+'CO2'!X325+'abs CO2'!X325+'CH4'!X325*PCG!$C$5+N2O!X325*PCG!$C$6+HFC!X325+PFC!X325+'SF6'!X325</f>
        <v>-0.98636245458311578</v>
      </c>
      <c r="Y325" s="94">
        <f>+'CO2'!Y325+'abs CO2'!Y325+'CH4'!Y325*PCG!$C$5+N2O!Y325*PCG!$C$6+HFC!Y325+PFC!Y325+'SF6'!Y325</f>
        <v>-0.98636245458311578</v>
      </c>
      <c r="Z325" s="94">
        <f>+'CO2'!Z325+'abs CO2'!Z325+'CH4'!Z325*PCG!$C$5+N2O!Z325*PCG!$C$6+HFC!Z325+PFC!Z325+'SF6'!Z325</f>
        <v>-0.98636245458311578</v>
      </c>
      <c r="AA325" s="94">
        <f>+'CO2'!AA325+'abs CO2'!AA325+'CH4'!AA325*PCG!$C$5+N2O!AA325*PCG!$C$6+HFC!AA325+PFC!AA325+'SF6'!AA325</f>
        <v>-0.98636245458311578</v>
      </c>
      <c r="AB325" s="94">
        <f>+'CO2'!AB325+'abs CO2'!AB325+'CH4'!AB325*PCG!$C$5+N2O!AB325*PCG!$C$6+HFC!AB325+PFC!AB325+'SF6'!AB325</f>
        <v>-0.98636245458311578</v>
      </c>
      <c r="AC325" s="94">
        <f>+'CO2'!AC325+'abs CO2'!AC325+'CH4'!AC325*PCG!$C$5+N2O!AC325*PCG!$C$6+HFC!AC325+PFC!AC325+'SF6'!AC325</f>
        <v>-0.98636245458311578</v>
      </c>
      <c r="AD325" s="94">
        <f>+'CO2'!AD325+'abs CO2'!AD325+'CH4'!AD325*PCG!$C$5+N2O!AD325*PCG!$C$6+HFC!AD325+PFC!AD325+'SF6'!AD325</f>
        <v>-0.98636245458311578</v>
      </c>
      <c r="AE325" s="94">
        <f>+'CO2'!AE325+'abs CO2'!AE325+'CH4'!AE325*PCG!$C$5+N2O!AE325*PCG!$C$6+HFC!AE325+PFC!AE325+'SF6'!AE325</f>
        <v>-0.98636245458311578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0</v>
      </c>
      <c r="D326" s="94">
        <f>+'CO2'!D326+'abs CO2'!D326+'CH4'!D326*PCG!$C$5+N2O!D326*PCG!$C$6+HFC!D326+PFC!D326+'SF6'!D326</f>
        <v>0</v>
      </c>
      <c r="E326" s="94">
        <f>+'CO2'!E326+'abs CO2'!E326+'CH4'!E326*PCG!$C$5+N2O!E326*PCG!$C$6+HFC!E326+PFC!E326+'SF6'!E326</f>
        <v>0</v>
      </c>
      <c r="F326" s="94">
        <f>+'CO2'!F326+'abs CO2'!F326+'CH4'!F326*PCG!$C$5+N2O!F326*PCG!$C$6+HFC!F326+PFC!F326+'SF6'!F326</f>
        <v>0</v>
      </c>
      <c r="G326" s="94">
        <f>+'CO2'!G326+'abs CO2'!G326+'CH4'!G326*PCG!$C$5+N2O!G326*PCG!$C$6+HFC!G326+PFC!G326+'SF6'!G326</f>
        <v>0</v>
      </c>
      <c r="H326" s="94">
        <f>+'CO2'!H326+'abs CO2'!H326+'CH4'!H326*PCG!$C$5+N2O!H326*PCG!$C$6+HFC!H326+PFC!H326+'SF6'!H326</f>
        <v>0</v>
      </c>
      <c r="I326" s="94">
        <f>+'CO2'!I326+'abs CO2'!I326+'CH4'!I326*PCG!$C$5+N2O!I326*PCG!$C$6+HFC!I326+PFC!I326+'SF6'!I326</f>
        <v>-9.9749380030771786E-2</v>
      </c>
      <c r="J326" s="94">
        <f>+'CO2'!J326+'abs CO2'!J326+'CH4'!J326*PCG!$C$5+N2O!J326*PCG!$C$6+HFC!J326+PFC!J326+'SF6'!J326</f>
        <v>-0.10062182358789223</v>
      </c>
      <c r="K326" s="94">
        <f>+'CO2'!K326+'abs CO2'!K326+'CH4'!K326*PCG!$C$5+N2O!K326*PCG!$C$6+HFC!K326+PFC!K326+'SF6'!K326</f>
        <v>-0.2822936536322746</v>
      </c>
      <c r="L326" s="94">
        <f>+'CO2'!L326+'abs CO2'!L326+'CH4'!L326*PCG!$C$5+N2O!L326*PCG!$C$6+HFC!L326+PFC!L326+'SF6'!L326</f>
        <v>-0.4069367564928833</v>
      </c>
      <c r="M326" s="94">
        <f>+'CO2'!M326+'abs CO2'!M326+'CH4'!M326*PCG!$C$5+N2O!M326*PCG!$C$6+HFC!M326+PFC!M326+'SF6'!M326</f>
        <v>-0.43863553906825975</v>
      </c>
      <c r="N326" s="94">
        <f>+'CO2'!N326+'abs CO2'!N326+'CH4'!N326*PCG!$C$5+N2O!N326*PCG!$C$6+HFC!N326+PFC!N326+'SF6'!N326</f>
        <v>-0.43863553906825975</v>
      </c>
      <c r="O326" s="94">
        <f>+'CO2'!O326+'abs CO2'!O326+'CH4'!O326*PCG!$C$5+N2O!O326*PCG!$C$6+HFC!O326+PFC!O326+'SF6'!O326</f>
        <v>-0.43863553906825975</v>
      </c>
      <c r="P326" s="94">
        <f>+'CO2'!P326+'abs CO2'!P326+'CH4'!P326*PCG!$C$5+N2O!P326*PCG!$C$6+HFC!P326+PFC!P326+'SF6'!P326</f>
        <v>-0.43863553906825975</v>
      </c>
      <c r="Q326" s="94">
        <f>+'CO2'!Q326+'abs CO2'!Q326+'CH4'!Q326*PCG!$C$5+N2O!Q326*PCG!$C$6+HFC!Q326+PFC!Q326+'SF6'!Q326</f>
        <v>-0.43863553906825975</v>
      </c>
      <c r="R326" s="94">
        <f>+'CO2'!R326+'abs CO2'!R326+'CH4'!R326*PCG!$C$5+N2O!R326*PCG!$C$6+HFC!R326+PFC!R326+'SF6'!R326</f>
        <v>-0.43863553906825975</v>
      </c>
      <c r="S326" s="94">
        <f>+'CO2'!S326+'abs CO2'!S326+'CH4'!S326*PCG!$C$5+N2O!S326*PCG!$C$6+HFC!S326+PFC!S326+'SF6'!S326</f>
        <v>-0.43863553906825975</v>
      </c>
      <c r="T326" s="94">
        <f>+'CO2'!T326+'abs CO2'!T326+'CH4'!T326*PCG!$C$5+N2O!T326*PCG!$C$6+HFC!T326+PFC!T326+'SF6'!T326</f>
        <v>-0.43863553906825975</v>
      </c>
      <c r="U326" s="94">
        <f>+'CO2'!U326+'abs CO2'!U326+'CH4'!U326*PCG!$C$5+N2O!U326*PCG!$C$6+HFC!U326+PFC!U326+'SF6'!U326</f>
        <v>-0.43863553906825975</v>
      </c>
      <c r="V326" s="94">
        <f>+'CO2'!V326+'abs CO2'!V326+'CH4'!V326*PCG!$C$5+N2O!V326*PCG!$C$6+HFC!V326+PFC!V326+'SF6'!V326</f>
        <v>-0.43863553906825975</v>
      </c>
      <c r="W326" s="94">
        <f>+'CO2'!W326+'abs CO2'!W326+'CH4'!W326*PCG!$C$5+N2O!W326*PCG!$C$6+HFC!W326+PFC!W326+'SF6'!W326</f>
        <v>-0.43863553906825975</v>
      </c>
      <c r="X326" s="94">
        <f>+'CO2'!X326+'abs CO2'!X326+'CH4'!X326*PCG!$C$5+N2O!X326*PCG!$C$6+HFC!X326+PFC!X326+'SF6'!X326</f>
        <v>-0.47600520476491914</v>
      </c>
      <c r="Y326" s="94">
        <f>+'CO2'!Y326+'abs CO2'!Y326+'CH4'!Y326*PCG!$C$5+N2O!Y326*PCG!$C$6+HFC!Y326+PFC!Y326+'SF6'!Y326</f>
        <v>-0.56377302661123674</v>
      </c>
      <c r="Z326" s="94">
        <f>+'CO2'!Z326+'abs CO2'!Z326+'CH4'!Z326*PCG!$C$5+N2O!Z326*PCG!$C$6+HFC!Z326+PFC!Z326+'SF6'!Z326</f>
        <v>-0.86287575944403228</v>
      </c>
      <c r="AA326" s="94">
        <f>+'CO2'!AA326+'abs CO2'!AA326+'CH4'!AA326*PCG!$C$5+N2O!AA326*PCG!$C$6+HFC!AA326+PFC!AA326+'SF6'!AA326</f>
        <v>-1.3388228013051431</v>
      </c>
      <c r="AB326" s="94">
        <f>+'CO2'!AB326+'abs CO2'!AB326+'CH4'!AB326*PCG!$C$5+N2O!AB326*PCG!$C$6+HFC!AB326+PFC!AB326+'SF6'!AB326</f>
        <v>-1.9212079571349501</v>
      </c>
      <c r="AC326" s="94">
        <f>+'CO2'!AC326+'abs CO2'!AC326+'CH4'!AC326*PCG!$C$5+N2O!AC326*PCG!$C$6+HFC!AC326+PFC!AC326+'SF6'!AC326</f>
        <v>-2.4174538524250635</v>
      </c>
      <c r="AD326" s="94">
        <f>+'CO2'!AD326+'abs CO2'!AD326+'CH4'!AD326*PCG!$C$5+N2O!AD326*PCG!$C$6+HFC!AD326+PFC!AD326+'SF6'!AD326</f>
        <v>-2.6487095579657916</v>
      </c>
      <c r="AE326" s="94">
        <f>+'CO2'!AE326+'abs CO2'!AE326+'CH4'!AE326*PCG!$C$5+N2O!AE326*PCG!$C$6+HFC!AE326+PFC!AE326+'SF6'!AE326</f>
        <v>-2.695239881012216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-10.424348502367181</v>
      </c>
      <c r="D327" s="94">
        <f>+'CO2'!D327+'abs CO2'!D327+'CH4'!D327*PCG!$C$5+N2O!D327*PCG!$C$6+HFC!D327+PFC!D327+'SF6'!D327</f>
        <v>-15.548098156126683</v>
      </c>
      <c r="E327" s="94">
        <f>+'CO2'!E327+'abs CO2'!E327+'CH4'!E327*PCG!$C$5+N2O!E327*PCG!$C$6+HFC!E327+PFC!E327+'SF6'!E327</f>
        <v>-23.614418687527422</v>
      </c>
      <c r="F327" s="94">
        <f>+'CO2'!F327+'abs CO2'!F327+'CH4'!F327*PCG!$C$5+N2O!F327*PCG!$C$6+HFC!F327+PFC!F327+'SF6'!F327</f>
        <v>-31.217772876275713</v>
      </c>
      <c r="G327" s="94">
        <f>+'CO2'!G327+'abs CO2'!G327+'CH4'!G327*PCG!$C$5+N2O!G327*PCG!$C$6+HFC!G327+PFC!G327+'SF6'!G327</f>
        <v>-34.087304920325678</v>
      </c>
      <c r="H327" s="94">
        <f>+'CO2'!H327+'abs CO2'!H327+'CH4'!H327*PCG!$C$5+N2O!H327*PCG!$C$6+HFC!H327+PFC!H327+'SF6'!H327</f>
        <v>-37.73959495680608</v>
      </c>
      <c r="I327" s="94">
        <f>+'CO2'!I327+'abs CO2'!I327+'CH4'!I327*PCG!$C$5+N2O!I327*PCG!$C$6+HFC!I327+PFC!I327+'SF6'!I327</f>
        <v>-42.354859630762462</v>
      </c>
      <c r="J327" s="94">
        <f>+'CO2'!J327+'abs CO2'!J327+'CH4'!J327*PCG!$C$5+N2O!J327*PCG!$C$6+HFC!J327+PFC!J327+'SF6'!J327</f>
        <v>-45.406233985470493</v>
      </c>
      <c r="K327" s="94">
        <f>+'CO2'!K327+'abs CO2'!K327+'CH4'!K327*PCG!$C$5+N2O!K327*PCG!$C$6+HFC!K327+PFC!K327+'SF6'!K327</f>
        <v>-50.697427197320003</v>
      </c>
      <c r="L327" s="94">
        <f>+'CO2'!L327+'abs CO2'!L327+'CH4'!L327*PCG!$C$5+N2O!L327*PCG!$C$6+HFC!L327+PFC!L327+'SF6'!L327</f>
        <v>-56.189157874371595</v>
      </c>
      <c r="M327" s="94">
        <f>+'CO2'!M327+'abs CO2'!M327+'CH4'!M327*PCG!$C$5+N2O!M327*PCG!$C$6+HFC!M327+PFC!M327+'SF6'!M327</f>
        <v>-60.594014970478405</v>
      </c>
      <c r="N327" s="94">
        <f>+'CO2'!N327+'abs CO2'!N327+'CH4'!N327*PCG!$C$5+N2O!N327*PCG!$C$6+HFC!N327+PFC!N327+'SF6'!N327</f>
        <v>-60.956306164126666</v>
      </c>
      <c r="O327" s="94">
        <f>+'CO2'!O327+'abs CO2'!O327+'CH4'!O327*PCG!$C$5+N2O!O327*PCG!$C$6+HFC!O327+PFC!O327+'SF6'!O327</f>
        <v>-61.08566269929468</v>
      </c>
      <c r="P327" s="94">
        <f>+'CO2'!P327+'abs CO2'!P327+'CH4'!P327*PCG!$C$5+N2O!P327*PCG!$C$6+HFC!P327+PFC!P327+'SF6'!P327</f>
        <v>-61.177861163319264</v>
      </c>
      <c r="Q327" s="94">
        <f>+'CO2'!Q327+'abs CO2'!Q327+'CH4'!Q327*PCG!$C$5+N2O!Q327*PCG!$C$6+HFC!Q327+PFC!Q327+'SF6'!Q327</f>
        <v>-61.18645396727117</v>
      </c>
      <c r="R327" s="94">
        <f>+'CO2'!R327+'abs CO2'!R327+'CH4'!R327*PCG!$C$5+N2O!R327*PCG!$C$6+HFC!R327+PFC!R327+'SF6'!R327</f>
        <v>-61.195046771223083</v>
      </c>
      <c r="S327" s="94">
        <f>+'CO2'!S327+'abs CO2'!S327+'CH4'!S327*PCG!$C$5+N2O!S327*PCG!$C$6+HFC!S327+PFC!S327+'SF6'!S327</f>
        <v>-61.203639575174996</v>
      </c>
      <c r="T327" s="94">
        <f>+'CO2'!T327+'abs CO2'!T327+'CH4'!T327*PCG!$C$5+N2O!T327*PCG!$C$6+HFC!T327+PFC!T327+'SF6'!T327</f>
        <v>-61.21223237912691</v>
      </c>
      <c r="U327" s="94">
        <f>+'CO2'!U327+'abs CO2'!U327+'CH4'!U327*PCG!$C$5+N2O!U327*PCG!$C$6+HFC!U327+PFC!U327+'SF6'!U327</f>
        <v>-61.216528781102852</v>
      </c>
      <c r="V327" s="94">
        <f>+'CO2'!V327+'abs CO2'!V327+'CH4'!V327*PCG!$C$5+N2O!V327*PCG!$C$6+HFC!V327+PFC!V327+'SF6'!V327</f>
        <v>-61.252409543550719</v>
      </c>
      <c r="W327" s="94">
        <f>+'CO2'!W327+'abs CO2'!W327+'CH4'!W327*PCG!$C$5+N2O!W327*PCG!$C$6+HFC!W327+PFC!W327+'SF6'!W327</f>
        <v>-61.256705945526683</v>
      </c>
      <c r="X327" s="94">
        <f>+'CO2'!X327+'abs CO2'!X327+'CH4'!X327*PCG!$C$5+N2O!X327*PCG!$C$6+HFC!X327+PFC!X327+'SF6'!X327</f>
        <v>-61.318132881885617</v>
      </c>
      <c r="Y327" s="94">
        <f>+'CO2'!Y327+'abs CO2'!Y327+'CH4'!Y327*PCG!$C$5+N2O!Y327*PCG!$C$6+HFC!Y327+PFC!Y327+'SF6'!Y327</f>
        <v>-61.747773079481327</v>
      </c>
      <c r="Z327" s="94">
        <f>+'CO2'!Z327+'abs CO2'!Z327+'CH4'!Z327*PCG!$C$5+N2O!Z327*PCG!$C$6+HFC!Z327+PFC!Z327+'SF6'!Z327</f>
        <v>-62.148383533996238</v>
      </c>
      <c r="AA327" s="94">
        <f>+'CO2'!AA327+'abs CO2'!AA327+'CH4'!AA327*PCG!$C$5+N2O!AA327*PCG!$C$6+HFC!AA327+PFC!AA327+'SF6'!AA327</f>
        <v>-62.914884870301421</v>
      </c>
      <c r="AB327" s="94">
        <f>+'CO2'!AB327+'abs CO2'!AB327+'CH4'!AB327*PCG!$C$5+N2O!AB327*PCG!$C$6+HFC!AB327+PFC!AB327+'SF6'!AB327</f>
        <v>-63.231889664743655</v>
      </c>
      <c r="AC327" s="94">
        <f>+'CO2'!AC327+'abs CO2'!AC327+'CH4'!AC327*PCG!$C$5+N2O!AC327*PCG!$C$6+HFC!AC327+PFC!AC327+'SF6'!AC327</f>
        <v>-64.161305919218236</v>
      </c>
      <c r="AD327" s="94">
        <f>+'CO2'!AD327+'abs CO2'!AD327+'CH4'!AD327*PCG!$C$5+N2O!AD327*PCG!$C$6+HFC!AD327+PFC!AD327+'SF6'!AD327</f>
        <v>-64.499328247650965</v>
      </c>
      <c r="AE327" s="94">
        <f>+'CO2'!AE327+'abs CO2'!AE327+'CH4'!AE327*PCG!$C$5+N2O!AE327*PCG!$C$6+HFC!AE327+PFC!AE327+'SF6'!AE327</f>
        <v>-64.499328247650965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-87.730912847998653</v>
      </c>
      <c r="D328" s="33">
        <f t="shared" si="80"/>
        <v>-88.630159165952023</v>
      </c>
      <c r="E328" s="33">
        <f t="shared" si="80"/>
        <v>-90.09813433818573</v>
      </c>
      <c r="F328" s="33">
        <f t="shared" si="80"/>
        <v>-91.691900155236411</v>
      </c>
      <c r="G328" s="33">
        <f t="shared" si="80"/>
        <v>-93.198629964202055</v>
      </c>
      <c r="H328" s="33">
        <f t="shared" si="80"/>
        <v>-94.635991232016877</v>
      </c>
      <c r="I328" s="33">
        <f t="shared" si="80"/>
        <v>-95.989908611581427</v>
      </c>
      <c r="J328" s="33">
        <f t="shared" si="80"/>
        <v>-97.404442241452003</v>
      </c>
      <c r="K328" s="33">
        <f t="shared" si="80"/>
        <v>-98.621121840621356</v>
      </c>
      <c r="L328" s="33">
        <f t="shared" si="80"/>
        <v>-99.923126822872945</v>
      </c>
      <c r="M328" s="33">
        <f t="shared" si="80"/>
        <v>-100.87825364824387</v>
      </c>
      <c r="N328" s="33">
        <f t="shared" si="80"/>
        <v>-101.65782411096568</v>
      </c>
      <c r="O328" s="33">
        <f t="shared" si="80"/>
        <v>-102.30792018041008</v>
      </c>
      <c r="P328" s="33">
        <f t="shared" si="80"/>
        <v>-102.84954638817665</v>
      </c>
      <c r="Q328" s="33">
        <f t="shared" si="80"/>
        <v>-103.51437930830475</v>
      </c>
      <c r="R328" s="33">
        <f t="shared" si="80"/>
        <v>-103.76222933620336</v>
      </c>
      <c r="S328" s="33">
        <f t="shared" si="80"/>
        <v>-103.92510029129045</v>
      </c>
      <c r="T328" s="33">
        <f t="shared" si="80"/>
        <v>-103.9423364562649</v>
      </c>
      <c r="U328" s="33">
        <f t="shared" si="80"/>
        <v>-103.9376379112086</v>
      </c>
      <c r="V328" s="33">
        <f t="shared" si="80"/>
        <v>-103.90988647500072</v>
      </c>
      <c r="W328" s="33">
        <f t="shared" si="80"/>
        <v>-103.86662339662976</v>
      </c>
      <c r="X328" s="33">
        <f t="shared" si="80"/>
        <v>-103.81724149353239</v>
      </c>
      <c r="Y328" s="33">
        <f t="shared" si="80"/>
        <v>-103.74469702501149</v>
      </c>
      <c r="Z328" s="33">
        <f t="shared" si="80"/>
        <v>-103.63088023964401</v>
      </c>
      <c r="AA328" s="33">
        <f t="shared" si="80"/>
        <v>-103.49950543135846</v>
      </c>
      <c r="AB328" s="33">
        <f t="shared" si="80"/>
        <v>-103.4055192214619</v>
      </c>
      <c r="AC328" s="33">
        <f t="shared" si="80"/>
        <v>-103.28593044136115</v>
      </c>
      <c r="AD328" s="33">
        <f t="shared" si="80"/>
        <v>-103.16950166408307</v>
      </c>
      <c r="AE328" s="33">
        <f t="shared" si="80"/>
        <v>-103.03832367126505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-33.070907304485779</v>
      </c>
      <c r="D331" s="94">
        <f>+'CO2'!D331+'abs CO2'!D331+'CH4'!D331*PCG!$C$5+N2O!D331*PCG!$C$6+HFC!D331+PFC!D331+'SF6'!D331</f>
        <v>-33.070907304485779</v>
      </c>
      <c r="E331" s="94">
        <f>+'CO2'!E331+'abs CO2'!E331+'CH4'!E331*PCG!$C$5+N2O!E331*PCG!$C$6+HFC!E331+PFC!E331+'SF6'!E331</f>
        <v>-33.070907304485779</v>
      </c>
      <c r="F331" s="94">
        <f>+'CO2'!F331+'abs CO2'!F331+'CH4'!F331*PCG!$C$5+N2O!F331*PCG!$C$6+HFC!F331+PFC!F331+'SF6'!F331</f>
        <v>-33.070907304485779</v>
      </c>
      <c r="G331" s="94">
        <f>+'CO2'!G331+'abs CO2'!G331+'CH4'!G331*PCG!$C$5+N2O!G331*PCG!$C$6+HFC!G331+PFC!G331+'SF6'!G331</f>
        <v>-33.070907304485772</v>
      </c>
      <c r="H331" s="94">
        <f>+'CO2'!H331+'abs CO2'!H331+'CH4'!H331*PCG!$C$5+N2O!H331*PCG!$C$6+HFC!H331+PFC!H331+'SF6'!H331</f>
        <v>-33.070907304485779</v>
      </c>
      <c r="I331" s="94">
        <f>+'CO2'!I331+'abs CO2'!I331+'CH4'!I331*PCG!$C$5+N2O!I331*PCG!$C$6+HFC!I331+PFC!I331+'SF6'!I331</f>
        <v>-33.070907304485779</v>
      </c>
      <c r="J331" s="94">
        <f>+'CO2'!J331+'abs CO2'!J331+'CH4'!J331*PCG!$C$5+N2O!J331*PCG!$C$6+HFC!J331+PFC!J331+'SF6'!J331</f>
        <v>-33.070907304485779</v>
      </c>
      <c r="K331" s="94">
        <f>+'CO2'!K331+'abs CO2'!K331+'CH4'!K331*PCG!$C$5+N2O!K331*PCG!$C$6+HFC!K331+PFC!K331+'SF6'!K331</f>
        <v>-33.070907304485779</v>
      </c>
      <c r="L331" s="94">
        <f>+'CO2'!L331+'abs CO2'!L331+'CH4'!L331*PCG!$C$5+N2O!L331*PCG!$C$6+HFC!L331+PFC!L331+'SF6'!L331</f>
        <v>-33.070907304485765</v>
      </c>
      <c r="M331" s="94">
        <f>+'CO2'!M331+'abs CO2'!M331+'CH4'!M331*PCG!$C$5+N2O!M331*PCG!$C$6+HFC!M331+PFC!M331+'SF6'!M331</f>
        <v>-33.070907304485765</v>
      </c>
      <c r="N331" s="94">
        <f>+'CO2'!N331+'abs CO2'!N331+'CH4'!N331*PCG!$C$5+N2O!N331*PCG!$C$6+HFC!N331+PFC!N331+'SF6'!N331</f>
        <v>-33.070907304485772</v>
      </c>
      <c r="O331" s="94">
        <f>+'CO2'!O331+'abs CO2'!O331+'CH4'!O331*PCG!$C$5+N2O!O331*PCG!$C$6+HFC!O331+PFC!O331+'SF6'!O331</f>
        <v>-33.070907304485779</v>
      </c>
      <c r="P331" s="94">
        <f>+'CO2'!P331+'abs CO2'!P331+'CH4'!P331*PCG!$C$5+N2O!P331*PCG!$C$6+HFC!P331+PFC!P331+'SF6'!P331</f>
        <v>-33.070907304485779</v>
      </c>
      <c r="Q331" s="94">
        <f>+'CO2'!Q331+'abs CO2'!Q331+'CH4'!Q331*PCG!$C$5+N2O!Q331*PCG!$C$6+HFC!Q331+PFC!Q331+'SF6'!Q331</f>
        <v>-33.070907304485779</v>
      </c>
      <c r="R331" s="94">
        <f>+'CO2'!R331+'abs CO2'!R331+'CH4'!R331*PCG!$C$5+N2O!R331*PCG!$C$6+HFC!R331+PFC!R331+'SF6'!R331</f>
        <v>-33.070907304485779</v>
      </c>
      <c r="S331" s="94">
        <f>+'CO2'!S331+'abs CO2'!S331+'CH4'!S331*PCG!$C$5+N2O!S331*PCG!$C$6+HFC!S331+PFC!S331+'SF6'!S331</f>
        <v>-33.070907304485793</v>
      </c>
      <c r="T331" s="94">
        <f>+'CO2'!T331+'abs CO2'!T331+'CH4'!T331*PCG!$C$5+N2O!T331*PCG!$C$6+HFC!T331+PFC!T331+'SF6'!T331</f>
        <v>-33.070907304485793</v>
      </c>
      <c r="U331" s="94">
        <f>+'CO2'!U331+'abs CO2'!U331+'CH4'!U331*PCG!$C$5+N2O!U331*PCG!$C$6+HFC!U331+PFC!U331+'SF6'!U331</f>
        <v>-33.070907304485779</v>
      </c>
      <c r="V331" s="94">
        <f>+'CO2'!V331+'abs CO2'!V331+'CH4'!V331*PCG!$C$5+N2O!V331*PCG!$C$6+HFC!V331+PFC!V331+'SF6'!V331</f>
        <v>-33.070907304485779</v>
      </c>
      <c r="W331" s="94">
        <f>+'CO2'!W331+'abs CO2'!W331+'CH4'!W331*PCG!$C$5+N2O!W331*PCG!$C$6+HFC!W331+PFC!W331+'SF6'!W331</f>
        <v>-33.070907304485779</v>
      </c>
      <c r="X331" s="94">
        <f>+'CO2'!X331+'abs CO2'!X331+'CH4'!X331*PCG!$C$5+N2O!X331*PCG!$C$6+HFC!X331+PFC!X331+'SF6'!X331</f>
        <v>-33.070907304485779</v>
      </c>
      <c r="Y331" s="94">
        <f>+'CO2'!Y331+'abs CO2'!Y331+'CH4'!Y331*PCG!$C$5+N2O!Y331*PCG!$C$6+HFC!Y331+PFC!Y331+'SF6'!Y331</f>
        <v>-33.070907304485779</v>
      </c>
      <c r="Z331" s="94">
        <f>+'CO2'!Z331+'abs CO2'!Z331+'CH4'!Z331*PCG!$C$5+N2O!Z331*PCG!$C$6+HFC!Z331+PFC!Z331+'SF6'!Z331</f>
        <v>-33.070907304485779</v>
      </c>
      <c r="AA331" s="94">
        <f>+'CO2'!AA331+'abs CO2'!AA331+'CH4'!AA331*PCG!$C$5+N2O!AA331*PCG!$C$6+HFC!AA331+PFC!AA331+'SF6'!AA331</f>
        <v>-33.070907304485779</v>
      </c>
      <c r="AB331" s="94">
        <f>+'CO2'!AB331+'abs CO2'!AB331+'CH4'!AB331*PCG!$C$5+N2O!AB331*PCG!$C$6+HFC!AB331+PFC!AB331+'SF6'!AB331</f>
        <v>-33.070907304485772</v>
      </c>
      <c r="AC331" s="94">
        <f>+'CO2'!AC331+'abs CO2'!AC331+'CH4'!AC331*PCG!$C$5+N2O!AC331*PCG!$C$6+HFC!AC331+PFC!AC331+'SF6'!AC331</f>
        <v>-33.070907304485772</v>
      </c>
      <c r="AD331" s="94">
        <f>+'CO2'!AD331+'abs CO2'!AD331+'CH4'!AD331*PCG!$C$5+N2O!AD331*PCG!$C$6+HFC!AD331+PFC!AD331+'SF6'!AD331</f>
        <v>-33.070907304490703</v>
      </c>
      <c r="AE331" s="94">
        <f>+'CO2'!AE331+'abs CO2'!AE331+'CH4'!AE331*PCG!$C$5+N2O!AE331*PCG!$C$6+HFC!AE331+PFC!AE331+'SF6'!AE331</f>
        <v>-33.07090730449071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-3.8138617866234017</v>
      </c>
      <c r="D332" s="94">
        <f>+'CO2'!D332+'abs CO2'!D332+'CH4'!D332*PCG!$C$5+N2O!D332*PCG!$C$6+HFC!D332+PFC!D332+'SF6'!D332</f>
        <v>-3.8550683388832994</v>
      </c>
      <c r="E332" s="94">
        <f>+'CO2'!E332+'abs CO2'!E332+'CH4'!E332*PCG!$C$5+N2O!E332*PCG!$C$6+HFC!E332+PFC!E332+'SF6'!E332</f>
        <v>-3.8749956676263841</v>
      </c>
      <c r="F332" s="94">
        <f>+'CO2'!F332+'abs CO2'!F332+'CH4'!F332*PCG!$C$5+N2O!F332*PCG!$C$6+HFC!F332+PFC!F332+'SF6'!F332</f>
        <v>-3.8975882311703507</v>
      </c>
      <c r="G332" s="94">
        <f>+'CO2'!G332+'abs CO2'!G332+'CH4'!G332*PCG!$C$5+N2O!G332*PCG!$C$6+HFC!G332+PFC!G332+'SF6'!G332</f>
        <v>-3.9219663214862814</v>
      </c>
      <c r="H332" s="94">
        <f>+'CO2'!H332+'abs CO2'!H332+'CH4'!H332*PCG!$C$5+N2O!H332*PCG!$C$6+HFC!H332+PFC!H332+'SF6'!H332</f>
        <v>-3.9721411653596346</v>
      </c>
      <c r="I332" s="94">
        <f>+'CO2'!I332+'abs CO2'!I332+'CH4'!I332*PCG!$C$5+N2O!I332*PCG!$C$6+HFC!I332+PFC!I332+'SF6'!I332</f>
        <v>-4.0284121567768434</v>
      </c>
      <c r="J332" s="94">
        <f>+'CO2'!J332+'abs CO2'!J332+'CH4'!J332*PCG!$C$5+N2O!J332*PCG!$C$6+HFC!J332+PFC!J332+'SF6'!J332</f>
        <v>-4.1201568168439664</v>
      </c>
      <c r="K332" s="94">
        <f>+'CO2'!K332+'abs CO2'!K332+'CH4'!K332*PCG!$C$5+N2O!K332*PCG!$C$6+HFC!K332+PFC!K332+'SF6'!K332</f>
        <v>-4.2244047671621754</v>
      </c>
      <c r="L332" s="94">
        <f>+'CO2'!L332+'abs CO2'!L332+'CH4'!L332*PCG!$C$5+N2O!L332*PCG!$C$6+HFC!L332+PFC!L332+'SF6'!L332</f>
        <v>-4.3505410929643737</v>
      </c>
      <c r="M332" s="94">
        <f>+'CO2'!M332+'abs CO2'!M332+'CH4'!M332*PCG!$C$5+N2O!M332*PCG!$C$6+HFC!M332+PFC!M332+'SF6'!M332</f>
        <v>-4.4242673068158487</v>
      </c>
      <c r="N332" s="94">
        <f>+'CO2'!N332+'abs CO2'!N332+'CH4'!N332*PCG!$C$5+N2O!N332*PCG!$C$6+HFC!N332+PFC!N332+'SF6'!N332</f>
        <v>-4.5427676123842149</v>
      </c>
      <c r="O332" s="94">
        <f>+'CO2'!O332+'abs CO2'!O332+'CH4'!O332*PCG!$C$5+N2O!O332*PCG!$C$6+HFC!O332+PFC!O332+'SF6'!O332</f>
        <v>-4.6739237072208422</v>
      </c>
      <c r="P332" s="94">
        <f>+'CO2'!P332+'abs CO2'!P332+'CH4'!P332*PCG!$C$5+N2O!P332*PCG!$C$6+HFC!P332+PFC!P332+'SF6'!P332</f>
        <v>-4.8226727303332009</v>
      </c>
      <c r="Q332" s="94">
        <f>+'CO2'!Q332+'abs CO2'!Q332+'CH4'!Q332*PCG!$C$5+N2O!Q332*PCG!$C$6+HFC!Q332+PFC!Q332+'SF6'!Q332</f>
        <v>-4.9594535163947002</v>
      </c>
      <c r="R332" s="94">
        <f>+'CO2'!R332+'abs CO2'!R332+'CH4'!R332*PCG!$C$5+N2O!R332*PCG!$C$6+HFC!R332+PFC!R332+'SF6'!R332</f>
        <v>-5.1232391430340369</v>
      </c>
      <c r="S332" s="94">
        <f>+'CO2'!S332+'abs CO2'!S332+'CH4'!S332*PCG!$C$5+N2O!S332*PCG!$C$6+HFC!S332+PFC!S332+'SF6'!S332</f>
        <v>-5.2789462793375197</v>
      </c>
      <c r="T332" s="94">
        <f>+'CO2'!T332+'abs CO2'!T332+'CH4'!T332*PCG!$C$5+N2O!T332*PCG!$C$6+HFC!T332+PFC!T332+'SF6'!T332</f>
        <v>-5.4199485395232756</v>
      </c>
      <c r="U332" s="94">
        <f>+'CO2'!U332+'abs CO2'!U332+'CH4'!U332*PCG!$C$5+N2O!U332*PCG!$C$6+HFC!U332+PFC!U332+'SF6'!U332</f>
        <v>-5.5268158698386332</v>
      </c>
      <c r="V332" s="94">
        <f>+'CO2'!V332+'abs CO2'!V332+'CH4'!V332*PCG!$C$5+N2O!V332*PCG!$C$6+HFC!V332+PFC!V332+'SF6'!V332</f>
        <v>-5.6209341549551244</v>
      </c>
      <c r="W332" s="94">
        <f>+'CO2'!W332+'abs CO2'!W332+'CH4'!W332*PCG!$C$5+N2O!W332*PCG!$C$6+HFC!W332+PFC!W332+'SF6'!W332</f>
        <v>-5.7235989647259728</v>
      </c>
      <c r="X332" s="94">
        <f>+'CO2'!X332+'abs CO2'!X332+'CH4'!X332*PCG!$C$5+N2O!X332*PCG!$C$6+HFC!X332+PFC!X332+'SF6'!X332</f>
        <v>-5.8166281989738824</v>
      </c>
      <c r="Y332" s="94">
        <f>+'CO2'!Y332+'abs CO2'!Y332+'CH4'!Y332*PCG!$C$5+N2O!Y332*PCG!$C$6+HFC!Y332+PFC!Y332+'SF6'!Y332</f>
        <v>-5.8894480075742184</v>
      </c>
      <c r="Z332" s="94">
        <f>+'CO2'!Z332+'abs CO2'!Z332+'CH4'!Z332*PCG!$C$5+N2O!Z332*PCG!$C$6+HFC!Z332+PFC!Z332+'SF6'!Z332</f>
        <v>-5.9378457914211262</v>
      </c>
      <c r="AA332" s="94">
        <f>+'CO2'!AA332+'abs CO2'!AA332+'CH4'!AA332*PCG!$C$5+N2O!AA332*PCG!$C$6+HFC!AA332+PFC!AA332+'SF6'!AA332</f>
        <v>-6.0157509465689909</v>
      </c>
      <c r="AB332" s="94">
        <f>+'CO2'!AB332+'abs CO2'!AB332+'CH4'!AB332*PCG!$C$5+N2O!AB332*PCG!$C$6+HFC!AB332+PFC!AB332+'SF6'!AB332</f>
        <v>-6.0652934214418632</v>
      </c>
      <c r="AC332" s="94">
        <f>+'CO2'!AC332+'abs CO2'!AC332+'CH4'!AC332*PCG!$C$5+N2O!AC332*PCG!$C$6+HFC!AC332+PFC!AC332+'SF6'!AC332</f>
        <v>-6.0949828038635605</v>
      </c>
      <c r="AD332" s="94">
        <f>+'CO2'!AD332+'abs CO2'!AD332+'CH4'!AD332*PCG!$C$5+N2O!AD332*PCG!$C$6+HFC!AD332+PFC!AD332+'SF6'!AD332</f>
        <v>-6.1214605548747532</v>
      </c>
      <c r="AE332" s="94">
        <f>+'CO2'!AE332+'abs CO2'!AE332+'CH4'!AE332*PCG!$C$5+N2O!AE332*PCG!$C$6+HFC!AE332+PFC!AE332+'SF6'!AE332</f>
        <v>-6.1517331200461651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-23.425749501825866</v>
      </c>
      <c r="D334" s="94">
        <f>+'CO2'!D334+'abs CO2'!D334+'CH4'!D334*PCG!$C$5+N2O!D334*PCG!$C$6+HFC!D334+PFC!D334+'SF6'!D334</f>
        <v>-24.15135899681675</v>
      </c>
      <c r="E334" s="94">
        <f>+'CO2'!E334+'abs CO2'!E334+'CH4'!E334*PCG!$C$5+N2O!E334*PCG!$C$6+HFC!E334+PFC!E334+'SF6'!E334</f>
        <v>-25.450559406512276</v>
      </c>
      <c r="F334" s="94">
        <f>+'CO2'!F334+'abs CO2'!F334+'CH4'!F334*PCG!$C$5+N2O!F334*PCG!$C$6+HFC!F334+PFC!F334+'SF6'!F334</f>
        <v>-26.87754378437246</v>
      </c>
      <c r="G334" s="94">
        <f>+'CO2'!G334+'abs CO2'!G334+'CH4'!G334*PCG!$C$5+N2O!G334*PCG!$C$6+HFC!G334+PFC!G334+'SF6'!G334</f>
        <v>-28.182115963187748</v>
      </c>
      <c r="H334" s="94">
        <f>+'CO2'!H334+'abs CO2'!H334+'CH4'!H334*PCG!$C$5+N2O!H334*PCG!$C$6+HFC!H334+PFC!H334+'SF6'!H334</f>
        <v>-29.345485378069128</v>
      </c>
      <c r="I334" s="94">
        <f>+'CO2'!I334+'abs CO2'!I334+'CH4'!I334*PCG!$C$5+N2O!I334*PCG!$C$6+HFC!I334+PFC!I334+'SF6'!I334</f>
        <v>-30.368655046060056</v>
      </c>
      <c r="J334" s="94">
        <f>+'CO2'!J334+'abs CO2'!J334+'CH4'!J334*PCG!$C$5+N2O!J334*PCG!$C$6+HFC!J334+PFC!J334+'SF6'!J334</f>
        <v>-31.416652783601187</v>
      </c>
      <c r="K334" s="94">
        <f>+'CO2'!K334+'abs CO2'!K334+'CH4'!K334*PCG!$C$5+N2O!K334*PCG!$C$6+HFC!K334+PFC!K334+'SF6'!K334</f>
        <v>-32.294638660964061</v>
      </c>
      <c r="L334" s="94">
        <f>+'CO2'!L334+'abs CO2'!L334+'CH4'!L334*PCG!$C$5+N2O!L334*PCG!$C$6+HFC!L334+PFC!L334+'SF6'!L334</f>
        <v>-33.258599503965542</v>
      </c>
      <c r="M334" s="94">
        <f>+'CO2'!M334+'abs CO2'!M334+'CH4'!M334*PCG!$C$5+N2O!M334*PCG!$C$6+HFC!M334+PFC!M334+'SF6'!M334</f>
        <v>-34.020970259182434</v>
      </c>
      <c r="N334" s="94">
        <f>+'CO2'!N334+'abs CO2'!N334+'CH4'!N334*PCG!$C$5+N2O!N334*PCG!$C$6+HFC!N334+PFC!N334+'SF6'!N334</f>
        <v>-34.5647491616959</v>
      </c>
      <c r="O334" s="94">
        <f>+'CO2'!O334+'abs CO2'!O334+'CH4'!O334*PCG!$C$5+N2O!O334*PCG!$C$6+HFC!O334+PFC!O334+'SF6'!O334</f>
        <v>-34.966368036288976</v>
      </c>
      <c r="P334" s="94">
        <f>+'CO2'!P334+'abs CO2'!P334+'CH4'!P334*PCG!$C$5+N2O!P334*PCG!$C$6+HFC!P334+PFC!P334+'SF6'!P334</f>
        <v>-35.274113775112596</v>
      </c>
      <c r="Q334" s="94">
        <f>+'CO2'!Q334+'abs CO2'!Q334+'CH4'!Q334*PCG!$C$5+N2O!Q334*PCG!$C$6+HFC!Q334+PFC!Q334+'SF6'!Q334</f>
        <v>-35.681274310396084</v>
      </c>
      <c r="R334" s="94">
        <f>+'CO2'!R334+'abs CO2'!R334+'CH4'!R334*PCG!$C$5+N2O!R334*PCG!$C$6+HFC!R334+PFC!R334+'SF6'!R334</f>
        <v>-35.735368459420648</v>
      </c>
      <c r="S334" s="94">
        <f>+'CO2'!S334+'abs CO2'!S334+'CH4'!S334*PCG!$C$5+N2O!S334*PCG!$C$6+HFC!S334+PFC!S334+'SF6'!S334</f>
        <v>-35.693209636548985</v>
      </c>
      <c r="T334" s="94">
        <f>+'CO2'!T334+'abs CO2'!T334+'CH4'!T334*PCG!$C$5+N2O!T334*PCG!$C$6+HFC!T334+PFC!T334+'SF6'!T334</f>
        <v>-35.566143617052631</v>
      </c>
      <c r="U334" s="94">
        <f>+'CO2'!U334+'abs CO2'!U334+'CH4'!U334*PCG!$C$5+N2O!U334*PCG!$C$6+HFC!U334+PFC!U334+'SF6'!U334</f>
        <v>-35.403392371087548</v>
      </c>
      <c r="V334" s="94">
        <f>+'CO2'!V334+'abs CO2'!V334+'CH4'!V334*PCG!$C$5+N2O!V334*PCG!$C$6+HFC!V334+PFC!V334+'SF6'!V334</f>
        <v>-35.286701340783495</v>
      </c>
      <c r="W334" s="94">
        <f>+'CO2'!W334+'abs CO2'!W334+'CH4'!W334*PCG!$C$5+N2O!W334*PCG!$C$6+HFC!W334+PFC!W334+'SF6'!W334</f>
        <v>-35.164646074249404</v>
      </c>
      <c r="X334" s="94">
        <f>+'CO2'!X334+'abs CO2'!X334+'CH4'!X334*PCG!$C$5+N2O!X334*PCG!$C$6+HFC!X334+PFC!X334+'SF6'!X334</f>
        <v>-35.028446709313151</v>
      </c>
      <c r="Y334" s="94">
        <f>+'CO2'!Y334+'abs CO2'!Y334+'CH4'!Y334*PCG!$C$5+N2O!Y334*PCG!$C$6+HFC!Y334+PFC!Y334+'SF6'!Y334</f>
        <v>-34.899353860654443</v>
      </c>
      <c r="Z334" s="94">
        <f>+'CO2'!Z334+'abs CO2'!Z334+'CH4'!Z334*PCG!$C$5+N2O!Z334*PCG!$C$6+HFC!Z334+PFC!Z334+'SF6'!Z334</f>
        <v>-34.747348180582897</v>
      </c>
      <c r="AA334" s="94">
        <f>+'CO2'!AA334+'abs CO2'!AA334+'CH4'!AA334*PCG!$C$5+N2O!AA334*PCG!$C$6+HFC!AA334+PFC!AA334+'SF6'!AA334</f>
        <v>-34.570194283682739</v>
      </c>
      <c r="AB334" s="94">
        <f>+'CO2'!AB334+'abs CO2'!AB334+'CH4'!AB334*PCG!$C$5+N2O!AB334*PCG!$C$6+HFC!AB334+PFC!AB334+'SF6'!AB334</f>
        <v>-34.454144397568641</v>
      </c>
      <c r="AC334" s="94">
        <f>+'CO2'!AC334+'abs CO2'!AC334+'CH4'!AC334*PCG!$C$5+N2O!AC334*PCG!$C$6+HFC!AC334+PFC!AC334+'SF6'!AC334</f>
        <v>-34.333353900144601</v>
      </c>
      <c r="AD334" s="94">
        <f>+'CO2'!AD334+'abs CO2'!AD334+'CH4'!AD334*PCG!$C$5+N2O!AD334*PCG!$C$6+HFC!AD334+PFC!AD334+'SF6'!AD334</f>
        <v>-34.219979621343477</v>
      </c>
      <c r="AE334" s="94">
        <f>+'CO2'!AE334+'abs CO2'!AE334+'CH4'!AE334*PCG!$C$5+N2O!AE334*PCG!$C$6+HFC!AE334+PFC!AE334+'SF6'!AE334</f>
        <v>-34.099788706693182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-3.7468067227208781</v>
      </c>
      <c r="D337" s="94">
        <f>+'CO2'!D337+'abs CO2'!D337+'CH4'!D337*PCG!$C$5+N2O!D337*PCG!$C$6+HFC!D337+PFC!D337+'SF6'!D337</f>
        <v>-3.8647907423048178</v>
      </c>
      <c r="E337" s="94">
        <f>+'CO2'!E337+'abs CO2'!E337+'CH4'!E337*PCG!$C$5+N2O!E337*PCG!$C$6+HFC!E337+PFC!E337+'SF6'!E337</f>
        <v>-3.9732730546806989</v>
      </c>
      <c r="F337" s="94">
        <f>+'CO2'!F337+'abs CO2'!F337+'CH4'!F337*PCG!$C$5+N2O!F337*PCG!$C$6+HFC!F337+PFC!F337+'SF6'!F337</f>
        <v>-4.0769664085160473</v>
      </c>
      <c r="G337" s="94">
        <f>+'CO2'!G337+'abs CO2'!G337+'CH4'!G337*PCG!$C$5+N2O!G337*PCG!$C$6+HFC!G337+PFC!G337+'SF6'!G337</f>
        <v>-4.2038367956602869</v>
      </c>
      <c r="H337" s="94">
        <f>+'CO2'!H337+'abs CO2'!H337+'CH4'!H337*PCG!$C$5+N2O!H337*PCG!$C$6+HFC!H337+PFC!H337+'SF6'!H337</f>
        <v>-4.3930338971255738</v>
      </c>
      <c r="I337" s="94">
        <f>+'CO2'!I337+'abs CO2'!I337+'CH4'!I337*PCG!$C$5+N2O!I337*PCG!$C$6+HFC!I337+PFC!I337+'SF6'!I337</f>
        <v>-4.6298249182029982</v>
      </c>
      <c r="J337" s="94">
        <f>+'CO2'!J337+'abs CO2'!J337+'CH4'!J337*PCG!$C$5+N2O!J337*PCG!$C$6+HFC!J337+PFC!J337+'SF6'!J337</f>
        <v>-4.8481693570099162</v>
      </c>
      <c r="K337" s="94">
        <f>+'CO2'!K337+'abs CO2'!K337+'CH4'!K337*PCG!$C$5+N2O!K337*PCG!$C$6+HFC!K337+PFC!K337+'SF6'!K337</f>
        <v>-5.048474476146839</v>
      </c>
      <c r="L337" s="94">
        <f>+'CO2'!L337+'abs CO2'!L337+'CH4'!L337*PCG!$C$5+N2O!L337*PCG!$C$6+HFC!L337+PFC!L337+'SF6'!L337</f>
        <v>-5.2154366633589335</v>
      </c>
      <c r="M337" s="94">
        <f>+'CO2'!M337+'abs CO2'!M337+'CH4'!M337*PCG!$C$5+N2O!M337*PCG!$C$6+HFC!M337+PFC!M337+'SF6'!M337</f>
        <v>-5.2927111402022398</v>
      </c>
      <c r="N337" s="94">
        <f>+'CO2'!N337+'abs CO2'!N337+'CH4'!N337*PCG!$C$5+N2O!N337*PCG!$C$6+HFC!N337+PFC!N337+'SF6'!N337</f>
        <v>-5.3679720657582211</v>
      </c>
      <c r="O337" s="94">
        <f>+'CO2'!O337+'abs CO2'!O337+'CH4'!O337*PCG!$C$5+N2O!O337*PCG!$C$6+HFC!O337+PFC!O337+'SF6'!O337</f>
        <v>-5.4133950388242118</v>
      </c>
      <c r="P337" s="94">
        <f>+'CO2'!P337+'abs CO2'!P337+'CH4'!P337*PCG!$C$5+N2O!P337*PCG!$C$6+HFC!P337+PFC!P337+'SF6'!P337</f>
        <v>-5.4207711633468323</v>
      </c>
      <c r="Q337" s="94">
        <f>+'CO2'!Q337+'abs CO2'!Q337+'CH4'!Q337*PCG!$C$5+N2O!Q337*PCG!$C$6+HFC!Q337+PFC!Q337+'SF6'!Q337</f>
        <v>-5.4724369051353623</v>
      </c>
      <c r="R337" s="94">
        <f>+'CO2'!R337+'abs CO2'!R337+'CH4'!R337*PCG!$C$5+N2O!R337*PCG!$C$6+HFC!R337+PFC!R337+'SF6'!R337</f>
        <v>-5.4499238822985134</v>
      </c>
      <c r="S337" s="94">
        <f>+'CO2'!S337+'abs CO2'!S337+'CH4'!S337*PCG!$C$5+N2O!S337*PCG!$C$6+HFC!S337+PFC!S337+'SF6'!S337</f>
        <v>-5.4326598534638908</v>
      </c>
      <c r="T337" s="94">
        <f>+'CO2'!T337+'abs CO2'!T337+'CH4'!T337*PCG!$C$5+N2O!T337*PCG!$C$6+HFC!T337+PFC!T337+'SF6'!T337</f>
        <v>-5.4099785450259761</v>
      </c>
      <c r="U337" s="94">
        <f>+'CO2'!U337+'abs CO2'!U337+'CH4'!U337*PCG!$C$5+N2O!U337*PCG!$C$6+HFC!U337+PFC!U337+'SF6'!U337</f>
        <v>-5.4237953668086618</v>
      </c>
      <c r="V337" s="94">
        <f>+'CO2'!V337+'abs CO2'!V337+'CH4'!V337*PCG!$C$5+N2O!V337*PCG!$C$6+HFC!V337+PFC!V337+'SF6'!V337</f>
        <v>-5.4014401280527515</v>
      </c>
      <c r="W337" s="94">
        <f>+'CO2'!W337+'abs CO2'!W337+'CH4'!W337*PCG!$C$5+N2O!W337*PCG!$C$6+HFC!W337+PFC!W337+'SF6'!W337</f>
        <v>-5.3687729488519125</v>
      </c>
      <c r="X337" s="94">
        <f>+'CO2'!X337+'abs CO2'!X337+'CH4'!X337*PCG!$C$5+N2O!X337*PCG!$C$6+HFC!X337+PFC!X337+'SF6'!X337</f>
        <v>-5.3470802436302538</v>
      </c>
      <c r="Y337" s="94">
        <f>+'CO2'!Y337+'abs CO2'!Y337+'CH4'!Y337*PCG!$C$5+N2O!Y337*PCG!$C$6+HFC!Y337+PFC!Y337+'SF6'!Y337</f>
        <v>-5.3245449327713432</v>
      </c>
      <c r="Z337" s="94">
        <f>+'CO2'!Z337+'abs CO2'!Z337+'CH4'!Z337*PCG!$C$5+N2O!Z337*PCG!$C$6+HFC!Z337+PFC!Z337+'SF6'!Z337</f>
        <v>-5.3122777278289366</v>
      </c>
      <c r="AA337" s="94">
        <f>+'CO2'!AA337+'abs CO2'!AA337+'CH4'!AA337*PCG!$C$5+N2O!AA337*PCG!$C$6+HFC!AA337+PFC!AA337+'SF6'!AA337</f>
        <v>-5.2905339033831664</v>
      </c>
      <c r="AB337" s="94">
        <f>+'CO2'!AB337+'abs CO2'!AB337+'CH4'!AB337*PCG!$C$5+N2O!AB337*PCG!$C$6+HFC!AB337+PFC!AB337+'SF6'!AB337</f>
        <v>-5.2595072418639957</v>
      </c>
      <c r="AC337" s="94">
        <f>+'CO2'!AC337+'abs CO2'!AC337+'CH4'!AC337*PCG!$C$5+N2O!AC337*PCG!$C$6+HFC!AC337+PFC!AC337+'SF6'!AC337</f>
        <v>-5.224553440651011</v>
      </c>
      <c r="AD337" s="94">
        <f>+'CO2'!AD337+'abs CO2'!AD337+'CH4'!AD337*PCG!$C$5+N2O!AD337*PCG!$C$6+HFC!AD337+PFC!AD337+'SF6'!AD337</f>
        <v>-5.1903066443924937</v>
      </c>
      <c r="AE337" s="94">
        <f>+'CO2'!AE337+'abs CO2'!AE337+'CH4'!AE337*PCG!$C$5+N2O!AE337*PCG!$C$6+HFC!AE337+PFC!AE337+'SF6'!AE337</f>
        <v>-5.1581512002745677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-2.7079412348456078</v>
      </c>
      <c r="D338" s="94">
        <f>+'CO2'!D338+'abs CO2'!D338+'CH4'!D338*PCG!$C$5+N2O!D338*PCG!$C$6+HFC!D338+PFC!D338+'SF6'!D338</f>
        <v>-2.7223874859642465</v>
      </c>
      <c r="E338" s="94">
        <f>+'CO2'!E338+'abs CO2'!E338+'CH4'!E338*PCG!$C$5+N2O!E338*PCG!$C$6+HFC!E338+PFC!E338+'SF6'!E338</f>
        <v>-2.7627526073834563</v>
      </c>
      <c r="F338" s="94">
        <f>+'CO2'!F338+'abs CO2'!F338+'CH4'!F338*PCG!$C$5+N2O!F338*PCG!$C$6+HFC!F338+PFC!F338+'SF6'!F338</f>
        <v>-2.8032481291946425</v>
      </c>
      <c r="G338" s="94">
        <f>+'CO2'!G338+'abs CO2'!G338+'CH4'!G338*PCG!$C$5+N2O!G338*PCG!$C$6+HFC!G338+PFC!G338+'SF6'!G338</f>
        <v>-2.8541572818848366</v>
      </c>
      <c r="H338" s="94">
        <f>+'CO2'!H338+'abs CO2'!H338+'CH4'!H338*PCG!$C$5+N2O!H338*PCG!$C$6+HFC!H338+PFC!H338+'SF6'!H338</f>
        <v>-2.8887771894796246</v>
      </c>
      <c r="I338" s="94">
        <f>+'CO2'!I338+'abs CO2'!I338+'CH4'!I338*PCG!$C$5+N2O!I338*PCG!$C$6+HFC!I338+PFC!I338+'SF6'!I338</f>
        <v>-2.9264628885586239</v>
      </c>
      <c r="J338" s="94">
        <f>+'CO2'!J338+'abs CO2'!J338+'CH4'!J338*PCG!$C$5+N2O!J338*PCG!$C$6+HFC!J338+PFC!J338+'SF6'!J338</f>
        <v>-2.98290968201403</v>
      </c>
      <c r="K338" s="94">
        <f>+'CO2'!K338+'abs CO2'!K338+'CH4'!K338*PCG!$C$5+N2O!K338*PCG!$C$6+HFC!K338+PFC!K338+'SF6'!K338</f>
        <v>-3.0170503343653734</v>
      </c>
      <c r="L338" s="94">
        <f>+'CO2'!L338+'abs CO2'!L338+'CH4'!L338*PCG!$C$5+N2O!L338*PCG!$C$6+HFC!L338+PFC!L338+'SF6'!L338</f>
        <v>-3.0619959606012133</v>
      </c>
      <c r="M338" s="94">
        <f>+'CO2'!M338+'abs CO2'!M338+'CH4'!M338*PCG!$C$5+N2O!M338*PCG!$C$6+HFC!M338+PFC!M338+'SF6'!M338</f>
        <v>-3.1037513400604433</v>
      </c>
      <c r="N338" s="94">
        <f>+'CO2'!N338+'abs CO2'!N338+'CH4'!N338*PCG!$C$5+N2O!N338*PCG!$C$6+HFC!N338+PFC!N338+'SF6'!N338</f>
        <v>-3.1457816691444473</v>
      </c>
      <c r="O338" s="94">
        <f>+'CO2'!O338+'abs CO2'!O338+'CH4'!O338*PCG!$C$5+N2O!O338*PCG!$C$6+HFC!O338+PFC!O338+'SF6'!O338</f>
        <v>-3.2176797960931469</v>
      </c>
      <c r="P338" s="94">
        <f>+'CO2'!P338+'abs CO2'!P338+'CH4'!P338*PCG!$C$5+N2O!P338*PCG!$C$6+HFC!P338+PFC!P338+'SF6'!P338</f>
        <v>-3.2954351174011127</v>
      </c>
      <c r="Q338" s="94">
        <f>+'CO2'!Q338+'abs CO2'!Q338+'CH4'!Q338*PCG!$C$5+N2O!Q338*PCG!$C$6+HFC!Q338+PFC!Q338+'SF6'!Q338</f>
        <v>-3.3646609743956954</v>
      </c>
      <c r="R338" s="94">
        <f>+'CO2'!R338+'abs CO2'!R338+'CH4'!R338*PCG!$C$5+N2O!R338*PCG!$C$6+HFC!R338+PFC!R338+'SF6'!R338</f>
        <v>-3.417144249467253</v>
      </c>
      <c r="S338" s="94">
        <f>+'CO2'!S338+'abs CO2'!S338+'CH4'!S338*PCG!$C$5+N2O!S338*PCG!$C$6+HFC!S338+PFC!S338+'SF6'!S338</f>
        <v>-3.4837309199571331</v>
      </c>
      <c r="T338" s="94">
        <f>+'CO2'!T338+'abs CO2'!T338+'CH4'!T338*PCG!$C$5+N2O!T338*PCG!$C$6+HFC!T338+PFC!T338+'SF6'!T338</f>
        <v>-3.509712152680081</v>
      </c>
      <c r="U338" s="94">
        <f>+'CO2'!U338+'abs CO2'!U338+'CH4'!U338*PCG!$C$5+N2O!U338*PCG!$C$6+HFC!U338+PFC!U338+'SF6'!U338</f>
        <v>-3.5470807014908359</v>
      </c>
      <c r="V338" s="94">
        <f>+'CO2'!V338+'abs CO2'!V338+'CH4'!V338*PCG!$C$5+N2O!V338*PCG!$C$6+HFC!V338+PFC!V338+'SF6'!V338</f>
        <v>-3.5642572492264364</v>
      </c>
      <c r="W338" s="94">
        <f>+'CO2'!W338+'abs CO2'!W338+'CH4'!W338*PCG!$C$5+N2O!W338*PCG!$C$6+HFC!W338+PFC!W338+'SF6'!W338</f>
        <v>-3.573051806819564</v>
      </c>
      <c r="X338" s="94">
        <f>+'CO2'!X338+'abs CO2'!X338+'CH4'!X338*PCG!$C$5+N2O!X338*PCG!$C$6+HFC!X338+PFC!X338+'SF6'!X338</f>
        <v>-3.588532739632194</v>
      </c>
      <c r="Y338" s="94">
        <f>+'CO2'!Y338+'abs CO2'!Y338+'CH4'!Y338*PCG!$C$5+N2O!Y338*PCG!$C$6+HFC!Y338+PFC!Y338+'SF6'!Y338</f>
        <v>-3.5947966220285683</v>
      </c>
      <c r="Z338" s="94">
        <f>+'CO2'!Z338+'abs CO2'!Z338+'CH4'!Z338*PCG!$C$5+N2O!Z338*PCG!$C$6+HFC!Z338+PFC!Z338+'SF6'!Z338</f>
        <v>-3.5968549378281458</v>
      </c>
      <c r="AA338" s="94">
        <f>+'CO2'!AA338+'abs CO2'!AA338+'CH4'!AA338*PCG!$C$5+N2O!AA338*PCG!$C$6+HFC!AA338+PFC!AA338+'SF6'!AA338</f>
        <v>-3.5864726957406545</v>
      </c>
      <c r="AB338" s="94">
        <f>+'CO2'!AB338+'abs CO2'!AB338+'CH4'!AB338*PCG!$C$5+N2O!AB338*PCG!$C$6+HFC!AB338+PFC!AB338+'SF6'!AB338</f>
        <v>-3.5900205586044942</v>
      </c>
      <c r="AC338" s="94">
        <f>+'CO2'!AC338+'abs CO2'!AC338+'CH4'!AC338*PCG!$C$5+N2O!AC338*PCG!$C$6+HFC!AC338+PFC!AC338+'SF6'!AC338</f>
        <v>-3.5964866947190774</v>
      </c>
      <c r="AD338" s="94">
        <f>+'CO2'!AD338+'abs CO2'!AD338+'CH4'!AD338*PCG!$C$5+N2O!AD338*PCG!$C$6+HFC!AD338+PFC!AD338+'SF6'!AD338</f>
        <v>-3.6012012414845147</v>
      </c>
      <c r="AE338" s="94">
        <f>+'CO2'!AE338+'abs CO2'!AE338+'CH4'!AE338*PCG!$C$5+N2O!AE338*PCG!$C$6+HFC!AE338+PFC!AE338+'SF6'!AE338</f>
        <v>-3.5920970422632887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-20.965646297497134</v>
      </c>
      <c r="D340" s="94">
        <f>+'CO2'!D340+'abs CO2'!D340+'CH4'!D340*PCG!$C$5+N2O!D340*PCG!$C$6+HFC!D340+PFC!D340+'SF6'!D340</f>
        <v>-20.965646297497134</v>
      </c>
      <c r="E340" s="94">
        <f>+'CO2'!E340+'abs CO2'!E340+'CH4'!E340*PCG!$C$5+N2O!E340*PCG!$C$6+HFC!E340+PFC!E340+'SF6'!E340</f>
        <v>-20.965646297497134</v>
      </c>
      <c r="F340" s="94">
        <f>+'CO2'!F340+'abs CO2'!F340+'CH4'!F340*PCG!$C$5+N2O!F340*PCG!$C$6+HFC!F340+PFC!F340+'SF6'!F340</f>
        <v>-20.965646297497134</v>
      </c>
      <c r="G340" s="94">
        <f>+'CO2'!G340+'abs CO2'!G340+'CH4'!G340*PCG!$C$5+N2O!G340*PCG!$C$6+HFC!G340+PFC!G340+'SF6'!G340</f>
        <v>-20.965646297497134</v>
      </c>
      <c r="H340" s="94">
        <f>+'CO2'!H340+'abs CO2'!H340+'CH4'!H340*PCG!$C$5+N2O!H340*PCG!$C$6+HFC!H340+PFC!H340+'SF6'!H340</f>
        <v>-20.965646297497134</v>
      </c>
      <c r="I340" s="94">
        <f>+'CO2'!I340+'abs CO2'!I340+'CH4'!I340*PCG!$C$5+N2O!I340*PCG!$C$6+HFC!I340+PFC!I340+'SF6'!I340</f>
        <v>-20.965646297497134</v>
      </c>
      <c r="J340" s="94">
        <f>+'CO2'!J340+'abs CO2'!J340+'CH4'!J340*PCG!$C$5+N2O!J340*PCG!$C$6+HFC!J340+PFC!J340+'SF6'!J340</f>
        <v>-20.965646297497134</v>
      </c>
      <c r="K340" s="94">
        <f>+'CO2'!K340+'abs CO2'!K340+'CH4'!K340*PCG!$C$5+N2O!K340*PCG!$C$6+HFC!K340+PFC!K340+'SF6'!K340</f>
        <v>-20.965646297497134</v>
      </c>
      <c r="L340" s="94">
        <f>+'CO2'!L340+'abs CO2'!L340+'CH4'!L340*PCG!$C$5+N2O!L340*PCG!$C$6+HFC!L340+PFC!L340+'SF6'!L340</f>
        <v>-20.965646297497134</v>
      </c>
      <c r="M340" s="94">
        <f>+'CO2'!M340+'abs CO2'!M340+'CH4'!M340*PCG!$C$5+N2O!M340*PCG!$C$6+HFC!M340+PFC!M340+'SF6'!M340</f>
        <v>-20.965646297497134</v>
      </c>
      <c r="N340" s="94">
        <f>+'CO2'!N340+'abs CO2'!N340+'CH4'!N340*PCG!$C$5+N2O!N340*PCG!$C$6+HFC!N340+PFC!N340+'SF6'!N340</f>
        <v>-20.965646297497134</v>
      </c>
      <c r="O340" s="94">
        <f>+'CO2'!O340+'abs CO2'!O340+'CH4'!O340*PCG!$C$5+N2O!O340*PCG!$C$6+HFC!O340+PFC!O340+'SF6'!O340</f>
        <v>-20.965646297497134</v>
      </c>
      <c r="P340" s="94">
        <f>+'CO2'!P340+'abs CO2'!P340+'CH4'!P340*PCG!$C$5+N2O!P340*PCG!$C$6+HFC!P340+PFC!P340+'SF6'!P340</f>
        <v>-20.965646297497134</v>
      </c>
      <c r="Q340" s="94">
        <f>+'CO2'!Q340+'abs CO2'!Q340+'CH4'!Q340*PCG!$C$5+N2O!Q340*PCG!$C$6+HFC!Q340+PFC!Q340+'SF6'!Q340</f>
        <v>-20.965646297497134</v>
      </c>
      <c r="R340" s="94">
        <f>+'CO2'!R340+'abs CO2'!R340+'CH4'!R340*PCG!$C$5+N2O!R340*PCG!$C$6+HFC!R340+PFC!R340+'SF6'!R340</f>
        <v>-20.965646297497134</v>
      </c>
      <c r="S340" s="94">
        <f>+'CO2'!S340+'abs CO2'!S340+'CH4'!S340*PCG!$C$5+N2O!S340*PCG!$C$6+HFC!S340+PFC!S340+'SF6'!S340</f>
        <v>-20.965646297497134</v>
      </c>
      <c r="T340" s="94">
        <f>+'CO2'!T340+'abs CO2'!T340+'CH4'!T340*PCG!$C$5+N2O!T340*PCG!$C$6+HFC!T340+PFC!T340+'SF6'!T340</f>
        <v>-20.965646297497134</v>
      </c>
      <c r="U340" s="94">
        <f>+'CO2'!U340+'abs CO2'!U340+'CH4'!U340*PCG!$C$5+N2O!U340*PCG!$C$6+HFC!U340+PFC!U340+'SF6'!U340</f>
        <v>-20.965646297497134</v>
      </c>
      <c r="V340" s="94">
        <f>+'CO2'!V340+'abs CO2'!V340+'CH4'!V340*PCG!$C$5+N2O!V340*PCG!$C$6+HFC!V340+PFC!V340+'SF6'!V340</f>
        <v>-20.965646297497134</v>
      </c>
      <c r="W340" s="94">
        <f>+'CO2'!W340+'abs CO2'!W340+'CH4'!W340*PCG!$C$5+N2O!W340*PCG!$C$6+HFC!W340+PFC!W340+'SF6'!W340</f>
        <v>-20.965646297497134</v>
      </c>
      <c r="X340" s="94">
        <f>+'CO2'!X340+'abs CO2'!X340+'CH4'!X340*PCG!$C$5+N2O!X340*PCG!$C$6+HFC!X340+PFC!X340+'SF6'!X340</f>
        <v>-20.965646297497134</v>
      </c>
      <c r="Y340" s="94">
        <f>+'CO2'!Y340+'abs CO2'!Y340+'CH4'!Y340*PCG!$C$5+N2O!Y340*PCG!$C$6+HFC!Y340+PFC!Y340+'SF6'!Y340</f>
        <v>-20.965646297497134</v>
      </c>
      <c r="Z340" s="94">
        <f>+'CO2'!Z340+'abs CO2'!Z340+'CH4'!Z340*PCG!$C$5+N2O!Z340*PCG!$C$6+HFC!Z340+PFC!Z340+'SF6'!Z340</f>
        <v>-20.965646297497134</v>
      </c>
      <c r="AA340" s="94">
        <f>+'CO2'!AA340+'abs CO2'!AA340+'CH4'!AA340*PCG!$C$5+N2O!AA340*PCG!$C$6+HFC!AA340+PFC!AA340+'SF6'!AA340</f>
        <v>-20.965646297497134</v>
      </c>
      <c r="AB340" s="94">
        <f>+'CO2'!AB340+'abs CO2'!AB340+'CH4'!AB340*PCG!$C$5+N2O!AB340*PCG!$C$6+HFC!AB340+PFC!AB340+'SF6'!AB340</f>
        <v>-20.965646297497134</v>
      </c>
      <c r="AC340" s="94">
        <f>+'CO2'!AC340+'abs CO2'!AC340+'CH4'!AC340*PCG!$C$5+N2O!AC340*PCG!$C$6+HFC!AC340+PFC!AC340+'SF6'!AC340</f>
        <v>-20.965646297497134</v>
      </c>
      <c r="AD340" s="94">
        <f>+'CO2'!AD340+'abs CO2'!AD340+'CH4'!AD340*PCG!$C$5+N2O!AD340*PCG!$C$6+HFC!AD340+PFC!AD340+'SF6'!AD340</f>
        <v>-20.965646297497134</v>
      </c>
      <c r="AE340" s="94">
        <f>+'CO2'!AE340+'abs CO2'!AE340+'CH4'!AE340*PCG!$C$5+N2O!AE340*PCG!$C$6+HFC!AE340+PFC!AE340+'SF6'!AE340</f>
        <v>-20.965646297497134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-1038.7378962144644</v>
      </c>
      <c r="D341" s="33">
        <f t="shared" si="81"/>
        <v>-1343.4009146380688</v>
      </c>
      <c r="E341" s="33">
        <f t="shared" si="81"/>
        <v>-1680.6094084662602</v>
      </c>
      <c r="F341" s="33">
        <f t="shared" si="81"/>
        <v>-2009.8987929586901</v>
      </c>
      <c r="G341" s="33">
        <f t="shared" si="81"/>
        <v>-2620.6478796316646</v>
      </c>
      <c r="H341" s="33">
        <f t="shared" si="81"/>
        <v>-3489.8763419399479</v>
      </c>
      <c r="I341" s="33">
        <f t="shared" si="81"/>
        <v>-4626.0100775471255</v>
      </c>
      <c r="J341" s="33">
        <f t="shared" si="81"/>
        <v>-5607.9297697134671</v>
      </c>
      <c r="K341" s="33">
        <f t="shared" si="81"/>
        <v>-6423.3261173565552</v>
      </c>
      <c r="L341" s="33">
        <f t="shared" si="81"/>
        <v>-6973.724711817119</v>
      </c>
      <c r="M341" s="33">
        <f t="shared" si="81"/>
        <v>-8162.3945045695209</v>
      </c>
      <c r="N341" s="33">
        <f t="shared" si="81"/>
        <v>-8697.9463514584913</v>
      </c>
      <c r="O341" s="33">
        <f t="shared" si="81"/>
        <v>-7496.3233044416893</v>
      </c>
      <c r="P341" s="33">
        <f t="shared" si="81"/>
        <v>-9861.7631785535923</v>
      </c>
      <c r="Q341" s="33">
        <f t="shared" si="81"/>
        <v>-10142.67914538836</v>
      </c>
      <c r="R341" s="33">
        <f t="shared" si="81"/>
        <v>-10418.18943182681</v>
      </c>
      <c r="S341" s="33">
        <f t="shared" si="81"/>
        <v>-10614.232103486931</v>
      </c>
      <c r="T341" s="33">
        <f t="shared" si="81"/>
        <v>-10836.036888542181</v>
      </c>
      <c r="U341" s="33">
        <f t="shared" si="81"/>
        <v>-11123.836383619697</v>
      </c>
      <c r="V341" s="33">
        <f t="shared" si="81"/>
        <v>-11548.942869187658</v>
      </c>
      <c r="W341" s="33">
        <f t="shared" si="81"/>
        <v>-12077.243559463839</v>
      </c>
      <c r="X341" s="33">
        <f t="shared" si="81"/>
        <v>-12914.790652400941</v>
      </c>
      <c r="Y341" s="33">
        <f t="shared" si="81"/>
        <v>-13590.682734554688</v>
      </c>
      <c r="Z341" s="33">
        <f t="shared" si="81"/>
        <v>-13545.286153474164</v>
      </c>
      <c r="AA341" s="33">
        <f t="shared" si="81"/>
        <v>-13693.881118380499</v>
      </c>
      <c r="AB341" s="33">
        <f t="shared" si="81"/>
        <v>-14101.438092241857</v>
      </c>
      <c r="AC341" s="33">
        <f t="shared" si="81"/>
        <v>-14289.448477886452</v>
      </c>
      <c r="AD341" s="33">
        <f t="shared" si="81"/>
        <v>-13920.665723914584</v>
      </c>
      <c r="AE341" s="33">
        <f t="shared" si="81"/>
        <v>-14036.43146628447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-1025.5300904691821</v>
      </c>
      <c r="D342" s="94">
        <f>+'CO2'!D342+'abs CO2'!D342+'CH4'!D342*PCG!$C$5+N2O!D342*PCG!$C$6+HFC!D342+PFC!D342+'SF6'!D342</f>
        <v>-1330.1931088927865</v>
      </c>
      <c r="E342" s="94">
        <f>+'CO2'!E342+'abs CO2'!E342+'CH4'!E342*PCG!$C$5+N2O!E342*PCG!$C$6+HFC!E342+PFC!E342+'SF6'!E342</f>
        <v>-1667.401602720978</v>
      </c>
      <c r="F342" s="94">
        <f>+'CO2'!F342+'abs CO2'!F342+'CH4'!F342*PCG!$C$5+N2O!F342*PCG!$C$6+HFC!F342+PFC!F342+'SF6'!F342</f>
        <v>-1996.6909872134079</v>
      </c>
      <c r="G342" s="94">
        <f>+'CO2'!G342+'abs CO2'!G342+'CH4'!G342*PCG!$C$5+N2O!G342*PCG!$C$6+HFC!G342+PFC!G342+'SF6'!G342</f>
        <v>-2607.4400738863819</v>
      </c>
      <c r="H342" s="94">
        <f>+'CO2'!H342+'abs CO2'!H342+'CH4'!H342*PCG!$C$5+N2O!H342*PCG!$C$6+HFC!H342+PFC!H342+'SF6'!H342</f>
        <v>-3436.8082632611686</v>
      </c>
      <c r="I342" s="94">
        <f>+'CO2'!I342+'abs CO2'!I342+'CH4'!I342*PCG!$C$5+N2O!I342*PCG!$C$6+HFC!I342+PFC!I342+'SF6'!I342</f>
        <v>-4520.8422313687934</v>
      </c>
      <c r="J342" s="94">
        <f>+'CO2'!J342+'abs CO2'!J342+'CH4'!J342*PCG!$C$5+N2O!J342*PCG!$C$6+HFC!J342+PFC!J342+'SF6'!J342</f>
        <v>-5457.7339606626483</v>
      </c>
      <c r="K342" s="94">
        <f>+'CO2'!K342+'abs CO2'!K342+'CH4'!K342*PCG!$C$5+N2O!K342*PCG!$C$6+HFC!K342+PFC!K342+'SF6'!K342</f>
        <v>-6235.7386185769856</v>
      </c>
      <c r="L342" s="94">
        <f>+'CO2'!L342+'abs CO2'!L342+'CH4'!L342*PCG!$C$5+N2O!L342*PCG!$C$6+HFC!L342+PFC!L342+'SF6'!L342</f>
        <v>-6760.897544585885</v>
      </c>
      <c r="M342" s="94">
        <f>+'CO2'!M342+'abs CO2'!M342+'CH4'!M342*PCG!$C$5+N2O!M342*PCG!$C$6+HFC!M342+PFC!M342+'SF6'!M342</f>
        <v>-7788.0909850103262</v>
      </c>
      <c r="N342" s="94">
        <f>+'CO2'!N342+'abs CO2'!N342+'CH4'!N342*PCG!$C$5+N2O!N342*PCG!$C$6+HFC!N342+PFC!N342+'SF6'!N342</f>
        <v>-8357.1747066135613</v>
      </c>
      <c r="O342" s="94">
        <f>+'CO2'!O342+'abs CO2'!O342+'CH4'!O342*PCG!$C$5+N2O!O342*PCG!$C$6+HFC!O342+PFC!O342+'SF6'!O342</f>
        <v>-7034.7094675616463</v>
      </c>
      <c r="P342" s="94">
        <f>+'CO2'!P342+'abs CO2'!P342+'CH4'!P342*PCG!$C$5+N2O!P342*PCG!$C$6+HFC!P342+PFC!P342+'SF6'!P342</f>
        <v>-9254.0335113454803</v>
      </c>
      <c r="Q342" s="94">
        <f>+'CO2'!Q342+'abs CO2'!Q342+'CH4'!Q342*PCG!$C$5+N2O!Q342*PCG!$C$6+HFC!Q342+PFC!Q342+'SF6'!Q342</f>
        <v>-9521.3696488895876</v>
      </c>
      <c r="R342" s="94">
        <f>+'CO2'!R342+'abs CO2'!R342+'CH4'!R342*PCG!$C$5+N2O!R342*PCG!$C$6+HFC!R342+PFC!R342+'SF6'!R342</f>
        <v>-9753.3068972195488</v>
      </c>
      <c r="S342" s="94">
        <f>+'CO2'!S342+'abs CO2'!S342+'CH4'!S342*PCG!$C$5+N2O!S342*PCG!$C$6+HFC!S342+PFC!S342+'SF6'!S342</f>
        <v>-9896.1507306957956</v>
      </c>
      <c r="T342" s="94">
        <f>+'CO2'!T342+'abs CO2'!T342+'CH4'!T342*PCG!$C$5+N2O!T342*PCG!$C$6+HFC!T342+PFC!T342+'SF6'!T342</f>
        <v>-10068.263856253843</v>
      </c>
      <c r="U342" s="94">
        <f>+'CO2'!U342+'abs CO2'!U342+'CH4'!U342*PCG!$C$5+N2O!U342*PCG!$C$6+HFC!U342+PFC!U342+'SF6'!U342</f>
        <v>-10250.17688482592</v>
      </c>
      <c r="V342" s="94">
        <f>+'CO2'!V342+'abs CO2'!V342+'CH4'!V342*PCG!$C$5+N2O!V342*PCG!$C$6+HFC!V342+PFC!V342+'SF6'!V342</f>
        <v>-10441.703506468783</v>
      </c>
      <c r="W342" s="94">
        <f>+'CO2'!W342+'abs CO2'!W342+'CH4'!W342*PCG!$C$5+N2O!W342*PCG!$C$6+HFC!W342+PFC!W342+'SF6'!W342</f>
        <v>-10633.360545071908</v>
      </c>
      <c r="X342" s="94">
        <f>+'CO2'!X342+'abs CO2'!X342+'CH4'!X342*PCG!$C$5+N2O!X342*PCG!$C$6+HFC!X342+PFC!X342+'SF6'!X342</f>
        <v>-11078.473630448332</v>
      </c>
      <c r="Y342" s="94">
        <f>+'CO2'!Y342+'abs CO2'!Y342+'CH4'!Y342*PCG!$C$5+N2O!Y342*PCG!$C$6+HFC!Y342+PFC!Y342+'SF6'!Y342</f>
        <v>-11238.072484341637</v>
      </c>
      <c r="Z342" s="94">
        <f>+'CO2'!Z342+'abs CO2'!Z342+'CH4'!Z342*PCG!$C$5+N2O!Z342*PCG!$C$6+HFC!Z342+PFC!Z342+'SF6'!Z342</f>
        <v>-10949.640536854247</v>
      </c>
      <c r="AA342" s="94">
        <f>+'CO2'!AA342+'abs CO2'!AA342+'CH4'!AA342*PCG!$C$5+N2O!AA342*PCG!$C$6+HFC!AA342+PFC!AA342+'SF6'!AA342</f>
        <v>-10653.306003184867</v>
      </c>
      <c r="AB342" s="94">
        <f>+'CO2'!AB342+'abs CO2'!AB342+'CH4'!AB342*PCG!$C$5+N2O!AB342*PCG!$C$6+HFC!AB342+PFC!AB342+'SF6'!AB342</f>
        <v>-10295.271680356725</v>
      </c>
      <c r="AC342" s="94">
        <f>+'CO2'!AC342+'abs CO2'!AC342+'CH4'!AC342*PCG!$C$5+N2O!AC342*PCG!$C$6+HFC!AC342+PFC!AC342+'SF6'!AC342</f>
        <v>-10273.725422727495</v>
      </c>
      <c r="AD342" s="94">
        <f>+'CO2'!AD342+'abs CO2'!AD342+'CH4'!AD342*PCG!$C$5+N2O!AD342*PCG!$C$6+HFC!AD342+PFC!AD342+'SF6'!AD342</f>
        <v>-9638.274003486431</v>
      </c>
      <c r="AE342" s="94">
        <f>+'CO2'!AE342+'abs CO2'!AE342+'CH4'!AE342*PCG!$C$5+N2O!AE342*PCG!$C$6+HFC!AE342+PFC!AE342+'SF6'!AE342</f>
        <v>-9605.3264548862262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-11.38382321915962</v>
      </c>
      <c r="D343" s="94">
        <f>+'CO2'!D343+'abs CO2'!D343+'CH4'!D343*PCG!$C$5+N2O!D343*PCG!$C$6+HFC!D343+PFC!D343+'SF6'!D343</f>
        <v>-11.38382321915962</v>
      </c>
      <c r="E343" s="94">
        <f>+'CO2'!E343+'abs CO2'!E343+'CH4'!E343*PCG!$C$5+N2O!E343*PCG!$C$6+HFC!E343+PFC!E343+'SF6'!E343</f>
        <v>-11.38382321915962</v>
      </c>
      <c r="F343" s="94">
        <f>+'CO2'!F343+'abs CO2'!F343+'CH4'!F343*PCG!$C$5+N2O!F343*PCG!$C$6+HFC!F343+PFC!F343+'SF6'!F343</f>
        <v>-11.38382321915962</v>
      </c>
      <c r="G343" s="94">
        <f>+'CO2'!G343+'abs CO2'!G343+'CH4'!G343*PCG!$C$5+N2O!G343*PCG!$C$6+HFC!G343+PFC!G343+'SF6'!G343</f>
        <v>-11.38382321915962</v>
      </c>
      <c r="H343" s="94">
        <f>+'CO2'!H343+'abs CO2'!H343+'CH4'!H343*PCG!$C$5+N2O!H343*PCG!$C$6+HFC!H343+PFC!H343+'SF6'!H343</f>
        <v>-47.44819648497824</v>
      </c>
      <c r="I343" s="94">
        <f>+'CO2'!I343+'abs CO2'!I343+'CH4'!I343*PCG!$C$5+N2O!I343*PCG!$C$6+HFC!I343+PFC!I343+'SF6'!I343</f>
        <v>-94.58649544497527</v>
      </c>
      <c r="J343" s="94">
        <f>+'CO2'!J343+'abs CO2'!J343+'CH4'!J343*PCG!$C$5+N2O!J343*PCG!$C$6+HFC!J343+PFC!J343+'SF6'!J343</f>
        <v>-135.32643877506945</v>
      </c>
      <c r="K343" s="94">
        <f>+'CO2'!K343+'abs CO2'!K343+'CH4'!K343*PCG!$C$5+N2O!K343*PCG!$C$6+HFC!K343+PFC!K343+'SF6'!K343</f>
        <v>-169.15731237864944</v>
      </c>
      <c r="L343" s="94">
        <f>+'CO2'!L343+'abs CO2'!L343+'CH4'!L343*PCG!$C$5+N2O!L343*PCG!$C$6+HFC!L343+PFC!L343+'SF6'!L343</f>
        <v>-191.99340348281751</v>
      </c>
      <c r="M343" s="94">
        <f>+'CO2'!M343+'abs CO2'!M343+'CH4'!M343*PCG!$C$5+N2O!M343*PCG!$C$6+HFC!M343+PFC!M343+'SF6'!M343</f>
        <v>-338.65854021155934</v>
      </c>
      <c r="N343" s="94">
        <f>+'CO2'!N343+'abs CO2'!N343+'CH4'!N343*PCG!$C$5+N2O!N343*PCG!$C$6+HFC!N343+PFC!N343+'SF6'!N343</f>
        <v>-300.91647398316275</v>
      </c>
      <c r="O343" s="94">
        <f>+'CO2'!O343+'abs CO2'!O343+'CH4'!O343*PCG!$C$5+N2O!O343*PCG!$C$6+HFC!O343+PFC!O343+'SF6'!O343</f>
        <v>-416.18278435637427</v>
      </c>
      <c r="P343" s="94">
        <f>+'CO2'!P343+'abs CO2'!P343+'CH4'!P343*PCG!$C$5+N2O!P343*PCG!$C$6+HFC!P343+PFC!P343+'SF6'!P343</f>
        <v>-586.23016089324165</v>
      </c>
      <c r="Q343" s="94">
        <f>+'CO2'!Q343+'abs CO2'!Q343+'CH4'!Q343*PCG!$C$5+N2O!Q343*PCG!$C$6+HFC!Q343+PFC!Q343+'SF6'!Q343</f>
        <v>-610.25738392851429</v>
      </c>
      <c r="R343" s="94">
        <f>+'CO2'!R343+'abs CO2'!R343+'CH4'!R343*PCG!$C$5+N2O!R343*PCG!$C$6+HFC!R343+PFC!R343+'SF6'!R343</f>
        <v>-640.11248659361991</v>
      </c>
      <c r="S343" s="94">
        <f>+'CO2'!S343+'abs CO2'!S343+'CH4'!S343*PCG!$C$5+N2O!S343*PCG!$C$6+HFC!S343+PFC!S343+'SF6'!S343</f>
        <v>-693.34727011290647</v>
      </c>
      <c r="T343" s="94">
        <f>+'CO2'!T343+'abs CO2'!T343+'CH4'!T343*PCG!$C$5+N2O!T343*PCG!$C$6+HFC!T343+PFC!T343+'SF6'!T343</f>
        <v>-745.52553744198894</v>
      </c>
      <c r="U343" s="94">
        <f>+'CO2'!U343+'abs CO2'!U343+'CH4'!U343*PCG!$C$5+N2O!U343*PCG!$C$6+HFC!U343+PFC!U343+'SF6'!U343</f>
        <v>-851.58613047144979</v>
      </c>
      <c r="V343" s="94">
        <f>+'CO2'!V343+'abs CO2'!V343+'CH4'!V343*PCG!$C$5+N2O!V343*PCG!$C$6+HFC!V343+PFC!V343+'SF6'!V343</f>
        <v>-1085.1443708412764</v>
      </c>
      <c r="W343" s="94">
        <f>+'CO2'!W343+'abs CO2'!W343+'CH4'!W343*PCG!$C$5+N2O!W343*PCG!$C$6+HFC!W343+PFC!W343+'SF6'!W343</f>
        <v>-1421.7299803396575</v>
      </c>
      <c r="X343" s="94">
        <f>+'CO2'!X343+'abs CO2'!X343+'CH4'!X343*PCG!$C$5+N2O!X343*PCG!$C$6+HFC!X343+PFC!X343+'SF6'!X343</f>
        <v>-1775.2435980619218</v>
      </c>
      <c r="Y343" s="94">
        <f>+'CO2'!Y343+'abs CO2'!Y343+'CH4'!Y343*PCG!$C$5+N2O!Y343*PCG!$C$6+HFC!Y343+PFC!Y343+'SF6'!Y343</f>
        <v>-2217.7629931687693</v>
      </c>
      <c r="Z343" s="94">
        <f>+'CO2'!Z343+'abs CO2'!Z343+'CH4'!Z343*PCG!$C$5+N2O!Z343*PCG!$C$6+HFC!Z343+PFC!Z343+'SF6'!Z343</f>
        <v>-2300.1578380541241</v>
      </c>
      <c r="AA343" s="94">
        <f>+'CO2'!AA343+'abs CO2'!AA343+'CH4'!AA343*PCG!$C$5+N2O!AA343*PCG!$C$6+HFC!AA343+PFC!AA343+'SF6'!AA343</f>
        <v>-2561.3193689759564</v>
      </c>
      <c r="AB343" s="94">
        <f>+'CO2'!AB343+'abs CO2'!AB343+'CH4'!AB343*PCG!$C$5+N2O!AB343*PCG!$C$6+HFC!AB343+PFC!AB343+'SF6'!AB343</f>
        <v>-3236.2939362522702</v>
      </c>
      <c r="AC343" s="94">
        <f>+'CO2'!AC343+'abs CO2'!AC343+'CH4'!AC343*PCG!$C$5+N2O!AC343*PCG!$C$6+HFC!AC343+PFC!AC343+'SF6'!AC343</f>
        <v>-3249.9123729570488</v>
      </c>
      <c r="AD343" s="94">
        <f>+'CO2'!AD343+'abs CO2'!AD343+'CH4'!AD343*PCG!$C$5+N2O!AD343*PCG!$C$6+HFC!AD343+PFC!AD343+'SF6'!AD343</f>
        <v>-3165.7460582738772</v>
      </c>
      <c r="AE343" s="94">
        <f>+'CO2'!AE343+'abs CO2'!AE343+'CH4'!AE343*PCG!$C$5+N2O!AE343*PCG!$C$6+HFC!AE343+PFC!AE343+'SF6'!AE343</f>
        <v>-3142.6220904986808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-38.767886869663833</v>
      </c>
      <c r="Y344" s="94">
        <f>+'CO2'!Y344+'abs CO2'!Y344+'CH4'!Y344*PCG!$C$5+N2O!Y344*PCG!$C$6+HFC!Y344+PFC!Y344+'SF6'!Y344</f>
        <v>-112.47571127558842</v>
      </c>
      <c r="Z344" s="94">
        <f>+'CO2'!Z344+'abs CO2'!Z344+'CH4'!Z344*PCG!$C$5+N2O!Z344*PCG!$C$6+HFC!Z344+PFC!Z344+'SF6'!Z344</f>
        <v>-273.02518624859385</v>
      </c>
      <c r="AA344" s="94">
        <f>+'CO2'!AA344+'abs CO2'!AA344+'CH4'!AA344*PCG!$C$5+N2O!AA344*PCG!$C$6+HFC!AA344+PFC!AA344+'SF6'!AA344</f>
        <v>-456.79315390247791</v>
      </c>
      <c r="AB344" s="94">
        <f>+'CO2'!AB344+'abs CO2'!AB344+'CH4'!AB344*PCG!$C$5+N2O!AB344*PCG!$C$6+HFC!AB344+PFC!AB344+'SF6'!AB344</f>
        <v>-545.94477389488782</v>
      </c>
      <c r="AC344" s="94">
        <f>+'CO2'!AC344+'abs CO2'!AC344+'CH4'!AC344*PCG!$C$5+N2O!AC344*PCG!$C$6+HFC!AC344+PFC!AC344+'SF6'!AC344</f>
        <v>-741.88298046393334</v>
      </c>
      <c r="AD344" s="94">
        <f>+'CO2'!AD344+'abs CO2'!AD344+'CH4'!AD344*PCG!$C$5+N2O!AD344*PCG!$C$6+HFC!AD344+PFC!AD344+'SF6'!AD344</f>
        <v>-933.20124818232023</v>
      </c>
      <c r="AE344" s="94">
        <f>+'CO2'!AE344+'abs CO2'!AE344+'CH4'!AE344*PCG!$C$5+N2O!AE344*PCG!$C$6+HFC!AE344+PFC!AE344+'SF6'!AE344</f>
        <v>-1104.6009795417285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-0.55292968644199303</v>
      </c>
      <c r="D346" s="94">
        <f>+'CO2'!D346+'abs CO2'!D346+'CH4'!D346*PCG!$C$5+N2O!D346*PCG!$C$6+HFC!D346+PFC!D346+'SF6'!D346</f>
        <v>-0.55292968644199303</v>
      </c>
      <c r="E346" s="94">
        <f>+'CO2'!E346+'abs CO2'!E346+'CH4'!E346*PCG!$C$5+N2O!E346*PCG!$C$6+HFC!E346+PFC!E346+'SF6'!E346</f>
        <v>-0.55292968644199303</v>
      </c>
      <c r="F346" s="94">
        <f>+'CO2'!F346+'abs CO2'!F346+'CH4'!F346*PCG!$C$5+N2O!F346*PCG!$C$6+HFC!F346+PFC!F346+'SF6'!F346</f>
        <v>-0.55292968644199303</v>
      </c>
      <c r="G346" s="94">
        <f>+'CO2'!G346+'abs CO2'!G346+'CH4'!G346*PCG!$C$5+N2O!G346*PCG!$C$6+HFC!G346+PFC!G346+'SF6'!G346</f>
        <v>-0.55292968644199303</v>
      </c>
      <c r="H346" s="94">
        <f>+'CO2'!H346+'abs CO2'!H346+'CH4'!H346*PCG!$C$5+N2O!H346*PCG!$C$6+HFC!H346+PFC!H346+'SF6'!H346</f>
        <v>-0.85749435853088019</v>
      </c>
      <c r="I346" s="94">
        <f>+'CO2'!I346+'abs CO2'!I346+'CH4'!I346*PCG!$C$5+N2O!I346*PCG!$C$6+HFC!I346+PFC!I346+'SF6'!I346</f>
        <v>-1.2555786524062005</v>
      </c>
      <c r="J346" s="94">
        <f>+'CO2'!J346+'abs CO2'!J346+'CH4'!J346*PCG!$C$5+N2O!J346*PCG!$C$6+HFC!J346+PFC!J346+'SF6'!J346</f>
        <v>-1.5996286485005495</v>
      </c>
      <c r="K346" s="94">
        <f>+'CO2'!K346+'abs CO2'!K346+'CH4'!K346*PCG!$C$5+N2O!K346*PCG!$C$6+HFC!K346+PFC!K346+'SF6'!K346</f>
        <v>-1.8853313515424055</v>
      </c>
      <c r="L346" s="94">
        <f>+'CO2'!L346+'abs CO2'!L346+'CH4'!L346*PCG!$C$5+N2O!L346*PCG!$C$6+HFC!L346+PFC!L346+'SF6'!L346</f>
        <v>-2.0781827993595989</v>
      </c>
      <c r="M346" s="94">
        <f>+'CO2'!M346+'abs CO2'!M346+'CH4'!M346*PCG!$C$5+N2O!M346*PCG!$C$6+HFC!M346+PFC!M346+'SF6'!M346</f>
        <v>-2.8599811367689276</v>
      </c>
      <c r="N346" s="94">
        <f>+'CO2'!N346+'abs CO2'!N346+'CH4'!N346*PCG!$C$5+N2O!N346*PCG!$C$6+HFC!N346+PFC!N346+'SF6'!N346</f>
        <v>-2.3862279013883598</v>
      </c>
      <c r="O346" s="94">
        <f>+'CO2'!O346+'abs CO2'!O346+'CH4'!O346*PCG!$C$5+N2O!O346*PCG!$C$6+HFC!O346+PFC!O346+'SF6'!O346</f>
        <v>-1.2378557238452115</v>
      </c>
      <c r="P346" s="94">
        <f>+'CO2'!P346+'abs CO2'!P346+'CH4'!P346*PCG!$C$5+N2O!P346*PCG!$C$6+HFC!P346+PFC!P346+'SF6'!P346</f>
        <v>-1.2378557238452115</v>
      </c>
      <c r="Q346" s="94">
        <f>+'CO2'!Q346+'abs CO2'!Q346+'CH4'!Q346*PCG!$C$5+N2O!Q346*PCG!$C$6+HFC!Q346+PFC!Q346+'SF6'!Q346</f>
        <v>-1.2378557238452113</v>
      </c>
      <c r="R346" s="94">
        <f>+'CO2'!R346+'abs CO2'!R346+'CH4'!R346*PCG!$C$5+N2O!R346*PCG!$C$6+HFC!R346+PFC!R346+'SF6'!R346</f>
        <v>-1.2378557238452113</v>
      </c>
      <c r="S346" s="94">
        <f>+'CO2'!S346+'abs CO2'!S346+'CH4'!S346*PCG!$C$5+N2O!S346*PCG!$C$6+HFC!S346+PFC!S346+'SF6'!S346</f>
        <v>-4.1512442518547603</v>
      </c>
      <c r="T346" s="94">
        <f>+'CO2'!T346+'abs CO2'!T346+'CH4'!T346*PCG!$C$5+N2O!T346*PCG!$C$6+HFC!T346+PFC!T346+'SF6'!T346</f>
        <v>-1.2378557238452113</v>
      </c>
      <c r="U346" s="94">
        <f>+'CO2'!U346+'abs CO2'!U346+'CH4'!U346*PCG!$C$5+N2O!U346*PCG!$C$6+HFC!U346+PFC!U346+'SF6'!U346</f>
        <v>-1.2378557238452113</v>
      </c>
      <c r="V346" s="94">
        <f>+'CO2'!V346+'abs CO2'!V346+'CH4'!V346*PCG!$C$5+N2O!V346*PCG!$C$6+HFC!V346+PFC!V346+'SF6'!V346</f>
        <v>-1.2378557238452113</v>
      </c>
      <c r="W346" s="94">
        <f>+'CO2'!W346+'abs CO2'!W346+'CH4'!W346*PCG!$C$5+N2O!W346*PCG!$C$6+HFC!W346+PFC!W346+'SF6'!W346</f>
        <v>-1.2378557238452113</v>
      </c>
      <c r="X346" s="94">
        <f>+'CO2'!X346+'abs CO2'!X346+'CH4'!X346*PCG!$C$5+N2O!X346*PCG!$C$6+HFC!X346+PFC!X346+'SF6'!X346</f>
        <v>-1.2378557238452106</v>
      </c>
      <c r="Y346" s="94">
        <f>+'CO2'!Y346+'abs CO2'!Y346+'CH4'!Y346*PCG!$C$5+N2O!Y346*PCG!$C$6+HFC!Y346+PFC!Y346+'SF6'!Y346</f>
        <v>-1.2378557238452106</v>
      </c>
      <c r="Z346" s="94">
        <f>+'CO2'!Z346+'abs CO2'!Z346+'CH4'!Z346*PCG!$C$5+N2O!Z346*PCG!$C$6+HFC!Z346+PFC!Z346+'SF6'!Z346</f>
        <v>-1.2378557238452106</v>
      </c>
      <c r="AA346" s="94">
        <f>+'CO2'!AA346+'abs CO2'!AA346+'CH4'!AA346*PCG!$C$5+N2O!AA346*PCG!$C$6+HFC!AA346+PFC!AA346+'SF6'!AA346</f>
        <v>-1.2378557238452106</v>
      </c>
      <c r="AB346" s="94">
        <f>+'CO2'!AB346+'abs CO2'!AB346+'CH4'!AB346*PCG!$C$5+N2O!AB346*PCG!$C$6+HFC!AB346+PFC!AB346+'SF6'!AB346</f>
        <v>-1.2378557238452106</v>
      </c>
      <c r="AC346" s="94">
        <f>+'CO2'!AC346+'abs CO2'!AC346+'CH4'!AC346*PCG!$C$5+N2O!AC346*PCG!$C$6+HFC!AC346+PFC!AC346+'SF6'!AC346</f>
        <v>-1.2378557238452106</v>
      </c>
      <c r="AD346" s="94">
        <f>+'CO2'!AD346+'abs CO2'!AD346+'CH4'!AD346*PCG!$C$5+N2O!AD346*PCG!$C$6+HFC!AD346+PFC!AD346+'SF6'!AD346</f>
        <v>-3.6090432472189677</v>
      </c>
      <c r="AE346" s="94">
        <f>+'CO2'!AE346+'abs CO2'!AE346+'CH4'!AE346*PCG!$C$5+N2O!AE346*PCG!$C$6+HFC!AE346+PFC!AE346+'SF6'!AE346</f>
        <v>-3.6481527276175125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-0.40288097714689397</v>
      </c>
      <c r="D347" s="94">
        <f>+'CO2'!D347+'abs CO2'!D347+'CH4'!D347*PCG!$C$5+N2O!D347*PCG!$C$6+HFC!D347+PFC!D347+'SF6'!D347</f>
        <v>-0.40288097714689397</v>
      </c>
      <c r="E347" s="94">
        <f>+'CO2'!E347+'abs CO2'!E347+'CH4'!E347*PCG!$C$5+N2O!E347*PCG!$C$6+HFC!E347+PFC!E347+'SF6'!E347</f>
        <v>-0.40288097714689397</v>
      </c>
      <c r="F347" s="94">
        <f>+'CO2'!F347+'abs CO2'!F347+'CH4'!F347*PCG!$C$5+N2O!F347*PCG!$C$6+HFC!F347+PFC!F347+'SF6'!F347</f>
        <v>-0.40288097714689397</v>
      </c>
      <c r="G347" s="94">
        <f>+'CO2'!G347+'abs CO2'!G347+'CH4'!G347*PCG!$C$5+N2O!G347*PCG!$C$6+HFC!G347+PFC!G347+'SF6'!G347</f>
        <v>-0.40288097714689397</v>
      </c>
      <c r="H347" s="94">
        <f>+'CO2'!H347+'abs CO2'!H347+'CH4'!H347*PCG!$C$5+N2O!H347*PCG!$C$6+HFC!H347+PFC!H347+'SF6'!H347</f>
        <v>-0.82706851120559044</v>
      </c>
      <c r="I347" s="94">
        <f>+'CO2'!I347+'abs CO2'!I347+'CH4'!I347*PCG!$C$5+N2O!I347*PCG!$C$6+HFC!I347+PFC!I347+'SF6'!I347</f>
        <v>-1.3815070605235695</v>
      </c>
      <c r="J347" s="94">
        <f>+'CO2'!J347+'abs CO2'!J347+'CH4'!J347*PCG!$C$5+N2O!J347*PCG!$C$6+HFC!J347+PFC!J347+'SF6'!J347</f>
        <v>-1.8606884390965062</v>
      </c>
      <c r="K347" s="94">
        <f>+'CO2'!K347+'abs CO2'!K347+'CH4'!K347*PCG!$C$5+N2O!K347*PCG!$C$6+HFC!K347+PFC!K347+'SF6'!K347</f>
        <v>-2.2586056507219596</v>
      </c>
      <c r="L347" s="94">
        <f>+'CO2'!L347+'abs CO2'!L347+'CH4'!L347*PCG!$C$5+N2O!L347*PCG!$C$6+HFC!L347+PFC!L347+'SF6'!L347</f>
        <v>-2.5272027257804512</v>
      </c>
      <c r="M347" s="94">
        <f>+'CO2'!M347+'abs CO2'!M347+'CH4'!M347*PCG!$C$5+N2O!M347*PCG!$C$6+HFC!M347+PFC!M347+'SF6'!M347</f>
        <v>-3.9832864972150555</v>
      </c>
      <c r="N347" s="94">
        <f>+'CO2'!N347+'abs CO2'!N347+'CH4'!N347*PCG!$C$5+N2O!N347*PCG!$C$6+HFC!N347+PFC!N347+'SF6'!N347</f>
        <v>-3.7556701259456231</v>
      </c>
      <c r="O347" s="94">
        <f>+'CO2'!O347+'abs CO2'!O347+'CH4'!O347*PCG!$C$5+N2O!O347*PCG!$C$6+HFC!O347+PFC!O347+'SF6'!O347</f>
        <v>-3.8694783115803388</v>
      </c>
      <c r="P347" s="94">
        <f>+'CO2'!P347+'abs CO2'!P347+'CH4'!P347*PCG!$C$5+N2O!P347*PCG!$C$6+HFC!P347+PFC!P347+'SF6'!P347</f>
        <v>-3.8694783115803379</v>
      </c>
      <c r="Q347" s="94">
        <f>+'CO2'!Q347+'abs CO2'!Q347+'CH4'!Q347*PCG!$C$5+N2O!Q347*PCG!$C$6+HFC!Q347+PFC!Q347+'SF6'!Q347</f>
        <v>-3.7556701259456231</v>
      </c>
      <c r="R347" s="94">
        <f>+'CO2'!R347+'abs CO2'!R347+'CH4'!R347*PCG!$C$5+N2O!R347*PCG!$C$6+HFC!R347+PFC!R347+'SF6'!R347</f>
        <v>-3.6805567234267103</v>
      </c>
      <c r="S347" s="94">
        <f>+'CO2'!S347+'abs CO2'!S347+'CH4'!S347*PCG!$C$5+N2O!S347*PCG!$C$6+HFC!S347+PFC!S347+'SF6'!S347</f>
        <v>-3.6805567234267103</v>
      </c>
      <c r="T347" s="94">
        <f>+'CO2'!T347+'abs CO2'!T347+'CH4'!T347*PCG!$C$5+N2O!T347*PCG!$C$6+HFC!T347+PFC!T347+'SF6'!T347</f>
        <v>-4.1073374195568944</v>
      </c>
      <c r="U347" s="94">
        <f>+'CO2'!U347+'abs CO2'!U347+'CH4'!U347*PCG!$C$5+N2O!U347*PCG!$C$6+HFC!U347+PFC!U347+'SF6'!U347</f>
        <v>-3.9332108955357814</v>
      </c>
      <c r="V347" s="94">
        <f>+'CO2'!V347+'abs CO2'!V347+'CH4'!V347*PCG!$C$5+N2O!V347*PCG!$C$6+HFC!V347+PFC!V347+'SF6'!V347</f>
        <v>-3.9548344508063744</v>
      </c>
      <c r="W347" s="94">
        <f>+'CO2'!W347+'abs CO2'!W347+'CH4'!W347*PCG!$C$5+N2O!W347*PCG!$C$6+HFC!W347+PFC!W347+'SF6'!W347</f>
        <v>-4.0128766254800805</v>
      </c>
      <c r="X347" s="94">
        <f>+'CO2'!X347+'abs CO2'!X347+'CH4'!X347*PCG!$C$5+N2O!X347*PCG!$C$6+HFC!X347+PFC!X347+'SF6'!X347</f>
        <v>-4.1653795942306004</v>
      </c>
      <c r="Y347" s="94">
        <f>+'CO2'!Y347+'abs CO2'!Y347+'CH4'!Y347*PCG!$C$5+N2O!Y347*PCG!$C$6+HFC!Y347+PFC!Y347+'SF6'!Y347</f>
        <v>-4.2313883418987333</v>
      </c>
      <c r="Z347" s="94">
        <f>+'CO2'!Z347+'abs CO2'!Z347+'CH4'!Z347*PCG!$C$5+N2O!Z347*PCG!$C$6+HFC!Z347+PFC!Z347+'SF6'!Z347</f>
        <v>-4.3224348904065089</v>
      </c>
      <c r="AA347" s="94">
        <f>+'CO2'!AA347+'abs CO2'!AA347+'CH4'!AA347*PCG!$C$5+N2O!AA347*PCG!$C$6+HFC!AA347+PFC!AA347+'SF6'!AA347</f>
        <v>-4.3224348904065089</v>
      </c>
      <c r="AB347" s="94">
        <f>+'CO2'!AB347+'abs CO2'!AB347+'CH4'!AB347*PCG!$C$5+N2O!AB347*PCG!$C$6+HFC!AB347+PFC!AB347+'SF6'!AB347</f>
        <v>-5.7875443111801905</v>
      </c>
      <c r="AC347" s="94">
        <f>+'CO2'!AC347+'abs CO2'!AC347+'CH4'!AC347*PCG!$C$5+N2O!AC347*PCG!$C$6+HFC!AC347+PFC!AC347+'SF6'!AC347</f>
        <v>-5.7875443111801941</v>
      </c>
      <c r="AD347" s="94">
        <f>+'CO2'!AD347+'abs CO2'!AD347+'CH4'!AD347*PCG!$C$5+N2O!AD347*PCG!$C$6+HFC!AD347+PFC!AD347+'SF6'!AD347</f>
        <v>-6.5843801221397795</v>
      </c>
      <c r="AE347" s="94">
        <f>+'CO2'!AE347+'abs CO2'!AE347+'CH4'!AE347*PCG!$C$5+N2O!AE347*PCG!$C$6+HFC!AE347+PFC!AE347+'SF6'!AE347</f>
        <v>-6.9827980276195776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-0.86817186253374801</v>
      </c>
      <c r="D348" s="94">
        <f>+'CO2'!D348+'abs CO2'!D348+'CH4'!D348*PCG!$C$5+N2O!D348*PCG!$C$6+HFC!D348+PFC!D348+'SF6'!D348</f>
        <v>-0.86817186253374801</v>
      </c>
      <c r="E348" s="94">
        <f>+'CO2'!E348+'abs CO2'!E348+'CH4'!E348*PCG!$C$5+N2O!E348*PCG!$C$6+HFC!E348+PFC!E348+'SF6'!E348</f>
        <v>-0.86817186253374801</v>
      </c>
      <c r="F348" s="94">
        <f>+'CO2'!F348+'abs CO2'!F348+'CH4'!F348*PCG!$C$5+N2O!F348*PCG!$C$6+HFC!F348+PFC!F348+'SF6'!F348</f>
        <v>-0.86817186253375767</v>
      </c>
      <c r="G348" s="94">
        <f>+'CO2'!G348+'abs CO2'!G348+'CH4'!G348*PCG!$C$5+N2O!G348*PCG!$C$6+HFC!G348+PFC!G348+'SF6'!G348</f>
        <v>-0.86817186253375767</v>
      </c>
      <c r="H348" s="94">
        <f>+'CO2'!H348+'abs CO2'!H348+'CH4'!H348*PCG!$C$5+N2O!H348*PCG!$C$6+HFC!H348+PFC!H348+'SF6'!H348</f>
        <v>-3.9353193240645856</v>
      </c>
      <c r="I348" s="94">
        <f>+'CO2'!I348+'abs CO2'!I348+'CH4'!I348*PCG!$C$5+N2O!I348*PCG!$C$6+HFC!I348+PFC!I348+'SF6'!I348</f>
        <v>-7.9442650204276521</v>
      </c>
      <c r="J348" s="94">
        <f>+'CO2'!J348+'abs CO2'!J348+'CH4'!J348*PCG!$C$5+N2O!J348*PCG!$C$6+HFC!J348+PFC!J348+'SF6'!J348</f>
        <v>-11.409053188152184</v>
      </c>
      <c r="K348" s="94">
        <f>+'CO2'!K348+'abs CO2'!K348+'CH4'!K348*PCG!$C$5+N2O!K348*PCG!$C$6+HFC!K348+PFC!K348+'SF6'!K348</f>
        <v>-14.286249398655483</v>
      </c>
      <c r="L348" s="94">
        <f>+'CO2'!L348+'abs CO2'!L348+'CH4'!L348*PCG!$C$5+N2O!L348*PCG!$C$6+HFC!L348+PFC!L348+'SF6'!L348</f>
        <v>-16.228378223276394</v>
      </c>
      <c r="M348" s="94">
        <f>+'CO2'!M348+'abs CO2'!M348+'CH4'!M348*PCG!$C$5+N2O!M348*PCG!$C$6+HFC!M348+PFC!M348+'SF6'!M348</f>
        <v>-28.80171171365124</v>
      </c>
      <c r="N348" s="94">
        <f>+'CO2'!N348+'abs CO2'!N348+'CH4'!N348*PCG!$C$5+N2O!N348*PCG!$C$6+HFC!N348+PFC!N348+'SF6'!N348</f>
        <v>-33.71327283443226</v>
      </c>
      <c r="O348" s="94">
        <f>+'CO2'!O348+'abs CO2'!O348+'CH4'!O348*PCG!$C$5+N2O!O348*PCG!$C$6+HFC!O348+PFC!O348+'SF6'!O348</f>
        <v>-40.323718488242498</v>
      </c>
      <c r="P348" s="94">
        <f>+'CO2'!P348+'abs CO2'!P348+'CH4'!P348*PCG!$C$5+N2O!P348*PCG!$C$6+HFC!P348+PFC!P348+'SF6'!P348</f>
        <v>-16.39217227944523</v>
      </c>
      <c r="Q348" s="94">
        <f>+'CO2'!Q348+'abs CO2'!Q348+'CH4'!Q348*PCG!$C$5+N2O!Q348*PCG!$C$6+HFC!Q348+PFC!Q348+'SF6'!Q348</f>
        <v>-6.0585867204677708</v>
      </c>
      <c r="R348" s="94">
        <f>+'CO2'!R348+'abs CO2'!R348+'CH4'!R348*PCG!$C$5+N2O!R348*PCG!$C$6+HFC!R348+PFC!R348+'SF6'!R348</f>
        <v>-19.851635566370742</v>
      </c>
      <c r="S348" s="94">
        <f>+'CO2'!S348+'abs CO2'!S348+'CH4'!S348*PCG!$C$5+N2O!S348*PCG!$C$6+HFC!S348+PFC!S348+'SF6'!S348</f>
        <v>-16.902301702949114</v>
      </c>
      <c r="T348" s="94">
        <f>+'CO2'!T348+'abs CO2'!T348+'CH4'!T348*PCG!$C$5+N2O!T348*PCG!$C$6+HFC!T348+PFC!T348+'SF6'!T348</f>
        <v>-16.902301702949117</v>
      </c>
      <c r="U348" s="94">
        <f>+'CO2'!U348+'abs CO2'!U348+'CH4'!U348*PCG!$C$5+N2O!U348*PCG!$C$6+HFC!U348+PFC!U348+'SF6'!U348</f>
        <v>-16.902301702949117</v>
      </c>
      <c r="V348" s="94">
        <f>+'CO2'!V348+'abs CO2'!V348+'CH4'!V348*PCG!$C$5+N2O!V348*PCG!$C$6+HFC!V348+PFC!V348+'SF6'!V348</f>
        <v>-16.902301702949117</v>
      </c>
      <c r="W348" s="94">
        <f>+'CO2'!W348+'abs CO2'!W348+'CH4'!W348*PCG!$C$5+N2O!W348*PCG!$C$6+HFC!W348+PFC!W348+'SF6'!W348</f>
        <v>-16.902301702949117</v>
      </c>
      <c r="X348" s="94">
        <f>+'CO2'!X348+'abs CO2'!X348+'CH4'!X348*PCG!$C$5+N2O!X348*PCG!$C$6+HFC!X348+PFC!X348+'SF6'!X348</f>
        <v>-16.902301702949117</v>
      </c>
      <c r="Y348" s="94">
        <f>+'CO2'!Y348+'abs CO2'!Y348+'CH4'!Y348*PCG!$C$5+N2O!Y348*PCG!$C$6+HFC!Y348+PFC!Y348+'SF6'!Y348</f>
        <v>-16.902301702949117</v>
      </c>
      <c r="Z348" s="94">
        <f>+'CO2'!Z348+'abs CO2'!Z348+'CH4'!Z348*PCG!$C$5+N2O!Z348*PCG!$C$6+HFC!Z348+PFC!Z348+'SF6'!Z348</f>
        <v>-16.902301702949117</v>
      </c>
      <c r="AA348" s="94">
        <f>+'CO2'!AA348+'abs CO2'!AA348+'CH4'!AA348*PCG!$C$5+N2O!AA348*PCG!$C$6+HFC!AA348+PFC!AA348+'SF6'!AA348</f>
        <v>-16.902301702949117</v>
      </c>
      <c r="AB348" s="94">
        <f>+'CO2'!AB348+'abs CO2'!AB348+'CH4'!AB348*PCG!$C$5+N2O!AB348*PCG!$C$6+HFC!AB348+PFC!AB348+'SF6'!AB348</f>
        <v>-16.902301702949117</v>
      </c>
      <c r="AC348" s="94">
        <f>+'CO2'!AC348+'abs CO2'!AC348+'CH4'!AC348*PCG!$C$5+N2O!AC348*PCG!$C$6+HFC!AC348+PFC!AC348+'SF6'!AC348</f>
        <v>-16.902301702949117</v>
      </c>
      <c r="AD348" s="94">
        <f>+'CO2'!AD348+'abs CO2'!AD348+'CH4'!AD348*PCG!$C$5+N2O!AD348*PCG!$C$6+HFC!AD348+PFC!AD348+'SF6'!AD348</f>
        <v>-173.25099060259697</v>
      </c>
      <c r="AE348" s="94">
        <f>+'CO2'!AE348+'abs CO2'!AE348+'CH4'!AE348*PCG!$C$5+N2O!AE348*PCG!$C$6+HFC!AE348+PFC!AE348+'SF6'!AE348</f>
        <v>-173.25099060259697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10533.358078273914</v>
      </c>
      <c r="D349" s="33">
        <f t="shared" si="82"/>
        <v>13514.524140412092</v>
      </c>
      <c r="E349" s="33">
        <f t="shared" si="82"/>
        <v>13914.599704322754</v>
      </c>
      <c r="F349" s="33">
        <f t="shared" si="82"/>
        <v>15604.843096007946</v>
      </c>
      <c r="G349" s="33">
        <f t="shared" si="82"/>
        <v>16766.752936952835</v>
      </c>
      <c r="H349" s="33">
        <f t="shared" si="82"/>
        <v>17724.184862302427</v>
      </c>
      <c r="I349" s="33">
        <f t="shared" si="82"/>
        <v>16323.347483516698</v>
      </c>
      <c r="J349" s="33">
        <f t="shared" si="82"/>
        <v>18441.487034250149</v>
      </c>
      <c r="K349" s="33">
        <f t="shared" si="82"/>
        <v>15606.907180922995</v>
      </c>
      <c r="L349" s="33">
        <f t="shared" si="82"/>
        <v>26802.737507279402</v>
      </c>
      <c r="M349" s="33">
        <f t="shared" si="82"/>
        <v>16906.841896610931</v>
      </c>
      <c r="N349" s="33">
        <f t="shared" si="82"/>
        <v>17565.67554466135</v>
      </c>
      <c r="O349" s="33">
        <f t="shared" si="82"/>
        <v>24041.566441250143</v>
      </c>
      <c r="P349" s="33">
        <f t="shared" si="82"/>
        <v>20363.535588974119</v>
      </c>
      <c r="Q349" s="33">
        <f t="shared" si="82"/>
        <v>22139.381690178463</v>
      </c>
      <c r="R349" s="33">
        <f t="shared" si="82"/>
        <v>23547.375344048131</v>
      </c>
      <c r="S349" s="33">
        <f t="shared" si="82"/>
        <v>24851.790864723051</v>
      </c>
      <c r="T349" s="33">
        <f t="shared" si="82"/>
        <v>32106.311029485329</v>
      </c>
      <c r="U349" s="33">
        <f t="shared" si="82"/>
        <v>31209.402104510526</v>
      </c>
      <c r="V349" s="33">
        <f t="shared" si="82"/>
        <v>28954.467357533456</v>
      </c>
      <c r="W349" s="33">
        <f t="shared" si="82"/>
        <v>25994.994525220765</v>
      </c>
      <c r="X349" s="33">
        <f t="shared" si="82"/>
        <v>26747.314213562699</v>
      </c>
      <c r="Y349" s="33">
        <f t="shared" si="82"/>
        <v>31075.478146748963</v>
      </c>
      <c r="Z349" s="33">
        <f t="shared" si="82"/>
        <v>26382.198089524274</v>
      </c>
      <c r="AA349" s="33">
        <f t="shared" si="82"/>
        <v>28382.480375967269</v>
      </c>
      <c r="AB349" s="33">
        <f t="shared" si="82"/>
        <v>30496.600238371866</v>
      </c>
      <c r="AC349" s="33">
        <f t="shared" si="82"/>
        <v>27691.679929620026</v>
      </c>
      <c r="AD349" s="33">
        <f t="shared" si="82"/>
        <v>41736.990975423796</v>
      </c>
      <c r="AE349" s="33">
        <f t="shared" si="82"/>
        <v>28943.921738739464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8063.515582442903</v>
      </c>
      <c r="D350" s="33">
        <f t="shared" si="83"/>
        <v>10163.455722609155</v>
      </c>
      <c r="E350" s="33">
        <f t="shared" si="83"/>
        <v>10908.358258429973</v>
      </c>
      <c r="F350" s="33">
        <f t="shared" si="83"/>
        <v>11280.516514533436</v>
      </c>
      <c r="G350" s="33">
        <f t="shared" si="83"/>
        <v>12355.660348254753</v>
      </c>
      <c r="H350" s="33">
        <f t="shared" si="83"/>
        <v>14172.48531440696</v>
      </c>
      <c r="I350" s="33">
        <f t="shared" si="83"/>
        <v>12463.528570529175</v>
      </c>
      <c r="J350" s="33">
        <f t="shared" si="83"/>
        <v>12361.692679465217</v>
      </c>
      <c r="K350" s="33">
        <f t="shared" si="83"/>
        <v>11871.138970131438</v>
      </c>
      <c r="L350" s="33">
        <f t="shared" si="83"/>
        <v>13435.416788875458</v>
      </c>
      <c r="M350" s="33">
        <f t="shared" si="83"/>
        <v>12865.364630914954</v>
      </c>
      <c r="N350" s="33">
        <f t="shared" si="83"/>
        <v>13715.238073033737</v>
      </c>
      <c r="O350" s="33">
        <f t="shared" si="83"/>
        <v>14538.337661171523</v>
      </c>
      <c r="P350" s="33">
        <f t="shared" si="83"/>
        <v>16534.341963748131</v>
      </c>
      <c r="Q350" s="33">
        <f t="shared" si="83"/>
        <v>17215.095310557001</v>
      </c>
      <c r="R350" s="33">
        <f t="shared" si="83"/>
        <v>18882.66932422368</v>
      </c>
      <c r="S350" s="33">
        <f t="shared" si="83"/>
        <v>20586.665659742503</v>
      </c>
      <c r="T350" s="33">
        <f t="shared" si="83"/>
        <v>23846.982334146316</v>
      </c>
      <c r="U350" s="33">
        <f t="shared" si="83"/>
        <v>26241.283248235923</v>
      </c>
      <c r="V350" s="33">
        <f t="shared" si="83"/>
        <v>21995.506044452155</v>
      </c>
      <c r="W350" s="33">
        <f t="shared" si="83"/>
        <v>21318.168440724487</v>
      </c>
      <c r="X350" s="33">
        <f t="shared" si="83"/>
        <v>24133.215976606501</v>
      </c>
      <c r="Y350" s="33">
        <f t="shared" si="83"/>
        <v>22727.225762698796</v>
      </c>
      <c r="Z350" s="33">
        <f t="shared" si="83"/>
        <v>23571.537604075707</v>
      </c>
      <c r="AA350" s="33">
        <f t="shared" si="83"/>
        <v>22389.229810386172</v>
      </c>
      <c r="AB350" s="33">
        <f t="shared" si="83"/>
        <v>23059.486393523832</v>
      </c>
      <c r="AC350" s="33">
        <f t="shared" si="83"/>
        <v>24194.124678659035</v>
      </c>
      <c r="AD350" s="33">
        <f t="shared" si="83"/>
        <v>25249.983408809185</v>
      </c>
      <c r="AE350" s="33">
        <f t="shared" si="83"/>
        <v>25714.81963235249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6550.6233036455196</v>
      </c>
      <c r="D351" s="94">
        <f>+'CO2'!D351+'abs CO2'!D351+'CH4'!D351*PCG!$C$5+N2O!D351*PCG!$C$6+HFC!D351+PFC!D351+'SF6'!D351</f>
        <v>6951.7517243125039</v>
      </c>
      <c r="E351" s="94">
        <f>+'CO2'!E351+'abs CO2'!E351+'CH4'!E351*PCG!$C$5+N2O!E351*PCG!$C$6+HFC!E351+PFC!E351+'SF6'!E351</f>
        <v>8561.0938612289156</v>
      </c>
      <c r="F351" s="94">
        <f>+'CO2'!F351+'abs CO2'!F351+'CH4'!F351*PCG!$C$5+N2O!F351*PCG!$C$6+HFC!F351+PFC!F351+'SF6'!F351</f>
        <v>8939.3024041341905</v>
      </c>
      <c r="G351" s="94">
        <f>+'CO2'!G351+'abs CO2'!G351+'CH4'!G351*PCG!$C$5+N2O!G351*PCG!$C$6+HFC!G351+PFC!G351+'SF6'!G351</f>
        <v>9782.570546743118</v>
      </c>
      <c r="H351" s="94">
        <f>+'CO2'!H351+'abs CO2'!H351+'CH4'!H351*PCG!$C$5+N2O!H351*PCG!$C$6+HFC!H351+PFC!H351+'SF6'!H351</f>
        <v>10921.304367960061</v>
      </c>
      <c r="I351" s="94">
        <f>+'CO2'!I351+'abs CO2'!I351+'CH4'!I351*PCG!$C$5+N2O!I351*PCG!$C$6+HFC!I351+PFC!I351+'SF6'!I351</f>
        <v>9960.8712056857294</v>
      </c>
      <c r="J351" s="94">
        <f>+'CO2'!J351+'abs CO2'!J351+'CH4'!J351*PCG!$C$5+N2O!J351*PCG!$C$6+HFC!J351+PFC!J351+'SF6'!J351</f>
        <v>9828.6838507566499</v>
      </c>
      <c r="K351" s="94">
        <f>+'CO2'!K351+'abs CO2'!K351+'CH4'!K351*PCG!$C$5+N2O!K351*PCG!$C$6+HFC!K351+PFC!K351+'SF6'!K351</f>
        <v>9058.3522924020217</v>
      </c>
      <c r="L351" s="94">
        <f>+'CO2'!L351+'abs CO2'!L351+'CH4'!L351*PCG!$C$5+N2O!L351*PCG!$C$6+HFC!L351+PFC!L351+'SF6'!L351</f>
        <v>9568.2442115478352</v>
      </c>
      <c r="M351" s="94">
        <f>+'CO2'!M351+'abs CO2'!M351+'CH4'!M351*PCG!$C$5+N2O!M351*PCG!$C$6+HFC!M351+PFC!M351+'SF6'!M351</f>
        <v>9608.1557828312998</v>
      </c>
      <c r="N351" s="94">
        <f>+'CO2'!N351+'abs CO2'!N351+'CH4'!N351*PCG!$C$5+N2O!N351*PCG!$C$6+HFC!N351+PFC!N351+'SF6'!N351</f>
        <v>10834.361308379572</v>
      </c>
      <c r="O351" s="94">
        <f>+'CO2'!O351+'abs CO2'!O351+'CH4'!O351*PCG!$C$5+N2O!O351*PCG!$C$6+HFC!O351+PFC!O351+'SF6'!O351</f>
        <v>11380.143163818924</v>
      </c>
      <c r="P351" s="94">
        <f>+'CO2'!P351+'abs CO2'!P351+'CH4'!P351*PCG!$C$5+N2O!P351*PCG!$C$6+HFC!P351+PFC!P351+'SF6'!P351</f>
        <v>12334.956857649928</v>
      </c>
      <c r="Q351" s="94">
        <f>+'CO2'!Q351+'abs CO2'!Q351+'CH4'!Q351*PCG!$C$5+N2O!Q351*PCG!$C$6+HFC!Q351+PFC!Q351+'SF6'!Q351</f>
        <v>12766.943397799265</v>
      </c>
      <c r="R351" s="94">
        <f>+'CO2'!R351+'abs CO2'!R351+'CH4'!R351*PCG!$C$5+N2O!R351*PCG!$C$6+HFC!R351+PFC!R351+'SF6'!R351</f>
        <v>14070.243846782711</v>
      </c>
      <c r="S351" s="94">
        <f>+'CO2'!S351+'abs CO2'!S351+'CH4'!S351*PCG!$C$5+N2O!S351*PCG!$C$6+HFC!S351+PFC!S351+'SF6'!S351</f>
        <v>14186.178288948833</v>
      </c>
      <c r="T351" s="94">
        <f>+'CO2'!T351+'abs CO2'!T351+'CH4'!T351*PCG!$C$5+N2O!T351*PCG!$C$6+HFC!T351+PFC!T351+'SF6'!T351</f>
        <v>14277.529923682952</v>
      </c>
      <c r="U351" s="94">
        <f>+'CO2'!U351+'abs CO2'!U351+'CH4'!U351*PCG!$C$5+N2O!U351*PCG!$C$6+HFC!U351+PFC!U351+'SF6'!U351</f>
        <v>14415.049383545156</v>
      </c>
      <c r="V351" s="94">
        <f>+'CO2'!V351+'abs CO2'!V351+'CH4'!V351*PCG!$C$5+N2O!V351*PCG!$C$6+HFC!V351+PFC!V351+'SF6'!V351</f>
        <v>12694.591029001636</v>
      </c>
      <c r="W351" s="94">
        <f>+'CO2'!W351+'abs CO2'!W351+'CH4'!W351*PCG!$C$5+N2O!W351*PCG!$C$6+HFC!W351+PFC!W351+'SF6'!W351</f>
        <v>11551.90458348643</v>
      </c>
      <c r="X351" s="94">
        <f>+'CO2'!X351+'abs CO2'!X351+'CH4'!X351*PCG!$C$5+N2O!X351*PCG!$C$6+HFC!X351+PFC!X351+'SF6'!X351</f>
        <v>12988.408058111958</v>
      </c>
      <c r="Y351" s="94">
        <f>+'CO2'!Y351+'abs CO2'!Y351+'CH4'!Y351*PCG!$C$5+N2O!Y351*PCG!$C$6+HFC!Y351+PFC!Y351+'SF6'!Y351</f>
        <v>12903.331338482123</v>
      </c>
      <c r="Z351" s="94">
        <f>+'CO2'!Z351+'abs CO2'!Z351+'CH4'!Z351*PCG!$C$5+N2O!Z351*PCG!$C$6+HFC!Z351+PFC!Z351+'SF6'!Z351</f>
        <v>13923.984031017744</v>
      </c>
      <c r="AA351" s="94">
        <f>+'CO2'!AA351+'abs CO2'!AA351+'CH4'!AA351*PCG!$C$5+N2O!AA351*PCG!$C$6+HFC!AA351+PFC!AA351+'SF6'!AA351</f>
        <v>13560.05987893796</v>
      </c>
      <c r="AB351" s="94">
        <f>+'CO2'!AB351+'abs CO2'!AB351+'CH4'!AB351*PCG!$C$5+N2O!AB351*PCG!$C$6+HFC!AB351+PFC!AB351+'SF6'!AB351</f>
        <v>14051.244568842545</v>
      </c>
      <c r="AC351" s="94">
        <f>+'CO2'!AC351+'abs CO2'!AC351+'CH4'!AC351*PCG!$C$5+N2O!AC351*PCG!$C$6+HFC!AC351+PFC!AC351+'SF6'!AC351</f>
        <v>13942.883908342423</v>
      </c>
      <c r="AD351" s="94">
        <f>+'CO2'!AD351+'abs CO2'!AD351+'CH4'!AD351*PCG!$C$5+N2O!AD351*PCG!$C$6+HFC!AD351+PFC!AD351+'SF6'!AD351</f>
        <v>14379.798978125096</v>
      </c>
      <c r="AE351" s="94">
        <f>+'CO2'!AE351+'abs CO2'!AE351+'CH4'!AE351*PCG!$C$5+N2O!AE351*PCG!$C$6+HFC!AE351+PFC!AE351+'SF6'!AE351</f>
        <v>13829.325460799213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1099.1732579266884</v>
      </c>
      <c r="D352" s="94">
        <f>+'CO2'!D352+'abs CO2'!D352+'CH4'!D352*PCG!$C$5+N2O!D352*PCG!$C$6+HFC!D352+PFC!D352+'SF6'!D352</f>
        <v>2697.0845424909253</v>
      </c>
      <c r="E352" s="94">
        <f>+'CO2'!E352+'abs CO2'!E352+'CH4'!E352*PCG!$C$5+N2O!E352*PCG!$C$6+HFC!E352+PFC!E352+'SF6'!E352</f>
        <v>1880.7568965892999</v>
      </c>
      <c r="F352" s="94">
        <f>+'CO2'!F352+'abs CO2'!F352+'CH4'!F352*PCG!$C$5+N2O!F352*PCG!$C$6+HFC!F352+PFC!F352+'SF6'!F352</f>
        <v>1792.0975142875793</v>
      </c>
      <c r="G352" s="94">
        <f>+'CO2'!G352+'abs CO2'!G352+'CH4'!G352*PCG!$C$5+N2O!G352*PCG!$C$6+HFC!G352+PFC!G352+'SF6'!G352</f>
        <v>1993.9061082680694</v>
      </c>
      <c r="H352" s="94">
        <f>+'CO2'!H352+'abs CO2'!H352+'CH4'!H352*PCG!$C$5+N2O!H352*PCG!$C$6+HFC!H352+PFC!H352+'SF6'!H352</f>
        <v>2288.0940586328702</v>
      </c>
      <c r="I352" s="94">
        <f>+'CO2'!I352+'abs CO2'!I352+'CH4'!I352*PCG!$C$5+N2O!I352*PCG!$C$6+HFC!I352+PFC!I352+'SF6'!I352</f>
        <v>1798.8227363069468</v>
      </c>
      <c r="J352" s="94">
        <f>+'CO2'!J352+'abs CO2'!J352+'CH4'!J352*PCG!$C$5+N2O!J352*PCG!$C$6+HFC!J352+PFC!J352+'SF6'!J352</f>
        <v>1854.7413509079961</v>
      </c>
      <c r="K352" s="94">
        <f>+'CO2'!K352+'abs CO2'!K352+'CH4'!K352*PCG!$C$5+N2O!K352*PCG!$C$6+HFC!K352+PFC!K352+'SF6'!K352</f>
        <v>2537.9187473698134</v>
      </c>
      <c r="L352" s="94">
        <f>+'CO2'!L352+'abs CO2'!L352+'CH4'!L352*PCG!$C$5+N2O!L352*PCG!$C$6+HFC!L352+PFC!L352+'SF6'!L352</f>
        <v>3558.0165268002715</v>
      </c>
      <c r="M352" s="94">
        <f>+'CO2'!M352+'abs CO2'!M352+'CH4'!M352*PCG!$C$5+N2O!M352*PCG!$C$6+HFC!M352+PFC!M352+'SF6'!M352</f>
        <v>3068.7792333141665</v>
      </c>
      <c r="N352" s="94">
        <f>+'CO2'!N352+'abs CO2'!N352+'CH4'!N352*PCG!$C$5+N2O!N352*PCG!$C$6+HFC!N352+PFC!N352+'SF6'!N352</f>
        <v>2743.8442573511606</v>
      </c>
      <c r="O352" s="94">
        <f>+'CO2'!O352+'abs CO2'!O352+'CH4'!O352*PCG!$C$5+N2O!O352*PCG!$C$6+HFC!O352+PFC!O352+'SF6'!O352</f>
        <v>3093.0688815314966</v>
      </c>
      <c r="P352" s="94">
        <f>+'CO2'!P352+'abs CO2'!P352+'CH4'!P352*PCG!$C$5+N2O!P352*PCG!$C$6+HFC!P352+PFC!P352+'SF6'!P352</f>
        <v>4126.3814190890289</v>
      </c>
      <c r="Q352" s="94">
        <f>+'CO2'!Q352+'abs CO2'!Q352+'CH4'!Q352*PCG!$C$5+N2O!Q352*PCG!$C$6+HFC!Q352+PFC!Q352+'SF6'!Q352</f>
        <v>4376.3923838461951</v>
      </c>
      <c r="R352" s="94">
        <f>+'CO2'!R352+'abs CO2'!R352+'CH4'!R352*PCG!$C$5+N2O!R352*PCG!$C$6+HFC!R352+PFC!R352+'SF6'!R352</f>
        <v>4690.0422654892609</v>
      </c>
      <c r="S352" s="94">
        <f>+'CO2'!S352+'abs CO2'!S352+'CH4'!S352*PCG!$C$5+N2O!S352*PCG!$C$6+HFC!S352+PFC!S352+'SF6'!S352</f>
        <v>6287.9135676473716</v>
      </c>
      <c r="T352" s="94">
        <f>+'CO2'!T352+'abs CO2'!T352+'CH4'!T352*PCG!$C$5+N2O!T352*PCG!$C$6+HFC!T352+PFC!T352+'SF6'!T352</f>
        <v>9460.569557933708</v>
      </c>
      <c r="U352" s="94">
        <f>+'CO2'!U352+'abs CO2'!U352+'CH4'!U352*PCG!$C$5+N2O!U352*PCG!$C$6+HFC!U352+PFC!U352+'SF6'!U352</f>
        <v>11769.463096491285</v>
      </c>
      <c r="V352" s="94">
        <f>+'CO2'!V352+'abs CO2'!V352+'CH4'!V352*PCG!$C$5+N2O!V352*PCG!$C$6+HFC!V352+PFC!V352+'SF6'!V352</f>
        <v>9229.1185515950019</v>
      </c>
      <c r="W352" s="94">
        <f>+'CO2'!W352+'abs CO2'!W352+'CH4'!W352*PCG!$C$5+N2O!W352*PCG!$C$6+HFC!W352+PFC!W352+'SF6'!W352</f>
        <v>9691.1274025939929</v>
      </c>
      <c r="X352" s="94">
        <f>+'CO2'!X352+'abs CO2'!X352+'CH4'!X352*PCG!$C$5+N2O!X352*PCG!$C$6+HFC!X352+PFC!X352+'SF6'!X352</f>
        <v>11019.18806848068</v>
      </c>
      <c r="Y352" s="94">
        <f>+'CO2'!Y352+'abs CO2'!Y352+'CH4'!Y352*PCG!$C$5+N2O!Y352*PCG!$C$6+HFC!Y352+PFC!Y352+'SF6'!Y352</f>
        <v>9696.0618038480879</v>
      </c>
      <c r="Z352" s="94">
        <f>+'CO2'!Z352+'abs CO2'!Z352+'CH4'!Z352*PCG!$C$5+N2O!Z352*PCG!$C$6+HFC!Z352+PFC!Z352+'SF6'!Z352</f>
        <v>9494.0576489935484</v>
      </c>
      <c r="AA352" s="94">
        <f>+'CO2'!AA352+'abs CO2'!AA352+'CH4'!AA352*PCG!$C$5+N2O!AA352*PCG!$C$6+HFC!AA352+PFC!AA352+'SF6'!AA352</f>
        <v>8765.9207076613839</v>
      </c>
      <c r="AB352" s="94">
        <f>+'CO2'!AB352+'abs CO2'!AB352+'CH4'!AB352*PCG!$C$5+N2O!AB352*PCG!$C$6+HFC!AB352+PFC!AB352+'SF6'!AB352</f>
        <v>8926.237531158662</v>
      </c>
      <c r="AC352" s="94">
        <f>+'CO2'!AC352+'abs CO2'!AC352+'CH4'!AC352*PCG!$C$5+N2O!AC352*PCG!$C$6+HFC!AC352+PFC!AC352+'SF6'!AC352</f>
        <v>10200.371734695576</v>
      </c>
      <c r="AD352" s="94">
        <f>+'CO2'!AD352+'abs CO2'!AD352+'CH4'!AD352*PCG!$C$5+N2O!AD352*PCG!$C$6+HFC!AD352+PFC!AD352+'SF6'!AD352</f>
        <v>10840.291686845081</v>
      </c>
      <c r="AE352" s="94">
        <f>+'CO2'!AE352+'abs CO2'!AE352+'CH4'!AE352*PCG!$C$5+N2O!AE352*PCG!$C$6+HFC!AE352+PFC!AE352+'SF6'!AE352</f>
        <v>11839.297434067725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28.35003904637114</v>
      </c>
      <c r="D353" s="94">
        <f>+'CO2'!D353+'abs CO2'!D353+'CH4'!D353*PCG!$C$5+N2O!D353*PCG!$C$6+HFC!D353+PFC!D353+'SF6'!D353</f>
        <v>42.277483081224439</v>
      </c>
      <c r="E353" s="94">
        <f>+'CO2'!E353+'abs CO2'!E353+'CH4'!E353*PCG!$C$5+N2O!E353*PCG!$C$6+HFC!E353+PFC!E353+'SF6'!E353</f>
        <v>44.200997027130988</v>
      </c>
      <c r="F353" s="94">
        <f>+'CO2'!F353+'abs CO2'!F353+'CH4'!F353*PCG!$C$5+N2O!F353*PCG!$C$6+HFC!F353+PFC!F353+'SF6'!F353</f>
        <v>34.346434338576074</v>
      </c>
      <c r="G353" s="94">
        <f>+'CO2'!G353+'abs CO2'!G353+'CH4'!G353*PCG!$C$5+N2O!G353*PCG!$C$6+HFC!G353+PFC!G353+'SF6'!G353</f>
        <v>42.004286732457345</v>
      </c>
      <c r="H353" s="94">
        <f>+'CO2'!H353+'abs CO2'!H353+'CH4'!H353*PCG!$C$5+N2O!H353*PCG!$C$6+HFC!H353+PFC!H353+'SF6'!H353</f>
        <v>42.329783055025125</v>
      </c>
      <c r="I353" s="94">
        <f>+'CO2'!I353+'abs CO2'!I353+'CH4'!I353*PCG!$C$5+N2O!I353*PCG!$C$6+HFC!I353+PFC!I353+'SF6'!I353</f>
        <v>34.974980882069787</v>
      </c>
      <c r="J353" s="94">
        <f>+'CO2'!J353+'abs CO2'!J353+'CH4'!J353*PCG!$C$5+N2O!J353*PCG!$C$6+HFC!J353+PFC!J353+'SF6'!J353</f>
        <v>45.551383464614801</v>
      </c>
      <c r="K353" s="94">
        <f>+'CO2'!K353+'abs CO2'!K353+'CH4'!K353*PCG!$C$5+N2O!K353*PCG!$C$6+HFC!K353+PFC!K353+'SF6'!K353</f>
        <v>35.148478665231778</v>
      </c>
      <c r="L353" s="94">
        <f>+'CO2'!L353+'abs CO2'!L353+'CH4'!L353*PCG!$C$5+N2O!L353*PCG!$C$6+HFC!L353+PFC!L353+'SF6'!L353</f>
        <v>50.016375370611549</v>
      </c>
      <c r="M353" s="94">
        <f>+'CO2'!M353+'abs CO2'!M353+'CH4'!M353*PCG!$C$5+N2O!M353*PCG!$C$6+HFC!M353+PFC!M353+'SF6'!M353</f>
        <v>46.507431441492926</v>
      </c>
      <c r="N353" s="94">
        <f>+'CO2'!N353+'abs CO2'!N353+'CH4'!N353*PCG!$C$5+N2O!N353*PCG!$C$6+HFC!N353+PFC!N353+'SF6'!N353</f>
        <v>50.434106790744707</v>
      </c>
      <c r="O353" s="94">
        <f>+'CO2'!O353+'abs CO2'!O353+'CH4'!O353*PCG!$C$5+N2O!O353*PCG!$C$6+HFC!O353+PFC!O353+'SF6'!O353</f>
        <v>44.697261954249186</v>
      </c>
      <c r="P353" s="94">
        <f>+'CO2'!P353+'abs CO2'!P353+'CH4'!P353*PCG!$C$5+N2O!P353*PCG!$C$6+HFC!P353+PFC!P353+'SF6'!P353</f>
        <v>45.003598329013514</v>
      </c>
      <c r="Q353" s="94">
        <f>+'CO2'!Q353+'abs CO2'!Q353+'CH4'!Q353*PCG!$C$5+N2O!Q353*PCG!$C$6+HFC!Q353+PFC!Q353+'SF6'!Q353</f>
        <v>56.512372712079291</v>
      </c>
      <c r="R353" s="94">
        <f>+'CO2'!R353+'abs CO2'!R353+'CH4'!R353*PCG!$C$5+N2O!R353*PCG!$C$6+HFC!R353+PFC!R353+'SF6'!R353</f>
        <v>80.037387115509802</v>
      </c>
      <c r="S353" s="94">
        <f>+'CO2'!S353+'abs CO2'!S353+'CH4'!S353*PCG!$C$5+N2O!S353*PCG!$C$6+HFC!S353+PFC!S353+'SF6'!S353</f>
        <v>100.40720828628874</v>
      </c>
      <c r="T353" s="94">
        <f>+'CO2'!T353+'abs CO2'!T353+'CH4'!T353*PCG!$C$5+N2O!T353*PCG!$C$6+HFC!T353+PFC!T353+'SF6'!T353</f>
        <v>100.82626163370772</v>
      </c>
      <c r="U353" s="94">
        <f>+'CO2'!U353+'abs CO2'!U353+'CH4'!U353*PCG!$C$5+N2O!U353*PCG!$C$6+HFC!U353+PFC!U353+'SF6'!U353</f>
        <v>48.571596191074903</v>
      </c>
      <c r="V353" s="94">
        <f>+'CO2'!V353+'abs CO2'!V353+'CH4'!V353*PCG!$C$5+N2O!V353*PCG!$C$6+HFC!V353+PFC!V353+'SF6'!V353</f>
        <v>53.825113588942116</v>
      </c>
      <c r="W353" s="94">
        <f>+'CO2'!W353+'abs CO2'!W353+'CH4'!W353*PCG!$C$5+N2O!W353*PCG!$C$6+HFC!W353+PFC!W353+'SF6'!W353</f>
        <v>52.690487539377969</v>
      </c>
      <c r="X353" s="94">
        <f>+'CO2'!X353+'abs CO2'!X353+'CH4'!X353*PCG!$C$5+N2O!X353*PCG!$C$6+HFC!X353+PFC!X353+'SF6'!X353</f>
        <v>117.46693205944365</v>
      </c>
      <c r="Y353" s="94">
        <f>+'CO2'!Y353+'abs CO2'!Y353+'CH4'!Y353*PCG!$C$5+N2O!Y353*PCG!$C$6+HFC!Y353+PFC!Y353+'SF6'!Y353</f>
        <v>115.93949287409583</v>
      </c>
      <c r="Z353" s="94">
        <f>+'CO2'!Z353+'abs CO2'!Z353+'CH4'!Z353*PCG!$C$5+N2O!Z353*PCG!$C$6+HFC!Z353+PFC!Z353+'SF6'!Z353</f>
        <v>138.13997579802324</v>
      </c>
      <c r="AA353" s="94">
        <f>+'CO2'!AA353+'abs CO2'!AA353+'CH4'!AA353*PCG!$C$5+N2O!AA353*PCG!$C$6+HFC!AA353+PFC!AA353+'SF6'!AA353</f>
        <v>52.645213168061197</v>
      </c>
      <c r="AB353" s="94">
        <f>+'CO2'!AB353+'abs CO2'!AB353+'CH4'!AB353*PCG!$C$5+N2O!AB353*PCG!$C$6+HFC!AB353+PFC!AB353+'SF6'!AB353</f>
        <v>67.933659581084186</v>
      </c>
      <c r="AC353" s="94">
        <f>+'CO2'!AC353+'abs CO2'!AC353+'CH4'!AC353*PCG!$C$5+N2O!AC353*PCG!$C$6+HFC!AC353+PFC!AC353+'SF6'!AC353</f>
        <v>45.685507141932845</v>
      </c>
      <c r="AD353" s="94">
        <f>+'CO2'!AD353+'abs CO2'!AD353+'CH4'!AD353*PCG!$C$5+N2O!AD353*PCG!$C$6+HFC!AD353+PFC!AD353+'SF6'!AD353</f>
        <v>26.481796716956644</v>
      </c>
      <c r="AE353" s="94">
        <f>+'CO2'!AE353+'abs CO2'!AE353+'CH4'!AE353*PCG!$C$5+N2O!AE353*PCG!$C$6+HFC!AE353+PFC!AE353+'SF6'!AE353</f>
        <v>38.251353890784046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385.36898182432344</v>
      </c>
      <c r="D354" s="94">
        <f>+'CO2'!D354+'abs CO2'!D354+'CH4'!D354*PCG!$C$5+N2O!D354*PCG!$C$6+HFC!D354+PFC!D354+'SF6'!D354</f>
        <v>472.34197272450007</v>
      </c>
      <c r="E354" s="94">
        <f>+'CO2'!E354+'abs CO2'!E354+'CH4'!E354*PCG!$C$5+N2O!E354*PCG!$C$6+HFC!E354+PFC!E354+'SF6'!E354</f>
        <v>422.30650358462645</v>
      </c>
      <c r="F354" s="94">
        <f>+'CO2'!F354+'abs CO2'!F354+'CH4'!F354*PCG!$C$5+N2O!F354*PCG!$C$6+HFC!F354+PFC!F354+'SF6'!F354</f>
        <v>514.77016177308985</v>
      </c>
      <c r="G354" s="94">
        <f>+'CO2'!G354+'abs CO2'!G354+'CH4'!G354*PCG!$C$5+N2O!G354*PCG!$C$6+HFC!G354+PFC!G354+'SF6'!G354</f>
        <v>537.17940651110803</v>
      </c>
      <c r="H354" s="94">
        <f>+'CO2'!H354+'abs CO2'!H354+'CH4'!H354*PCG!$C$5+N2O!H354*PCG!$C$6+HFC!H354+PFC!H354+'SF6'!H354</f>
        <v>920.75710475900235</v>
      </c>
      <c r="I354" s="94">
        <f>+'CO2'!I354+'abs CO2'!I354+'CH4'!I354*PCG!$C$5+N2O!I354*PCG!$C$6+HFC!I354+PFC!I354+'SF6'!I354</f>
        <v>668.85964765442748</v>
      </c>
      <c r="J354" s="94">
        <f>+'CO2'!J354+'abs CO2'!J354+'CH4'!J354*PCG!$C$5+N2O!J354*PCG!$C$6+HFC!J354+PFC!J354+'SF6'!J354</f>
        <v>632.7160943359554</v>
      </c>
      <c r="K354" s="94">
        <f>+'CO2'!K354+'abs CO2'!K354+'CH4'!K354*PCG!$C$5+N2O!K354*PCG!$C$6+HFC!K354+PFC!K354+'SF6'!K354</f>
        <v>239.71945169437308</v>
      </c>
      <c r="L354" s="94">
        <f>+'CO2'!L354+'abs CO2'!L354+'CH4'!L354*PCG!$C$5+N2O!L354*PCG!$C$6+HFC!L354+PFC!L354+'SF6'!L354</f>
        <v>259.13967515674051</v>
      </c>
      <c r="M354" s="94">
        <f>+'CO2'!M354+'abs CO2'!M354+'CH4'!M354*PCG!$C$5+N2O!M354*PCG!$C$6+HFC!M354+PFC!M354+'SF6'!M354</f>
        <v>141.92218332799538</v>
      </c>
      <c r="N354" s="94">
        <f>+'CO2'!N354+'abs CO2'!N354+'CH4'!N354*PCG!$C$5+N2O!N354*PCG!$C$6+HFC!N354+PFC!N354+'SF6'!N354</f>
        <v>86.598400512260511</v>
      </c>
      <c r="O354" s="94">
        <f>+'CO2'!O354+'abs CO2'!O354+'CH4'!O354*PCG!$C$5+N2O!O354*PCG!$C$6+HFC!O354+PFC!O354+'SF6'!O354</f>
        <v>20.42835386685335</v>
      </c>
      <c r="P354" s="94">
        <f>+'CO2'!P354+'abs CO2'!P354+'CH4'!P354*PCG!$C$5+N2O!P354*PCG!$C$6+HFC!P354+PFC!P354+'SF6'!P354</f>
        <v>28.000088680162275</v>
      </c>
      <c r="Q354" s="94">
        <f>+'CO2'!Q354+'abs CO2'!Q354+'CH4'!Q354*PCG!$C$5+N2O!Q354*PCG!$C$6+HFC!Q354+PFC!Q354+'SF6'!Q354</f>
        <v>15.247156199462415</v>
      </c>
      <c r="R354" s="94">
        <f>+'CO2'!R354+'abs CO2'!R354+'CH4'!R354*PCG!$C$5+N2O!R354*PCG!$C$6+HFC!R354+PFC!R354+'SF6'!R354</f>
        <v>42.345824836199519</v>
      </c>
      <c r="S354" s="94">
        <f>+'CO2'!S354+'abs CO2'!S354+'CH4'!S354*PCG!$C$5+N2O!S354*PCG!$C$6+HFC!S354+PFC!S354+'SF6'!S354</f>
        <v>12.166594860007622</v>
      </c>
      <c r="T354" s="94">
        <f>+'CO2'!T354+'abs CO2'!T354+'CH4'!T354*PCG!$C$5+N2O!T354*PCG!$C$6+HFC!T354+PFC!T354+'SF6'!T354</f>
        <v>8.0565908959460852</v>
      </c>
      <c r="U354" s="94">
        <f>+'CO2'!U354+'abs CO2'!U354+'CH4'!U354*PCG!$C$5+N2O!U354*PCG!$C$6+HFC!U354+PFC!U354+'SF6'!U354</f>
        <v>8.1991720084050144</v>
      </c>
      <c r="V354" s="94">
        <f>+'CO2'!V354+'abs CO2'!V354+'CH4'!V354*PCG!$C$5+N2O!V354*PCG!$C$6+HFC!V354+PFC!V354+'SF6'!V354</f>
        <v>17.971350266576316</v>
      </c>
      <c r="W354" s="94">
        <f>+'CO2'!W354+'abs CO2'!W354+'CH4'!W354*PCG!$C$5+N2O!W354*PCG!$C$6+HFC!W354+PFC!W354+'SF6'!W354</f>
        <v>22.445967104684847</v>
      </c>
      <c r="X354" s="94">
        <f>+'CO2'!X354+'abs CO2'!X354+'CH4'!X354*PCG!$C$5+N2O!X354*PCG!$C$6+HFC!X354+PFC!X354+'SF6'!X354</f>
        <v>8.1529179544188963</v>
      </c>
      <c r="Y354" s="94">
        <f>+'CO2'!Y354+'abs CO2'!Y354+'CH4'!Y354*PCG!$C$5+N2O!Y354*PCG!$C$6+HFC!Y354+PFC!Y354+'SF6'!Y354</f>
        <v>11.893127494488812</v>
      </c>
      <c r="Z354" s="94">
        <f>+'CO2'!Z354+'abs CO2'!Z354+'CH4'!Z354*PCG!$C$5+N2O!Z354*PCG!$C$6+HFC!Z354+PFC!Z354+'SF6'!Z354</f>
        <v>15.355948266391046</v>
      </c>
      <c r="AA354" s="94">
        <f>+'CO2'!AA354+'abs CO2'!AA354+'CH4'!AA354*PCG!$C$5+N2O!AA354*PCG!$C$6+HFC!AA354+PFC!AA354+'SF6'!AA354</f>
        <v>10.604010618766933</v>
      </c>
      <c r="AB354" s="94">
        <f>+'CO2'!AB354+'abs CO2'!AB354+'CH4'!AB354*PCG!$C$5+N2O!AB354*PCG!$C$6+HFC!AB354+PFC!AB354+'SF6'!AB354</f>
        <v>14.070633941538754</v>
      </c>
      <c r="AC354" s="94">
        <f>+'CO2'!AC354+'abs CO2'!AC354+'CH4'!AC354*PCG!$C$5+N2O!AC354*PCG!$C$6+HFC!AC354+PFC!AC354+'SF6'!AC354</f>
        <v>5.1835284791005476</v>
      </c>
      <c r="AD354" s="94">
        <f>+'CO2'!AD354+'abs CO2'!AD354+'CH4'!AD354*PCG!$C$5+N2O!AD354*PCG!$C$6+HFC!AD354+PFC!AD354+'SF6'!AD354</f>
        <v>3.4109471220458509</v>
      </c>
      <c r="AE354" s="94">
        <f>+'CO2'!AE354+'abs CO2'!AE354+'CH4'!AE354*PCG!$C$5+N2O!AE354*PCG!$C$6+HFC!AE354+PFC!AE354+'SF6'!AE354</f>
        <v>7.9453835947673879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2348.7031965254482</v>
      </c>
      <c r="D355" s="33">
        <f t="shared" si="84"/>
        <v>2626.4928176494732</v>
      </c>
      <c r="E355" s="33">
        <f t="shared" si="84"/>
        <v>2913.2613721357329</v>
      </c>
      <c r="F355" s="33">
        <f t="shared" si="84"/>
        <v>2700.3368040940568</v>
      </c>
      <c r="G355" s="33">
        <f t="shared" si="84"/>
        <v>2832.2961626797223</v>
      </c>
      <c r="H355" s="33">
        <f t="shared" si="84"/>
        <v>3028.5013375641347</v>
      </c>
      <c r="I355" s="33">
        <f t="shared" si="84"/>
        <v>3246.6584564272516</v>
      </c>
      <c r="J355" s="33">
        <f t="shared" si="84"/>
        <v>3232.1373538517764</v>
      </c>
      <c r="K355" s="33">
        <f t="shared" si="84"/>
        <v>3469.4598511673867</v>
      </c>
      <c r="L355" s="33">
        <f t="shared" si="84"/>
        <v>3595.5364603088296</v>
      </c>
      <c r="M355" s="33">
        <f t="shared" si="84"/>
        <v>3755.8878254226647</v>
      </c>
      <c r="N355" s="33">
        <f t="shared" si="84"/>
        <v>3748.4879458586165</v>
      </c>
      <c r="O355" s="33">
        <f t="shared" si="84"/>
        <v>3808.4300665113269</v>
      </c>
      <c r="P355" s="33">
        <f t="shared" si="84"/>
        <v>3604.2676989576225</v>
      </c>
      <c r="Q355" s="33">
        <f t="shared" si="84"/>
        <v>3806.2627377687177</v>
      </c>
      <c r="R355" s="33">
        <f t="shared" si="84"/>
        <v>4059.8092388147097</v>
      </c>
      <c r="S355" s="33">
        <f t="shared" si="84"/>
        <v>4176.132868614417</v>
      </c>
      <c r="T355" s="33">
        <f t="shared" si="84"/>
        <v>4400.172736921757</v>
      </c>
      <c r="U355" s="33">
        <f t="shared" si="84"/>
        <v>4514.4838471747544</v>
      </c>
      <c r="V355" s="33">
        <f t="shared" si="84"/>
        <v>4527.1472393994218</v>
      </c>
      <c r="W355" s="33">
        <f t="shared" si="84"/>
        <v>3918.1278627264869</v>
      </c>
      <c r="X355" s="33">
        <f t="shared" si="84"/>
        <v>2563.4776989709053</v>
      </c>
      <c r="Y355" s="33">
        <f t="shared" si="84"/>
        <v>2607.7588663612728</v>
      </c>
      <c r="Z355" s="33">
        <f t="shared" si="84"/>
        <v>2649.3100376084922</v>
      </c>
      <c r="AA355" s="33">
        <f t="shared" si="84"/>
        <v>2691.2887785519247</v>
      </c>
      <c r="AB355" s="33">
        <f t="shared" si="84"/>
        <v>2733.4933772023642</v>
      </c>
      <c r="AC355" s="33">
        <f t="shared" si="84"/>
        <v>2777.0189227041924</v>
      </c>
      <c r="AD355" s="33">
        <f t="shared" si="84"/>
        <v>2820.0050620885991</v>
      </c>
      <c r="AE355" s="33">
        <f t="shared" si="84"/>
        <v>2833.7924409213674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1361.2479947439883</v>
      </c>
      <c r="D356" s="94">
        <f>+'CO2'!D356+'abs CO2'!D356+'CH4'!D356*PCG!$C$5+N2O!D356*PCG!$C$6+HFC!D356+PFC!D356+'SF6'!D356</f>
        <v>1522.2477180275323</v>
      </c>
      <c r="E356" s="94">
        <f>+'CO2'!E356+'abs CO2'!E356+'CH4'!E356*PCG!$C$5+N2O!E356*PCG!$C$6+HFC!E356+PFC!E356+'SF6'!E356</f>
        <v>1688.4514002669641</v>
      </c>
      <c r="F356" s="94">
        <f>+'CO2'!F356+'abs CO2'!F356+'CH4'!F356*PCG!$C$5+N2O!F356*PCG!$C$6+HFC!F356+PFC!F356+'SF6'!F356</f>
        <v>1565.0457942681981</v>
      </c>
      <c r="G356" s="94">
        <f>+'CO2'!G356+'abs CO2'!G356+'CH4'!G356*PCG!$C$5+N2O!G356*PCG!$C$6+HFC!G356+PFC!G356+'SF6'!G356</f>
        <v>1641.5260462336976</v>
      </c>
      <c r="H356" s="94">
        <f>+'CO2'!H356+'abs CO2'!H356+'CH4'!H356*PCG!$C$5+N2O!H356*PCG!$C$6+HFC!H356+PFC!H356+'SF6'!H356</f>
        <v>1755.2415217628791</v>
      </c>
      <c r="I356" s="94">
        <f>+'CO2'!I356+'abs CO2'!I356+'CH4'!I356*PCG!$C$5+N2O!I356*PCG!$C$6+HFC!I356+PFC!I356+'SF6'!I356</f>
        <v>1881.6797797049041</v>
      </c>
      <c r="J356" s="94">
        <f>+'CO2'!J356+'abs CO2'!J356+'CH4'!J356*PCG!$C$5+N2O!J356*PCG!$C$6+HFC!J356+PFC!J356+'SF6'!J356</f>
        <v>1873.2637219452097</v>
      </c>
      <c r="K356" s="94">
        <f>+'CO2'!K356+'abs CO2'!K356+'CH4'!K356*PCG!$C$5+N2O!K356*PCG!$C$6+HFC!K356+PFC!K356+'SF6'!K356</f>
        <v>2010.8097405551475</v>
      </c>
      <c r="L356" s="94">
        <f>+'CO2'!L356+'abs CO2'!L356+'CH4'!L356*PCG!$C$5+N2O!L356*PCG!$C$6+HFC!L356+PFC!L356+'SF6'!L356</f>
        <v>2083.8805021702378</v>
      </c>
      <c r="M356" s="94">
        <f>+'CO2'!M356+'abs CO2'!M356+'CH4'!M356*PCG!$C$5+N2O!M356*PCG!$C$6+HFC!M356+PFC!M356+'SF6'!M356</f>
        <v>2176.8160312479768</v>
      </c>
      <c r="N356" s="94">
        <f>+'CO2'!N356+'abs CO2'!N356+'CH4'!N356*PCG!$C$5+N2O!N356*PCG!$C$6+HFC!N356+PFC!N356+'SF6'!N356</f>
        <v>2172.5272512808829</v>
      </c>
      <c r="O356" s="94">
        <f>+'CO2'!O356+'abs CO2'!O356+'CH4'!O356*PCG!$C$5+N2O!O356*PCG!$C$6+HFC!O356+PFC!O356+'SF6'!O356</f>
        <v>2207.2681634829496</v>
      </c>
      <c r="P356" s="94">
        <f>+'CO2'!P356+'abs CO2'!P356+'CH4'!P356*PCG!$C$5+N2O!P356*PCG!$C$6+HFC!P356+PFC!P356+'SF6'!P356</f>
        <v>2088.9409036376869</v>
      </c>
      <c r="Q356" s="94">
        <f>+'CO2'!Q356+'abs CO2'!Q356+'CH4'!Q356*PCG!$C$5+N2O!Q356*PCG!$C$6+HFC!Q356+PFC!Q356+'SF6'!Q356</f>
        <v>2206.0120354591136</v>
      </c>
      <c r="R356" s="94">
        <f>+'CO2'!R356+'abs CO2'!R356+'CH4'!R356*PCG!$C$5+N2O!R356*PCG!$C$6+HFC!R356+PFC!R356+'SF6'!R356</f>
        <v>2352.9610695617598</v>
      </c>
      <c r="S356" s="94">
        <f>+'CO2'!S356+'abs CO2'!S356+'CH4'!S356*PCG!$C$5+N2O!S356*PCG!$C$6+HFC!S356+PFC!S356+'SF6'!S356</f>
        <v>2420.379255069593</v>
      </c>
      <c r="T356" s="94">
        <f>+'CO2'!T356+'abs CO2'!T356+'CH4'!T356*PCG!$C$5+N2O!T356*PCG!$C$6+HFC!T356+PFC!T356+'SF6'!T356</f>
        <v>2550.227003362028</v>
      </c>
      <c r="U356" s="94">
        <f>+'CO2'!U356+'abs CO2'!U356+'CH4'!U356*PCG!$C$5+N2O!U356*PCG!$C$6+HFC!U356+PFC!U356+'SF6'!U356</f>
        <v>2616.4787842762989</v>
      </c>
      <c r="V356" s="94">
        <f>+'CO2'!V356+'abs CO2'!V356+'CH4'!V356*PCG!$C$5+N2O!V356*PCG!$C$6+HFC!V356+PFC!V356+'SF6'!V356</f>
        <v>2623.8181608727059</v>
      </c>
      <c r="W356" s="94">
        <f>+'CO2'!W356+'abs CO2'!W356+'CH4'!W356*PCG!$C$5+N2O!W356*PCG!$C$6+HFC!W356+PFC!W356+'SF6'!W356</f>
        <v>2270.8461861750575</v>
      </c>
      <c r="X356" s="94">
        <f>+'CO2'!X356+'abs CO2'!X356+'CH4'!X356*PCG!$C$5+N2O!X356*PCG!$C$6+HFC!X356+PFC!X356+'SF6'!X356</f>
        <v>683.58784161485244</v>
      </c>
      <c r="Y356" s="94">
        <f>+'CO2'!Y356+'abs CO2'!Y356+'CH4'!Y356*PCG!$C$5+N2O!Y356*PCG!$C$6+HFC!Y356+PFC!Y356+'SF6'!Y356</f>
        <v>647.96201462716431</v>
      </c>
      <c r="Z356" s="94">
        <f>+'CO2'!Z356+'abs CO2'!Z356+'CH4'!Z356*PCG!$C$5+N2O!Z356*PCG!$C$6+HFC!Z356+PFC!Z356+'SF6'!Z356</f>
        <v>610.68981722880028</v>
      </c>
      <c r="AA356" s="94">
        <f>+'CO2'!AA356+'abs CO2'!AA356+'CH4'!AA356*PCG!$C$5+N2O!AA356*PCG!$C$6+HFC!AA356+PFC!AA356+'SF6'!AA356</f>
        <v>572.06002945974103</v>
      </c>
      <c r="AB356" s="94">
        <f>+'CO2'!AB356+'abs CO2'!AB356+'CH4'!AB356*PCG!$C$5+N2O!AB356*PCG!$C$6+HFC!AB356+PFC!AB356+'SF6'!AB356</f>
        <v>532.05420343979358</v>
      </c>
      <c r="AC356" s="94">
        <f>+'CO2'!AC356+'abs CO2'!AC356+'CH4'!AC356*PCG!$C$5+N2O!AC356*PCG!$C$6+HFC!AC356+PFC!AC356+'SF6'!AC356</f>
        <v>490.77249223083737</v>
      </c>
      <c r="AD356" s="94">
        <f>+'CO2'!AD356+'abs CO2'!AD356+'CH4'!AD356*PCG!$C$5+N2O!AD356*PCG!$C$6+HFC!AD356+PFC!AD356+'SF6'!AD356</f>
        <v>448.04475439100082</v>
      </c>
      <c r="AE356" s="94">
        <f>+'CO2'!AE356+'abs CO2'!AE356+'CH4'!AE356*PCG!$C$5+N2O!AE356*PCG!$C$6+HFC!AE356+PFC!AE356+'SF6'!AE356</f>
        <v>399.4499437537761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987.45520178145966</v>
      </c>
      <c r="D357" s="94">
        <f>+'CO2'!D357+'abs CO2'!D357+'CH4'!D357*PCG!$C$5+N2O!D357*PCG!$C$6+HFC!D357+PFC!D357+'SF6'!D357</f>
        <v>1104.2450996219411</v>
      </c>
      <c r="E357" s="94">
        <f>+'CO2'!E357+'abs CO2'!E357+'CH4'!E357*PCG!$C$5+N2O!E357*PCG!$C$6+HFC!E357+PFC!E357+'SF6'!E357</f>
        <v>1224.809971868769</v>
      </c>
      <c r="F357" s="94">
        <f>+'CO2'!F357+'abs CO2'!F357+'CH4'!F357*PCG!$C$5+N2O!F357*PCG!$C$6+HFC!F357+PFC!F357+'SF6'!F357</f>
        <v>1135.2910098258585</v>
      </c>
      <c r="G357" s="94">
        <f>+'CO2'!G357+'abs CO2'!G357+'CH4'!G357*PCG!$C$5+N2O!G357*PCG!$C$6+HFC!G357+PFC!G357+'SF6'!G357</f>
        <v>1190.770116446025</v>
      </c>
      <c r="H357" s="94">
        <f>+'CO2'!H357+'abs CO2'!H357+'CH4'!H357*PCG!$C$5+N2O!H357*PCG!$C$6+HFC!H357+PFC!H357+'SF6'!H357</f>
        <v>1273.2598158012556</v>
      </c>
      <c r="I357" s="94">
        <f>+'CO2'!I357+'abs CO2'!I357+'CH4'!I357*PCG!$C$5+N2O!I357*PCG!$C$6+HFC!I357+PFC!I357+'SF6'!I357</f>
        <v>1364.9786767223472</v>
      </c>
      <c r="J357" s="94">
        <f>+'CO2'!J357+'abs CO2'!J357+'CH4'!J357*PCG!$C$5+N2O!J357*PCG!$C$6+HFC!J357+PFC!J357+'SF6'!J357</f>
        <v>1358.8736319065667</v>
      </c>
      <c r="K357" s="94">
        <f>+'CO2'!K357+'abs CO2'!K357+'CH4'!K357*PCG!$C$5+N2O!K357*PCG!$C$6+HFC!K357+PFC!K357+'SF6'!K357</f>
        <v>1458.6501106122389</v>
      </c>
      <c r="L357" s="94">
        <f>+'CO2'!L357+'abs CO2'!L357+'CH4'!L357*PCG!$C$5+N2O!L357*PCG!$C$6+HFC!L357+PFC!L357+'SF6'!L357</f>
        <v>1511.6559581385918</v>
      </c>
      <c r="M357" s="94">
        <f>+'CO2'!M357+'abs CO2'!M357+'CH4'!M357*PCG!$C$5+N2O!M357*PCG!$C$6+HFC!M357+PFC!M357+'SF6'!M357</f>
        <v>1579.071794174688</v>
      </c>
      <c r="N357" s="94">
        <f>+'CO2'!N357+'abs CO2'!N357+'CH4'!N357*PCG!$C$5+N2O!N357*PCG!$C$6+HFC!N357+PFC!N357+'SF6'!N357</f>
        <v>1575.9606945777334</v>
      </c>
      <c r="O357" s="94">
        <f>+'CO2'!O357+'abs CO2'!O357+'CH4'!O357*PCG!$C$5+N2O!O357*PCG!$C$6+HFC!O357+PFC!O357+'SF6'!O357</f>
        <v>1601.1619030283771</v>
      </c>
      <c r="P357" s="94">
        <f>+'CO2'!P357+'abs CO2'!P357+'CH4'!P357*PCG!$C$5+N2O!P357*PCG!$C$6+HFC!P357+PFC!P357+'SF6'!P357</f>
        <v>1515.3267953199356</v>
      </c>
      <c r="Q357" s="94">
        <f>+'CO2'!Q357+'abs CO2'!Q357+'CH4'!Q357*PCG!$C$5+N2O!Q357*PCG!$C$6+HFC!Q357+PFC!Q357+'SF6'!Q357</f>
        <v>1600.2507023096039</v>
      </c>
      <c r="R357" s="94">
        <f>+'CO2'!R357+'abs CO2'!R357+'CH4'!R357*PCG!$C$5+N2O!R357*PCG!$C$6+HFC!R357+PFC!R357+'SF6'!R357</f>
        <v>1706.8481692529499</v>
      </c>
      <c r="S357" s="94">
        <f>+'CO2'!S357+'abs CO2'!S357+'CH4'!S357*PCG!$C$5+N2O!S357*PCG!$C$6+HFC!S357+PFC!S357+'SF6'!S357</f>
        <v>1755.7536135448236</v>
      </c>
      <c r="T357" s="94">
        <f>+'CO2'!T357+'abs CO2'!T357+'CH4'!T357*PCG!$C$5+N2O!T357*PCG!$C$6+HFC!T357+PFC!T357+'SF6'!T357</f>
        <v>1849.9457335597288</v>
      </c>
      <c r="U357" s="94">
        <f>+'CO2'!U357+'abs CO2'!U357+'CH4'!U357*PCG!$C$5+N2O!U357*PCG!$C$6+HFC!U357+PFC!U357+'SF6'!U357</f>
        <v>1898.0050628984552</v>
      </c>
      <c r="V357" s="94">
        <f>+'CO2'!V357+'abs CO2'!V357+'CH4'!V357*PCG!$C$5+N2O!V357*PCG!$C$6+HFC!V357+PFC!V357+'SF6'!V357</f>
        <v>1903.3290785267161</v>
      </c>
      <c r="W357" s="94">
        <f>+'CO2'!W357+'abs CO2'!W357+'CH4'!W357*PCG!$C$5+N2O!W357*PCG!$C$6+HFC!W357+PFC!W357+'SF6'!W357</f>
        <v>1647.2816765514294</v>
      </c>
      <c r="X357" s="94">
        <f>+'CO2'!X357+'abs CO2'!X357+'CH4'!X357*PCG!$C$5+N2O!X357*PCG!$C$6+HFC!X357+PFC!X357+'SF6'!X357</f>
        <v>1879.8898573560527</v>
      </c>
      <c r="Y357" s="94">
        <f>+'CO2'!Y357+'abs CO2'!Y357+'CH4'!Y357*PCG!$C$5+N2O!Y357*PCG!$C$6+HFC!Y357+PFC!Y357+'SF6'!Y357</f>
        <v>1959.7968517341085</v>
      </c>
      <c r="Z357" s="94">
        <f>+'CO2'!Z357+'abs CO2'!Z357+'CH4'!Z357*PCG!$C$5+N2O!Z357*PCG!$C$6+HFC!Z357+PFC!Z357+'SF6'!Z357</f>
        <v>2038.620220379692</v>
      </c>
      <c r="AA357" s="94">
        <f>+'CO2'!AA357+'abs CO2'!AA357+'CH4'!AA357*PCG!$C$5+N2O!AA357*PCG!$C$6+HFC!AA357+PFC!AA357+'SF6'!AA357</f>
        <v>2119.2287490921835</v>
      </c>
      <c r="AB357" s="94">
        <f>+'CO2'!AB357+'abs CO2'!AB357+'CH4'!AB357*PCG!$C$5+N2O!AB357*PCG!$C$6+HFC!AB357+PFC!AB357+'SF6'!AB357</f>
        <v>2201.4391737625706</v>
      </c>
      <c r="AC357" s="94">
        <f>+'CO2'!AC357+'abs CO2'!AC357+'CH4'!AC357*PCG!$C$5+N2O!AC357*PCG!$C$6+HFC!AC357+PFC!AC357+'SF6'!AC357</f>
        <v>2286.2464304733548</v>
      </c>
      <c r="AD357" s="94">
        <f>+'CO2'!AD357+'abs CO2'!AD357+'CH4'!AD357*PCG!$C$5+N2O!AD357*PCG!$C$6+HFC!AD357+PFC!AD357+'SF6'!AD357</f>
        <v>2371.9603076975982</v>
      </c>
      <c r="AE357" s="94">
        <f>+'CO2'!AE357+'abs CO2'!AE357+'CH4'!AE357*PCG!$C$5+N2O!AE357*PCG!$C$6+HFC!AE357+PFC!AE357+'SF6'!AE357</f>
        <v>2434.3424971675913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86.329068824915296</v>
      </c>
      <c r="D358" s="33">
        <f t="shared" si="85"/>
        <v>680.86060736367165</v>
      </c>
      <c r="E358" s="33">
        <f t="shared" si="85"/>
        <v>62.885134995420827</v>
      </c>
      <c r="F358" s="33">
        <f t="shared" si="85"/>
        <v>1593.3690174899345</v>
      </c>
      <c r="G358" s="33">
        <f t="shared" si="85"/>
        <v>1564.5710519242841</v>
      </c>
      <c r="H358" s="33">
        <f t="shared" si="85"/>
        <v>508.17329582934451</v>
      </c>
      <c r="I358" s="33">
        <f t="shared" si="85"/>
        <v>598.991281372088</v>
      </c>
      <c r="J358" s="33">
        <f t="shared" si="85"/>
        <v>2841.3896290800826</v>
      </c>
      <c r="K358" s="33">
        <f t="shared" si="85"/>
        <v>245.27492155164805</v>
      </c>
      <c r="L358" s="33">
        <f t="shared" si="85"/>
        <v>9764.0456030522437</v>
      </c>
      <c r="M358" s="33">
        <f t="shared" si="85"/>
        <v>272.89711375365124</v>
      </c>
      <c r="N358" s="33">
        <f t="shared" si="85"/>
        <v>88.397144389699406</v>
      </c>
      <c r="O358" s="33">
        <f t="shared" si="85"/>
        <v>5690.3178964393792</v>
      </c>
      <c r="P358" s="33">
        <f t="shared" si="85"/>
        <v>218.38057254460819</v>
      </c>
      <c r="Q358" s="33">
        <f t="shared" si="85"/>
        <v>1107.478278520997</v>
      </c>
      <c r="R358" s="33">
        <f t="shared" si="85"/>
        <v>592.22398381792414</v>
      </c>
      <c r="S358" s="33">
        <f t="shared" si="85"/>
        <v>74.697046153892728</v>
      </c>
      <c r="T358" s="33">
        <f t="shared" si="85"/>
        <v>3836.2445121961578</v>
      </c>
      <c r="U358" s="33">
        <f t="shared" si="85"/>
        <v>437.99624316945852</v>
      </c>
      <c r="V358" s="33">
        <f t="shared" si="85"/>
        <v>2418.7464773790452</v>
      </c>
      <c r="W358" s="33">
        <f t="shared" si="85"/>
        <v>742.22826260632883</v>
      </c>
      <c r="X358" s="33">
        <f t="shared" si="85"/>
        <v>44.136564202266989</v>
      </c>
      <c r="Y358" s="33">
        <f t="shared" si="85"/>
        <v>5735.8773318909989</v>
      </c>
      <c r="Z358" s="33">
        <f t="shared" si="85"/>
        <v>157.41274757163117</v>
      </c>
      <c r="AA358" s="33">
        <f t="shared" si="85"/>
        <v>3296.8952894994964</v>
      </c>
      <c r="AB358" s="33">
        <f t="shared" si="85"/>
        <v>4696.4219992767567</v>
      </c>
      <c r="AC358" s="33">
        <f t="shared" si="85"/>
        <v>709.58456896804523</v>
      </c>
      <c r="AD358" s="33">
        <f t="shared" si="85"/>
        <v>13642.062977820045</v>
      </c>
      <c r="AE358" s="33">
        <f t="shared" si="85"/>
        <v>379.9166647433118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85.959493337984597</v>
      </c>
      <c r="D359" s="33">
        <f t="shared" si="86"/>
        <v>678.95199405880714</v>
      </c>
      <c r="E359" s="33">
        <f t="shared" si="86"/>
        <v>62.585611256538037</v>
      </c>
      <c r="F359" s="33">
        <f t="shared" si="86"/>
        <v>1591.4155144403953</v>
      </c>
      <c r="G359" s="33">
        <f t="shared" si="86"/>
        <v>1563.20539294387</v>
      </c>
      <c r="H359" s="33">
        <f t="shared" si="86"/>
        <v>506.67310461310956</v>
      </c>
      <c r="I359" s="33">
        <f t="shared" si="86"/>
        <v>597.30774089352428</v>
      </c>
      <c r="J359" s="33">
        <f t="shared" si="86"/>
        <v>2839.4924627362202</v>
      </c>
      <c r="K359" s="33">
        <f t="shared" si="86"/>
        <v>244.58697746184427</v>
      </c>
      <c r="L359" s="33">
        <f t="shared" si="86"/>
        <v>9758.5834085692422</v>
      </c>
      <c r="M359" s="33">
        <f t="shared" si="86"/>
        <v>272.46779737938778</v>
      </c>
      <c r="N359" s="33">
        <f t="shared" si="86"/>
        <v>87.991721039523853</v>
      </c>
      <c r="O359" s="33">
        <f t="shared" si="86"/>
        <v>5686.9810311971314</v>
      </c>
      <c r="P359" s="33">
        <f t="shared" si="86"/>
        <v>216.76182633411636</v>
      </c>
      <c r="Q359" s="33">
        <f t="shared" si="86"/>
        <v>1106.2863757113726</v>
      </c>
      <c r="R359" s="33">
        <f t="shared" si="86"/>
        <v>589.58544133420298</v>
      </c>
      <c r="S359" s="33">
        <f t="shared" si="86"/>
        <v>73.992049656679271</v>
      </c>
      <c r="T359" s="33">
        <f t="shared" si="86"/>
        <v>3836.0235987777251</v>
      </c>
      <c r="U359" s="33">
        <f t="shared" si="86"/>
        <v>435.00381668079598</v>
      </c>
      <c r="V359" s="33">
        <f t="shared" si="86"/>
        <v>2416.4464824340412</v>
      </c>
      <c r="W359" s="33">
        <f t="shared" si="86"/>
        <v>741.55051159836046</v>
      </c>
      <c r="X359" s="33">
        <f t="shared" si="86"/>
        <v>43.568971887807137</v>
      </c>
      <c r="Y359" s="33">
        <f t="shared" si="86"/>
        <v>5729.9557606073113</v>
      </c>
      <c r="Z359" s="33">
        <f t="shared" si="86"/>
        <v>157.11621073079908</v>
      </c>
      <c r="AA359" s="33">
        <f t="shared" si="86"/>
        <v>3295.5182975066082</v>
      </c>
      <c r="AB359" s="33">
        <f t="shared" si="86"/>
        <v>4692.6183867159662</v>
      </c>
      <c r="AC359" s="33">
        <f t="shared" si="86"/>
        <v>707.05707137700585</v>
      </c>
      <c r="AD359" s="33">
        <f t="shared" si="86"/>
        <v>13640.83970062606</v>
      </c>
      <c r="AE359" s="33">
        <f t="shared" si="86"/>
        <v>378.41731869725163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11.755606541180493</v>
      </c>
      <c r="D360" s="94">
        <f>+'CO2'!D360+'abs CO2'!D360+'CH4'!D360*PCG!$C$5+N2O!D360*PCG!$C$6+HFC!D360+PFC!D360+'SF6'!D360</f>
        <v>265.24497537806064</v>
      </c>
      <c r="E360" s="94">
        <f>+'CO2'!E360+'abs CO2'!E360+'CH4'!E360*PCG!$C$5+N2O!E360*PCG!$C$6+HFC!E360+PFC!E360+'SF6'!E360</f>
        <v>5.9610288036251546</v>
      </c>
      <c r="F360" s="94">
        <f>+'CO2'!F360+'abs CO2'!F360+'CH4'!F360*PCG!$C$5+N2O!F360*PCG!$C$6+HFC!F360+PFC!F360+'SF6'!F360</f>
        <v>77.984925251614399</v>
      </c>
      <c r="G360" s="94">
        <f>+'CO2'!G360+'abs CO2'!G360+'CH4'!G360*PCG!$C$5+N2O!G360*PCG!$C$6+HFC!G360+PFC!G360+'SF6'!G360</f>
        <v>45.001606190718164</v>
      </c>
      <c r="H360" s="94">
        <f>+'CO2'!H360+'abs CO2'!H360+'CH4'!H360*PCG!$C$5+N2O!H360*PCG!$C$6+HFC!H360+PFC!H360+'SF6'!H360</f>
        <v>17.654216195029466</v>
      </c>
      <c r="I360" s="94">
        <f>+'CO2'!I360+'abs CO2'!I360+'CH4'!I360*PCG!$C$5+N2O!I360*PCG!$C$6+HFC!I360+PFC!I360+'SF6'!I360</f>
        <v>60.619397624299772</v>
      </c>
      <c r="J360" s="94">
        <f>+'CO2'!J360+'abs CO2'!J360+'CH4'!J360*PCG!$C$5+N2O!J360*PCG!$C$6+HFC!J360+PFC!J360+'SF6'!J360</f>
        <v>314.60291806357458</v>
      </c>
      <c r="K360" s="94">
        <f>+'CO2'!K360+'abs CO2'!K360+'CH4'!K360*PCG!$C$5+N2O!K360*PCG!$C$6+HFC!K360+PFC!K360+'SF6'!K360</f>
        <v>28.972888687776702</v>
      </c>
      <c r="L360" s="94">
        <f>+'CO2'!L360+'abs CO2'!L360+'CH4'!L360*PCG!$C$5+N2O!L360*PCG!$C$6+HFC!L360+PFC!L360+'SF6'!L360</f>
        <v>917.30922431282852</v>
      </c>
      <c r="M360" s="94">
        <f>+'CO2'!M360+'abs CO2'!M360+'CH4'!M360*PCG!$C$5+N2O!M360*PCG!$C$6+HFC!M360+PFC!M360+'SF6'!M360</f>
        <v>20.525497084733725</v>
      </c>
      <c r="N360" s="94">
        <f>+'CO2'!N360+'abs CO2'!N360+'CH4'!N360*PCG!$C$5+N2O!N360*PCG!$C$6+HFC!N360+PFC!N360+'SF6'!N360</f>
        <v>18.036533487408576</v>
      </c>
      <c r="O360" s="94">
        <f>+'CO2'!O360+'abs CO2'!O360+'CH4'!O360*PCG!$C$5+N2O!O360*PCG!$C$6+HFC!O360+PFC!O360+'SF6'!O360</f>
        <v>1935.8128944023827</v>
      </c>
      <c r="P360" s="94">
        <f>+'CO2'!P360+'abs CO2'!P360+'CH4'!P360*PCG!$C$5+N2O!P360*PCG!$C$6+HFC!P360+PFC!P360+'SF6'!P360</f>
        <v>7.8830184571499968</v>
      </c>
      <c r="Q360" s="94">
        <f>+'CO2'!Q360+'abs CO2'!Q360+'CH4'!Q360*PCG!$C$5+N2O!Q360*PCG!$C$6+HFC!Q360+PFC!Q360+'SF6'!Q360</f>
        <v>49.198741872164682</v>
      </c>
      <c r="R360" s="94">
        <f>+'CO2'!R360+'abs CO2'!R360+'CH4'!R360*PCG!$C$5+N2O!R360*PCG!$C$6+HFC!R360+PFC!R360+'SF6'!R360</f>
        <v>30.645201742196761</v>
      </c>
      <c r="S360" s="94">
        <f>+'CO2'!S360+'abs CO2'!S360+'CH4'!S360*PCG!$C$5+N2O!S360*PCG!$C$6+HFC!S360+PFC!S360+'SF6'!S360</f>
        <v>11.353779968897713</v>
      </c>
      <c r="T360" s="94">
        <f>+'CO2'!T360+'abs CO2'!T360+'CH4'!T360*PCG!$C$5+N2O!T360*PCG!$C$6+HFC!T360+PFC!T360+'SF6'!T360</f>
        <v>50.55587002242563</v>
      </c>
      <c r="U360" s="94">
        <f>+'CO2'!U360+'abs CO2'!U360+'CH4'!U360*PCG!$C$5+N2O!U360*PCG!$C$6+HFC!U360+PFC!U360+'SF6'!U360</f>
        <v>7.2381370132413814</v>
      </c>
      <c r="V360" s="94">
        <f>+'CO2'!V360+'abs CO2'!V360+'CH4'!V360*PCG!$C$5+N2O!V360*PCG!$C$6+HFC!V360+PFC!V360+'SF6'!V360</f>
        <v>233.62707521851831</v>
      </c>
      <c r="W360" s="94">
        <f>+'CO2'!W360+'abs CO2'!W360+'CH4'!W360*PCG!$C$5+N2O!W360*PCG!$C$6+HFC!W360+PFC!W360+'SF6'!W360</f>
        <v>151.14537038511162</v>
      </c>
      <c r="X360" s="94">
        <f>+'CO2'!X360+'abs CO2'!X360+'CH4'!X360*PCG!$C$5+N2O!X360*PCG!$C$6+HFC!X360+PFC!X360+'SF6'!X360</f>
        <v>2.4109396601049373</v>
      </c>
      <c r="Y360" s="94">
        <f>+'CO2'!Y360+'abs CO2'!Y360+'CH4'!Y360*PCG!$C$5+N2O!Y360*PCG!$C$6+HFC!Y360+PFC!Y360+'SF6'!Y360</f>
        <v>883.91497918257232</v>
      </c>
      <c r="Z360" s="94">
        <f>+'CO2'!Z360+'abs CO2'!Z360+'CH4'!Z360*PCG!$C$5+N2O!Z360*PCG!$C$6+HFC!Z360+PFC!Z360+'SF6'!Z360</f>
        <v>5.6125218840414828</v>
      </c>
      <c r="AA360" s="94">
        <f>+'CO2'!AA360+'abs CO2'!AA360+'CH4'!AA360*PCG!$C$5+N2O!AA360*PCG!$C$6+HFC!AA360+PFC!AA360+'SF6'!AA360</f>
        <v>352.25444431827287</v>
      </c>
      <c r="AB360" s="94">
        <f>+'CO2'!AB360+'abs CO2'!AB360+'CH4'!AB360*PCG!$C$5+N2O!AB360*PCG!$C$6+HFC!AB360+PFC!AB360+'SF6'!AB360</f>
        <v>1353.7546310415717</v>
      </c>
      <c r="AC360" s="94">
        <f>+'CO2'!AC360+'abs CO2'!AC360+'CH4'!AC360*PCG!$C$5+N2O!AC360*PCG!$C$6+HFC!AC360+PFC!AC360+'SF6'!AC360</f>
        <v>129.63772822430246</v>
      </c>
      <c r="AD360" s="94">
        <f>+'CO2'!AD360+'abs CO2'!AD360+'CH4'!AD360*PCG!$C$5+N2O!AD360*PCG!$C$6+HFC!AD360+PFC!AD360+'SF6'!AD360</f>
        <v>3715.7587022237494</v>
      </c>
      <c r="AE360" s="94">
        <f>+'CO2'!AE360+'abs CO2'!AE360+'CH4'!AE360*PCG!$C$5+N2O!AE360*PCG!$C$6+HFC!AE360+PFC!AE360+'SF6'!AE360</f>
        <v>38.406762937074049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74.203886796804099</v>
      </c>
      <c r="D361" s="94">
        <f>+'CO2'!D361+'abs CO2'!D361+'CH4'!D361*PCG!$C$5+N2O!D361*PCG!$C$6+HFC!D361+PFC!D361+'SF6'!D361</f>
        <v>413.7070186807465</v>
      </c>
      <c r="E361" s="94">
        <f>+'CO2'!E361+'abs CO2'!E361+'CH4'!E361*PCG!$C$5+N2O!E361*PCG!$C$6+HFC!E361+PFC!E361+'SF6'!E361</f>
        <v>56.624582452912883</v>
      </c>
      <c r="F361" s="94">
        <f>+'CO2'!F361+'abs CO2'!F361+'CH4'!F361*PCG!$C$5+N2O!F361*PCG!$C$6+HFC!F361+PFC!F361+'SF6'!F361</f>
        <v>1513.4305891887809</v>
      </c>
      <c r="G361" s="94">
        <f>+'CO2'!G361+'abs CO2'!G361+'CH4'!G361*PCG!$C$5+N2O!G361*PCG!$C$6+HFC!G361+PFC!G361+'SF6'!G361</f>
        <v>1518.2037867531519</v>
      </c>
      <c r="H361" s="94">
        <f>+'CO2'!H361+'abs CO2'!H361+'CH4'!H361*PCG!$C$5+N2O!H361*PCG!$C$6+HFC!H361+PFC!H361+'SF6'!H361</f>
        <v>489.01888841808011</v>
      </c>
      <c r="I361" s="94">
        <f>+'CO2'!I361+'abs CO2'!I361+'CH4'!I361*PCG!$C$5+N2O!I361*PCG!$C$6+HFC!I361+PFC!I361+'SF6'!I361</f>
        <v>536.68834326922456</v>
      </c>
      <c r="J361" s="94">
        <f>+'CO2'!J361+'abs CO2'!J361+'CH4'!J361*PCG!$C$5+N2O!J361*PCG!$C$6+HFC!J361+PFC!J361+'SF6'!J361</f>
        <v>2524.8895446726456</v>
      </c>
      <c r="K361" s="94">
        <f>+'CO2'!K361+'abs CO2'!K361+'CH4'!K361*PCG!$C$5+N2O!K361*PCG!$C$6+HFC!K361+PFC!K361+'SF6'!K361</f>
        <v>215.61408877406757</v>
      </c>
      <c r="L361" s="94">
        <f>+'CO2'!L361+'abs CO2'!L361+'CH4'!L361*PCG!$C$5+N2O!L361*PCG!$C$6+HFC!L361+PFC!L361+'SF6'!L361</f>
        <v>8841.2741842564137</v>
      </c>
      <c r="M361" s="94">
        <f>+'CO2'!M361+'abs CO2'!M361+'CH4'!M361*PCG!$C$5+N2O!M361*PCG!$C$6+HFC!M361+PFC!M361+'SF6'!M361</f>
        <v>251.94230029465407</v>
      </c>
      <c r="N361" s="94">
        <f>+'CO2'!N361+'abs CO2'!N361+'CH4'!N361*PCG!$C$5+N2O!N361*PCG!$C$6+HFC!N361+PFC!N361+'SF6'!N361</f>
        <v>69.955187552115277</v>
      </c>
      <c r="O361" s="94">
        <f>+'CO2'!O361+'abs CO2'!O361+'CH4'!O361*PCG!$C$5+N2O!O361*PCG!$C$6+HFC!O361+PFC!O361+'SF6'!O361</f>
        <v>3751.1681367947485</v>
      </c>
      <c r="P361" s="94">
        <f>+'CO2'!P361+'abs CO2'!P361+'CH4'!P361*PCG!$C$5+N2O!P361*PCG!$C$6+HFC!P361+PFC!P361+'SF6'!P361</f>
        <v>208.87880787696636</v>
      </c>
      <c r="Q361" s="94">
        <f>+'CO2'!Q361+'abs CO2'!Q361+'CH4'!Q361*PCG!$C$5+N2O!Q361*PCG!$C$6+HFC!Q361+PFC!Q361+'SF6'!Q361</f>
        <v>1057.0876338392079</v>
      </c>
      <c r="R361" s="94">
        <f>+'CO2'!R361+'abs CO2'!R361+'CH4'!R361*PCG!$C$5+N2O!R361*PCG!$C$6+HFC!R361+PFC!R361+'SF6'!R361</f>
        <v>558.94023959200626</v>
      </c>
      <c r="S361" s="94">
        <f>+'CO2'!S361+'abs CO2'!S361+'CH4'!S361*PCG!$C$5+N2O!S361*PCG!$C$6+HFC!S361+PFC!S361+'SF6'!S361</f>
        <v>62.638269687781559</v>
      </c>
      <c r="T361" s="94">
        <f>+'CO2'!T361+'abs CO2'!T361+'CH4'!T361*PCG!$C$5+N2O!T361*PCG!$C$6+HFC!T361+PFC!T361+'SF6'!T361</f>
        <v>3785.4677287552995</v>
      </c>
      <c r="U361" s="94">
        <f>+'CO2'!U361+'abs CO2'!U361+'CH4'!U361*PCG!$C$5+N2O!U361*PCG!$C$6+HFC!U361+PFC!U361+'SF6'!U361</f>
        <v>427.76567966755459</v>
      </c>
      <c r="V361" s="94">
        <f>+'CO2'!V361+'abs CO2'!V361+'CH4'!V361*PCG!$C$5+N2O!V361*PCG!$C$6+HFC!V361+PFC!V361+'SF6'!V361</f>
        <v>2182.8194072155229</v>
      </c>
      <c r="W361" s="94">
        <f>+'CO2'!W361+'abs CO2'!W361+'CH4'!W361*PCG!$C$5+N2O!W361*PCG!$C$6+HFC!W361+PFC!W361+'SF6'!W361</f>
        <v>590.40514121324884</v>
      </c>
      <c r="X361" s="94">
        <f>+'CO2'!X361+'abs CO2'!X361+'CH4'!X361*PCG!$C$5+N2O!X361*PCG!$C$6+HFC!X361+PFC!X361+'SF6'!X361</f>
        <v>41.158032227702201</v>
      </c>
      <c r="Y361" s="94">
        <f>+'CO2'!Y361+'abs CO2'!Y361+'CH4'!Y361*PCG!$C$5+N2O!Y361*PCG!$C$6+HFC!Y361+PFC!Y361+'SF6'!Y361</f>
        <v>4846.0407814247392</v>
      </c>
      <c r="Z361" s="94">
        <f>+'CO2'!Z361+'abs CO2'!Z361+'CH4'!Z361*PCG!$C$5+N2O!Z361*PCG!$C$6+HFC!Z361+PFC!Z361+'SF6'!Z361</f>
        <v>151.5036888467576</v>
      </c>
      <c r="AA361" s="94">
        <f>+'CO2'!AA361+'abs CO2'!AA361+'CH4'!AA361*PCG!$C$5+N2O!AA361*PCG!$C$6+HFC!AA361+PFC!AA361+'SF6'!AA361</f>
        <v>2943.2638531883354</v>
      </c>
      <c r="AB361" s="94">
        <f>+'CO2'!AB361+'abs CO2'!AB361+'CH4'!AB361*PCG!$C$5+N2O!AB361*PCG!$C$6+HFC!AB361+PFC!AB361+'SF6'!AB361</f>
        <v>3338.8637556743947</v>
      </c>
      <c r="AC361" s="94">
        <f>+'CO2'!AC361+'abs CO2'!AC361+'CH4'!AC361*PCG!$C$5+N2O!AC361*PCG!$C$6+HFC!AC361+PFC!AC361+'SF6'!AC361</f>
        <v>577.41934315270339</v>
      </c>
      <c r="AD361" s="94">
        <f>+'CO2'!AD361+'abs CO2'!AD361+'CH4'!AD361*PCG!$C$5+N2O!AD361*PCG!$C$6+HFC!AD361+PFC!AD361+'SF6'!AD361</f>
        <v>9925.0809984023108</v>
      </c>
      <c r="AE361" s="94">
        <f>+'CO2'!AE361+'abs CO2'!AE361+'CH4'!AE361*PCG!$C$5+N2O!AE361*PCG!$C$6+HFC!AE361+PFC!AE361+'SF6'!AE361</f>
        <v>340.01055576017757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0.36957548693069781</v>
      </c>
      <c r="D362" s="94">
        <f>+'CO2'!D362+'abs CO2'!D362+'CH4'!D362*PCG!$C$5+N2O!D362*PCG!$C$6+HFC!D362+PFC!D362+'SF6'!D362</f>
        <v>1.9086133048645149</v>
      </c>
      <c r="E362" s="94">
        <f>+'CO2'!E362+'abs CO2'!E362+'CH4'!E362*PCG!$C$5+N2O!E362*PCG!$C$6+HFC!E362+PFC!E362+'SF6'!E362</f>
        <v>0.29952373888279349</v>
      </c>
      <c r="F362" s="94">
        <f>+'CO2'!F362+'abs CO2'!F362+'CH4'!F362*PCG!$C$5+N2O!F362*PCG!$C$6+HFC!F362+PFC!F362+'SF6'!F362</f>
        <v>1.9535030495392804</v>
      </c>
      <c r="G362" s="94">
        <f>+'CO2'!G362+'abs CO2'!G362+'CH4'!G362*PCG!$C$5+N2O!G362*PCG!$C$6+HFC!G362+PFC!G362+'SF6'!G362</f>
        <v>1.3656589804141228</v>
      </c>
      <c r="H362" s="94">
        <f>+'CO2'!H362+'abs CO2'!H362+'CH4'!H362*PCG!$C$5+N2O!H362*PCG!$C$6+HFC!H362+PFC!H362+'SF6'!H362</f>
        <v>1.5001912162349353</v>
      </c>
      <c r="I362" s="94">
        <f>+'CO2'!I362+'abs CO2'!I362+'CH4'!I362*PCG!$C$5+N2O!I362*PCG!$C$6+HFC!I362+PFC!I362+'SF6'!I362</f>
        <v>1.683540478563708</v>
      </c>
      <c r="J362" s="94">
        <f>+'CO2'!J362+'abs CO2'!J362+'CH4'!J362*PCG!$C$5+N2O!J362*PCG!$C$6+HFC!J362+PFC!J362+'SF6'!J362</f>
        <v>1.8971663438623372</v>
      </c>
      <c r="K362" s="94">
        <f>+'CO2'!K362+'abs CO2'!K362+'CH4'!K362*PCG!$C$5+N2O!K362*PCG!$C$6+HFC!K362+PFC!K362+'SF6'!K362</f>
        <v>0.68794408980377963</v>
      </c>
      <c r="L362" s="94">
        <f>+'CO2'!L362+'abs CO2'!L362+'CH4'!L362*PCG!$C$5+N2O!L362*PCG!$C$6+HFC!L362+PFC!L362+'SF6'!L362</f>
        <v>5.4621944830008236</v>
      </c>
      <c r="M362" s="94">
        <f>+'CO2'!M362+'abs CO2'!M362+'CH4'!M362*PCG!$C$5+N2O!M362*PCG!$C$6+HFC!M362+PFC!M362+'SF6'!M362</f>
        <v>0.42931637426345987</v>
      </c>
      <c r="N362" s="94">
        <f>+'CO2'!N362+'abs CO2'!N362+'CH4'!N362*PCG!$C$5+N2O!N362*PCG!$C$6+HFC!N362+PFC!N362+'SF6'!N362</f>
        <v>0.40542335017555131</v>
      </c>
      <c r="O362" s="94">
        <f>+'CO2'!O362+'abs CO2'!O362+'CH4'!O362*PCG!$C$5+N2O!O362*PCG!$C$6+HFC!O362+PFC!O362+'SF6'!O362</f>
        <v>3.3368652422479963</v>
      </c>
      <c r="P362" s="94">
        <f>+'CO2'!P362+'abs CO2'!P362+'CH4'!P362*PCG!$C$5+N2O!P362*PCG!$C$6+HFC!P362+PFC!P362+'SF6'!P362</f>
        <v>1.618746210491816</v>
      </c>
      <c r="Q362" s="94">
        <f>+'CO2'!Q362+'abs CO2'!Q362+'CH4'!Q362*PCG!$C$5+N2O!Q362*PCG!$C$6+HFC!Q362+PFC!Q362+'SF6'!Q362</f>
        <v>1.1919028096243698</v>
      </c>
      <c r="R362" s="94">
        <f>+'CO2'!R362+'abs CO2'!R362+'CH4'!R362*PCG!$C$5+N2O!R362*PCG!$C$6+HFC!R362+PFC!R362+'SF6'!R362</f>
        <v>2.6385424837211193</v>
      </c>
      <c r="S362" s="94">
        <f>+'CO2'!S362+'abs CO2'!S362+'CH4'!S362*PCG!$C$5+N2O!S362*PCG!$C$6+HFC!S362+PFC!S362+'SF6'!S362</f>
        <v>0.70499649721345514</v>
      </c>
      <c r="T362" s="94">
        <f>+'CO2'!T362+'abs CO2'!T362+'CH4'!T362*PCG!$C$5+N2O!T362*PCG!$C$6+HFC!T362+PFC!T362+'SF6'!T362</f>
        <v>0.22091341843269335</v>
      </c>
      <c r="U362" s="94">
        <f>+'CO2'!U362+'abs CO2'!U362+'CH4'!U362*PCG!$C$5+N2O!U362*PCG!$C$6+HFC!U362+PFC!U362+'SF6'!U362</f>
        <v>2.9924264886625549</v>
      </c>
      <c r="V362" s="94">
        <f>+'CO2'!V362+'abs CO2'!V362+'CH4'!V362*PCG!$C$5+N2O!V362*PCG!$C$6+HFC!V362+PFC!V362+'SF6'!V362</f>
        <v>2.2999949450040407</v>
      </c>
      <c r="W362" s="94">
        <f>+'CO2'!W362+'abs CO2'!W362+'CH4'!W362*PCG!$C$5+N2O!W362*PCG!$C$6+HFC!W362+PFC!W362+'SF6'!W362</f>
        <v>0.67775100796839283</v>
      </c>
      <c r="X362" s="94">
        <f>+'CO2'!X362+'abs CO2'!X362+'CH4'!X362*PCG!$C$5+N2O!X362*PCG!$C$6+HFC!X362+PFC!X362+'SF6'!X362</f>
        <v>0.5675923144598487</v>
      </c>
      <c r="Y362" s="94">
        <f>+'CO2'!Y362+'abs CO2'!Y362+'CH4'!Y362*PCG!$C$5+N2O!Y362*PCG!$C$6+HFC!Y362+PFC!Y362+'SF6'!Y362</f>
        <v>5.9215712836879248</v>
      </c>
      <c r="Z362" s="94">
        <f>+'CO2'!Z362+'abs CO2'!Z362+'CH4'!Z362*PCG!$C$5+N2O!Z362*PCG!$C$6+HFC!Z362+PFC!Z362+'SF6'!Z362</f>
        <v>0.29653684083209952</v>
      </c>
      <c r="AA362" s="94">
        <f>+'CO2'!AA362+'abs CO2'!AA362+'CH4'!AA362*PCG!$C$5+N2O!AA362*PCG!$C$6+HFC!AA362+PFC!AA362+'SF6'!AA362</f>
        <v>1.3769919928881855</v>
      </c>
      <c r="AB362" s="94">
        <f>+'CO2'!AB362+'abs CO2'!AB362+'CH4'!AB362*PCG!$C$5+N2O!AB362*PCG!$C$6+HFC!AB362+PFC!AB362+'SF6'!AB362</f>
        <v>3.8036125607904161</v>
      </c>
      <c r="AC362" s="94">
        <f>+'CO2'!AC362+'abs CO2'!AC362+'CH4'!AC362*PCG!$C$5+N2O!AC362*PCG!$C$6+HFC!AC362+PFC!AC362+'SF6'!AC362</f>
        <v>2.5274975910393689</v>
      </c>
      <c r="AD362" s="94">
        <f>+'CO2'!AD362+'abs CO2'!AD362+'CH4'!AD362*PCG!$C$5+N2O!AD362*PCG!$C$6+HFC!AD362+PFC!AD362+'SF6'!AD362</f>
        <v>1.2232771939854559</v>
      </c>
      <c r="AE362" s="94">
        <f>+'CO2'!AE362+'abs CO2'!AE362+'CH4'!AE362*PCG!$C$5+N2O!AE362*PCG!$C$6+HFC!AE362+PFC!AE362+'SF6'!AE362</f>
        <v>1.4993460460601473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34.810230480646382</v>
      </c>
      <c r="D363" s="94">
        <f>+'CO2'!D363+'abs CO2'!D363+'CH4'!D363*PCG!$C$5+N2O!D363*PCG!$C$6+HFC!D363+PFC!D363+'SF6'!D363</f>
        <v>43.714992789791836</v>
      </c>
      <c r="E363" s="94">
        <f>+'CO2'!E363+'abs CO2'!E363+'CH4'!E363*PCG!$C$5+N2O!E363*PCG!$C$6+HFC!E363+PFC!E363+'SF6'!E363</f>
        <v>30.094938761628207</v>
      </c>
      <c r="F363" s="94">
        <f>+'CO2'!F363+'abs CO2'!F363+'CH4'!F363*PCG!$C$5+N2O!F363*PCG!$C$6+HFC!F363+PFC!F363+'SF6'!F363</f>
        <v>30.620759890519096</v>
      </c>
      <c r="G363" s="94">
        <f>+'CO2'!G363+'abs CO2'!G363+'CH4'!G363*PCG!$C$5+N2O!G363*PCG!$C$6+HFC!G363+PFC!G363+'SF6'!G363</f>
        <v>14.225374094074226</v>
      </c>
      <c r="H363" s="94">
        <f>+'CO2'!H363+'abs CO2'!H363+'CH4'!H363*PCG!$C$5+N2O!H363*PCG!$C$6+HFC!H363+PFC!H363+'SF6'!H363</f>
        <v>15.024914501988214</v>
      </c>
      <c r="I363" s="94">
        <f>+'CO2'!I363+'abs CO2'!I363+'CH4'!I363*PCG!$C$5+N2O!I363*PCG!$C$6+HFC!I363+PFC!I363+'SF6'!I363</f>
        <v>14.169175188182646</v>
      </c>
      <c r="J363" s="94">
        <f>+'CO2'!J363+'abs CO2'!J363+'CH4'!J363*PCG!$C$5+N2O!J363*PCG!$C$6+HFC!J363+PFC!J363+'SF6'!J363</f>
        <v>6.2673718530725635</v>
      </c>
      <c r="K363" s="94">
        <f>+'CO2'!K363+'abs CO2'!K363+'CH4'!K363*PCG!$C$5+N2O!K363*PCG!$C$6+HFC!K363+PFC!K363+'SF6'!K363</f>
        <v>21.033438072521101</v>
      </c>
      <c r="L363" s="94">
        <f>+'CO2'!L363+'abs CO2'!L363+'CH4'!L363*PCG!$C$5+N2O!L363*PCG!$C$6+HFC!L363+PFC!L363+'SF6'!L363</f>
        <v>7.7386550428710876</v>
      </c>
      <c r="M363" s="94">
        <f>+'CO2'!M363+'abs CO2'!M363+'CH4'!M363*PCG!$C$5+N2O!M363*PCG!$C$6+HFC!M363+PFC!M363+'SF6'!M363</f>
        <v>12.692326519665016</v>
      </c>
      <c r="N363" s="94">
        <f>+'CO2'!N363+'abs CO2'!N363+'CH4'!N363*PCG!$C$5+N2O!N363*PCG!$C$6+HFC!N363+PFC!N363+'SF6'!N363</f>
        <v>13.55238137929561</v>
      </c>
      <c r="O363" s="94">
        <f>+'CO2'!O363+'abs CO2'!O363+'CH4'!O363*PCG!$C$5+N2O!O363*PCG!$C$6+HFC!O363+PFC!O363+'SF6'!O363</f>
        <v>4.4808171279130775</v>
      </c>
      <c r="P363" s="94">
        <f>+'CO2'!P363+'abs CO2'!P363+'CH4'!P363*PCG!$C$5+N2O!P363*PCG!$C$6+HFC!P363+PFC!P363+'SF6'!P363</f>
        <v>6.545353723760102</v>
      </c>
      <c r="Q363" s="94">
        <f>+'CO2'!Q363+'abs CO2'!Q363+'CH4'!Q363*PCG!$C$5+N2O!Q363*PCG!$C$6+HFC!Q363+PFC!Q363+'SF6'!Q363</f>
        <v>10.545363331749911</v>
      </c>
      <c r="R363" s="94">
        <f>+'CO2'!R363+'abs CO2'!R363+'CH4'!R363*PCG!$C$5+N2O!R363*PCG!$C$6+HFC!R363+PFC!R363+'SF6'!R363</f>
        <v>12.672797191818333</v>
      </c>
      <c r="S363" s="94">
        <f>+'CO2'!S363+'abs CO2'!S363+'CH4'!S363*PCG!$C$5+N2O!S363*PCG!$C$6+HFC!S363+PFC!S363+'SF6'!S363</f>
        <v>14.295290212239308</v>
      </c>
      <c r="T363" s="94">
        <f>+'CO2'!T363+'abs CO2'!T363+'CH4'!T363*PCG!$C$5+N2O!T363*PCG!$C$6+HFC!T363+PFC!T363+'SF6'!T363</f>
        <v>22.911446221097528</v>
      </c>
      <c r="U363" s="94">
        <f>+'CO2'!U363+'abs CO2'!U363+'CH4'!U363*PCG!$C$5+N2O!U363*PCG!$C$6+HFC!U363+PFC!U363+'SF6'!U363</f>
        <v>15.638765930392619</v>
      </c>
      <c r="V363" s="94">
        <f>+'CO2'!V363+'abs CO2'!V363+'CH4'!V363*PCG!$C$5+N2O!V363*PCG!$C$6+HFC!V363+PFC!V363+'SF6'!V363</f>
        <v>13.067596302834275</v>
      </c>
      <c r="W363" s="94">
        <f>+'CO2'!W363+'abs CO2'!W363+'CH4'!W363*PCG!$C$5+N2O!W363*PCG!$C$6+HFC!W363+PFC!W363+'SF6'!W363</f>
        <v>16.469959163462644</v>
      </c>
      <c r="X363" s="94">
        <f>+'CO2'!X363+'abs CO2'!X363+'CH4'!X363*PCG!$C$5+N2O!X363*PCG!$C$6+HFC!X363+PFC!X363+'SF6'!X363</f>
        <v>6.4839737830222397</v>
      </c>
      <c r="Y363" s="94">
        <f>+'CO2'!Y363+'abs CO2'!Y363+'CH4'!Y363*PCG!$C$5+N2O!Y363*PCG!$C$6+HFC!Y363+PFC!Y363+'SF6'!Y363</f>
        <v>4.6161857978933289</v>
      </c>
      <c r="Z363" s="94">
        <f>+'CO2'!Z363+'abs CO2'!Z363+'CH4'!Z363*PCG!$C$5+N2O!Z363*PCG!$C$6+HFC!Z363+PFC!Z363+'SF6'!Z363</f>
        <v>3.9377002684458864</v>
      </c>
      <c r="AA363" s="94">
        <f>+'CO2'!AA363+'abs CO2'!AA363+'CH4'!AA363*PCG!$C$5+N2O!AA363*PCG!$C$6+HFC!AA363+PFC!AA363+'SF6'!AA363</f>
        <v>5.0664975296802259</v>
      </c>
      <c r="AB363" s="94">
        <f>+'CO2'!AB363+'abs CO2'!AB363+'CH4'!AB363*PCG!$C$5+N2O!AB363*PCG!$C$6+HFC!AB363+PFC!AB363+'SF6'!AB363</f>
        <v>7.1984683689126872</v>
      </c>
      <c r="AC363" s="94">
        <f>+'CO2'!AC363+'abs CO2'!AC363+'CH4'!AC363*PCG!$C$5+N2O!AC363*PCG!$C$6+HFC!AC363+PFC!AC363+'SF6'!AC363</f>
        <v>10.951759288753365</v>
      </c>
      <c r="AD363" s="94">
        <f>+'CO2'!AD363+'abs CO2'!AD363+'CH4'!AD363*PCG!$C$5+N2O!AD363*PCG!$C$6+HFC!AD363+PFC!AD363+'SF6'!AD363</f>
        <v>24.939526705966212</v>
      </c>
      <c r="AE363" s="94">
        <f>+'CO2'!AE363+'abs CO2'!AE363+'CH4'!AE363*PCG!$C$5+N2O!AE363*PCG!$C$6+HFC!AE363+PFC!AE363+'SF6'!AE363</f>
        <v>15.393000722294506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-2163.1369590660688</v>
      </c>
      <c r="D364" s="33">
        <f t="shared" si="87"/>
        <v>-2306.503125080947</v>
      </c>
      <c r="E364" s="33">
        <f t="shared" si="87"/>
        <v>-2441.2971921875396</v>
      </c>
      <c r="F364" s="33">
        <f t="shared" si="87"/>
        <v>-2549.485065091973</v>
      </c>
      <c r="G364" s="33">
        <f t="shared" si="87"/>
        <v>-2494.3903545729431</v>
      </c>
      <c r="H364" s="33">
        <f t="shared" si="87"/>
        <v>-2523.1293292966752</v>
      </c>
      <c r="I364" s="33">
        <f t="shared" si="87"/>
        <v>-2286.3548833629638</v>
      </c>
      <c r="J364" s="33">
        <f t="shared" si="87"/>
        <v>-1982.9450114307772</v>
      </c>
      <c r="K364" s="33">
        <f t="shared" si="87"/>
        <v>-1836.5856820393312</v>
      </c>
      <c r="L364" s="33">
        <f t="shared" si="87"/>
        <v>-1734.6876681998463</v>
      </c>
      <c r="M364" s="33">
        <f t="shared" si="87"/>
        <v>-1517.6871970646248</v>
      </c>
      <c r="N364" s="33">
        <f t="shared" si="87"/>
        <v>-1460.8065757607399</v>
      </c>
      <c r="O364" s="33">
        <f t="shared" si="87"/>
        <v>-2086.6749627324848</v>
      </c>
      <c r="P364" s="33">
        <f t="shared" si="87"/>
        <v>-1474.3290381411844</v>
      </c>
      <c r="Q364" s="33">
        <f t="shared" si="87"/>
        <v>-1882.339128042647</v>
      </c>
      <c r="R364" s="33">
        <f t="shared" si="87"/>
        <v>-1732.1612241271523</v>
      </c>
      <c r="S364" s="33">
        <f t="shared" si="87"/>
        <v>-1870.1003527929799</v>
      </c>
      <c r="T364" s="33">
        <f t="shared" si="87"/>
        <v>-1988.694685248468</v>
      </c>
      <c r="U364" s="33">
        <f t="shared" si="87"/>
        <v>-2156.260753663656</v>
      </c>
      <c r="V364" s="33">
        <f t="shared" si="87"/>
        <v>-2134.5153901834456</v>
      </c>
      <c r="W364" s="33">
        <f t="shared" si="87"/>
        <v>-2053.3709118881334</v>
      </c>
      <c r="X364" s="33">
        <f t="shared" si="87"/>
        <v>-1990.3975813155694</v>
      </c>
      <c r="Y364" s="33">
        <f t="shared" si="87"/>
        <v>-1966.3987946041982</v>
      </c>
      <c r="Z364" s="33">
        <f t="shared" si="87"/>
        <v>-2009.6728686119745</v>
      </c>
      <c r="AA364" s="33">
        <f t="shared" si="87"/>
        <v>-2209.3423672352365</v>
      </c>
      <c r="AB364" s="33">
        <f t="shared" si="87"/>
        <v>-2081.3251795149545</v>
      </c>
      <c r="AC364" s="33">
        <f t="shared" si="87"/>
        <v>-2095.7419299118683</v>
      </c>
      <c r="AD364" s="33">
        <f t="shared" si="87"/>
        <v>-1386.1916103038236</v>
      </c>
      <c r="AE364" s="33">
        <f t="shared" si="87"/>
        <v>-1455.9370408862881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-2.3702517966110745</v>
      </c>
      <c r="D365" s="94">
        <f>+'CO2'!D365+'abs CO2'!D365+'CH4'!D365*PCG!$C$5+N2O!D365*PCG!$C$6+HFC!D365+PFC!D365+'SF6'!D365</f>
        <v>-4.7405035932221491</v>
      </c>
      <c r="E365" s="94">
        <f>+'CO2'!E365+'abs CO2'!E365+'CH4'!E365*PCG!$C$5+N2O!E365*PCG!$C$6+HFC!E365+PFC!E365+'SF6'!E365</f>
        <v>-7.1107553898332228</v>
      </c>
      <c r="F365" s="94">
        <f>+'CO2'!F365+'abs CO2'!F365+'CH4'!F365*PCG!$C$5+N2O!F365*PCG!$C$6+HFC!F365+PFC!F365+'SF6'!F365</f>
        <v>-9.4810071864442982</v>
      </c>
      <c r="G365" s="94">
        <f>+'CO2'!G365+'abs CO2'!G365+'CH4'!G365*PCG!$C$5+N2O!G365*PCG!$C$6+HFC!G365+PFC!G365+'SF6'!G365</f>
        <v>-11.85125898305537</v>
      </c>
      <c r="H365" s="94">
        <f>+'CO2'!H365+'abs CO2'!H365+'CH4'!H365*PCG!$C$5+N2O!H365*PCG!$C$6+HFC!H365+PFC!H365+'SF6'!H365</f>
        <v>-14.221510779666456</v>
      </c>
      <c r="I365" s="94">
        <f>+'CO2'!I365+'abs CO2'!I365+'CH4'!I365*PCG!$C$5+N2O!I365*PCG!$C$6+HFC!I365+PFC!I365+'SF6'!I365</f>
        <v>-16.591762576277532</v>
      </c>
      <c r="J365" s="94">
        <f>+'CO2'!J365+'abs CO2'!J365+'CH4'!J365*PCG!$C$5+N2O!J365*PCG!$C$6+HFC!J365+PFC!J365+'SF6'!J365</f>
        <v>-18.962014372888596</v>
      </c>
      <c r="K365" s="94">
        <f>+'CO2'!K365+'abs CO2'!K365+'CH4'!K365*PCG!$C$5+N2O!K365*PCG!$C$6+HFC!K365+PFC!K365+'SF6'!K365</f>
        <v>-21.332266169499679</v>
      </c>
      <c r="L365" s="94">
        <f>+'CO2'!L365+'abs CO2'!L365+'CH4'!L365*PCG!$C$5+N2O!L365*PCG!$C$6+HFC!L365+PFC!L365+'SF6'!L365</f>
        <v>-23.70251796611074</v>
      </c>
      <c r="M365" s="94">
        <f>+'CO2'!M365+'abs CO2'!M365+'CH4'!M365*PCG!$C$5+N2O!M365*PCG!$C$6+HFC!M365+PFC!M365+'SF6'!M365</f>
        <v>-26.072769762721826</v>
      </c>
      <c r="N365" s="94">
        <f>+'CO2'!N365+'abs CO2'!N365+'CH4'!N365*PCG!$C$5+N2O!N365*PCG!$C$6+HFC!N365+PFC!N365+'SF6'!N365</f>
        <v>-28.443021559332891</v>
      </c>
      <c r="O365" s="94">
        <f>+'CO2'!O365+'abs CO2'!O365+'CH4'!O365*PCG!$C$5+N2O!O365*PCG!$C$6+HFC!O365+PFC!O365+'SF6'!O365</f>
        <v>-29.71931420849404</v>
      </c>
      <c r="P365" s="94">
        <f>+'CO2'!P365+'abs CO2'!P365+'CH4'!P365*PCG!$C$5+N2O!P365*PCG!$C$6+HFC!P365+PFC!P365+'SF6'!P365</f>
        <v>-30.995606857655197</v>
      </c>
      <c r="Q365" s="94">
        <f>+'CO2'!Q365+'abs CO2'!Q365+'CH4'!Q365*PCG!$C$5+N2O!Q365*PCG!$C$6+HFC!Q365+PFC!Q365+'SF6'!Q365</f>
        <v>-32.271899506816354</v>
      </c>
      <c r="R365" s="94">
        <f>+'CO2'!R365+'abs CO2'!R365+'CH4'!R365*PCG!$C$5+N2O!R365*PCG!$C$6+HFC!R365+PFC!R365+'SF6'!R365</f>
        <v>-33.548192155977546</v>
      </c>
      <c r="S365" s="94">
        <f>+'CO2'!S365+'abs CO2'!S365+'CH4'!S365*PCG!$C$5+N2O!S365*PCG!$C$6+HFC!S365+PFC!S365+'SF6'!S365</f>
        <v>-34.82448480513866</v>
      </c>
      <c r="T365" s="94">
        <f>+'CO2'!T365+'abs CO2'!T365+'CH4'!T365*PCG!$C$5+N2O!T365*PCG!$C$6+HFC!T365+PFC!T365+'SF6'!T365</f>
        <v>-36.100777454299859</v>
      </c>
      <c r="U365" s="94">
        <f>+'CO2'!U365+'abs CO2'!U365+'CH4'!U365*PCG!$C$5+N2O!U365*PCG!$C$6+HFC!U365+PFC!U365+'SF6'!U365</f>
        <v>-36.495815931833555</v>
      </c>
      <c r="V365" s="94">
        <f>+'CO2'!V365+'abs CO2'!V365+'CH4'!V365*PCG!$C$5+N2O!V365*PCG!$C$6+HFC!V365+PFC!V365+'SF6'!V365</f>
        <v>-36.890854409367293</v>
      </c>
      <c r="W365" s="94">
        <f>+'CO2'!W365+'abs CO2'!W365+'CH4'!W365*PCG!$C$5+N2O!W365*PCG!$C$6+HFC!W365+PFC!W365+'SF6'!W365</f>
        <v>-34.915641090289924</v>
      </c>
      <c r="X365" s="94">
        <f>+'CO2'!X365+'abs CO2'!X365+'CH4'!X365*PCG!$C$5+N2O!X365*PCG!$C$6+HFC!X365+PFC!X365+'SF6'!X365</f>
        <v>-32.940427771212555</v>
      </c>
      <c r="Y365" s="94">
        <f>+'CO2'!Y365+'abs CO2'!Y365+'CH4'!Y365*PCG!$C$5+N2O!Y365*PCG!$C$6+HFC!Y365+PFC!Y365+'SF6'!Y365</f>
        <v>-30.965214452135189</v>
      </c>
      <c r="Z365" s="94">
        <f>+'CO2'!Z365+'abs CO2'!Z365+'CH4'!Z365*PCG!$C$5+N2O!Z365*PCG!$C$6+HFC!Z365+PFC!Z365+'SF6'!Z365</f>
        <v>-28.990001133057866</v>
      </c>
      <c r="AA365" s="94">
        <f>+'CO2'!AA365+'abs CO2'!AA365+'CH4'!AA365*PCG!$C$5+N2O!AA365*PCG!$C$6+HFC!AA365+PFC!AA365+'SF6'!AA365</f>
        <v>-26.61974933644678</v>
      </c>
      <c r="AB365" s="94">
        <f>+'CO2'!AB365+'abs CO2'!AB365+'CH4'!AB365*PCG!$C$5+N2O!AB365*PCG!$C$6+HFC!AB365+PFC!AB365+'SF6'!AB365</f>
        <v>-24.249497539835694</v>
      </c>
      <c r="AC365" s="94">
        <f>+'CO2'!AC365+'abs CO2'!AC365+'CH4'!AC365*PCG!$C$5+N2O!AC365*PCG!$C$6+HFC!AC365+PFC!AC365+'SF6'!AC365</f>
        <v>-21.879245743224629</v>
      </c>
      <c r="AD365" s="94">
        <f>+'CO2'!AD365+'abs CO2'!AD365+'CH4'!AD365*PCG!$C$5+N2O!AD365*PCG!$C$6+HFC!AD365+PFC!AD365+'SF6'!AD365</f>
        <v>-19.508993946613547</v>
      </c>
      <c r="AE365" s="94">
        <f>+'CO2'!AE365+'abs CO2'!AE365+'CH4'!AE365*PCG!$C$5+N2O!AE365*PCG!$C$6+HFC!AE365+PFC!AE365+'SF6'!AE365</f>
        <v>-17.138742150002461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-2160.7667072694576</v>
      </c>
      <c r="D366" s="94">
        <f>+'CO2'!D366+'abs CO2'!D366+'CH4'!D366*PCG!$C$5+N2O!D366*PCG!$C$6+HFC!D366+PFC!D366+'SF6'!D366</f>
        <v>-2301.762621487725</v>
      </c>
      <c r="E366" s="94">
        <f>+'CO2'!E366+'abs CO2'!E366+'CH4'!E366*PCG!$C$5+N2O!E366*PCG!$C$6+HFC!E366+PFC!E366+'SF6'!E366</f>
        <v>-2434.1864367977064</v>
      </c>
      <c r="F366" s="94">
        <f>+'CO2'!F366+'abs CO2'!F366+'CH4'!F366*PCG!$C$5+N2O!F366*PCG!$C$6+HFC!F366+PFC!F366+'SF6'!F366</f>
        <v>-2540.0040579055285</v>
      </c>
      <c r="G366" s="94">
        <f>+'CO2'!G366+'abs CO2'!G366+'CH4'!G366*PCG!$C$5+N2O!G366*PCG!$C$6+HFC!G366+PFC!G366+'SF6'!G366</f>
        <v>-2482.5390955898879</v>
      </c>
      <c r="H366" s="94">
        <f>+'CO2'!H366+'abs CO2'!H366+'CH4'!H366*PCG!$C$5+N2O!H366*PCG!$C$6+HFC!H366+PFC!H366+'SF6'!H366</f>
        <v>-2508.9078185170088</v>
      </c>
      <c r="I366" s="94">
        <f>+'CO2'!I366+'abs CO2'!I366+'CH4'!I366*PCG!$C$5+N2O!I366*PCG!$C$6+HFC!I366+PFC!I366+'SF6'!I366</f>
        <v>-2269.7631207866862</v>
      </c>
      <c r="J366" s="94">
        <f>+'CO2'!J366+'abs CO2'!J366+'CH4'!J366*PCG!$C$5+N2O!J366*PCG!$C$6+HFC!J366+PFC!J366+'SF6'!J366</f>
        <v>-1963.9829970578885</v>
      </c>
      <c r="K366" s="94">
        <f>+'CO2'!K366+'abs CO2'!K366+'CH4'!K366*PCG!$C$5+N2O!K366*PCG!$C$6+HFC!K366+PFC!K366+'SF6'!K366</f>
        <v>-1815.2534158698315</v>
      </c>
      <c r="L366" s="94">
        <f>+'CO2'!L366+'abs CO2'!L366+'CH4'!L366*PCG!$C$5+N2O!L366*PCG!$C$6+HFC!L366+PFC!L366+'SF6'!L366</f>
        <v>-1710.9851502337356</v>
      </c>
      <c r="M366" s="94">
        <f>+'CO2'!M366+'abs CO2'!M366+'CH4'!M366*PCG!$C$5+N2O!M366*PCG!$C$6+HFC!M366+PFC!M366+'SF6'!M366</f>
        <v>-1491.6144273019029</v>
      </c>
      <c r="N366" s="94">
        <f>+'CO2'!N366+'abs CO2'!N366+'CH4'!N366*PCG!$C$5+N2O!N366*PCG!$C$6+HFC!N366+PFC!N366+'SF6'!N366</f>
        <v>-1432.3635542014069</v>
      </c>
      <c r="O366" s="94">
        <f>+'CO2'!O366+'abs CO2'!O366+'CH4'!O366*PCG!$C$5+N2O!O366*PCG!$C$6+HFC!O366+PFC!O366+'SF6'!O366</f>
        <v>-2056.9556485239909</v>
      </c>
      <c r="P366" s="94">
        <f>+'CO2'!P366+'abs CO2'!P366+'CH4'!P366*PCG!$C$5+N2O!P366*PCG!$C$6+HFC!P366+PFC!P366+'SF6'!P366</f>
        <v>-1443.3334312835291</v>
      </c>
      <c r="Q366" s="94">
        <f>+'CO2'!Q366+'abs CO2'!Q366+'CH4'!Q366*PCG!$C$5+N2O!Q366*PCG!$C$6+HFC!Q366+PFC!Q366+'SF6'!Q366</f>
        <v>-1850.0672285358305</v>
      </c>
      <c r="R366" s="94">
        <f>+'CO2'!R366+'abs CO2'!R366+'CH4'!R366*PCG!$C$5+N2O!R366*PCG!$C$6+HFC!R366+PFC!R366+'SF6'!R366</f>
        <v>-1698.6130319711747</v>
      </c>
      <c r="S366" s="94">
        <f>+'CO2'!S366+'abs CO2'!S366+'CH4'!S366*PCG!$C$5+N2O!S366*PCG!$C$6+HFC!S366+PFC!S366+'SF6'!S366</f>
        <v>-1835.2758679878414</v>
      </c>
      <c r="T366" s="94">
        <f>+'CO2'!T366+'abs CO2'!T366+'CH4'!T366*PCG!$C$5+N2O!T366*PCG!$C$6+HFC!T366+PFC!T366+'SF6'!T366</f>
        <v>-1952.5939077941682</v>
      </c>
      <c r="U366" s="94">
        <f>+'CO2'!U366+'abs CO2'!U366+'CH4'!U366*PCG!$C$5+N2O!U366*PCG!$C$6+HFC!U366+PFC!U366+'SF6'!U366</f>
        <v>-2119.7649377318226</v>
      </c>
      <c r="V366" s="94">
        <f>+'CO2'!V366+'abs CO2'!V366+'CH4'!V366*PCG!$C$5+N2O!V366*PCG!$C$6+HFC!V366+PFC!V366+'SF6'!V366</f>
        <v>-2097.6245357740781</v>
      </c>
      <c r="W366" s="94">
        <f>+'CO2'!W366+'abs CO2'!W366+'CH4'!W366*PCG!$C$5+N2O!W366*PCG!$C$6+HFC!W366+PFC!W366+'SF6'!W366</f>
        <v>-2018.4552707978435</v>
      </c>
      <c r="X366" s="94">
        <f>+'CO2'!X366+'abs CO2'!X366+'CH4'!X366*PCG!$C$5+N2O!X366*PCG!$C$6+HFC!X366+PFC!X366+'SF6'!X366</f>
        <v>-1957.4571535443567</v>
      </c>
      <c r="Y366" s="94">
        <f>+'CO2'!Y366+'abs CO2'!Y366+'CH4'!Y366*PCG!$C$5+N2O!Y366*PCG!$C$6+HFC!Y366+PFC!Y366+'SF6'!Y366</f>
        <v>-1935.4335801520631</v>
      </c>
      <c r="Z366" s="94">
        <f>+'CO2'!Z366+'abs CO2'!Z366+'CH4'!Z366*PCG!$C$5+N2O!Z366*PCG!$C$6+HFC!Z366+PFC!Z366+'SF6'!Z366</f>
        <v>-1980.6828674789167</v>
      </c>
      <c r="AA366" s="94">
        <f>+'CO2'!AA366+'abs CO2'!AA366+'CH4'!AA366*PCG!$C$5+N2O!AA366*PCG!$C$6+HFC!AA366+PFC!AA366+'SF6'!AA366</f>
        <v>-2182.7226178987898</v>
      </c>
      <c r="AB366" s="94">
        <f>+'CO2'!AB366+'abs CO2'!AB366+'CH4'!AB366*PCG!$C$5+N2O!AB366*PCG!$C$6+HFC!AB366+PFC!AB366+'SF6'!AB366</f>
        <v>-2057.0756819751186</v>
      </c>
      <c r="AC366" s="94">
        <f>+'CO2'!AC366+'abs CO2'!AC366+'CH4'!AC366*PCG!$C$5+N2O!AC366*PCG!$C$6+HFC!AC366+PFC!AC366+'SF6'!AC366</f>
        <v>-2073.8626841686437</v>
      </c>
      <c r="AD366" s="94">
        <f>+'CO2'!AD366+'abs CO2'!AD366+'CH4'!AD366*PCG!$C$5+N2O!AD366*PCG!$C$6+HFC!AD366+PFC!AD366+'SF6'!AD366</f>
        <v>-1366.68261635721</v>
      </c>
      <c r="AE366" s="94">
        <f>+'CO2'!AE366+'abs CO2'!AE366+'CH4'!AE366*PCG!$C$5+N2O!AE366*PCG!$C$6+HFC!AE366+PFC!AE366+'SF6'!AE366</f>
        <v>-1438.7982987362857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-8243.1720221794822</v>
      </c>
      <c r="D367" s="33">
        <f t="shared" si="88"/>
        <v>-8647.1139180210721</v>
      </c>
      <c r="E367" s="33">
        <f t="shared" si="88"/>
        <v>-9021.8089054117427</v>
      </c>
      <c r="F367" s="33">
        <f t="shared" si="88"/>
        <v>-9326.061453497472</v>
      </c>
      <c r="G367" s="33">
        <f t="shared" si="88"/>
        <v>-9143.4862760650249</v>
      </c>
      <c r="H367" s="33">
        <f t="shared" si="88"/>
        <v>-9199.9106296309801</v>
      </c>
      <c r="I367" s="33">
        <f t="shared" si="88"/>
        <v>-8490.8747800969832</v>
      </c>
      <c r="J367" s="33">
        <f t="shared" si="88"/>
        <v>-7588.5959533526193</v>
      </c>
      <c r="K367" s="33">
        <f t="shared" si="88"/>
        <v>-7147.2942671700393</v>
      </c>
      <c r="L367" s="33">
        <f t="shared" si="88"/>
        <v>-6840.1314724203494</v>
      </c>
      <c r="M367" s="33">
        <f t="shared" si="88"/>
        <v>-6190.1473257687749</v>
      </c>
      <c r="N367" s="33">
        <f t="shared" si="88"/>
        <v>-6007.9955508768871</v>
      </c>
      <c r="O367" s="33">
        <f t="shared" si="88"/>
        <v>-7230.5377581552239</v>
      </c>
      <c r="P367" s="33">
        <f t="shared" si="88"/>
        <v>-5437.1010475040675</v>
      </c>
      <c r="Q367" s="33">
        <f t="shared" si="88"/>
        <v>-6678.0452307552177</v>
      </c>
      <c r="R367" s="33">
        <f t="shared" si="88"/>
        <v>-6282.4673907502311</v>
      </c>
      <c r="S367" s="33">
        <f t="shared" si="88"/>
        <v>-6732.3871959531671</v>
      </c>
      <c r="T367" s="33">
        <f t="shared" si="88"/>
        <v>-7122.456221899507</v>
      </c>
      <c r="U367" s="33">
        <f t="shared" si="88"/>
        <v>-7142.7432371450768</v>
      </c>
      <c r="V367" s="33">
        <f t="shared" si="88"/>
        <v>-7157.5578048404041</v>
      </c>
      <c r="W367" s="33">
        <f t="shared" si="88"/>
        <v>-7025.7192377992496</v>
      </c>
      <c r="X367" s="33">
        <f t="shared" si="88"/>
        <v>-6943.7637693501456</v>
      </c>
      <c r="Y367" s="33">
        <f t="shared" si="88"/>
        <v>-6994.8216660026437</v>
      </c>
      <c r="Z367" s="33">
        <f t="shared" si="88"/>
        <v>-7283.7801956186904</v>
      </c>
      <c r="AA367" s="33">
        <f t="shared" si="88"/>
        <v>-7575.0259317029922</v>
      </c>
      <c r="AB367" s="33">
        <f t="shared" si="88"/>
        <v>-7193.5077755976563</v>
      </c>
      <c r="AC367" s="33">
        <f t="shared" si="88"/>
        <v>-7290.2586506477519</v>
      </c>
      <c r="AD367" s="33">
        <f t="shared" si="88"/>
        <v>-6861.7098449809537</v>
      </c>
      <c r="AE367" s="33">
        <f t="shared" si="88"/>
        <v>-6965.2085183392282</v>
      </c>
    </row>
    <row r="368" spans="1:31" x14ac:dyDescent="0.2">
      <c r="A368" s="9" t="s">
        <v>638</v>
      </c>
      <c r="B368" s="4" t="s">
        <v>639</v>
      </c>
      <c r="C368" s="33">
        <f>+C369+C370</f>
        <v>-5239.0975723932324</v>
      </c>
      <c r="D368" s="33">
        <f t="shared" ref="D368:AE368" si="89">+D369+D370</f>
        <v>-5489.2347374034407</v>
      </c>
      <c r="E368" s="33">
        <f t="shared" si="89"/>
        <v>-5719.407193325249</v>
      </c>
      <c r="F368" s="33">
        <f t="shared" si="89"/>
        <v>-5907.9474233454748</v>
      </c>
      <c r="G368" s="33">
        <f t="shared" si="89"/>
        <v>-5786.4686077262641</v>
      </c>
      <c r="H368" s="33">
        <f t="shared" si="89"/>
        <v>-5813.2109748801522</v>
      </c>
      <c r="I368" s="33">
        <f t="shared" si="89"/>
        <v>-5362.0013128755991</v>
      </c>
      <c r="J368" s="33">
        <f t="shared" si="89"/>
        <v>-4789.7040833616156</v>
      </c>
      <c r="K368" s="33">
        <f t="shared" si="89"/>
        <v>-4508.3236087964924</v>
      </c>
      <c r="L368" s="33">
        <f t="shared" si="89"/>
        <v>-4312.9375981105441</v>
      </c>
      <c r="M368" s="33">
        <f t="shared" si="89"/>
        <v>-3899.367616304954</v>
      </c>
      <c r="N368" s="33">
        <f t="shared" si="89"/>
        <v>-3780.2460563148024</v>
      </c>
      <c r="O368" s="33">
        <f t="shared" si="89"/>
        <v>-4541.9230708990372</v>
      </c>
      <c r="P368" s="33">
        <f t="shared" si="89"/>
        <v>-3399.4632716739993</v>
      </c>
      <c r="Q368" s="33">
        <f t="shared" si="89"/>
        <v>-4168.8753401793965</v>
      </c>
      <c r="R368" s="33">
        <f t="shared" si="89"/>
        <v>-3923.0386466105642</v>
      </c>
      <c r="S368" s="33">
        <f t="shared" si="89"/>
        <v>-4201.2917150244084</v>
      </c>
      <c r="T368" s="33">
        <f t="shared" si="89"/>
        <v>-4441.2387070390187</v>
      </c>
      <c r="U368" s="33">
        <f t="shared" si="89"/>
        <v>-4445.6501628703736</v>
      </c>
      <c r="V368" s="33">
        <f t="shared" si="89"/>
        <v>-4453.641488451769</v>
      </c>
      <c r="W368" s="33">
        <f t="shared" si="89"/>
        <v>-4372.5320325413149</v>
      </c>
      <c r="X368" s="33">
        <f t="shared" si="89"/>
        <v>-4319.7184854094839</v>
      </c>
      <c r="Y368" s="33">
        <f t="shared" si="89"/>
        <v>-4351.7815235503949</v>
      </c>
      <c r="Z368" s="33">
        <f t="shared" si="89"/>
        <v>-4535.7194246906765</v>
      </c>
      <c r="AA368" s="33">
        <f t="shared" si="89"/>
        <v>-4693.9420017647262</v>
      </c>
      <c r="AB368" s="33">
        <f t="shared" si="89"/>
        <v>-4444.2856361813756</v>
      </c>
      <c r="AC368" s="33">
        <f t="shared" si="89"/>
        <v>-4489.7132229059025</v>
      </c>
      <c r="AD368" s="33">
        <f t="shared" si="89"/>
        <v>-4239.4766855616908</v>
      </c>
      <c r="AE368" s="33">
        <f t="shared" si="89"/>
        <v>-4273.8873118717174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-5239.0975723932324</v>
      </c>
      <c r="D370" s="94">
        <f>+'CO2'!D370+'abs CO2'!D370+'CH4'!D370*PCG!$C$5+N2O!D370*PCG!$C$6+HFC!D370+PFC!D370+'SF6'!D370</f>
        <v>-5489.2347374034407</v>
      </c>
      <c r="E370" s="94">
        <f>+'CO2'!E370+'abs CO2'!E370+'CH4'!E370*PCG!$C$5+N2O!E370*PCG!$C$6+HFC!E370+PFC!E370+'SF6'!E370</f>
        <v>-5719.407193325249</v>
      </c>
      <c r="F370" s="94">
        <f>+'CO2'!F370+'abs CO2'!F370+'CH4'!F370*PCG!$C$5+N2O!F370*PCG!$C$6+HFC!F370+PFC!F370+'SF6'!F370</f>
        <v>-5907.9474233454748</v>
      </c>
      <c r="G370" s="94">
        <f>+'CO2'!G370+'abs CO2'!G370+'CH4'!G370*PCG!$C$5+N2O!G370*PCG!$C$6+HFC!G370+PFC!G370+'SF6'!G370</f>
        <v>-5786.4686077262641</v>
      </c>
      <c r="H370" s="94">
        <f>+'CO2'!H370+'abs CO2'!H370+'CH4'!H370*PCG!$C$5+N2O!H370*PCG!$C$6+HFC!H370+PFC!H370+'SF6'!H370</f>
        <v>-5813.2109748801522</v>
      </c>
      <c r="I370" s="94">
        <f>+'CO2'!I370+'abs CO2'!I370+'CH4'!I370*PCG!$C$5+N2O!I370*PCG!$C$6+HFC!I370+PFC!I370+'SF6'!I370</f>
        <v>-5362.0013128755991</v>
      </c>
      <c r="J370" s="94">
        <f>+'CO2'!J370+'abs CO2'!J370+'CH4'!J370*PCG!$C$5+N2O!J370*PCG!$C$6+HFC!J370+PFC!J370+'SF6'!J370</f>
        <v>-4789.7040833616156</v>
      </c>
      <c r="K370" s="94">
        <f>+'CO2'!K370+'abs CO2'!K370+'CH4'!K370*PCG!$C$5+N2O!K370*PCG!$C$6+HFC!K370+PFC!K370+'SF6'!K370</f>
        <v>-4508.3236087964924</v>
      </c>
      <c r="L370" s="94">
        <f>+'CO2'!L370+'abs CO2'!L370+'CH4'!L370*PCG!$C$5+N2O!L370*PCG!$C$6+HFC!L370+PFC!L370+'SF6'!L370</f>
        <v>-4312.9375981105441</v>
      </c>
      <c r="M370" s="94">
        <f>+'CO2'!M370+'abs CO2'!M370+'CH4'!M370*PCG!$C$5+N2O!M370*PCG!$C$6+HFC!M370+PFC!M370+'SF6'!M370</f>
        <v>-3899.367616304954</v>
      </c>
      <c r="N370" s="94">
        <f>+'CO2'!N370+'abs CO2'!N370+'CH4'!N370*PCG!$C$5+N2O!N370*PCG!$C$6+HFC!N370+PFC!N370+'SF6'!N370</f>
        <v>-3780.2460563148024</v>
      </c>
      <c r="O370" s="94">
        <f>+'CO2'!O370+'abs CO2'!O370+'CH4'!O370*PCG!$C$5+N2O!O370*PCG!$C$6+HFC!O370+PFC!O370+'SF6'!O370</f>
        <v>-4541.9230708990372</v>
      </c>
      <c r="P370" s="94">
        <f>+'CO2'!P370+'abs CO2'!P370+'CH4'!P370*PCG!$C$5+N2O!P370*PCG!$C$6+HFC!P370+PFC!P370+'SF6'!P370</f>
        <v>-3399.4632716739993</v>
      </c>
      <c r="Q370" s="94">
        <f>+'CO2'!Q370+'abs CO2'!Q370+'CH4'!Q370*PCG!$C$5+N2O!Q370*PCG!$C$6+HFC!Q370+PFC!Q370+'SF6'!Q370</f>
        <v>-4168.8753401793965</v>
      </c>
      <c r="R370" s="94">
        <f>+'CO2'!R370+'abs CO2'!R370+'CH4'!R370*PCG!$C$5+N2O!R370*PCG!$C$6+HFC!R370+PFC!R370+'SF6'!R370</f>
        <v>-3923.0386466105642</v>
      </c>
      <c r="S370" s="94">
        <f>+'CO2'!S370+'abs CO2'!S370+'CH4'!S370*PCG!$C$5+N2O!S370*PCG!$C$6+HFC!S370+PFC!S370+'SF6'!S370</f>
        <v>-4201.2917150244084</v>
      </c>
      <c r="T370" s="94">
        <f>+'CO2'!T370+'abs CO2'!T370+'CH4'!T370*PCG!$C$5+N2O!T370*PCG!$C$6+HFC!T370+PFC!T370+'SF6'!T370</f>
        <v>-4441.2387070390187</v>
      </c>
      <c r="U370" s="94">
        <f>+'CO2'!U370+'abs CO2'!U370+'CH4'!U370*PCG!$C$5+N2O!U370*PCG!$C$6+HFC!U370+PFC!U370+'SF6'!U370</f>
        <v>-4445.6501628703736</v>
      </c>
      <c r="V370" s="94">
        <f>+'CO2'!V370+'abs CO2'!V370+'CH4'!V370*PCG!$C$5+N2O!V370*PCG!$C$6+HFC!V370+PFC!V370+'SF6'!V370</f>
        <v>-4453.641488451769</v>
      </c>
      <c r="W370" s="94">
        <f>+'CO2'!W370+'abs CO2'!W370+'CH4'!W370*PCG!$C$5+N2O!W370*PCG!$C$6+HFC!W370+PFC!W370+'SF6'!W370</f>
        <v>-4372.5320325413149</v>
      </c>
      <c r="X370" s="94">
        <f>+'CO2'!X370+'abs CO2'!X370+'CH4'!X370*PCG!$C$5+N2O!X370*PCG!$C$6+HFC!X370+PFC!X370+'SF6'!X370</f>
        <v>-4319.7184854094839</v>
      </c>
      <c r="Y370" s="94">
        <f>+'CO2'!Y370+'abs CO2'!Y370+'CH4'!Y370*PCG!$C$5+N2O!Y370*PCG!$C$6+HFC!Y370+PFC!Y370+'SF6'!Y370</f>
        <v>-4351.7815235503949</v>
      </c>
      <c r="Z370" s="94">
        <f>+'CO2'!Z370+'abs CO2'!Z370+'CH4'!Z370*PCG!$C$5+N2O!Z370*PCG!$C$6+HFC!Z370+PFC!Z370+'SF6'!Z370</f>
        <v>-4535.7194246906765</v>
      </c>
      <c r="AA370" s="94">
        <f>+'CO2'!AA370+'abs CO2'!AA370+'CH4'!AA370*PCG!$C$5+N2O!AA370*PCG!$C$6+HFC!AA370+PFC!AA370+'SF6'!AA370</f>
        <v>-4693.9420017647262</v>
      </c>
      <c r="AB370" s="94">
        <f>+'CO2'!AB370+'abs CO2'!AB370+'CH4'!AB370*PCG!$C$5+N2O!AB370*PCG!$C$6+HFC!AB370+PFC!AB370+'SF6'!AB370</f>
        <v>-4444.2856361813756</v>
      </c>
      <c r="AC370" s="94">
        <f>+'CO2'!AC370+'abs CO2'!AC370+'CH4'!AC370*PCG!$C$5+N2O!AC370*PCG!$C$6+HFC!AC370+PFC!AC370+'SF6'!AC370</f>
        <v>-4489.7132229059025</v>
      </c>
      <c r="AD370" s="94">
        <f>+'CO2'!AD370+'abs CO2'!AD370+'CH4'!AD370*PCG!$C$5+N2O!AD370*PCG!$C$6+HFC!AD370+PFC!AD370+'SF6'!AD370</f>
        <v>-4239.4766855616908</v>
      </c>
      <c r="AE370" s="94">
        <f>+'CO2'!AE370+'abs CO2'!AE370+'CH4'!AE370*PCG!$C$5+N2O!AE370*PCG!$C$6+HFC!AE370+PFC!AE370+'SF6'!AE370</f>
        <v>-4273.8873118717174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-2982.7285484893259</v>
      </c>
      <c r="D371" s="33">
        <f t="shared" si="90"/>
        <v>-3135.4967963938002</v>
      </c>
      <c r="E371" s="33">
        <f t="shared" si="90"/>
        <v>-3279.0458597700176</v>
      </c>
      <c r="F371" s="33">
        <f t="shared" si="90"/>
        <v>-3393.9802960206307</v>
      </c>
      <c r="G371" s="33">
        <f t="shared" si="90"/>
        <v>-3333.306368096105</v>
      </c>
      <c r="H371" s="33">
        <f t="shared" si="90"/>
        <v>-3362.7945139187491</v>
      </c>
      <c r="I371" s="33">
        <f t="shared" si="90"/>
        <v>-3106.7263163114417</v>
      </c>
      <c r="J371" s="33">
        <f t="shared" si="90"/>
        <v>-2778.9925563988272</v>
      </c>
      <c r="K371" s="33">
        <f t="shared" si="90"/>
        <v>-2620.164679098767</v>
      </c>
      <c r="L371" s="33">
        <f t="shared" si="90"/>
        <v>-2509.1543872965158</v>
      </c>
      <c r="M371" s="33">
        <f t="shared" si="90"/>
        <v>-2274.3528508039335</v>
      </c>
      <c r="N371" s="33">
        <f t="shared" si="90"/>
        <v>-2211.7581982992606</v>
      </c>
      <c r="O371" s="33">
        <f t="shared" si="90"/>
        <v>-2669.6463992564795</v>
      </c>
      <c r="P371" s="33">
        <f t="shared" si="90"/>
        <v>-2023.0721848301218</v>
      </c>
      <c r="Q371" s="33">
        <f t="shared" si="90"/>
        <v>-2491.3570824256676</v>
      </c>
      <c r="R371" s="33">
        <f t="shared" si="90"/>
        <v>-2342.6145454605758</v>
      </c>
      <c r="S371" s="33">
        <f t="shared" si="90"/>
        <v>-2513.0821831461076</v>
      </c>
      <c r="T371" s="33">
        <f t="shared" si="90"/>
        <v>-2662.1523781351721</v>
      </c>
      <c r="U371" s="33">
        <f t="shared" si="90"/>
        <v>-2678.0263736059696</v>
      </c>
      <c r="V371" s="33">
        <f t="shared" si="90"/>
        <v>-2684.7546549189592</v>
      </c>
      <c r="W371" s="33">
        <f t="shared" si="90"/>
        <v>-2634.3047243955539</v>
      </c>
      <c r="X371" s="33">
        <f t="shared" si="90"/>
        <v>-2605.2922387394406</v>
      </c>
      <c r="Y371" s="33">
        <f t="shared" si="90"/>
        <v>-2624.0798214697497</v>
      </c>
      <c r="Z371" s="33">
        <f t="shared" si="90"/>
        <v>-2728.2871238170728</v>
      </c>
      <c r="AA371" s="33">
        <f t="shared" si="90"/>
        <v>-2861.0168331512014</v>
      </c>
      <c r="AB371" s="33">
        <f t="shared" si="90"/>
        <v>-2730.2016738519997</v>
      </c>
      <c r="AC371" s="33">
        <f t="shared" si="90"/>
        <v>-2781.317688531461</v>
      </c>
      <c r="AD371" s="33">
        <f t="shared" si="90"/>
        <v>-2601.433488751029</v>
      </c>
      <c r="AE371" s="33">
        <f t="shared" si="90"/>
        <v>-2667.4909492795368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28.399971434335072</v>
      </c>
      <c r="D372" s="94">
        <f>+'CO2'!D372+'abs CO2'!D372+'CH4'!D372*PCG!$C$5+N2O!D372*PCG!$C$6+HFC!D372+PFC!D372+'SF6'!D372</f>
        <v>27.271055368670158</v>
      </c>
      <c r="E372" s="94">
        <f>+'CO2'!E372+'abs CO2'!E372+'CH4'!E372*PCG!$C$5+N2O!E372*PCG!$C$6+HFC!E372+PFC!E372+'SF6'!E372</f>
        <v>26.142139303005244</v>
      </c>
      <c r="F372" s="94">
        <f>+'CO2'!F372+'abs CO2'!F372+'CH4'!F372*PCG!$C$5+N2O!F372*PCG!$C$6+HFC!F372+PFC!F372+'SF6'!F372</f>
        <v>25.013223237340334</v>
      </c>
      <c r="G372" s="94">
        <f>+'CO2'!G372+'abs CO2'!G372+'CH4'!G372*PCG!$C$5+N2O!G372*PCG!$C$6+HFC!G372+PFC!G372+'SF6'!G372</f>
        <v>23.88430717167542</v>
      </c>
      <c r="H372" s="94">
        <f>+'CO2'!H372+'abs CO2'!H372+'CH4'!H372*PCG!$C$5+N2O!H372*PCG!$C$6+HFC!H372+PFC!H372+'SF6'!H372</f>
        <v>22.755391106010507</v>
      </c>
      <c r="I372" s="94">
        <f>+'CO2'!I372+'abs CO2'!I372+'CH4'!I372*PCG!$C$5+N2O!I372*PCG!$C$6+HFC!I372+PFC!I372+'SF6'!I372</f>
        <v>21.626475040345596</v>
      </c>
      <c r="J372" s="94">
        <f>+'CO2'!J372+'abs CO2'!J372+'CH4'!J372*PCG!$C$5+N2O!J372*PCG!$C$6+HFC!J372+PFC!J372+'SF6'!J372</f>
        <v>20.497558974680679</v>
      </c>
      <c r="K372" s="94">
        <f>+'CO2'!K372+'abs CO2'!K372+'CH4'!K372*PCG!$C$5+N2O!K372*PCG!$C$6+HFC!K372+PFC!K372+'SF6'!K372</f>
        <v>19.368642909015769</v>
      </c>
      <c r="L372" s="94">
        <f>+'CO2'!L372+'abs CO2'!L372+'CH4'!L372*PCG!$C$5+N2O!L372*PCG!$C$6+HFC!L372+PFC!L372+'SF6'!L372</f>
        <v>18.239726843350855</v>
      </c>
      <c r="M372" s="94">
        <f>+'CO2'!M372+'abs CO2'!M372+'CH4'!M372*PCG!$C$5+N2O!M372*PCG!$C$6+HFC!M372+PFC!M372+'SF6'!M372</f>
        <v>17.110810777685941</v>
      </c>
      <c r="N372" s="94">
        <f>+'CO2'!N372+'abs CO2'!N372+'CH4'!N372*PCG!$C$5+N2O!N372*PCG!$C$6+HFC!N372+PFC!N372+'SF6'!N372</f>
        <v>15.981894712021029</v>
      </c>
      <c r="O372" s="94">
        <f>+'CO2'!O372+'abs CO2'!O372+'CH4'!O372*PCG!$C$5+N2O!O372*PCG!$C$6+HFC!O372+PFC!O372+'SF6'!O372</f>
        <v>3.900133247463117</v>
      </c>
      <c r="P372" s="94">
        <f>+'CO2'!P372+'abs CO2'!P372+'CH4'!P372*PCG!$C$5+N2O!P372*PCG!$C$6+HFC!P372+PFC!P372+'SF6'!P372</f>
        <v>3.2065994202678336</v>
      </c>
      <c r="Q372" s="94">
        <f>+'CO2'!Q372+'abs CO2'!Q372+'CH4'!Q372*PCG!$C$5+N2O!Q372*PCG!$C$6+HFC!Q372+PFC!Q372+'SF6'!Q372</f>
        <v>2.5130655930725503</v>
      </c>
      <c r="R372" s="94">
        <f>+'CO2'!R372+'abs CO2'!R372+'CH4'!R372*PCG!$C$5+N2O!R372*PCG!$C$6+HFC!R372+PFC!R372+'SF6'!R372</f>
        <v>1.8195317658772687</v>
      </c>
      <c r="S372" s="94">
        <f>+'CO2'!S372+'abs CO2'!S372+'CH4'!S372*PCG!$C$5+N2O!S372*PCG!$C$6+HFC!S372+PFC!S372+'SF6'!S372</f>
        <v>1.1259979386819872</v>
      </c>
      <c r="T372" s="94">
        <f>+'CO2'!T372+'abs CO2'!T372+'CH4'!T372*PCG!$C$5+N2O!T372*PCG!$C$6+HFC!T372+PFC!T372+'SF6'!T372</f>
        <v>0.43246411148670205</v>
      </c>
      <c r="U372" s="94">
        <f>+'CO2'!U372+'abs CO2'!U372+'CH4'!U372*PCG!$C$5+N2O!U372*PCG!$C$6+HFC!U372+PFC!U372+'SF6'!U372</f>
        <v>-9.0841951759279453</v>
      </c>
      <c r="V372" s="94">
        <f>+'CO2'!V372+'abs CO2'!V372+'CH4'!V372*PCG!$C$5+N2O!V372*PCG!$C$6+HFC!V372+PFC!V372+'SF6'!V372</f>
        <v>-9.427004422133809</v>
      </c>
      <c r="W372" s="94">
        <f>+'CO2'!W372+'abs CO2'!W372+'CH4'!W372*PCG!$C$5+N2O!W372*PCG!$C$6+HFC!W372+PFC!W372+'SF6'!W372</f>
        <v>-8.6408976026747553</v>
      </c>
      <c r="X372" s="94">
        <f>+'CO2'!X372+'abs CO2'!X372+'CH4'!X372*PCG!$C$5+N2O!X372*PCG!$C$6+HFC!X372+PFC!X372+'SF6'!X372</f>
        <v>-7.8547907832157051</v>
      </c>
      <c r="Y372" s="94">
        <f>+'CO2'!Y372+'abs CO2'!Y372+'CH4'!Y372*PCG!$C$5+N2O!Y372*PCG!$C$6+HFC!Y372+PFC!Y372+'SF6'!Y372</f>
        <v>-7.068683963756655</v>
      </c>
      <c r="Z372" s="94">
        <f>+'CO2'!Z372+'abs CO2'!Z372+'CH4'!Z372*PCG!$C$5+N2O!Z372*PCG!$C$6+HFC!Z372+PFC!Z372+'SF6'!Z372</f>
        <v>-6.2825771442976048</v>
      </c>
      <c r="AA372" s="94">
        <f>+'CO2'!AA372+'abs CO2'!AA372+'CH4'!AA372*PCG!$C$5+N2O!AA372*PCG!$C$6+HFC!AA372+PFC!AA372+'SF6'!AA372</f>
        <v>-14.09741523389833</v>
      </c>
      <c r="AB372" s="94">
        <f>+'CO2'!AB372+'abs CO2'!AB372+'CH4'!AB372*PCG!$C$5+N2O!AB372*PCG!$C$6+HFC!AB372+PFC!AB372+'SF6'!AB372</f>
        <v>-12.969415644927629</v>
      </c>
      <c r="AC372" s="94">
        <f>+'CO2'!AC372+'abs CO2'!AC372+'CH4'!AC372*PCG!$C$5+N2O!AC372*PCG!$C$6+HFC!AC372+PFC!AC372+'SF6'!AC372</f>
        <v>-11.841416055956932</v>
      </c>
      <c r="AD372" s="94">
        <f>+'CO2'!AD372+'abs CO2'!AD372+'CH4'!AD372*PCG!$C$5+N2O!AD372*PCG!$C$6+HFC!AD372+PFC!AD372+'SF6'!AD372</f>
        <v>43.068770628586428</v>
      </c>
      <c r="AE372" s="94">
        <f>+'CO2'!AE372+'abs CO2'!AE372+'CH4'!AE372*PCG!$C$5+N2O!AE372*PCG!$C$6+HFC!AE372+PFC!AE372+'SF6'!AE372</f>
        <v>42.058895705986878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-3011.1285199236609</v>
      </c>
      <c r="D373" s="94">
        <f>+'CO2'!D373+'abs CO2'!D373+'CH4'!D373*PCG!$C$5+N2O!D373*PCG!$C$6+HFC!D373+PFC!D373+'SF6'!D373</f>
        <v>-3162.7678517624704</v>
      </c>
      <c r="E373" s="94">
        <f>+'CO2'!E373+'abs CO2'!E373+'CH4'!E373*PCG!$C$5+N2O!E373*PCG!$C$6+HFC!E373+PFC!E373+'SF6'!E373</f>
        <v>-3305.1879990730226</v>
      </c>
      <c r="F373" s="94">
        <f>+'CO2'!F373+'abs CO2'!F373+'CH4'!F373*PCG!$C$5+N2O!F373*PCG!$C$6+HFC!F373+PFC!F373+'SF6'!F373</f>
        <v>-3418.993519257971</v>
      </c>
      <c r="G373" s="94">
        <f>+'CO2'!G373+'abs CO2'!G373+'CH4'!G373*PCG!$C$5+N2O!G373*PCG!$C$6+HFC!G373+PFC!G373+'SF6'!G373</f>
        <v>-3357.1906752677805</v>
      </c>
      <c r="H373" s="94">
        <f>+'CO2'!H373+'abs CO2'!H373+'CH4'!H373*PCG!$C$5+N2O!H373*PCG!$C$6+HFC!H373+PFC!H373+'SF6'!H373</f>
        <v>-3385.5499050247595</v>
      </c>
      <c r="I373" s="94">
        <f>+'CO2'!I373+'abs CO2'!I373+'CH4'!I373*PCG!$C$5+N2O!I373*PCG!$C$6+HFC!I373+PFC!I373+'SF6'!I373</f>
        <v>-3128.3527913517873</v>
      </c>
      <c r="J373" s="94">
        <f>+'CO2'!J373+'abs CO2'!J373+'CH4'!J373*PCG!$C$5+N2O!J373*PCG!$C$6+HFC!J373+PFC!J373+'SF6'!J373</f>
        <v>-2799.4901153735077</v>
      </c>
      <c r="K373" s="94">
        <f>+'CO2'!K373+'abs CO2'!K373+'CH4'!K373*PCG!$C$5+N2O!K373*PCG!$C$6+HFC!K373+PFC!K373+'SF6'!K373</f>
        <v>-2639.5333220077828</v>
      </c>
      <c r="L373" s="94">
        <f>+'CO2'!L373+'abs CO2'!L373+'CH4'!L373*PCG!$C$5+N2O!L373*PCG!$C$6+HFC!L373+PFC!L373+'SF6'!L373</f>
        <v>-2527.3941141398668</v>
      </c>
      <c r="M373" s="94">
        <f>+'CO2'!M373+'abs CO2'!M373+'CH4'!M373*PCG!$C$5+N2O!M373*PCG!$C$6+HFC!M373+PFC!M373+'SF6'!M373</f>
        <v>-2291.4636615816194</v>
      </c>
      <c r="N373" s="94">
        <f>+'CO2'!N373+'abs CO2'!N373+'CH4'!N373*PCG!$C$5+N2O!N373*PCG!$C$6+HFC!N373+PFC!N373+'SF6'!N373</f>
        <v>-2227.7400930112817</v>
      </c>
      <c r="O373" s="94">
        <f>+'CO2'!O373+'abs CO2'!O373+'CH4'!O373*PCG!$C$5+N2O!O373*PCG!$C$6+HFC!O373+PFC!O373+'SF6'!O373</f>
        <v>-2673.5465325039427</v>
      </c>
      <c r="P373" s="94">
        <f>+'CO2'!P373+'abs CO2'!P373+'CH4'!P373*PCG!$C$5+N2O!P373*PCG!$C$6+HFC!P373+PFC!P373+'SF6'!P373</f>
        <v>-2026.2787842503897</v>
      </c>
      <c r="Q373" s="94">
        <f>+'CO2'!Q373+'abs CO2'!Q373+'CH4'!Q373*PCG!$C$5+N2O!Q373*PCG!$C$6+HFC!Q373+PFC!Q373+'SF6'!Q373</f>
        <v>-2493.8701480187401</v>
      </c>
      <c r="R373" s="94">
        <f>+'CO2'!R373+'abs CO2'!R373+'CH4'!R373*PCG!$C$5+N2O!R373*PCG!$C$6+HFC!R373+PFC!R373+'SF6'!R373</f>
        <v>-2344.4340772264532</v>
      </c>
      <c r="S373" s="94">
        <f>+'CO2'!S373+'abs CO2'!S373+'CH4'!S373*PCG!$C$5+N2O!S373*PCG!$C$6+HFC!S373+PFC!S373+'SF6'!S373</f>
        <v>-2514.2081810847894</v>
      </c>
      <c r="T373" s="94">
        <f>+'CO2'!T373+'abs CO2'!T373+'CH4'!T373*PCG!$C$5+N2O!T373*PCG!$C$6+HFC!T373+PFC!T373+'SF6'!T373</f>
        <v>-2662.5848422466588</v>
      </c>
      <c r="U373" s="94">
        <f>+'CO2'!U373+'abs CO2'!U373+'CH4'!U373*PCG!$C$5+N2O!U373*PCG!$C$6+HFC!U373+PFC!U373+'SF6'!U373</f>
        <v>-2668.9421784300416</v>
      </c>
      <c r="V373" s="94">
        <f>+'CO2'!V373+'abs CO2'!V373+'CH4'!V373*PCG!$C$5+N2O!V373*PCG!$C$6+HFC!V373+PFC!V373+'SF6'!V373</f>
        <v>-2675.3276504968253</v>
      </c>
      <c r="W373" s="94">
        <f>+'CO2'!W373+'abs CO2'!W373+'CH4'!W373*PCG!$C$5+N2O!W373*PCG!$C$6+HFC!W373+PFC!W373+'SF6'!W373</f>
        <v>-2625.6638267928793</v>
      </c>
      <c r="X373" s="94">
        <f>+'CO2'!X373+'abs CO2'!X373+'CH4'!X373*PCG!$C$5+N2O!X373*PCG!$C$6+HFC!X373+PFC!X373+'SF6'!X373</f>
        <v>-2597.4374479562248</v>
      </c>
      <c r="Y373" s="94">
        <f>+'CO2'!Y373+'abs CO2'!Y373+'CH4'!Y373*PCG!$C$5+N2O!Y373*PCG!$C$6+HFC!Y373+PFC!Y373+'SF6'!Y373</f>
        <v>-2617.0111375059932</v>
      </c>
      <c r="Z373" s="94">
        <f>+'CO2'!Z373+'abs CO2'!Z373+'CH4'!Z373*PCG!$C$5+N2O!Z373*PCG!$C$6+HFC!Z373+PFC!Z373+'SF6'!Z373</f>
        <v>-2722.0045466727752</v>
      </c>
      <c r="AA373" s="94">
        <f>+'CO2'!AA373+'abs CO2'!AA373+'CH4'!AA373*PCG!$C$5+N2O!AA373*PCG!$C$6+HFC!AA373+PFC!AA373+'SF6'!AA373</f>
        <v>-2846.9194179173032</v>
      </c>
      <c r="AB373" s="94">
        <f>+'CO2'!AB373+'abs CO2'!AB373+'CH4'!AB373*PCG!$C$5+N2O!AB373*PCG!$C$6+HFC!AB373+PFC!AB373+'SF6'!AB373</f>
        <v>-2717.2322582070719</v>
      </c>
      <c r="AC373" s="94">
        <f>+'CO2'!AC373+'abs CO2'!AC373+'CH4'!AC373*PCG!$C$5+N2O!AC373*PCG!$C$6+HFC!AC373+PFC!AC373+'SF6'!AC373</f>
        <v>-2769.4762724755042</v>
      </c>
      <c r="AD373" s="94">
        <f>+'CO2'!AD373+'abs CO2'!AD373+'CH4'!AD373*PCG!$C$5+N2O!AD373*PCG!$C$6+HFC!AD373+PFC!AD373+'SF6'!AD373</f>
        <v>-2644.5022593796152</v>
      </c>
      <c r="AE373" s="94">
        <f>+'CO2'!AE373+'abs CO2'!AE373+'CH4'!AE373*PCG!$C$5+N2O!AE373*PCG!$C$6+HFC!AE373+PFC!AE373+'SF6'!AE373</f>
        <v>-2709.5498449855236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-21.345901296923863</v>
      </c>
      <c r="D374" s="33">
        <f t="shared" si="91"/>
        <v>-22.382384223831309</v>
      </c>
      <c r="E374" s="33">
        <f t="shared" si="91"/>
        <v>-23.355852316475922</v>
      </c>
      <c r="F374" s="33">
        <f t="shared" si="91"/>
        <v>-24.133734131366193</v>
      </c>
      <c r="G374" s="33">
        <f t="shared" si="91"/>
        <v>-23.711300242655511</v>
      </c>
      <c r="H374" s="33">
        <f t="shared" si="91"/>
        <v>-23.90514083207858</v>
      </c>
      <c r="I374" s="33">
        <f t="shared" si="91"/>
        <v>-22.147150909943598</v>
      </c>
      <c r="J374" s="33">
        <f t="shared" si="91"/>
        <v>-19.899313592176266</v>
      </c>
      <c r="K374" s="33">
        <f t="shared" si="91"/>
        <v>-18.805979274779833</v>
      </c>
      <c r="L374" s="33">
        <f t="shared" si="91"/>
        <v>-18.039487013289449</v>
      </c>
      <c r="M374" s="33">
        <f t="shared" si="91"/>
        <v>-16.426858659887639</v>
      </c>
      <c r="N374" s="33">
        <f t="shared" si="91"/>
        <v>-15.991296262824463</v>
      </c>
      <c r="O374" s="33">
        <f t="shared" si="91"/>
        <v>-18.968287999707584</v>
      </c>
      <c r="P374" s="33">
        <f t="shared" si="91"/>
        <v>-14.565590999946147</v>
      </c>
      <c r="Q374" s="33">
        <f t="shared" si="91"/>
        <v>-17.81280815015328</v>
      </c>
      <c r="R374" s="33">
        <f t="shared" si="91"/>
        <v>-16.814198679090271</v>
      </c>
      <c r="S374" s="33">
        <f t="shared" si="91"/>
        <v>-18.013297782651541</v>
      </c>
      <c r="T374" s="33">
        <f t="shared" si="91"/>
        <v>-19.065136725316272</v>
      </c>
      <c r="U374" s="33">
        <f t="shared" si="91"/>
        <v>-19.066700668733386</v>
      </c>
      <c r="V374" s="33">
        <f t="shared" si="91"/>
        <v>-19.161661469675828</v>
      </c>
      <c r="W374" s="33">
        <f t="shared" si="91"/>
        <v>-18.882480862380682</v>
      </c>
      <c r="X374" s="33">
        <f t="shared" si="91"/>
        <v>-18.753045201221219</v>
      </c>
      <c r="Y374" s="33">
        <f t="shared" si="91"/>
        <v>-18.960320982498651</v>
      </c>
      <c r="Z374" s="33">
        <f t="shared" si="91"/>
        <v>-19.773647110941361</v>
      </c>
      <c r="AA374" s="33">
        <f t="shared" si="91"/>
        <v>-20.067096787064756</v>
      </c>
      <c r="AB374" s="33">
        <f t="shared" si="91"/>
        <v>-19.020465564281121</v>
      </c>
      <c r="AC374" s="33">
        <f t="shared" si="91"/>
        <v>-19.227739210389135</v>
      </c>
      <c r="AD374" s="33">
        <f t="shared" si="91"/>
        <v>-20.79967066823432</v>
      </c>
      <c r="AE374" s="33">
        <f t="shared" si="91"/>
        <v>-23.830257187974428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-21.345901296923863</v>
      </c>
      <c r="D376" s="94">
        <f>+'CO2'!D376+'abs CO2'!D376+'CH4'!D376*PCG!$C$5+N2O!D376*PCG!$C$6+HFC!D376+PFC!D376+'SF6'!D376</f>
        <v>-22.382384223831309</v>
      </c>
      <c r="E376" s="94">
        <f>+'CO2'!E376+'abs CO2'!E376+'CH4'!E376*PCG!$C$5+N2O!E376*PCG!$C$6+HFC!E376+PFC!E376+'SF6'!E376</f>
        <v>-23.355852316475922</v>
      </c>
      <c r="F376" s="94">
        <f>+'CO2'!F376+'abs CO2'!F376+'CH4'!F376*PCG!$C$5+N2O!F376*PCG!$C$6+HFC!F376+PFC!F376+'SF6'!F376</f>
        <v>-24.133734131366193</v>
      </c>
      <c r="G376" s="94">
        <f>+'CO2'!G376+'abs CO2'!G376+'CH4'!G376*PCG!$C$5+N2O!G376*PCG!$C$6+HFC!G376+PFC!G376+'SF6'!G376</f>
        <v>-23.711300242655511</v>
      </c>
      <c r="H376" s="94">
        <f>+'CO2'!H376+'abs CO2'!H376+'CH4'!H376*PCG!$C$5+N2O!H376*PCG!$C$6+HFC!H376+PFC!H376+'SF6'!H376</f>
        <v>-23.90514083207858</v>
      </c>
      <c r="I376" s="94">
        <f>+'CO2'!I376+'abs CO2'!I376+'CH4'!I376*PCG!$C$5+N2O!I376*PCG!$C$6+HFC!I376+PFC!I376+'SF6'!I376</f>
        <v>-22.147150909943598</v>
      </c>
      <c r="J376" s="94">
        <f>+'CO2'!J376+'abs CO2'!J376+'CH4'!J376*PCG!$C$5+N2O!J376*PCG!$C$6+HFC!J376+PFC!J376+'SF6'!J376</f>
        <v>-19.899313592176266</v>
      </c>
      <c r="K376" s="94">
        <f>+'CO2'!K376+'abs CO2'!K376+'CH4'!K376*PCG!$C$5+N2O!K376*PCG!$C$6+HFC!K376+PFC!K376+'SF6'!K376</f>
        <v>-18.805979274779833</v>
      </c>
      <c r="L376" s="94">
        <f>+'CO2'!L376+'abs CO2'!L376+'CH4'!L376*PCG!$C$5+N2O!L376*PCG!$C$6+HFC!L376+PFC!L376+'SF6'!L376</f>
        <v>-18.039487013289449</v>
      </c>
      <c r="M376" s="94">
        <f>+'CO2'!M376+'abs CO2'!M376+'CH4'!M376*PCG!$C$5+N2O!M376*PCG!$C$6+HFC!M376+PFC!M376+'SF6'!M376</f>
        <v>-16.426858659887639</v>
      </c>
      <c r="N376" s="94">
        <f>+'CO2'!N376+'abs CO2'!N376+'CH4'!N376*PCG!$C$5+N2O!N376*PCG!$C$6+HFC!N376+PFC!N376+'SF6'!N376</f>
        <v>-15.991296262824463</v>
      </c>
      <c r="O376" s="94">
        <f>+'CO2'!O376+'abs CO2'!O376+'CH4'!O376*PCG!$C$5+N2O!O376*PCG!$C$6+HFC!O376+PFC!O376+'SF6'!O376</f>
        <v>-18.968287999707584</v>
      </c>
      <c r="P376" s="94">
        <f>+'CO2'!P376+'abs CO2'!P376+'CH4'!P376*PCG!$C$5+N2O!P376*PCG!$C$6+HFC!P376+PFC!P376+'SF6'!P376</f>
        <v>-14.565590999946147</v>
      </c>
      <c r="Q376" s="94">
        <f>+'CO2'!Q376+'abs CO2'!Q376+'CH4'!Q376*PCG!$C$5+N2O!Q376*PCG!$C$6+HFC!Q376+PFC!Q376+'SF6'!Q376</f>
        <v>-17.81280815015328</v>
      </c>
      <c r="R376" s="94">
        <f>+'CO2'!R376+'abs CO2'!R376+'CH4'!R376*PCG!$C$5+N2O!R376*PCG!$C$6+HFC!R376+PFC!R376+'SF6'!R376</f>
        <v>-16.814198679090271</v>
      </c>
      <c r="S376" s="94">
        <f>+'CO2'!S376+'abs CO2'!S376+'CH4'!S376*PCG!$C$5+N2O!S376*PCG!$C$6+HFC!S376+PFC!S376+'SF6'!S376</f>
        <v>-18.013297782651541</v>
      </c>
      <c r="T376" s="94">
        <f>+'CO2'!T376+'abs CO2'!T376+'CH4'!T376*PCG!$C$5+N2O!T376*PCG!$C$6+HFC!T376+PFC!T376+'SF6'!T376</f>
        <v>-19.065136725316272</v>
      </c>
      <c r="U376" s="94">
        <f>+'CO2'!U376+'abs CO2'!U376+'CH4'!U376*PCG!$C$5+N2O!U376*PCG!$C$6+HFC!U376+PFC!U376+'SF6'!U376</f>
        <v>-19.066700668733386</v>
      </c>
      <c r="V376" s="94">
        <f>+'CO2'!V376+'abs CO2'!V376+'CH4'!V376*PCG!$C$5+N2O!V376*PCG!$C$6+HFC!V376+PFC!V376+'SF6'!V376</f>
        <v>-19.161661469675828</v>
      </c>
      <c r="W376" s="94">
        <f>+'CO2'!W376+'abs CO2'!W376+'CH4'!W376*PCG!$C$5+N2O!W376*PCG!$C$6+HFC!W376+PFC!W376+'SF6'!W376</f>
        <v>-18.882480862380682</v>
      </c>
      <c r="X376" s="94">
        <f>+'CO2'!X376+'abs CO2'!X376+'CH4'!X376*PCG!$C$5+N2O!X376*PCG!$C$6+HFC!X376+PFC!X376+'SF6'!X376</f>
        <v>-18.753045201221219</v>
      </c>
      <c r="Y376" s="94">
        <f>+'CO2'!Y376+'abs CO2'!Y376+'CH4'!Y376*PCG!$C$5+N2O!Y376*PCG!$C$6+HFC!Y376+PFC!Y376+'SF6'!Y376</f>
        <v>-18.960320982498651</v>
      </c>
      <c r="Z376" s="94">
        <f>+'CO2'!Z376+'abs CO2'!Z376+'CH4'!Z376*PCG!$C$5+N2O!Z376*PCG!$C$6+HFC!Z376+PFC!Z376+'SF6'!Z376</f>
        <v>-19.773647110941361</v>
      </c>
      <c r="AA376" s="94">
        <f>+'CO2'!AA376+'abs CO2'!AA376+'CH4'!AA376*PCG!$C$5+N2O!AA376*PCG!$C$6+HFC!AA376+PFC!AA376+'SF6'!AA376</f>
        <v>-20.067096787064756</v>
      </c>
      <c r="AB376" s="94">
        <f>+'CO2'!AB376+'abs CO2'!AB376+'CH4'!AB376*PCG!$C$5+N2O!AB376*PCG!$C$6+HFC!AB376+PFC!AB376+'SF6'!AB376</f>
        <v>-19.020465564281121</v>
      </c>
      <c r="AC376" s="94">
        <f>+'CO2'!AC376+'abs CO2'!AC376+'CH4'!AC376*PCG!$C$5+N2O!AC376*PCG!$C$6+HFC!AC376+PFC!AC376+'SF6'!AC376</f>
        <v>-19.227739210389135</v>
      </c>
      <c r="AD376" s="94">
        <f>+'CO2'!AD376+'abs CO2'!AD376+'CH4'!AD376*PCG!$C$5+N2O!AD376*PCG!$C$6+HFC!AD376+PFC!AD376+'SF6'!AD376</f>
        <v>-20.79967066823432</v>
      </c>
      <c r="AE376" s="94">
        <f>+'CO2'!AE376+'abs CO2'!AE376+'CH4'!AE376*PCG!$C$5+N2O!AE376*PCG!$C$6+HFC!AE376+PFC!AE376+'SF6'!AE376</f>
        <v>-23.830257187974428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64.311196932766379</v>
      </c>
      <c r="D383" s="33">
        <f t="shared" si="94"/>
        <v>71.404299015925375</v>
      </c>
      <c r="E383" s="33">
        <f t="shared" si="94"/>
        <v>78.295848453950612</v>
      </c>
      <c r="F383" s="33">
        <f t="shared" si="94"/>
        <v>85.396309439424769</v>
      </c>
      <c r="G383" s="33">
        <f t="shared" si="94"/>
        <v>92.353242105674525</v>
      </c>
      <c r="H383" s="33">
        <f t="shared" si="94"/>
        <v>99.356423489745424</v>
      </c>
      <c r="I383" s="33">
        <f t="shared" si="94"/>
        <v>106.36273028763236</v>
      </c>
      <c r="J383" s="33">
        <f t="shared" si="94"/>
        <v>113.37097548529479</v>
      </c>
      <c r="K383" s="33">
        <f t="shared" si="94"/>
        <v>120.28812563910824</v>
      </c>
      <c r="L383" s="33">
        <f t="shared" si="94"/>
        <v>127.58835582497548</v>
      </c>
      <c r="M383" s="33">
        <f t="shared" si="94"/>
        <v>134.26452653560696</v>
      </c>
      <c r="N383" s="33">
        <f t="shared" si="94"/>
        <v>141.25374247534256</v>
      </c>
      <c r="O383" s="33">
        <f t="shared" si="94"/>
        <v>128.64323528632175</v>
      </c>
      <c r="P383" s="33">
        <f t="shared" si="94"/>
        <v>133.28405974588546</v>
      </c>
      <c r="Q383" s="33">
        <f t="shared" si="94"/>
        <v>138.14449346726087</v>
      </c>
      <c r="R383" s="33">
        <f t="shared" si="94"/>
        <v>142.9969334361563</v>
      </c>
      <c r="S383" s="33">
        <f t="shared" si="94"/>
        <v>147.8474584671317</v>
      </c>
      <c r="T383" s="33">
        <f t="shared" si="94"/>
        <v>154.02866495202713</v>
      </c>
      <c r="U383" s="33">
        <f t="shared" si="94"/>
        <v>141.71856422340801</v>
      </c>
      <c r="V383" s="33">
        <f t="shared" si="94"/>
        <v>144.94569012374518</v>
      </c>
      <c r="W383" s="33">
        <f t="shared" si="94"/>
        <v>140.96131984808486</v>
      </c>
      <c r="X383" s="33">
        <f t="shared" si="94"/>
        <v>137.09254168262459</v>
      </c>
      <c r="Y383" s="33">
        <f t="shared" si="94"/>
        <v>133.65176637113532</v>
      </c>
      <c r="Z383" s="33">
        <f t="shared" si="94"/>
        <v>127.78691402637217</v>
      </c>
      <c r="AA383" s="33">
        <f t="shared" si="94"/>
        <v>103.1401697829526</v>
      </c>
      <c r="AB383" s="33">
        <f t="shared" si="94"/>
        <v>96.29660060188894</v>
      </c>
      <c r="AC383" s="33">
        <f t="shared" si="94"/>
        <v>89.548660303209289</v>
      </c>
      <c r="AD383" s="33">
        <f t="shared" si="94"/>
        <v>136.63181391668081</v>
      </c>
      <c r="AE383" s="33">
        <f t="shared" si="94"/>
        <v>134.62134733355958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2.3661341452719135E-2</v>
      </c>
      <c r="D384" s="94">
        <f>+'CO2'!D384+'abs CO2'!D384+'CH4'!D384*PCG!$C$5+N2O!D384*PCG!$C$6+HFC!D384+PFC!D384+'SF6'!D384</f>
        <v>0.12219520153421429</v>
      </c>
      <c r="E384" s="94">
        <f>+'CO2'!E384+'abs CO2'!E384+'CH4'!E384*PCG!$C$5+N2O!E384*PCG!$C$6+HFC!E384+PFC!E384+'SF6'!E384</f>
        <v>1.9176416481945489E-2</v>
      </c>
      <c r="F384" s="94">
        <f>+'CO2'!F384+'abs CO2'!F384+'CH4'!F384*PCG!$C$5+N2O!F384*PCG!$C$6+HFC!F384+PFC!F384+'SF6'!F384</f>
        <v>0.12506917887858882</v>
      </c>
      <c r="G384" s="94">
        <f>+'CO2'!G384+'abs CO2'!G384+'CH4'!G384*PCG!$C$5+N2O!G384*PCG!$C$6+HFC!G384+PFC!G384+'SF6'!G384</f>
        <v>8.7433622050831952E-2</v>
      </c>
      <c r="H384" s="94">
        <f>+'CO2'!H384+'abs CO2'!H384+'CH4'!H384*PCG!$C$5+N2O!H384*PCG!$C$6+HFC!H384+PFC!H384+'SF6'!H384</f>
        <v>9.6046783044247394E-2</v>
      </c>
      <c r="I384" s="94">
        <f>+'CO2'!I384+'abs CO2'!I384+'CH4'!I384*PCG!$C$5+N2O!I384*PCG!$C$6+HFC!I384+PFC!I384+'SF6'!I384</f>
        <v>0.10778535785367122</v>
      </c>
      <c r="J384" s="94">
        <f>+'CO2'!J384+'abs CO2'!J384+'CH4'!J384*PCG!$C$5+N2O!J384*PCG!$C$6+HFC!J384+PFC!J384+'SF6'!J384</f>
        <v>0.12146233243859901</v>
      </c>
      <c r="K384" s="94">
        <f>+'CO2'!K384+'abs CO2'!K384+'CH4'!K384*PCG!$C$5+N2O!K384*PCG!$C$6+HFC!K384+PFC!K384+'SF6'!K384</f>
        <v>4.4044263174520717E-2</v>
      </c>
      <c r="L384" s="94">
        <f>+'CO2'!L384+'abs CO2'!L384+'CH4'!L384*PCG!$C$5+N2O!L384*PCG!$C$6+HFC!L384+PFC!L384+'SF6'!L384</f>
        <v>0.34970622596426842</v>
      </c>
      <c r="M384" s="94">
        <f>+'CO2'!M384+'abs CO2'!M384+'CH4'!M384*PCG!$C$5+N2O!M384*PCG!$C$6+HFC!M384+PFC!M384+'SF6'!M384</f>
        <v>3.1308713518269089E-2</v>
      </c>
      <c r="N384" s="94">
        <f>+'CO2'!N384+'abs CO2'!N384+'CH4'!N384*PCG!$C$5+N2O!N384*PCG!$C$6+HFC!N384+PFC!N384+'SF6'!N384</f>
        <v>2.595643017635493E-2</v>
      </c>
      <c r="O384" s="94">
        <f>+'CO2'!O384+'abs CO2'!O384+'CH4'!O384*PCG!$C$5+N2O!O384*PCG!$C$6+HFC!O384+PFC!O384+'SF6'!O384</f>
        <v>0.21363621417170892</v>
      </c>
      <c r="P384" s="94">
        <f>+'CO2'!P384+'abs CO2'!P384+'CH4'!P384*PCG!$C$5+N2O!P384*PCG!$C$6+HFC!P384+PFC!P384+'SF6'!P384</f>
        <v>0</v>
      </c>
      <c r="Q384" s="94">
        <f>+'CO2'!Q384+'abs CO2'!Q384+'CH4'!Q384*PCG!$C$5+N2O!Q384*PCG!$C$6+HFC!Q384+PFC!Q384+'SF6'!Q384</f>
        <v>5.9730476399999987E-3</v>
      </c>
      <c r="R384" s="94">
        <f>+'CO2'!R384+'abs CO2'!R384+'CH4'!R384*PCG!$C$5+N2O!R384*PCG!$C$6+HFC!R384+PFC!R384+'SF6'!R384</f>
        <v>3.9523428000000005E-3</v>
      </c>
      <c r="S384" s="94">
        <f>+'CO2'!S384+'abs CO2'!S384+'CH4'!S384*PCG!$C$5+N2O!S384*PCG!$C$6+HFC!S384+PFC!S384+'SF6'!S384</f>
        <v>1.6700040000000002E-5</v>
      </c>
      <c r="T384" s="94">
        <f>+'CO2'!T384+'abs CO2'!T384+'CH4'!T384*PCG!$C$5+N2O!T384*PCG!$C$6+HFC!T384+PFC!T384+'SF6'!T384</f>
        <v>1.3267625112000001</v>
      </c>
      <c r="U384" s="94">
        <f>+'CO2'!U384+'abs CO2'!U384+'CH4'!U384*PCG!$C$5+N2O!U384*PCG!$C$6+HFC!U384+PFC!U384+'SF6'!U384</f>
        <v>3.0121305480000003E-2</v>
      </c>
      <c r="V384" s="94">
        <f>+'CO2'!V384+'abs CO2'!V384+'CH4'!V384*PCG!$C$5+N2O!V384*PCG!$C$6+HFC!V384+PFC!V384+'SF6'!V384</f>
        <v>0.1268089704</v>
      </c>
      <c r="W384" s="94">
        <f>+'CO2'!W384+'abs CO2'!W384+'CH4'!W384*PCG!$C$5+N2O!W384*PCG!$C$6+HFC!W384+PFC!W384+'SF6'!W384</f>
        <v>6.5686824000000012E-3</v>
      </c>
      <c r="X384" s="94">
        <f>+'CO2'!X384+'abs CO2'!X384+'CH4'!X384*PCG!$C$5+N2O!X384*PCG!$C$6+HFC!X384+PFC!X384+'SF6'!X384</f>
        <v>1.9205046000000002E-3</v>
      </c>
      <c r="Y384" s="94">
        <f>+'CO2'!Y384+'abs CO2'!Y384+'CH4'!Y384*PCG!$C$5+N2O!Y384*PCG!$C$6+HFC!Y384+PFC!Y384+'SF6'!Y384</f>
        <v>1.8475476919200007</v>
      </c>
      <c r="Z384" s="94">
        <f>+'CO2'!Z384+'abs CO2'!Z384+'CH4'!Z384*PCG!$C$5+N2O!Z384*PCG!$C$6+HFC!Z384+PFC!Z384+'SF6'!Z384</f>
        <v>2.7532799280000003E-2</v>
      </c>
      <c r="AA384" s="94">
        <f>+'CO2'!AA384+'abs CO2'!AA384+'CH4'!AA384*PCG!$C$5+N2O!AA384*PCG!$C$6+HFC!AA384+PFC!AA384+'SF6'!AA384</f>
        <v>0.208643619744</v>
      </c>
      <c r="AB384" s="94">
        <f>+'CO2'!AB384+'abs CO2'!AB384+'CH4'!AB384*PCG!$C$5+N2O!AB384*PCG!$C$6+HFC!AB384+PFC!AB384+'SF6'!AB384</f>
        <v>0.11089939896000003</v>
      </c>
      <c r="AC384" s="94">
        <f>+'CO2'!AC384+'abs CO2'!AC384+'CH4'!AC384*PCG!$C$5+N2O!AC384*PCG!$C$6+HFC!AC384+PFC!AC384+'SF6'!AC384</f>
        <v>0.10878406056000003</v>
      </c>
      <c r="AD384" s="94">
        <f>+'CO2'!AD384+'abs CO2'!AD384+'CH4'!AD384*PCG!$C$5+N2O!AD384*PCG!$C$6+HFC!AD384+PFC!AD384+'SF6'!AD384</f>
        <v>3.8389550950800002</v>
      </c>
      <c r="AE384" s="94">
        <f>+'CO2'!AE384+'abs CO2'!AE384+'CH4'!AE384*PCG!$C$5+N2O!AE384*PCG!$C$6+HFC!AE384+PFC!AE384+'SF6'!AE384</f>
        <v>7.1865838799999998E-2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64.287535591313656</v>
      </c>
      <c r="D385" s="33">
        <f t="shared" si="95"/>
        <v>71.282103814391164</v>
      </c>
      <c r="E385" s="33">
        <f t="shared" si="95"/>
        <v>78.276672037468671</v>
      </c>
      <c r="F385" s="33">
        <f t="shared" si="95"/>
        <v>85.271240260546179</v>
      </c>
      <c r="G385" s="33">
        <f t="shared" si="95"/>
        <v>92.265808483623687</v>
      </c>
      <c r="H385" s="33">
        <f t="shared" si="95"/>
        <v>99.26037670670118</v>
      </c>
      <c r="I385" s="33">
        <f t="shared" si="95"/>
        <v>106.25494492977869</v>
      </c>
      <c r="J385" s="33">
        <f t="shared" si="95"/>
        <v>113.2495131528562</v>
      </c>
      <c r="K385" s="33">
        <f t="shared" si="95"/>
        <v>120.24408137593372</v>
      </c>
      <c r="L385" s="33">
        <f t="shared" si="95"/>
        <v>127.23864959901121</v>
      </c>
      <c r="M385" s="33">
        <f t="shared" si="95"/>
        <v>134.2332178220887</v>
      </c>
      <c r="N385" s="33">
        <f t="shared" si="95"/>
        <v>141.2277860451662</v>
      </c>
      <c r="O385" s="33">
        <f t="shared" si="95"/>
        <v>128.42959907215004</v>
      </c>
      <c r="P385" s="33">
        <f t="shared" si="95"/>
        <v>133.28405974588546</v>
      </c>
      <c r="Q385" s="33">
        <f t="shared" si="95"/>
        <v>138.13852041962087</v>
      </c>
      <c r="R385" s="33">
        <f t="shared" si="95"/>
        <v>142.99298109335629</v>
      </c>
      <c r="S385" s="33">
        <f t="shared" si="95"/>
        <v>147.84744176709171</v>
      </c>
      <c r="T385" s="33">
        <f t="shared" si="95"/>
        <v>152.70190244082713</v>
      </c>
      <c r="U385" s="33">
        <f t="shared" si="95"/>
        <v>141.688442917928</v>
      </c>
      <c r="V385" s="33">
        <f t="shared" si="95"/>
        <v>144.81888115334519</v>
      </c>
      <c r="W385" s="33">
        <f t="shared" si="95"/>
        <v>140.95475116568485</v>
      </c>
      <c r="X385" s="33">
        <f t="shared" si="95"/>
        <v>137.09062117802458</v>
      </c>
      <c r="Y385" s="33">
        <f t="shared" si="95"/>
        <v>131.80421867921532</v>
      </c>
      <c r="Z385" s="33">
        <f t="shared" si="95"/>
        <v>127.75938122709218</v>
      </c>
      <c r="AA385" s="33">
        <f t="shared" si="95"/>
        <v>102.9315261632086</v>
      </c>
      <c r="AB385" s="33">
        <f t="shared" si="95"/>
        <v>96.185701202928939</v>
      </c>
      <c r="AC385" s="33">
        <f t="shared" si="95"/>
        <v>89.439876242649291</v>
      </c>
      <c r="AD385" s="33">
        <f t="shared" si="95"/>
        <v>132.79285882160082</v>
      </c>
      <c r="AE385" s="33">
        <f t="shared" si="95"/>
        <v>134.54948149475959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36.389735605718634</v>
      </c>
      <c r="D386" s="94">
        <f>+'CO2'!D386+'abs CO2'!D386+'CH4'!D386*PCG!$C$5+N2O!D386*PCG!$C$6+HFC!D386+PFC!D386+'SF6'!D386</f>
        <v>38.808631343201135</v>
      </c>
      <c r="E386" s="94">
        <f>+'CO2'!E386+'abs CO2'!E386+'CH4'!E386*PCG!$C$5+N2O!E386*PCG!$C$6+HFC!E386+PFC!E386+'SF6'!E386</f>
        <v>41.227527080683643</v>
      </c>
      <c r="F386" s="94">
        <f>+'CO2'!F386+'abs CO2'!F386+'CH4'!F386*PCG!$C$5+N2O!F386*PCG!$C$6+HFC!F386+PFC!F386+'SF6'!F386</f>
        <v>43.646422818166144</v>
      </c>
      <c r="G386" s="94">
        <f>+'CO2'!G386+'abs CO2'!G386+'CH4'!G386*PCG!$C$5+N2O!G386*PCG!$C$6+HFC!G386+PFC!G386+'SF6'!G386</f>
        <v>46.065318555648645</v>
      </c>
      <c r="H386" s="94">
        <f>+'CO2'!H386+'abs CO2'!H386+'CH4'!H386*PCG!$C$5+N2O!H386*PCG!$C$6+HFC!H386+PFC!H386+'SF6'!H386</f>
        <v>48.484214293131146</v>
      </c>
      <c r="I386" s="94">
        <f>+'CO2'!I386+'abs CO2'!I386+'CH4'!I386*PCG!$C$5+N2O!I386*PCG!$C$6+HFC!I386+PFC!I386+'SF6'!I386</f>
        <v>50.903110030613647</v>
      </c>
      <c r="J386" s="94">
        <f>+'CO2'!J386+'abs CO2'!J386+'CH4'!J386*PCG!$C$5+N2O!J386*PCG!$C$6+HFC!J386+PFC!J386+'SF6'!J386</f>
        <v>53.322005768096155</v>
      </c>
      <c r="K386" s="94">
        <f>+'CO2'!K386+'abs CO2'!K386+'CH4'!K386*PCG!$C$5+N2O!K386*PCG!$C$6+HFC!K386+PFC!K386+'SF6'!K386</f>
        <v>55.740901505578648</v>
      </c>
      <c r="L386" s="94">
        <f>+'CO2'!L386+'abs CO2'!L386+'CH4'!L386*PCG!$C$5+N2O!L386*PCG!$C$6+HFC!L386+PFC!L386+'SF6'!L386</f>
        <v>58.159797243061163</v>
      </c>
      <c r="M386" s="94">
        <f>+'CO2'!M386+'abs CO2'!M386+'CH4'!M386*PCG!$C$5+N2O!M386*PCG!$C$6+HFC!M386+PFC!M386+'SF6'!M386</f>
        <v>60.578692980543657</v>
      </c>
      <c r="N386" s="94">
        <f>+'CO2'!N386+'abs CO2'!N386+'CH4'!N386*PCG!$C$5+N2O!N386*PCG!$C$6+HFC!N386+PFC!N386+'SF6'!N386</f>
        <v>62.997588718026158</v>
      </c>
      <c r="O386" s="94">
        <f>+'CO2'!O386+'abs CO2'!O386+'CH4'!O386*PCG!$C$5+N2O!O386*PCG!$C$6+HFC!O386+PFC!O386+'SF6'!O386</f>
        <v>56.197798645675981</v>
      </c>
      <c r="P386" s="94">
        <f>+'CO2'!P386+'abs CO2'!P386+'CH4'!P386*PCG!$C$5+N2O!P386*PCG!$C$6+HFC!P386+PFC!P386+'SF6'!P386</f>
        <v>58.203765011286173</v>
      </c>
      <c r="Q386" s="94">
        <f>+'CO2'!Q386+'abs CO2'!Q386+'CH4'!Q386*PCG!$C$5+N2O!Q386*PCG!$C$6+HFC!Q386+PFC!Q386+'SF6'!Q386</f>
        <v>60.20973137689635</v>
      </c>
      <c r="R386" s="94">
        <f>+'CO2'!R386+'abs CO2'!R386+'CH4'!R386*PCG!$C$5+N2O!R386*PCG!$C$6+HFC!R386+PFC!R386+'SF6'!R386</f>
        <v>62.215697742506549</v>
      </c>
      <c r="S386" s="94">
        <f>+'CO2'!S386+'abs CO2'!S386+'CH4'!S386*PCG!$C$5+N2O!S386*PCG!$C$6+HFC!S386+PFC!S386+'SF6'!S386</f>
        <v>64.221664108116741</v>
      </c>
      <c r="T386" s="94">
        <f>+'CO2'!T386+'abs CO2'!T386+'CH4'!T386*PCG!$C$5+N2O!T386*PCG!$C$6+HFC!T386+PFC!T386+'SF6'!T386</f>
        <v>66.227630473726933</v>
      </c>
      <c r="U386" s="94">
        <f>+'CO2'!U386+'abs CO2'!U386+'CH4'!U386*PCG!$C$5+N2O!U386*PCG!$C$6+HFC!U386+PFC!U386+'SF6'!U386</f>
        <v>60.883676981635048</v>
      </c>
      <c r="V386" s="94">
        <f>+'CO2'!V386+'abs CO2'!V386+'CH4'!V386*PCG!$C$5+N2O!V386*PCG!$C$6+HFC!V386+PFC!V386+'SF6'!V386</f>
        <v>62.55695888522213</v>
      </c>
      <c r="W386" s="94">
        <f>+'CO2'!W386+'abs CO2'!W386+'CH4'!W386*PCG!$C$5+N2O!W386*PCG!$C$6+HFC!W386+PFC!W386+'SF6'!W386</f>
        <v>61.811345051326697</v>
      </c>
      <c r="X386" s="94">
        <f>+'CO2'!X386+'abs CO2'!X386+'CH4'!X386*PCG!$C$5+N2O!X386*PCG!$C$6+HFC!X386+PFC!X386+'SF6'!X386</f>
        <v>61.065731217431292</v>
      </c>
      <c r="Y386" s="94">
        <f>+'CO2'!Y386+'abs CO2'!Y386+'CH4'!Y386*PCG!$C$5+N2O!Y386*PCG!$C$6+HFC!Y386+PFC!Y386+'SF6'!Y386</f>
        <v>58.897844872386912</v>
      </c>
      <c r="Z386" s="94">
        <f>+'CO2'!Z386+'abs CO2'!Z386+'CH4'!Z386*PCG!$C$5+N2O!Z386*PCG!$C$6+HFC!Z386+PFC!Z386+'SF6'!Z386</f>
        <v>57.971523574028666</v>
      </c>
      <c r="AA386" s="94">
        <f>+'CO2'!AA386+'abs CO2'!AA386+'CH4'!AA386*PCG!$C$5+N2O!AA386*PCG!$C$6+HFC!AA386+PFC!AA386+'SF6'!AA386</f>
        <v>44.670106107851517</v>
      </c>
      <c r="AB386" s="94">
        <f>+'CO2'!AB386+'abs CO2'!AB386+'CH4'!AB386*PCG!$C$5+N2O!AB386*PCG!$C$6+HFC!AB386+PFC!AB386+'SF6'!AB386</f>
        <v>42.350776245278304</v>
      </c>
      <c r="AC386" s="94">
        <f>+'CO2'!AC386+'abs CO2'!AC386+'CH4'!AC386*PCG!$C$5+N2O!AC386*PCG!$C$6+HFC!AC386+PFC!AC386+'SF6'!AC386</f>
        <v>40.031446382705091</v>
      </c>
      <c r="AD386" s="94">
        <f>+'CO2'!AD386+'abs CO2'!AD386+'CH4'!AD386*PCG!$C$5+N2O!AD386*PCG!$C$6+HFC!AD386+PFC!AD386+'SF6'!AD386</f>
        <v>49.633737170643059</v>
      </c>
      <c r="AE386" s="94">
        <f>+'CO2'!AE386+'abs CO2'!AE386+'CH4'!AE386*PCG!$C$5+N2O!AE386*PCG!$C$6+HFC!AE386+PFC!AE386+'SF6'!AE386</f>
        <v>49.956220374216812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27.510063795742521</v>
      </c>
      <c r="D387" s="94">
        <f>+'CO2'!D387+'abs CO2'!D387+'CH4'!D387*PCG!$C$5+N2O!D387*PCG!$C$6+HFC!D387+PFC!D387+'SF6'!D387</f>
        <v>31.698000091485028</v>
      </c>
      <c r="E387" s="94">
        <f>+'CO2'!E387+'abs CO2'!E387+'CH4'!E387*PCG!$C$5+N2O!E387*PCG!$C$6+HFC!E387+PFC!E387+'SF6'!E387</f>
        <v>35.885936387227531</v>
      </c>
      <c r="F387" s="94">
        <f>+'CO2'!F387+'abs CO2'!F387+'CH4'!F387*PCG!$C$5+N2O!F387*PCG!$C$6+HFC!F387+PFC!F387+'SF6'!F387</f>
        <v>40.073872682970034</v>
      </c>
      <c r="G387" s="94">
        <f>+'CO2'!G387+'abs CO2'!G387+'CH4'!G387*PCG!$C$5+N2O!G387*PCG!$C$6+HFC!G387+PFC!G387+'SF6'!G387</f>
        <v>44.261808978712537</v>
      </c>
      <c r="H387" s="94">
        <f>+'CO2'!H387+'abs CO2'!H387+'CH4'!H387*PCG!$C$5+N2O!H387*PCG!$C$6+HFC!H387+PFC!H387+'SF6'!H387</f>
        <v>48.44974527445504</v>
      </c>
      <c r="I387" s="94">
        <f>+'CO2'!I387+'abs CO2'!I387+'CH4'!I387*PCG!$C$5+N2O!I387*PCG!$C$6+HFC!I387+PFC!I387+'SF6'!I387</f>
        <v>52.637681570197543</v>
      </c>
      <c r="J387" s="94">
        <f>+'CO2'!J387+'abs CO2'!J387+'CH4'!J387*PCG!$C$5+N2O!J387*PCG!$C$6+HFC!J387+PFC!J387+'SF6'!J387</f>
        <v>56.825617865940046</v>
      </c>
      <c r="K387" s="94">
        <f>+'CO2'!K387+'abs CO2'!K387+'CH4'!K387*PCG!$C$5+N2O!K387*PCG!$C$6+HFC!K387+PFC!K387+'SF6'!K387</f>
        <v>61.013554161682563</v>
      </c>
      <c r="L387" s="94">
        <f>+'CO2'!L387+'abs CO2'!L387+'CH4'!L387*PCG!$C$5+N2O!L387*PCG!$C$6+HFC!L387+PFC!L387+'SF6'!L387</f>
        <v>65.201490457425052</v>
      </c>
      <c r="M387" s="94">
        <f>+'CO2'!M387+'abs CO2'!M387+'CH4'!M387*PCG!$C$5+N2O!M387*PCG!$C$6+HFC!M387+PFC!M387+'SF6'!M387</f>
        <v>69.389426753167541</v>
      </c>
      <c r="N387" s="94">
        <f>+'CO2'!N387+'abs CO2'!N387+'CH4'!N387*PCG!$C$5+N2O!N387*PCG!$C$6+HFC!N387+PFC!N387+'SF6'!N387</f>
        <v>73.577363048910058</v>
      </c>
      <c r="O387" s="94">
        <f>+'CO2'!O387+'abs CO2'!O387+'CH4'!O387*PCG!$C$5+N2O!O387*PCG!$C$6+HFC!O387+PFC!O387+'SF6'!O387</f>
        <v>67.329778762414094</v>
      </c>
      <c r="P387" s="94">
        <f>+'CO2'!P387+'abs CO2'!P387+'CH4'!P387*PCG!$C$5+N2O!P387*PCG!$C$6+HFC!P387+PFC!P387+'SF6'!P387</f>
        <v>69.929085684709335</v>
      </c>
      <c r="Q387" s="94">
        <f>+'CO2'!Q387+'abs CO2'!Q387+'CH4'!Q387*PCG!$C$5+N2O!Q387*PCG!$C$6+HFC!Q387+PFC!Q387+'SF6'!Q387</f>
        <v>72.528392607004591</v>
      </c>
      <c r="R387" s="94">
        <f>+'CO2'!R387+'abs CO2'!R387+'CH4'!R387*PCG!$C$5+N2O!R387*PCG!$C$6+HFC!R387+PFC!R387+'SF6'!R387</f>
        <v>75.127699529299846</v>
      </c>
      <c r="S387" s="94">
        <f>+'CO2'!S387+'abs CO2'!S387+'CH4'!S387*PCG!$C$5+N2O!S387*PCG!$C$6+HFC!S387+PFC!S387+'SF6'!S387</f>
        <v>77.727006451595088</v>
      </c>
      <c r="T387" s="94">
        <f>+'CO2'!T387+'abs CO2'!T387+'CH4'!T387*PCG!$C$5+N2O!T387*PCG!$C$6+HFC!T387+PFC!T387+'SF6'!T387</f>
        <v>80.326313373890343</v>
      </c>
      <c r="U387" s="94">
        <f>+'CO2'!U387+'abs CO2'!U387+'CH4'!U387*PCG!$C$5+N2O!U387*PCG!$C$6+HFC!U387+PFC!U387+'SF6'!U387</f>
        <v>74.519228716049057</v>
      </c>
      <c r="V387" s="94">
        <f>+'CO2'!V387+'abs CO2'!V387+'CH4'!V387*PCG!$C$5+N2O!V387*PCG!$C$6+HFC!V387+PFC!V387+'SF6'!V387</f>
        <v>75.838806420845131</v>
      </c>
      <c r="W387" s="94">
        <f>+'CO2'!W387+'abs CO2'!W387+'CH4'!W387*PCG!$C$5+N2O!W387*PCG!$C$6+HFC!W387+PFC!W387+'SF6'!W387</f>
        <v>72.970447829898703</v>
      </c>
      <c r="X387" s="94">
        <f>+'CO2'!X387+'abs CO2'!X387+'CH4'!X387*PCG!$C$5+N2O!X387*PCG!$C$6+HFC!X387+PFC!X387+'SF6'!X387</f>
        <v>70.10208923895226</v>
      </c>
      <c r="Y387" s="94">
        <f>+'CO2'!Y387+'abs CO2'!Y387+'CH4'!Y387*PCG!$C$5+N2O!Y387*PCG!$C$6+HFC!Y387+PFC!Y387+'SF6'!Y387</f>
        <v>67.233730648005832</v>
      </c>
      <c r="Z387" s="94">
        <f>+'CO2'!Z387+'abs CO2'!Z387+'CH4'!Z387*PCG!$C$5+N2O!Z387*PCG!$C$6+HFC!Z387+PFC!Z387+'SF6'!Z387</f>
        <v>64.365372057059389</v>
      </c>
      <c r="AA387" s="94">
        <f>+'CO2'!AA387+'abs CO2'!AA387+'CH4'!AA387*PCG!$C$5+N2O!AA387*PCG!$C$6+HFC!AA387+PFC!AA387+'SF6'!AA387</f>
        <v>53.122139813565461</v>
      </c>
      <c r="AB387" s="94">
        <f>+'CO2'!AB387+'abs CO2'!AB387+'CH4'!AB387*PCG!$C$5+N2O!AB387*PCG!$C$6+HFC!AB387+PFC!AB387+'SF6'!AB387</f>
        <v>48.978850070071509</v>
      </c>
      <c r="AC387" s="94">
        <f>+'CO2'!AC387+'abs CO2'!AC387+'CH4'!AC387*PCG!$C$5+N2O!AC387*PCG!$C$6+HFC!AC387+PFC!AC387+'SF6'!AC387</f>
        <v>44.835560326577585</v>
      </c>
      <c r="AD387" s="94">
        <f>+'CO2'!AD387+'abs CO2'!AD387+'CH4'!AD387*PCG!$C$5+N2O!AD387*PCG!$C$6+HFC!AD387+PFC!AD387+'SF6'!AD387</f>
        <v>78.811881069774898</v>
      </c>
      <c r="AE387" s="94">
        <f>+'CO2'!AE387+'abs CO2'!AE387+'CH4'!AE387*PCG!$C$5+N2O!AE387*PCG!$C$6+HFC!AE387+PFC!AE387+'SF6'!AE387</f>
        <v>80.471649491543658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0.38773618985250002</v>
      </c>
      <c r="D388" s="94">
        <f>+'CO2'!D388+'abs CO2'!D388+'CH4'!D388*PCG!$C$5+N2O!D388*PCG!$C$6+HFC!D388+PFC!D388+'SF6'!D388</f>
        <v>0.77547237970500005</v>
      </c>
      <c r="E388" s="94">
        <f>+'CO2'!E388+'abs CO2'!E388+'CH4'!E388*PCG!$C$5+N2O!E388*PCG!$C$6+HFC!E388+PFC!E388+'SF6'!E388</f>
        <v>1.1632085695574996</v>
      </c>
      <c r="F388" s="94">
        <f>+'CO2'!F388+'abs CO2'!F388+'CH4'!F388*PCG!$C$5+N2O!F388*PCG!$C$6+HFC!F388+PFC!F388+'SF6'!F388</f>
        <v>1.5509447594100001</v>
      </c>
      <c r="G388" s="94">
        <f>+'CO2'!G388+'abs CO2'!G388+'CH4'!G388*PCG!$C$5+N2O!G388*PCG!$C$6+HFC!G388+PFC!G388+'SF6'!G388</f>
        <v>1.9386809492625003</v>
      </c>
      <c r="H388" s="94">
        <f>+'CO2'!H388+'abs CO2'!H388+'CH4'!H388*PCG!$C$5+N2O!H388*PCG!$C$6+HFC!H388+PFC!H388+'SF6'!H388</f>
        <v>2.3264171391150001</v>
      </c>
      <c r="I388" s="94">
        <f>+'CO2'!I388+'abs CO2'!I388+'CH4'!I388*PCG!$C$5+N2O!I388*PCG!$C$6+HFC!I388+PFC!I388+'SF6'!I388</f>
        <v>2.7141533289674999</v>
      </c>
      <c r="J388" s="94">
        <f>+'CO2'!J388+'abs CO2'!J388+'CH4'!J388*PCG!$C$5+N2O!J388*PCG!$C$6+HFC!J388+PFC!J388+'SF6'!J388</f>
        <v>3.1018895188200002</v>
      </c>
      <c r="K388" s="94">
        <f>+'CO2'!K388+'abs CO2'!K388+'CH4'!K388*PCG!$C$5+N2O!K388*PCG!$C$6+HFC!K388+PFC!K388+'SF6'!K388</f>
        <v>3.4896257086725009</v>
      </c>
      <c r="L388" s="94">
        <f>+'CO2'!L388+'abs CO2'!L388+'CH4'!L388*PCG!$C$5+N2O!L388*PCG!$C$6+HFC!L388+PFC!L388+'SF6'!L388</f>
        <v>3.8773618985250007</v>
      </c>
      <c r="M388" s="94">
        <f>+'CO2'!M388+'abs CO2'!M388+'CH4'!M388*PCG!$C$5+N2O!M388*PCG!$C$6+HFC!M388+PFC!M388+'SF6'!M388</f>
        <v>4.2650980883775</v>
      </c>
      <c r="N388" s="94">
        <f>+'CO2'!N388+'abs CO2'!N388+'CH4'!N388*PCG!$C$5+N2O!N388*PCG!$C$6+HFC!N388+PFC!N388+'SF6'!N388</f>
        <v>4.6528342782300003</v>
      </c>
      <c r="O388" s="94">
        <f>+'CO2'!O388+'abs CO2'!O388+'CH4'!O388*PCG!$C$5+N2O!O388*PCG!$C$6+HFC!O388+PFC!O388+'SF6'!O388</f>
        <v>4.9020216640599719</v>
      </c>
      <c r="P388" s="94">
        <f>+'CO2'!P388+'abs CO2'!P388+'CH4'!P388*PCG!$C$5+N2O!P388*PCG!$C$6+HFC!P388+PFC!P388+'SF6'!P388</f>
        <v>5.1512090498899443</v>
      </c>
      <c r="Q388" s="94">
        <f>+'CO2'!Q388+'abs CO2'!Q388+'CH4'!Q388*PCG!$C$5+N2O!Q388*PCG!$C$6+HFC!Q388+PFC!Q388+'SF6'!Q388</f>
        <v>5.4003964357199186</v>
      </c>
      <c r="R388" s="94">
        <f>+'CO2'!R388+'abs CO2'!R388+'CH4'!R388*PCG!$C$5+N2O!R388*PCG!$C$6+HFC!R388+PFC!R388+'SF6'!R388</f>
        <v>5.6495838215498919</v>
      </c>
      <c r="S388" s="94">
        <f>+'CO2'!S388+'abs CO2'!S388+'CH4'!S388*PCG!$C$5+N2O!S388*PCG!$C$6+HFC!S388+PFC!S388+'SF6'!S388</f>
        <v>5.8987712073798626</v>
      </c>
      <c r="T388" s="94">
        <f>+'CO2'!T388+'abs CO2'!T388+'CH4'!T388*PCG!$C$5+N2O!T388*PCG!$C$6+HFC!T388+PFC!T388+'SF6'!T388</f>
        <v>6.147958593209836</v>
      </c>
      <c r="U388" s="94">
        <f>+'CO2'!U388+'abs CO2'!U388+'CH4'!U388*PCG!$C$5+N2O!U388*PCG!$C$6+HFC!U388+PFC!U388+'SF6'!U388</f>
        <v>6.2855372202438833</v>
      </c>
      <c r="V388" s="94">
        <f>+'CO2'!V388+'abs CO2'!V388+'CH4'!V388*PCG!$C$5+N2O!V388*PCG!$C$6+HFC!V388+PFC!V388+'SF6'!V388</f>
        <v>6.4231158472779297</v>
      </c>
      <c r="W388" s="94">
        <f>+'CO2'!W388+'abs CO2'!W388+'CH4'!W388*PCG!$C$5+N2O!W388*PCG!$C$6+HFC!W388+PFC!W388+'SF6'!W388</f>
        <v>6.1729582844594777</v>
      </c>
      <c r="X388" s="94">
        <f>+'CO2'!X388+'abs CO2'!X388+'CH4'!X388*PCG!$C$5+N2O!X388*PCG!$C$6+HFC!X388+PFC!X388+'SF6'!X388</f>
        <v>5.9228007216410257</v>
      </c>
      <c r="Y388" s="94">
        <f>+'CO2'!Y388+'abs CO2'!Y388+'CH4'!Y388*PCG!$C$5+N2O!Y388*PCG!$C$6+HFC!Y388+PFC!Y388+'SF6'!Y388</f>
        <v>5.6726431588225736</v>
      </c>
      <c r="Z388" s="94">
        <f>+'CO2'!Z388+'abs CO2'!Z388+'CH4'!Z388*PCG!$C$5+N2O!Z388*PCG!$C$6+HFC!Z388+PFC!Z388+'SF6'!Z388</f>
        <v>5.4224855960041189</v>
      </c>
      <c r="AA388" s="94">
        <f>+'CO2'!AA388+'abs CO2'!AA388+'CH4'!AA388*PCG!$C$5+N2O!AA388*PCG!$C$6+HFC!AA388+PFC!AA388+'SF6'!AA388</f>
        <v>5.1392802417916208</v>
      </c>
      <c r="AB388" s="94">
        <f>+'CO2'!AB388+'abs CO2'!AB388+'CH4'!AB388*PCG!$C$5+N2O!AB388*PCG!$C$6+HFC!AB388+PFC!AB388+'SF6'!AB388</f>
        <v>4.8560748875791218</v>
      </c>
      <c r="AC388" s="94">
        <f>+'CO2'!AC388+'abs CO2'!AC388+'CH4'!AC388*PCG!$C$5+N2O!AC388*PCG!$C$6+HFC!AC388+PFC!AC388+'SF6'!AC388</f>
        <v>4.5728695333666192</v>
      </c>
      <c r="AD388" s="94">
        <f>+'CO2'!AD388+'abs CO2'!AD388+'CH4'!AD388*PCG!$C$5+N2O!AD388*PCG!$C$6+HFC!AD388+PFC!AD388+'SF6'!AD388</f>
        <v>4.34724058118287</v>
      </c>
      <c r="AE388" s="94">
        <f>+'CO2'!AE388+'abs CO2'!AE388+'CH4'!AE388*PCG!$C$5+N2O!AE388*PCG!$C$6+HFC!AE388+PFC!AE388+'SF6'!AE388</f>
        <v>4.1216116289991183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614.51612239708197</v>
      </c>
      <c r="D391" s="33">
        <f t="shared" si="96"/>
        <v>608.08639963687517</v>
      </c>
      <c r="E391" s="33">
        <f t="shared" si="96"/>
        <v>600.79481970881568</v>
      </c>
      <c r="F391" s="33">
        <f t="shared" si="96"/>
        <v>594.29649919764267</v>
      </c>
      <c r="G391" s="33">
        <f t="shared" si="96"/>
        <v>587.67925534986466</v>
      </c>
      <c r="H391" s="33">
        <f t="shared" si="96"/>
        <v>580.28157735688524</v>
      </c>
      <c r="I391" s="33">
        <f t="shared" si="96"/>
        <v>573.54893076920337</v>
      </c>
      <c r="J391" s="33">
        <f t="shared" si="96"/>
        <v>568.08422389951352</v>
      </c>
      <c r="K391" s="33">
        <f t="shared" si="96"/>
        <v>559.94051477499465</v>
      </c>
      <c r="L391" s="33">
        <f t="shared" si="96"/>
        <v>554.8601412680456</v>
      </c>
      <c r="M391" s="33">
        <f t="shared" si="96"/>
        <v>545.86399014347091</v>
      </c>
      <c r="N391" s="33">
        <f t="shared" si="96"/>
        <v>538.93815945218898</v>
      </c>
      <c r="O391" s="33">
        <f t="shared" si="96"/>
        <v>284.38743904300634</v>
      </c>
      <c r="P391" s="33">
        <f t="shared" si="96"/>
        <v>276.04040773916557</v>
      </c>
      <c r="Q391" s="33">
        <f t="shared" si="96"/>
        <v>269.40740307497424</v>
      </c>
      <c r="R391" s="33">
        <f t="shared" si="96"/>
        <v>261.9395534780794</v>
      </c>
      <c r="S391" s="33">
        <f t="shared" si="96"/>
        <v>254.66875734297392</v>
      </c>
      <c r="T391" s="33">
        <f t="shared" si="96"/>
        <v>255.5319290650998</v>
      </c>
      <c r="U391" s="33">
        <f t="shared" si="96"/>
        <v>41.556026609985892</v>
      </c>
      <c r="V391" s="33">
        <f t="shared" si="96"/>
        <v>33.699448737990132</v>
      </c>
      <c r="W391" s="33">
        <f t="shared" si="96"/>
        <v>32.093751508304848</v>
      </c>
      <c r="X391" s="33">
        <f t="shared" si="96"/>
        <v>31.279615322411527</v>
      </c>
      <c r="Y391" s="33">
        <f t="shared" si="96"/>
        <v>31.271693835705467</v>
      </c>
      <c r="Z391" s="33">
        <f t="shared" si="96"/>
        <v>30.536730159520921</v>
      </c>
      <c r="AA391" s="33">
        <f t="shared" si="96"/>
        <v>82.208769122754802</v>
      </c>
      <c r="AB391" s="33">
        <f t="shared" si="96"/>
        <v>89.750431516585905</v>
      </c>
      <c r="AC391" s="33">
        <f t="shared" si="96"/>
        <v>95.34099114609181</v>
      </c>
      <c r="AD391" s="33">
        <f t="shared" si="96"/>
        <v>478.62312616833697</v>
      </c>
      <c r="AE391" s="33">
        <f t="shared" si="96"/>
        <v>475.95678719718063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0.10839254155199998</v>
      </c>
      <c r="D392" s="94">
        <f>+'CO2'!D392+'abs CO2'!D392+'CH4'!D392*PCG!$C$5+N2O!D392*PCG!$C$6+HFC!D392+PFC!D392+'SF6'!D392</f>
        <v>0.54797231069280006</v>
      </c>
      <c r="E392" s="94">
        <f>+'CO2'!E392+'abs CO2'!E392+'CH4'!E392*PCG!$C$5+N2O!E392*PCG!$C$6+HFC!E392+PFC!E392+'SF6'!E392</f>
        <v>0.12569491198080002</v>
      </c>
      <c r="F392" s="94">
        <f>+'CO2'!F392+'abs CO2'!F392+'CH4'!F392*PCG!$C$5+N2O!F392*PCG!$C$6+HFC!F392+PFC!F392+'SF6'!F392</f>
        <v>0.49667693015520004</v>
      </c>
      <c r="G392" s="94">
        <f>+'CO2'!G392+'abs CO2'!G392+'CH4'!G392*PCG!$C$5+N2O!G392*PCG!$C$6+HFC!G392+PFC!G392+'SF6'!G392</f>
        <v>0.74873561172479997</v>
      </c>
      <c r="H392" s="94">
        <f>+'CO2'!H392+'abs CO2'!H392+'CH4'!H392*PCG!$C$5+N2O!H392*PCG!$C$6+HFC!H392+PFC!H392+'SF6'!H392</f>
        <v>0.2203601480928</v>
      </c>
      <c r="I392" s="94">
        <f>+'CO2'!I392+'abs CO2'!I392+'CH4'!I392*PCG!$C$5+N2O!I392*PCG!$C$6+HFC!I392+PFC!I392+'SF6'!I392</f>
        <v>0.35701608975839993</v>
      </c>
      <c r="J392" s="94">
        <f>+'CO2'!J392+'abs CO2'!J392+'CH4'!J392*PCG!$C$5+N2O!J392*PCG!$C$6+HFC!J392+PFC!J392+'SF6'!J392</f>
        <v>1.7616117494160002</v>
      </c>
      <c r="K392" s="94">
        <f>+'CO2'!K392+'abs CO2'!K392+'CH4'!K392*PCG!$C$5+N2O!K392*PCG!$C$6+HFC!K392+PFC!K392+'SF6'!K392</f>
        <v>0.48720515424480004</v>
      </c>
      <c r="L392" s="94">
        <f>+'CO2'!L392+'abs CO2'!L392+'CH4'!L392*PCG!$C$5+N2O!L392*PCG!$C$6+HFC!L392+PFC!L392+'SF6'!L392</f>
        <v>2.2761341766432004</v>
      </c>
      <c r="M392" s="94">
        <f>+'CO2'!M392+'abs CO2'!M392+'CH4'!M392*PCG!$C$5+N2O!M392*PCG!$C$6+HFC!M392+PFC!M392+'SF6'!M392</f>
        <v>0.14928558141600001</v>
      </c>
      <c r="N392" s="94">
        <f>+'CO2'!N392+'abs CO2'!N392+'CH4'!N392*PCG!$C$5+N2O!N392*PCG!$C$6+HFC!N392+PFC!N392+'SF6'!N392</f>
        <v>9.2757419481599976E-2</v>
      </c>
      <c r="O392" s="94">
        <f>+'CO2'!O392+'abs CO2'!O392+'CH4'!O392*PCG!$C$5+N2O!O392*PCG!$C$6+HFC!O392+PFC!O392+'SF6'!O392</f>
        <v>1.5054451862831999</v>
      </c>
      <c r="P392" s="94">
        <f>+'CO2'!P392+'abs CO2'!P392+'CH4'!P392*PCG!$C$5+N2O!P392*PCG!$C$6+HFC!P392+PFC!P392+'SF6'!P392</f>
        <v>0.29171010384000007</v>
      </c>
      <c r="Q392" s="94">
        <f>+'CO2'!Q392+'abs CO2'!Q392+'CH4'!Q392*PCG!$C$5+N2O!Q392*PCG!$C$6+HFC!Q392+PFC!Q392+'SF6'!Q392</f>
        <v>0.68837177998080001</v>
      </c>
      <c r="R392" s="94">
        <f>+'CO2'!R392+'abs CO2'!R392+'CH4'!R392*PCG!$C$5+N2O!R392*PCG!$C$6+HFC!R392+PFC!R392+'SF6'!R392</f>
        <v>0.45744828554880002</v>
      </c>
      <c r="S392" s="94">
        <f>+'CO2'!S392+'abs CO2'!S392+'CH4'!S392*PCG!$C$5+N2O!S392*PCG!$C$6+HFC!S392+PFC!S392+'SF6'!S392</f>
        <v>0.11676541975200003</v>
      </c>
      <c r="T392" s="94">
        <f>+'CO2'!T392+'abs CO2'!T392+'CH4'!T392*PCG!$C$5+N2O!T392*PCG!$C$6+HFC!T392+PFC!T392+'SF6'!T392</f>
        <v>0.52155551522879984</v>
      </c>
      <c r="U392" s="94">
        <f>+'CO2'!U392+'abs CO2'!U392+'CH4'!U392*PCG!$C$5+N2O!U392*PCG!$C$6+HFC!U392+PFC!U392+'SF6'!U392</f>
        <v>0.59590926737280014</v>
      </c>
      <c r="V392" s="94">
        <f>+'CO2'!V392+'abs CO2'!V392+'CH4'!V392*PCG!$C$5+N2O!V392*PCG!$C$6+HFC!V392+PFC!V392+'SF6'!V392</f>
        <v>1.6244822578607998</v>
      </c>
      <c r="W392" s="94">
        <f>+'CO2'!W392+'abs CO2'!W392+'CH4'!W392*PCG!$C$5+N2O!W392*PCG!$C$6+HFC!W392+PFC!W392+'SF6'!W392</f>
        <v>0.495440305488</v>
      </c>
      <c r="X392" s="94">
        <f>+'CO2'!X392+'abs CO2'!X392+'CH4'!X392*PCG!$C$5+N2O!X392*PCG!$C$6+HFC!X392+PFC!X392+'SF6'!X392</f>
        <v>0.15795939690719996</v>
      </c>
      <c r="Y392" s="94">
        <f>+'CO2'!Y392+'abs CO2'!Y392+'CH4'!Y392*PCG!$C$5+N2O!Y392*PCG!$C$6+HFC!Y392+PFC!Y392+'SF6'!Y392</f>
        <v>0.62669318751359993</v>
      </c>
      <c r="Z392" s="94">
        <f>+'CO2'!Z392+'abs CO2'!Z392+'CH4'!Z392*PCG!$C$5+N2O!Z392*PCG!$C$6+HFC!Z392+PFC!Z392+'SF6'!Z392</f>
        <v>0.36838478864159996</v>
      </c>
      <c r="AA392" s="94">
        <f>+'CO2'!AA392+'abs CO2'!AA392+'CH4'!AA392*PCG!$C$5+N2O!AA392*PCG!$C$6+HFC!AA392+PFC!AA392+'SF6'!AA392</f>
        <v>1.251591888748032</v>
      </c>
      <c r="AB392" s="94">
        <f>+'CO2'!AB392+'abs CO2'!AB392+'CH4'!AB392*PCG!$C$5+N2O!AB392*PCG!$C$6+HFC!AB392+PFC!AB392+'SF6'!AB392</f>
        <v>1.9280849878041115</v>
      </c>
      <c r="AC392" s="94">
        <f>+'CO2'!AC392+'abs CO2'!AC392+'CH4'!AC392*PCG!$C$5+N2O!AC392*PCG!$C$6+HFC!AC392+PFC!AC392+'SF6'!AC392</f>
        <v>0.65347532253503993</v>
      </c>
      <c r="AD392" s="94">
        <f>+'CO2'!AD392+'abs CO2'!AD392+'CH4'!AD392*PCG!$C$5+N2O!AD392*PCG!$C$6+HFC!AD392+PFC!AD392+'SF6'!AD392</f>
        <v>3.7675128925350725</v>
      </c>
      <c r="AE392" s="94">
        <f>+'CO2'!AE392+'abs CO2'!AE392+'CH4'!AE392*PCG!$C$5+N2O!AE392*PCG!$C$6+HFC!AE392+PFC!AE392+'SF6'!AE392</f>
        <v>0.45621155453875201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614.40772985552996</v>
      </c>
      <c r="D393" s="33">
        <f t="shared" si="97"/>
        <v>607.53842732618239</v>
      </c>
      <c r="E393" s="33">
        <f t="shared" si="97"/>
        <v>600.66912479683492</v>
      </c>
      <c r="F393" s="33">
        <f t="shared" si="97"/>
        <v>593.79982226748746</v>
      </c>
      <c r="G393" s="33">
        <f t="shared" si="97"/>
        <v>586.93051973813988</v>
      </c>
      <c r="H393" s="33">
        <f t="shared" si="97"/>
        <v>580.06121720879241</v>
      </c>
      <c r="I393" s="33">
        <f t="shared" si="97"/>
        <v>573.19191467944495</v>
      </c>
      <c r="J393" s="33">
        <f t="shared" si="97"/>
        <v>566.32261215009748</v>
      </c>
      <c r="K393" s="33">
        <f t="shared" si="97"/>
        <v>559.45330962074991</v>
      </c>
      <c r="L393" s="33">
        <f t="shared" si="97"/>
        <v>552.58400709140244</v>
      </c>
      <c r="M393" s="33">
        <f t="shared" si="97"/>
        <v>545.71470456205486</v>
      </c>
      <c r="N393" s="33">
        <f t="shared" si="97"/>
        <v>538.8454020327074</v>
      </c>
      <c r="O393" s="33">
        <f t="shared" si="97"/>
        <v>282.88199385672311</v>
      </c>
      <c r="P393" s="33">
        <f t="shared" si="97"/>
        <v>275.74869763532558</v>
      </c>
      <c r="Q393" s="33">
        <f t="shared" si="97"/>
        <v>268.71903129499344</v>
      </c>
      <c r="R393" s="33">
        <f t="shared" si="97"/>
        <v>261.48210519253058</v>
      </c>
      <c r="S393" s="33">
        <f t="shared" si="97"/>
        <v>254.55199192322192</v>
      </c>
      <c r="T393" s="33">
        <f t="shared" si="97"/>
        <v>255.01037354987099</v>
      </c>
      <c r="U393" s="33">
        <f t="shared" si="97"/>
        <v>40.960117342613088</v>
      </c>
      <c r="V393" s="33">
        <f t="shared" si="97"/>
        <v>32.074966480129333</v>
      </c>
      <c r="W393" s="33">
        <f t="shared" si="97"/>
        <v>31.598311202816845</v>
      </c>
      <c r="X393" s="33">
        <f t="shared" si="97"/>
        <v>31.121655925504328</v>
      </c>
      <c r="Y393" s="33">
        <f t="shared" si="97"/>
        <v>30.645000648191868</v>
      </c>
      <c r="Z393" s="33">
        <f t="shared" si="97"/>
        <v>30.168345370879322</v>
      </c>
      <c r="AA393" s="33">
        <f t="shared" si="97"/>
        <v>80.957177234006764</v>
      </c>
      <c r="AB393" s="33">
        <f t="shared" si="97"/>
        <v>87.822346528781793</v>
      </c>
      <c r="AC393" s="33">
        <f t="shared" si="97"/>
        <v>94.687515823556765</v>
      </c>
      <c r="AD393" s="33">
        <f t="shared" si="97"/>
        <v>474.85561327580189</v>
      </c>
      <c r="AE393" s="33">
        <f t="shared" si="97"/>
        <v>475.50057564264188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592.94048238487744</v>
      </c>
      <c r="D394" s="94">
        <f>+'CO2'!D394+'abs CO2'!D394+'CH4'!D394*PCG!$C$5+N2O!D394*PCG!$C$6+HFC!D394+PFC!D394+'SF6'!D394</f>
        <v>592.94048238487744</v>
      </c>
      <c r="E394" s="94">
        <f>+'CO2'!E394+'abs CO2'!E394+'CH4'!E394*PCG!$C$5+N2O!E394*PCG!$C$6+HFC!E394+PFC!E394+'SF6'!E394</f>
        <v>592.94048238487744</v>
      </c>
      <c r="F394" s="94">
        <f>+'CO2'!F394+'abs CO2'!F394+'CH4'!F394*PCG!$C$5+N2O!F394*PCG!$C$6+HFC!F394+PFC!F394+'SF6'!F394</f>
        <v>592.94048238487744</v>
      </c>
      <c r="G394" s="94">
        <f>+'CO2'!G394+'abs CO2'!G394+'CH4'!G394*PCG!$C$5+N2O!G394*PCG!$C$6+HFC!G394+PFC!G394+'SF6'!G394</f>
        <v>592.94048238487744</v>
      </c>
      <c r="H394" s="94">
        <f>+'CO2'!H394+'abs CO2'!H394+'CH4'!H394*PCG!$C$5+N2O!H394*PCG!$C$6+HFC!H394+PFC!H394+'SF6'!H394</f>
        <v>592.94048238487744</v>
      </c>
      <c r="I394" s="94">
        <f>+'CO2'!I394+'abs CO2'!I394+'CH4'!I394*PCG!$C$5+N2O!I394*PCG!$C$6+HFC!I394+PFC!I394+'SF6'!I394</f>
        <v>592.94048238487744</v>
      </c>
      <c r="J394" s="94">
        <f>+'CO2'!J394+'abs CO2'!J394+'CH4'!J394*PCG!$C$5+N2O!J394*PCG!$C$6+HFC!J394+PFC!J394+'SF6'!J394</f>
        <v>592.94048238487744</v>
      </c>
      <c r="K394" s="94">
        <f>+'CO2'!K394+'abs CO2'!K394+'CH4'!K394*PCG!$C$5+N2O!K394*PCG!$C$6+HFC!K394+PFC!K394+'SF6'!K394</f>
        <v>592.94048238487744</v>
      </c>
      <c r="L394" s="94">
        <f>+'CO2'!L394+'abs CO2'!L394+'CH4'!L394*PCG!$C$5+N2O!L394*PCG!$C$6+HFC!L394+PFC!L394+'SF6'!L394</f>
        <v>592.94048238487744</v>
      </c>
      <c r="M394" s="94">
        <f>+'CO2'!M394+'abs CO2'!M394+'CH4'!M394*PCG!$C$5+N2O!M394*PCG!$C$6+HFC!M394+PFC!M394+'SF6'!M394</f>
        <v>592.94048238487744</v>
      </c>
      <c r="N394" s="94">
        <f>+'CO2'!N394+'abs CO2'!N394+'CH4'!N394*PCG!$C$5+N2O!N394*PCG!$C$6+HFC!N394+PFC!N394+'SF6'!N394</f>
        <v>592.94048238487744</v>
      </c>
      <c r="O394" s="94">
        <f>+'CO2'!O394+'abs CO2'!O394+'CH4'!O394*PCG!$C$5+N2O!O394*PCG!$C$6+HFC!O394+PFC!O394+'SF6'!O394</f>
        <v>343.02137043029063</v>
      </c>
      <c r="P394" s="94">
        <f>+'CO2'!P394+'abs CO2'!P394+'CH4'!P394*PCG!$C$5+N2O!P394*PCG!$C$6+HFC!P394+PFC!P394+'SF6'!P394</f>
        <v>343.02137043029063</v>
      </c>
      <c r="Q394" s="94">
        <f>+'CO2'!Q394+'abs CO2'!Q394+'CH4'!Q394*PCG!$C$5+N2O!Q394*PCG!$C$6+HFC!Q394+PFC!Q394+'SF6'!Q394</f>
        <v>343.12500031135602</v>
      </c>
      <c r="R394" s="94">
        <f>+'CO2'!R394+'abs CO2'!R394+'CH4'!R394*PCG!$C$5+N2O!R394*PCG!$C$6+HFC!R394+PFC!R394+'SF6'!R394</f>
        <v>343.02137043029063</v>
      </c>
      <c r="S394" s="94">
        <f>+'CO2'!S394+'abs CO2'!S394+'CH4'!S394*PCG!$C$5+N2O!S394*PCG!$C$6+HFC!S394+PFC!S394+'SF6'!S394</f>
        <v>343.22455338237944</v>
      </c>
      <c r="T394" s="94">
        <f>+'CO2'!T394+'abs CO2'!T394+'CH4'!T394*PCG!$C$5+N2O!T394*PCG!$C$6+HFC!T394+PFC!T394+'SF6'!T394</f>
        <v>350.81623123042601</v>
      </c>
      <c r="U394" s="94">
        <f>+'CO2'!U394+'abs CO2'!U394+'CH4'!U394*PCG!$C$5+N2O!U394*PCG!$C$6+HFC!U394+PFC!U394+'SF6'!U394</f>
        <v>143.2346828298281</v>
      </c>
      <c r="V394" s="94">
        <f>+'CO2'!V394+'abs CO2'!V394+'CH4'!V394*PCG!$C$5+N2O!V394*PCG!$C$6+HFC!V394+PFC!V394+'SF6'!V394</f>
        <v>141.69548977400436</v>
      </c>
      <c r="W394" s="94">
        <f>+'CO2'!W394+'abs CO2'!W394+'CH4'!W394*PCG!$C$5+N2O!W394*PCG!$C$6+HFC!W394+PFC!W394+'SF6'!W394</f>
        <v>141.69548977400436</v>
      </c>
      <c r="X394" s="94">
        <f>+'CO2'!X394+'abs CO2'!X394+'CH4'!X394*PCG!$C$5+N2O!X394*PCG!$C$6+HFC!X394+PFC!X394+'SF6'!X394</f>
        <v>141.69548977400436</v>
      </c>
      <c r="Y394" s="94">
        <f>+'CO2'!Y394+'abs CO2'!Y394+'CH4'!Y394*PCG!$C$5+N2O!Y394*PCG!$C$6+HFC!Y394+PFC!Y394+'SF6'!Y394</f>
        <v>141.69548977400436</v>
      </c>
      <c r="Z394" s="94">
        <f>+'CO2'!Z394+'abs CO2'!Z394+'CH4'!Z394*PCG!$C$5+N2O!Z394*PCG!$C$6+HFC!Z394+PFC!Z394+'SF6'!Z394</f>
        <v>141.69548977400436</v>
      </c>
      <c r="AA394" s="94">
        <f>+'CO2'!AA394+'abs CO2'!AA394+'CH4'!AA394*PCG!$C$5+N2O!AA394*PCG!$C$6+HFC!AA394+PFC!AA394+'SF6'!AA394</f>
        <v>215.90490234235682</v>
      </c>
      <c r="AB394" s="94">
        <f>+'CO2'!AB394+'abs CO2'!AB394+'CH4'!AB394*PCG!$C$5+N2O!AB394*PCG!$C$6+HFC!AB394+PFC!AB394+'SF6'!AB394</f>
        <v>215.90490234235682</v>
      </c>
      <c r="AC394" s="94">
        <f>+'CO2'!AC394+'abs CO2'!AC394+'CH4'!AC394*PCG!$C$5+N2O!AC394*PCG!$C$6+HFC!AC394+PFC!AC394+'SF6'!AC394</f>
        <v>215.90490234235682</v>
      </c>
      <c r="AD394" s="94">
        <f>+'CO2'!AD394+'abs CO2'!AD394+'CH4'!AD394*PCG!$C$5+N2O!AD394*PCG!$C$6+HFC!AD394+PFC!AD394+'SF6'!AD394</f>
        <v>569.76907076109524</v>
      </c>
      <c r="AE394" s="94">
        <f>+'CO2'!AE394+'abs CO2'!AE394+'CH4'!AE394*PCG!$C$5+N2O!AE394*PCG!$C$6+HFC!AE394+PFC!AE394+'SF6'!AE394</f>
        <v>569.76907076109524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21.467247470652499</v>
      </c>
      <c r="D395" s="94">
        <f>+'CO2'!D395+'abs CO2'!D395+'CH4'!D395*PCG!$C$5+N2O!D395*PCG!$C$6+HFC!D395+PFC!D395+'SF6'!D395</f>
        <v>14.597944941304997</v>
      </c>
      <c r="E395" s="94">
        <f>+'CO2'!E395+'abs CO2'!E395+'CH4'!E395*PCG!$C$5+N2O!E395*PCG!$C$6+HFC!E395+PFC!E395+'SF6'!E395</f>
        <v>7.7286424119574981</v>
      </c>
      <c r="F395" s="94">
        <f>+'CO2'!F395+'abs CO2'!F395+'CH4'!F395*PCG!$C$5+N2O!F395*PCG!$C$6+HFC!F395+PFC!F395+'SF6'!F395</f>
        <v>0.85933988260999428</v>
      </c>
      <c r="G395" s="94">
        <f>+'CO2'!G395+'abs CO2'!G395+'CH4'!G395*PCG!$C$5+N2O!G395*PCG!$C$6+HFC!G395+PFC!G395+'SF6'!G395</f>
        <v>-6.0099626467375096</v>
      </c>
      <c r="H395" s="94">
        <f>+'CO2'!H395+'abs CO2'!H395+'CH4'!H395*PCG!$C$5+N2O!H395*PCG!$C$6+HFC!H395+PFC!H395+'SF6'!H395</f>
        <v>-12.879265176085003</v>
      </c>
      <c r="I395" s="94">
        <f>+'CO2'!I395+'abs CO2'!I395+'CH4'!I395*PCG!$C$5+N2O!I395*PCG!$C$6+HFC!I395+PFC!I395+'SF6'!I395</f>
        <v>-19.748567705432503</v>
      </c>
      <c r="J395" s="94">
        <f>+'CO2'!J395+'abs CO2'!J395+'CH4'!J395*PCG!$C$5+N2O!J395*PCG!$C$6+HFC!J395+PFC!J395+'SF6'!J395</f>
        <v>-26.61787023478001</v>
      </c>
      <c r="K395" s="94">
        <f>+'CO2'!K395+'abs CO2'!K395+'CH4'!K395*PCG!$C$5+N2O!K395*PCG!$C$6+HFC!K395+PFC!K395+'SF6'!K395</f>
        <v>-33.487172764127536</v>
      </c>
      <c r="L395" s="94">
        <f>+'CO2'!L395+'abs CO2'!L395+'CH4'!L395*PCG!$C$5+N2O!L395*PCG!$C$6+HFC!L395+PFC!L395+'SF6'!L395</f>
        <v>-40.356475293475015</v>
      </c>
      <c r="M395" s="94">
        <f>+'CO2'!M395+'abs CO2'!M395+'CH4'!M395*PCG!$C$5+N2O!M395*PCG!$C$6+HFC!M395+PFC!M395+'SF6'!M395</f>
        <v>-47.225777822822536</v>
      </c>
      <c r="N395" s="94">
        <f>+'CO2'!N395+'abs CO2'!N395+'CH4'!N395*PCG!$C$5+N2O!N395*PCG!$C$6+HFC!N395+PFC!N395+'SF6'!N395</f>
        <v>-54.095080352170029</v>
      </c>
      <c r="O395" s="94">
        <f>+'CO2'!O395+'abs CO2'!O395+'CH4'!O395*PCG!$C$5+N2O!O395*PCG!$C$6+HFC!O395+PFC!O395+'SF6'!O395</f>
        <v>-60.139376573567532</v>
      </c>
      <c r="P395" s="94">
        <f>+'CO2'!P395+'abs CO2'!P395+'CH4'!P395*PCG!$C$5+N2O!P395*PCG!$C$6+HFC!P395+PFC!P395+'SF6'!P395</f>
        <v>-67.272672794965018</v>
      </c>
      <c r="Q395" s="94">
        <f>+'CO2'!Q395+'abs CO2'!Q395+'CH4'!Q395*PCG!$C$5+N2O!Q395*PCG!$C$6+HFC!Q395+PFC!Q395+'SF6'!Q395</f>
        <v>-74.405969016362548</v>
      </c>
      <c r="R395" s="94">
        <f>+'CO2'!R395+'abs CO2'!R395+'CH4'!R395*PCG!$C$5+N2O!R395*PCG!$C$6+HFC!R395+PFC!R395+'SF6'!R395</f>
        <v>-81.539265237760034</v>
      </c>
      <c r="S395" s="94">
        <f>+'CO2'!S395+'abs CO2'!S395+'CH4'!S395*PCG!$C$5+N2O!S395*PCG!$C$6+HFC!S395+PFC!S395+'SF6'!S395</f>
        <v>-88.672561459157507</v>
      </c>
      <c r="T395" s="94">
        <f>+'CO2'!T395+'abs CO2'!T395+'CH4'!T395*PCG!$C$5+N2O!T395*PCG!$C$6+HFC!T395+PFC!T395+'SF6'!T395</f>
        <v>-95.805857680555022</v>
      </c>
      <c r="U395" s="94">
        <f>+'CO2'!U395+'abs CO2'!U395+'CH4'!U395*PCG!$C$5+N2O!U395*PCG!$C$6+HFC!U395+PFC!U395+'SF6'!U395</f>
        <v>-102.27456548721501</v>
      </c>
      <c r="V395" s="94">
        <f>+'CO2'!V395+'abs CO2'!V395+'CH4'!V395*PCG!$C$5+N2O!V395*PCG!$C$6+HFC!V395+PFC!V395+'SF6'!V395</f>
        <v>-109.62052329387502</v>
      </c>
      <c r="W395" s="94">
        <f>+'CO2'!W395+'abs CO2'!W395+'CH4'!W395*PCG!$C$5+N2O!W395*PCG!$C$6+HFC!W395+PFC!W395+'SF6'!W395</f>
        <v>-110.09717857118751</v>
      </c>
      <c r="X395" s="94">
        <f>+'CO2'!X395+'abs CO2'!X395+'CH4'!X395*PCG!$C$5+N2O!X395*PCG!$C$6+HFC!X395+PFC!X395+'SF6'!X395</f>
        <v>-110.57383384850003</v>
      </c>
      <c r="Y395" s="94">
        <f>+'CO2'!Y395+'abs CO2'!Y395+'CH4'!Y395*PCG!$C$5+N2O!Y395*PCG!$C$6+HFC!Y395+PFC!Y395+'SF6'!Y395</f>
        <v>-111.05048912581249</v>
      </c>
      <c r="Z395" s="94">
        <f>+'CO2'!Z395+'abs CO2'!Z395+'CH4'!Z395*PCG!$C$5+N2O!Z395*PCG!$C$6+HFC!Z395+PFC!Z395+'SF6'!Z395</f>
        <v>-111.52714440312504</v>
      </c>
      <c r="AA395" s="94">
        <f>+'CO2'!AA395+'abs CO2'!AA395+'CH4'!AA395*PCG!$C$5+N2O!AA395*PCG!$C$6+HFC!AA395+PFC!AA395+'SF6'!AA395</f>
        <v>-134.94772510835006</v>
      </c>
      <c r="AB395" s="94">
        <f>+'CO2'!AB395+'abs CO2'!AB395+'CH4'!AB395*PCG!$C$5+N2O!AB395*PCG!$C$6+HFC!AB395+PFC!AB395+'SF6'!AB395</f>
        <v>-128.08255581357503</v>
      </c>
      <c r="AC395" s="94">
        <f>+'CO2'!AC395+'abs CO2'!AC395+'CH4'!AC395*PCG!$C$5+N2O!AC395*PCG!$C$6+HFC!AC395+PFC!AC395+'SF6'!AC395</f>
        <v>-121.21738651880005</v>
      </c>
      <c r="AD395" s="94">
        <f>+'CO2'!AD395+'abs CO2'!AD395+'CH4'!AD395*PCG!$C$5+N2O!AD395*PCG!$C$6+HFC!AD395+PFC!AD395+'SF6'!AD395</f>
        <v>-94.913457485293364</v>
      </c>
      <c r="AE395" s="94">
        <f>+'CO2'!AE395+'abs CO2'!AE395+'CH4'!AE395*PCG!$C$5+N2O!AE395*PCG!$C$6+HFC!AE395+PFC!AE395+'SF6'!AE395</f>
        <v>-94.268495118453359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9.9967013039724275</v>
      </c>
      <c r="D399" s="33">
        <f t="shared" si="98"/>
        <v>9.9967013039724275</v>
      </c>
      <c r="E399" s="33">
        <f t="shared" si="98"/>
        <v>9.9967013039724275</v>
      </c>
      <c r="F399" s="33">
        <f t="shared" si="98"/>
        <v>9.9967013039724275</v>
      </c>
      <c r="G399" s="33">
        <f t="shared" si="98"/>
        <v>9.9967013039724275</v>
      </c>
      <c r="H399" s="33">
        <f t="shared" si="98"/>
        <v>9.9967013039724275</v>
      </c>
      <c r="I399" s="33">
        <f t="shared" si="98"/>
        <v>9.9967013039724275</v>
      </c>
      <c r="J399" s="33">
        <f t="shared" si="98"/>
        <v>9.9967013039724275</v>
      </c>
      <c r="K399" s="33">
        <f t="shared" si="98"/>
        <v>9.9967013039724275</v>
      </c>
      <c r="L399" s="33">
        <f t="shared" si="98"/>
        <v>9.9967013039724275</v>
      </c>
      <c r="M399" s="33">
        <f t="shared" si="98"/>
        <v>9.9967013039724275</v>
      </c>
      <c r="N399" s="33">
        <f t="shared" si="98"/>
        <v>9.9967013039724275</v>
      </c>
      <c r="O399" s="33">
        <f t="shared" si="98"/>
        <v>8.2462580186835002</v>
      </c>
      <c r="P399" s="33">
        <f t="shared" si="98"/>
        <v>8.2462580186835002</v>
      </c>
      <c r="Q399" s="33">
        <f t="shared" si="98"/>
        <v>8.2462580186835002</v>
      </c>
      <c r="R399" s="33">
        <f t="shared" si="98"/>
        <v>8.2462580186835002</v>
      </c>
      <c r="S399" s="33">
        <f t="shared" si="98"/>
        <v>8.2462580186835002</v>
      </c>
      <c r="T399" s="33">
        <f t="shared" si="98"/>
        <v>8.2462580186835002</v>
      </c>
      <c r="U399" s="33">
        <f t="shared" si="98"/>
        <v>6.8361787055340866</v>
      </c>
      <c r="V399" s="33">
        <f t="shared" si="98"/>
        <v>6.8361787055340866</v>
      </c>
      <c r="W399" s="33">
        <f t="shared" si="98"/>
        <v>6.8361787055340866</v>
      </c>
      <c r="X399" s="33">
        <f t="shared" si="98"/>
        <v>6.8361787055340866</v>
      </c>
      <c r="Y399" s="33">
        <f t="shared" si="98"/>
        <v>6.8361787055340866</v>
      </c>
      <c r="Z399" s="33">
        <f t="shared" si="98"/>
        <v>6.8361787055340866</v>
      </c>
      <c r="AA399" s="33">
        <f t="shared" si="98"/>
        <v>0.53144680779455844</v>
      </c>
      <c r="AB399" s="33">
        <f t="shared" si="98"/>
        <v>0.53144680779455844</v>
      </c>
      <c r="AC399" s="33">
        <f t="shared" si="98"/>
        <v>0.53144680779455844</v>
      </c>
      <c r="AD399" s="33">
        <f t="shared" si="98"/>
        <v>1.4810533188995088</v>
      </c>
      <c r="AE399" s="33">
        <f t="shared" si="98"/>
        <v>1.4810533188995088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9.9967013039724275</v>
      </c>
      <c r="D401" s="33">
        <f t="shared" si="99"/>
        <v>9.9967013039724275</v>
      </c>
      <c r="E401" s="33">
        <f t="shared" si="99"/>
        <v>9.9967013039724275</v>
      </c>
      <c r="F401" s="33">
        <f t="shared" si="99"/>
        <v>9.9967013039724275</v>
      </c>
      <c r="G401" s="33">
        <f t="shared" si="99"/>
        <v>9.9967013039724275</v>
      </c>
      <c r="H401" s="33">
        <f t="shared" si="99"/>
        <v>9.9967013039724275</v>
      </c>
      <c r="I401" s="33">
        <f t="shared" si="99"/>
        <v>9.9967013039724275</v>
      </c>
      <c r="J401" s="33">
        <f t="shared" si="99"/>
        <v>9.9967013039724275</v>
      </c>
      <c r="K401" s="33">
        <f t="shared" si="99"/>
        <v>9.9967013039724275</v>
      </c>
      <c r="L401" s="33">
        <f t="shared" si="99"/>
        <v>9.9967013039724275</v>
      </c>
      <c r="M401" s="33">
        <f t="shared" si="99"/>
        <v>9.9967013039724275</v>
      </c>
      <c r="N401" s="33">
        <f t="shared" si="99"/>
        <v>9.9967013039724275</v>
      </c>
      <c r="O401" s="33">
        <f t="shared" si="99"/>
        <v>8.2462580186835002</v>
      </c>
      <c r="P401" s="33">
        <f t="shared" si="99"/>
        <v>8.2462580186835002</v>
      </c>
      <c r="Q401" s="33">
        <f t="shared" si="99"/>
        <v>8.2462580186835002</v>
      </c>
      <c r="R401" s="33">
        <f t="shared" si="99"/>
        <v>8.2462580186835002</v>
      </c>
      <c r="S401" s="33">
        <f t="shared" si="99"/>
        <v>8.2462580186835002</v>
      </c>
      <c r="T401" s="33">
        <f t="shared" si="99"/>
        <v>8.2462580186835002</v>
      </c>
      <c r="U401" s="33">
        <f t="shared" si="99"/>
        <v>6.8361787055340866</v>
      </c>
      <c r="V401" s="33">
        <f t="shared" si="99"/>
        <v>6.8361787055340866</v>
      </c>
      <c r="W401" s="33">
        <f t="shared" si="99"/>
        <v>6.8361787055340866</v>
      </c>
      <c r="X401" s="33">
        <f t="shared" si="99"/>
        <v>6.8361787055340866</v>
      </c>
      <c r="Y401" s="33">
        <f t="shared" si="99"/>
        <v>6.8361787055340866</v>
      </c>
      <c r="Z401" s="33">
        <f t="shared" si="99"/>
        <v>6.8361787055340866</v>
      </c>
      <c r="AA401" s="33">
        <f t="shared" si="99"/>
        <v>0.53144680779455844</v>
      </c>
      <c r="AB401" s="33">
        <f t="shared" si="99"/>
        <v>0.53144680779455844</v>
      </c>
      <c r="AC401" s="33">
        <f t="shared" si="99"/>
        <v>0.53144680779455844</v>
      </c>
      <c r="AD401" s="33">
        <f t="shared" si="99"/>
        <v>1.4810533188995088</v>
      </c>
      <c r="AE401" s="33">
        <f t="shared" si="99"/>
        <v>1.4810533188995088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3.3624513039724273</v>
      </c>
      <c r="D402" s="94">
        <f>+'CO2'!D402+'abs CO2'!D402+'CH4'!D402*PCG!$C$5+N2O!D402*PCG!$C$6+HFC!D402+PFC!D402+'SF6'!D402</f>
        <v>3.3624513039724273</v>
      </c>
      <c r="E402" s="94">
        <f>+'CO2'!E402+'abs CO2'!E402+'CH4'!E402*PCG!$C$5+N2O!E402*PCG!$C$6+HFC!E402+PFC!E402+'SF6'!E402</f>
        <v>3.3624513039724273</v>
      </c>
      <c r="F402" s="94">
        <f>+'CO2'!F402+'abs CO2'!F402+'CH4'!F402*PCG!$C$5+N2O!F402*PCG!$C$6+HFC!F402+PFC!F402+'SF6'!F402</f>
        <v>3.3624513039724273</v>
      </c>
      <c r="G402" s="94">
        <f>+'CO2'!G402+'abs CO2'!G402+'CH4'!G402*PCG!$C$5+N2O!G402*PCG!$C$6+HFC!G402+PFC!G402+'SF6'!G402</f>
        <v>3.3624513039724273</v>
      </c>
      <c r="H402" s="94">
        <f>+'CO2'!H402+'abs CO2'!H402+'CH4'!H402*PCG!$C$5+N2O!H402*PCG!$C$6+HFC!H402+PFC!H402+'SF6'!H402</f>
        <v>3.3624513039724273</v>
      </c>
      <c r="I402" s="94">
        <f>+'CO2'!I402+'abs CO2'!I402+'CH4'!I402*PCG!$C$5+N2O!I402*PCG!$C$6+HFC!I402+PFC!I402+'SF6'!I402</f>
        <v>3.3624513039724273</v>
      </c>
      <c r="J402" s="94">
        <f>+'CO2'!J402+'abs CO2'!J402+'CH4'!J402*PCG!$C$5+N2O!J402*PCG!$C$6+HFC!J402+PFC!J402+'SF6'!J402</f>
        <v>3.3624513039724273</v>
      </c>
      <c r="K402" s="94">
        <f>+'CO2'!K402+'abs CO2'!K402+'CH4'!K402*PCG!$C$5+N2O!K402*PCG!$C$6+HFC!K402+PFC!K402+'SF6'!K402</f>
        <v>3.3624513039724273</v>
      </c>
      <c r="L402" s="94">
        <f>+'CO2'!L402+'abs CO2'!L402+'CH4'!L402*PCG!$C$5+N2O!L402*PCG!$C$6+HFC!L402+PFC!L402+'SF6'!L402</f>
        <v>3.3624513039724273</v>
      </c>
      <c r="M402" s="94">
        <f>+'CO2'!M402+'abs CO2'!M402+'CH4'!M402*PCG!$C$5+N2O!M402*PCG!$C$6+HFC!M402+PFC!M402+'SF6'!M402</f>
        <v>3.3624513039724273</v>
      </c>
      <c r="N402" s="94">
        <f>+'CO2'!N402+'abs CO2'!N402+'CH4'!N402*PCG!$C$5+N2O!N402*PCG!$C$6+HFC!N402+PFC!N402+'SF6'!N402</f>
        <v>3.3624513039724273</v>
      </c>
      <c r="O402" s="94">
        <f>+'CO2'!O402+'abs CO2'!O402+'CH4'!O402*PCG!$C$5+N2O!O402*PCG!$C$6+HFC!O402+PFC!O402+'SF6'!O402</f>
        <v>4.3220553813208626</v>
      </c>
      <c r="P402" s="94">
        <f>+'CO2'!P402+'abs CO2'!P402+'CH4'!P402*PCG!$C$5+N2O!P402*PCG!$C$6+HFC!P402+PFC!P402+'SF6'!P402</f>
        <v>4.3220553813208626</v>
      </c>
      <c r="Q402" s="94">
        <f>+'CO2'!Q402+'abs CO2'!Q402+'CH4'!Q402*PCG!$C$5+N2O!Q402*PCG!$C$6+HFC!Q402+PFC!Q402+'SF6'!Q402</f>
        <v>4.3220553813208626</v>
      </c>
      <c r="R402" s="94">
        <f>+'CO2'!R402+'abs CO2'!R402+'CH4'!R402*PCG!$C$5+N2O!R402*PCG!$C$6+HFC!R402+PFC!R402+'SF6'!R402</f>
        <v>4.3220553813208626</v>
      </c>
      <c r="S402" s="94">
        <f>+'CO2'!S402+'abs CO2'!S402+'CH4'!S402*PCG!$C$5+N2O!S402*PCG!$C$6+HFC!S402+PFC!S402+'SF6'!S402</f>
        <v>4.3220553813208626</v>
      </c>
      <c r="T402" s="94">
        <f>+'CO2'!T402+'abs CO2'!T402+'CH4'!T402*PCG!$C$5+N2O!T402*PCG!$C$6+HFC!T402+PFC!T402+'SF6'!T402</f>
        <v>4.3220553813208626</v>
      </c>
      <c r="U402" s="94">
        <f>+'CO2'!U402+'abs CO2'!U402+'CH4'!U402*PCG!$C$5+N2O!U402*PCG!$C$6+HFC!U402+PFC!U402+'SF6'!U402</f>
        <v>5.0950697769626583</v>
      </c>
      <c r="V402" s="94">
        <f>+'CO2'!V402+'abs CO2'!V402+'CH4'!V402*PCG!$C$5+N2O!V402*PCG!$C$6+HFC!V402+PFC!V402+'SF6'!V402</f>
        <v>5.0950697769626583</v>
      </c>
      <c r="W402" s="94">
        <f>+'CO2'!W402+'abs CO2'!W402+'CH4'!W402*PCG!$C$5+N2O!W402*PCG!$C$6+HFC!W402+PFC!W402+'SF6'!W402</f>
        <v>5.0950697769626583</v>
      </c>
      <c r="X402" s="94">
        <f>+'CO2'!X402+'abs CO2'!X402+'CH4'!X402*PCG!$C$5+N2O!X402*PCG!$C$6+HFC!X402+PFC!X402+'SF6'!X402</f>
        <v>5.0950697769626583</v>
      </c>
      <c r="Y402" s="94">
        <f>+'CO2'!Y402+'abs CO2'!Y402+'CH4'!Y402*PCG!$C$5+N2O!Y402*PCG!$C$6+HFC!Y402+PFC!Y402+'SF6'!Y402</f>
        <v>5.0950697769626583</v>
      </c>
      <c r="Z402" s="94">
        <f>+'CO2'!Z402+'abs CO2'!Z402+'CH4'!Z402*PCG!$C$5+N2O!Z402*PCG!$C$6+HFC!Z402+PFC!Z402+'SF6'!Z402</f>
        <v>5.0950697769626583</v>
      </c>
      <c r="AA402" s="94">
        <f>+'CO2'!AA402+'abs CO2'!AA402+'CH4'!AA402*PCG!$C$5+N2O!AA402*PCG!$C$6+HFC!AA402+PFC!AA402+'SF6'!AA402</f>
        <v>0.21965966493741551</v>
      </c>
      <c r="AB402" s="94">
        <f>+'CO2'!AB402+'abs CO2'!AB402+'CH4'!AB402*PCG!$C$5+N2O!AB402*PCG!$C$6+HFC!AB402+PFC!AB402+'SF6'!AB402</f>
        <v>0.21965966493741551</v>
      </c>
      <c r="AC402" s="94">
        <f>+'CO2'!AC402+'abs CO2'!AC402+'CH4'!AC402*PCG!$C$5+N2O!AC402*PCG!$C$6+HFC!AC402+PFC!AC402+'SF6'!AC402</f>
        <v>0.21965966493741551</v>
      </c>
      <c r="AD402" s="94">
        <f>+'CO2'!AD402+'abs CO2'!AD402+'CH4'!AD402*PCG!$C$5+N2O!AD402*PCG!$C$6+HFC!AD402+PFC!AD402+'SF6'!AD402</f>
        <v>1.4810533188995088</v>
      </c>
      <c r="AE402" s="94">
        <f>+'CO2'!AE402+'abs CO2'!AE402+'CH4'!AE402*PCG!$C$5+N2O!AE402*PCG!$C$6+HFC!AE402+PFC!AE402+'SF6'!AE402</f>
        <v>1.4810533188995088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3.78485</v>
      </c>
      <c r="D403" s="94">
        <f>+'CO2'!D403+'abs CO2'!D403+'CH4'!D403*PCG!$C$5+N2O!D403*PCG!$C$6+HFC!D403+PFC!D403+'SF6'!D403</f>
        <v>3.78485</v>
      </c>
      <c r="E403" s="94">
        <f>+'CO2'!E403+'abs CO2'!E403+'CH4'!E403*PCG!$C$5+N2O!E403*PCG!$C$6+HFC!E403+PFC!E403+'SF6'!E403</f>
        <v>3.78485</v>
      </c>
      <c r="F403" s="94">
        <f>+'CO2'!F403+'abs CO2'!F403+'CH4'!F403*PCG!$C$5+N2O!F403*PCG!$C$6+HFC!F403+PFC!F403+'SF6'!F403</f>
        <v>3.78485</v>
      </c>
      <c r="G403" s="94">
        <f>+'CO2'!G403+'abs CO2'!G403+'CH4'!G403*PCG!$C$5+N2O!G403*PCG!$C$6+HFC!G403+PFC!G403+'SF6'!G403</f>
        <v>3.78485</v>
      </c>
      <c r="H403" s="94">
        <f>+'CO2'!H403+'abs CO2'!H403+'CH4'!H403*PCG!$C$5+N2O!H403*PCG!$C$6+HFC!H403+PFC!H403+'SF6'!H403</f>
        <v>3.78485</v>
      </c>
      <c r="I403" s="94">
        <f>+'CO2'!I403+'abs CO2'!I403+'CH4'!I403*PCG!$C$5+N2O!I403*PCG!$C$6+HFC!I403+PFC!I403+'SF6'!I403</f>
        <v>3.78485</v>
      </c>
      <c r="J403" s="94">
        <f>+'CO2'!J403+'abs CO2'!J403+'CH4'!J403*PCG!$C$5+N2O!J403*PCG!$C$6+HFC!J403+PFC!J403+'SF6'!J403</f>
        <v>3.78485</v>
      </c>
      <c r="K403" s="94">
        <f>+'CO2'!K403+'abs CO2'!K403+'CH4'!K403*PCG!$C$5+N2O!K403*PCG!$C$6+HFC!K403+PFC!K403+'SF6'!K403</f>
        <v>3.78485</v>
      </c>
      <c r="L403" s="94">
        <f>+'CO2'!L403+'abs CO2'!L403+'CH4'!L403*PCG!$C$5+N2O!L403*PCG!$C$6+HFC!L403+PFC!L403+'SF6'!L403</f>
        <v>3.78485</v>
      </c>
      <c r="M403" s="94">
        <f>+'CO2'!M403+'abs CO2'!M403+'CH4'!M403*PCG!$C$5+N2O!M403*PCG!$C$6+HFC!M403+PFC!M403+'SF6'!M403</f>
        <v>3.78485</v>
      </c>
      <c r="N403" s="94">
        <f>+'CO2'!N403+'abs CO2'!N403+'CH4'!N403*PCG!$C$5+N2O!N403*PCG!$C$6+HFC!N403+PFC!N403+'SF6'!N403</f>
        <v>3.78485</v>
      </c>
      <c r="O403" s="94">
        <f>+'CO2'!O403+'abs CO2'!O403+'CH4'!O403*PCG!$C$5+N2O!O403*PCG!$C$6+HFC!O403+PFC!O403+'SF6'!O403</f>
        <v>2.2424873626373625</v>
      </c>
      <c r="P403" s="94">
        <f>+'CO2'!P403+'abs CO2'!P403+'CH4'!P403*PCG!$C$5+N2O!P403*PCG!$C$6+HFC!P403+PFC!P403+'SF6'!P403</f>
        <v>2.2424873626373625</v>
      </c>
      <c r="Q403" s="94">
        <f>+'CO2'!Q403+'abs CO2'!Q403+'CH4'!Q403*PCG!$C$5+N2O!Q403*PCG!$C$6+HFC!Q403+PFC!Q403+'SF6'!Q403</f>
        <v>2.2424873626373625</v>
      </c>
      <c r="R403" s="94">
        <f>+'CO2'!R403+'abs CO2'!R403+'CH4'!R403*PCG!$C$5+N2O!R403*PCG!$C$6+HFC!R403+PFC!R403+'SF6'!R403</f>
        <v>2.2424873626373625</v>
      </c>
      <c r="S403" s="94">
        <f>+'CO2'!S403+'abs CO2'!S403+'CH4'!S403*PCG!$C$5+N2O!S403*PCG!$C$6+HFC!S403+PFC!S403+'SF6'!S403</f>
        <v>2.2424873626373625</v>
      </c>
      <c r="T403" s="94">
        <f>+'CO2'!T403+'abs CO2'!T403+'CH4'!T403*PCG!$C$5+N2O!T403*PCG!$C$6+HFC!T403+PFC!T403+'SF6'!T403</f>
        <v>2.2424873626373625</v>
      </c>
      <c r="U403" s="94">
        <f>+'CO2'!U403+'abs CO2'!U403+'CH4'!U403*PCG!$C$5+N2O!U403*PCG!$C$6+HFC!U403+PFC!U403+'SF6'!U403</f>
        <v>1.0000285714285713</v>
      </c>
      <c r="V403" s="94">
        <f>+'CO2'!V403+'abs CO2'!V403+'CH4'!V403*PCG!$C$5+N2O!V403*PCG!$C$6+HFC!V403+PFC!V403+'SF6'!V403</f>
        <v>1.0000285714285713</v>
      </c>
      <c r="W403" s="94">
        <f>+'CO2'!W403+'abs CO2'!W403+'CH4'!W403*PCG!$C$5+N2O!W403*PCG!$C$6+HFC!W403+PFC!W403+'SF6'!W403</f>
        <v>1.0000285714285713</v>
      </c>
      <c r="X403" s="94">
        <f>+'CO2'!X403+'abs CO2'!X403+'CH4'!X403*PCG!$C$5+N2O!X403*PCG!$C$6+HFC!X403+PFC!X403+'SF6'!X403</f>
        <v>1.0000285714285713</v>
      </c>
      <c r="Y403" s="94">
        <f>+'CO2'!Y403+'abs CO2'!Y403+'CH4'!Y403*PCG!$C$5+N2O!Y403*PCG!$C$6+HFC!Y403+PFC!Y403+'SF6'!Y403</f>
        <v>1.0000285714285713</v>
      </c>
      <c r="Z403" s="94">
        <f>+'CO2'!Z403+'abs CO2'!Z403+'CH4'!Z403*PCG!$C$5+N2O!Z403*PCG!$C$6+HFC!Z403+PFC!Z403+'SF6'!Z403</f>
        <v>1.0000285714285713</v>
      </c>
      <c r="AA403" s="94">
        <f>+'CO2'!AA403+'abs CO2'!AA403+'CH4'!AA403*PCG!$C$5+N2O!AA403*PCG!$C$6+HFC!AA403+PFC!AA403+'SF6'!AA403</f>
        <v>3.4728571428571428E-2</v>
      </c>
      <c r="AB403" s="94">
        <f>+'CO2'!AB403+'abs CO2'!AB403+'CH4'!AB403*PCG!$C$5+N2O!AB403*PCG!$C$6+HFC!AB403+PFC!AB403+'SF6'!AB403</f>
        <v>3.4728571428571428E-2</v>
      </c>
      <c r="AC403" s="94">
        <f>+'CO2'!AC403+'abs CO2'!AC403+'CH4'!AC403*PCG!$C$5+N2O!AC403*PCG!$C$6+HFC!AC403+PFC!AC403+'SF6'!AC403</f>
        <v>3.4728571428571428E-2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2.8494000000000006</v>
      </c>
      <c r="D404" s="94">
        <f>+'CO2'!D404+'abs CO2'!D404+'CH4'!D404*PCG!$C$5+N2O!D404*PCG!$C$6+HFC!D404+PFC!D404+'SF6'!D404</f>
        <v>2.8494000000000006</v>
      </c>
      <c r="E404" s="94">
        <f>+'CO2'!E404+'abs CO2'!E404+'CH4'!E404*PCG!$C$5+N2O!E404*PCG!$C$6+HFC!E404+PFC!E404+'SF6'!E404</f>
        <v>2.8494000000000006</v>
      </c>
      <c r="F404" s="94">
        <f>+'CO2'!F404+'abs CO2'!F404+'CH4'!F404*PCG!$C$5+N2O!F404*PCG!$C$6+HFC!F404+PFC!F404+'SF6'!F404</f>
        <v>2.8494000000000006</v>
      </c>
      <c r="G404" s="94">
        <f>+'CO2'!G404+'abs CO2'!G404+'CH4'!G404*PCG!$C$5+N2O!G404*PCG!$C$6+HFC!G404+PFC!G404+'SF6'!G404</f>
        <v>2.8494000000000006</v>
      </c>
      <c r="H404" s="94">
        <f>+'CO2'!H404+'abs CO2'!H404+'CH4'!H404*PCG!$C$5+N2O!H404*PCG!$C$6+HFC!H404+PFC!H404+'SF6'!H404</f>
        <v>2.8494000000000006</v>
      </c>
      <c r="I404" s="94">
        <f>+'CO2'!I404+'abs CO2'!I404+'CH4'!I404*PCG!$C$5+N2O!I404*PCG!$C$6+HFC!I404+PFC!I404+'SF6'!I404</f>
        <v>2.8494000000000006</v>
      </c>
      <c r="J404" s="94">
        <f>+'CO2'!J404+'abs CO2'!J404+'CH4'!J404*PCG!$C$5+N2O!J404*PCG!$C$6+HFC!J404+PFC!J404+'SF6'!J404</f>
        <v>2.8494000000000006</v>
      </c>
      <c r="K404" s="94">
        <f>+'CO2'!K404+'abs CO2'!K404+'CH4'!K404*PCG!$C$5+N2O!K404*PCG!$C$6+HFC!K404+PFC!K404+'SF6'!K404</f>
        <v>2.8494000000000006</v>
      </c>
      <c r="L404" s="94">
        <f>+'CO2'!L404+'abs CO2'!L404+'CH4'!L404*PCG!$C$5+N2O!L404*PCG!$C$6+HFC!L404+PFC!L404+'SF6'!L404</f>
        <v>2.8494000000000006</v>
      </c>
      <c r="M404" s="94">
        <f>+'CO2'!M404+'abs CO2'!M404+'CH4'!M404*PCG!$C$5+N2O!M404*PCG!$C$6+HFC!M404+PFC!M404+'SF6'!M404</f>
        <v>2.8494000000000006</v>
      </c>
      <c r="N404" s="94">
        <f>+'CO2'!N404+'abs CO2'!N404+'CH4'!N404*PCG!$C$5+N2O!N404*PCG!$C$6+HFC!N404+PFC!N404+'SF6'!N404</f>
        <v>2.8494000000000006</v>
      </c>
      <c r="O404" s="94">
        <f>+'CO2'!O404+'abs CO2'!O404+'CH4'!O404*PCG!$C$5+N2O!O404*PCG!$C$6+HFC!O404+PFC!O404+'SF6'!O404</f>
        <v>1.681715274725275</v>
      </c>
      <c r="P404" s="94">
        <f>+'CO2'!P404+'abs CO2'!P404+'CH4'!P404*PCG!$C$5+N2O!P404*PCG!$C$6+HFC!P404+PFC!P404+'SF6'!P404</f>
        <v>1.681715274725275</v>
      </c>
      <c r="Q404" s="94">
        <f>+'CO2'!Q404+'abs CO2'!Q404+'CH4'!Q404*PCG!$C$5+N2O!Q404*PCG!$C$6+HFC!Q404+PFC!Q404+'SF6'!Q404</f>
        <v>1.681715274725275</v>
      </c>
      <c r="R404" s="94">
        <f>+'CO2'!R404+'abs CO2'!R404+'CH4'!R404*PCG!$C$5+N2O!R404*PCG!$C$6+HFC!R404+PFC!R404+'SF6'!R404</f>
        <v>1.681715274725275</v>
      </c>
      <c r="S404" s="94">
        <f>+'CO2'!S404+'abs CO2'!S404+'CH4'!S404*PCG!$C$5+N2O!S404*PCG!$C$6+HFC!S404+PFC!S404+'SF6'!S404</f>
        <v>1.681715274725275</v>
      </c>
      <c r="T404" s="94">
        <f>+'CO2'!T404+'abs CO2'!T404+'CH4'!T404*PCG!$C$5+N2O!T404*PCG!$C$6+HFC!T404+PFC!T404+'SF6'!T404</f>
        <v>1.681715274725275</v>
      </c>
      <c r="U404" s="94">
        <f>+'CO2'!U404+'abs CO2'!U404+'CH4'!U404*PCG!$C$5+N2O!U404*PCG!$C$6+HFC!U404+PFC!U404+'SF6'!U404</f>
        <v>0.74108035714285714</v>
      </c>
      <c r="V404" s="94">
        <f>+'CO2'!V404+'abs CO2'!V404+'CH4'!V404*PCG!$C$5+N2O!V404*PCG!$C$6+HFC!V404+PFC!V404+'SF6'!V404</f>
        <v>0.74108035714285714</v>
      </c>
      <c r="W404" s="94">
        <f>+'CO2'!W404+'abs CO2'!W404+'CH4'!W404*PCG!$C$5+N2O!W404*PCG!$C$6+HFC!W404+PFC!W404+'SF6'!W404</f>
        <v>0.74108035714285714</v>
      </c>
      <c r="X404" s="94">
        <f>+'CO2'!X404+'abs CO2'!X404+'CH4'!X404*PCG!$C$5+N2O!X404*PCG!$C$6+HFC!X404+PFC!X404+'SF6'!X404</f>
        <v>0.74108035714285714</v>
      </c>
      <c r="Y404" s="94">
        <f>+'CO2'!Y404+'abs CO2'!Y404+'CH4'!Y404*PCG!$C$5+N2O!Y404*PCG!$C$6+HFC!Y404+PFC!Y404+'SF6'!Y404</f>
        <v>0.74108035714285714</v>
      </c>
      <c r="Z404" s="94">
        <f>+'CO2'!Z404+'abs CO2'!Z404+'CH4'!Z404*PCG!$C$5+N2O!Z404*PCG!$C$6+HFC!Z404+PFC!Z404+'SF6'!Z404</f>
        <v>0.74108035714285714</v>
      </c>
      <c r="AA404" s="94">
        <f>+'CO2'!AA404+'abs CO2'!AA404+'CH4'!AA404*PCG!$C$5+N2O!AA404*PCG!$C$6+HFC!AA404+PFC!AA404+'SF6'!AA404</f>
        <v>0.27705857142857143</v>
      </c>
      <c r="AB404" s="94">
        <f>+'CO2'!AB404+'abs CO2'!AB404+'CH4'!AB404*PCG!$C$5+N2O!AB404*PCG!$C$6+HFC!AB404+PFC!AB404+'SF6'!AB404</f>
        <v>0.27705857142857143</v>
      </c>
      <c r="AC404" s="94">
        <f>+'CO2'!AC404+'abs CO2'!AC404+'CH4'!AC404*PCG!$C$5+N2O!AC404*PCG!$C$6+HFC!AC404+PFC!AC404+'SF6'!AC404</f>
        <v>0.27705857142857143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12.056112467201862</v>
      </c>
      <c r="D407" s="33">
        <f t="shared" si="100"/>
        <v>12.640955983130031</v>
      </c>
      <c r="E407" s="33">
        <f t="shared" si="100"/>
        <v>13.320759228787935</v>
      </c>
      <c r="F407" s="33">
        <f t="shared" si="100"/>
        <v>14.000562474445832</v>
      </c>
      <c r="G407" s="33">
        <f t="shared" si="100"/>
        <v>14.680365720103733</v>
      </c>
      <c r="H407" s="33">
        <f t="shared" si="100"/>
        <v>15.360168965761636</v>
      </c>
      <c r="I407" s="33">
        <f t="shared" si="100"/>
        <v>16.039972211419538</v>
      </c>
      <c r="J407" s="33">
        <f t="shared" si="100"/>
        <v>16.719775457077429</v>
      </c>
      <c r="K407" s="33">
        <f t="shared" si="100"/>
        <v>17.39957870273534</v>
      </c>
      <c r="L407" s="33">
        <f t="shared" si="100"/>
        <v>18.079381948393234</v>
      </c>
      <c r="M407" s="33">
        <f t="shared" si="100"/>
        <v>18.759185194051138</v>
      </c>
      <c r="N407" s="33">
        <f t="shared" si="100"/>
        <v>19.438988439709039</v>
      </c>
      <c r="O407" s="33">
        <f t="shared" si="100"/>
        <v>16.721357498296445</v>
      </c>
      <c r="P407" s="33">
        <f t="shared" si="100"/>
        <v>17.245416534362853</v>
      </c>
      <c r="Q407" s="33">
        <f t="shared" si="100"/>
        <v>17.769475570429261</v>
      </c>
      <c r="R407" s="33">
        <f t="shared" si="100"/>
        <v>18.293534606495658</v>
      </c>
      <c r="S407" s="33">
        <f t="shared" si="100"/>
        <v>18.817593642562073</v>
      </c>
      <c r="T407" s="33">
        <f t="shared" si="100"/>
        <v>19.341652678628463</v>
      </c>
      <c r="U407" s="33">
        <f t="shared" si="100"/>
        <v>17.129510716732035</v>
      </c>
      <c r="V407" s="33">
        <f t="shared" si="100"/>
        <v>17.528131968568687</v>
      </c>
      <c r="W407" s="33">
        <f t="shared" si="100"/>
        <v>17.24694997474743</v>
      </c>
      <c r="X407" s="33">
        <f t="shared" si="100"/>
        <v>16.965767980926191</v>
      </c>
      <c r="Y407" s="33">
        <f t="shared" si="100"/>
        <v>16.684585987104931</v>
      </c>
      <c r="Z407" s="33">
        <f t="shared" si="100"/>
        <v>16.403403993283671</v>
      </c>
      <c r="AA407" s="33">
        <f t="shared" si="100"/>
        <v>15.978300264819961</v>
      </c>
      <c r="AB407" s="33">
        <f t="shared" si="100"/>
        <v>15.656998145809627</v>
      </c>
      <c r="AC407" s="33">
        <f t="shared" si="100"/>
        <v>15.335696026799285</v>
      </c>
      <c r="AD407" s="33">
        <f t="shared" si="100"/>
        <v>55.952705986442751</v>
      </c>
      <c r="AE407" s="33">
        <f t="shared" si="100"/>
        <v>57.597070203026789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12.056112467201862</v>
      </c>
      <c r="D409" s="33">
        <f t="shared" si="101"/>
        <v>12.640955983130031</v>
      </c>
      <c r="E409" s="33">
        <f t="shared" si="101"/>
        <v>13.320759228787935</v>
      </c>
      <c r="F409" s="33">
        <f t="shared" si="101"/>
        <v>14.000562474445832</v>
      </c>
      <c r="G409" s="33">
        <f t="shared" si="101"/>
        <v>14.680365720103733</v>
      </c>
      <c r="H409" s="33">
        <f t="shared" si="101"/>
        <v>15.360168965761636</v>
      </c>
      <c r="I409" s="33">
        <f t="shared" si="101"/>
        <v>16.039972211419538</v>
      </c>
      <c r="J409" s="33">
        <f t="shared" si="101"/>
        <v>16.719775457077429</v>
      </c>
      <c r="K409" s="33">
        <f t="shared" si="101"/>
        <v>17.39957870273534</v>
      </c>
      <c r="L409" s="33">
        <f t="shared" si="101"/>
        <v>18.079381948393234</v>
      </c>
      <c r="M409" s="33">
        <f t="shared" si="101"/>
        <v>18.759185194051138</v>
      </c>
      <c r="N409" s="33">
        <f t="shared" si="101"/>
        <v>19.438988439709039</v>
      </c>
      <c r="O409" s="33">
        <f t="shared" si="101"/>
        <v>16.721357498296445</v>
      </c>
      <c r="P409" s="33">
        <f t="shared" si="101"/>
        <v>17.245416534362853</v>
      </c>
      <c r="Q409" s="33">
        <f t="shared" si="101"/>
        <v>17.769475570429261</v>
      </c>
      <c r="R409" s="33">
        <f t="shared" si="101"/>
        <v>18.293534606495658</v>
      </c>
      <c r="S409" s="33">
        <f t="shared" si="101"/>
        <v>18.817593642562073</v>
      </c>
      <c r="T409" s="33">
        <f t="shared" si="101"/>
        <v>19.341652678628463</v>
      </c>
      <c r="U409" s="33">
        <f t="shared" si="101"/>
        <v>17.129510716732035</v>
      </c>
      <c r="V409" s="33">
        <f t="shared" si="101"/>
        <v>17.528131968568687</v>
      </c>
      <c r="W409" s="33">
        <f t="shared" si="101"/>
        <v>17.24694997474743</v>
      </c>
      <c r="X409" s="33">
        <f t="shared" si="101"/>
        <v>16.965767980926191</v>
      </c>
      <c r="Y409" s="33">
        <f t="shared" si="101"/>
        <v>16.684585987104931</v>
      </c>
      <c r="Z409" s="33">
        <f t="shared" si="101"/>
        <v>16.403403993283671</v>
      </c>
      <c r="AA409" s="33">
        <f t="shared" si="101"/>
        <v>15.978300264819961</v>
      </c>
      <c r="AB409" s="33">
        <f t="shared" si="101"/>
        <v>15.656998145809627</v>
      </c>
      <c r="AC409" s="33">
        <f t="shared" si="101"/>
        <v>15.335696026799285</v>
      </c>
      <c r="AD409" s="33">
        <f t="shared" si="101"/>
        <v>55.952705986442751</v>
      </c>
      <c r="AE409" s="33">
        <f t="shared" si="101"/>
        <v>57.597070203026789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1.0006774818238477</v>
      </c>
      <c r="D410" s="94">
        <f>+'CO2'!D410+'abs CO2'!D410+'CH4'!D410*PCG!$C$5+N2O!D410*PCG!$C$6+HFC!D410+PFC!D410+'SF6'!D410</f>
        <v>1.045576845707338</v>
      </c>
      <c r="E410" s="94">
        <f>+'CO2'!E410+'abs CO2'!E410+'CH4'!E410*PCG!$C$5+N2O!E410*PCG!$C$6+HFC!E410+PFC!E410+'SF6'!E410</f>
        <v>1.1854359393205582</v>
      </c>
      <c r="F410" s="94">
        <f>+'CO2'!F410+'abs CO2'!F410+'CH4'!F410*PCG!$C$5+N2O!F410*PCG!$C$6+HFC!F410+PFC!F410+'SF6'!F410</f>
        <v>1.3252950329337776</v>
      </c>
      <c r="G410" s="94">
        <f>+'CO2'!G410+'abs CO2'!G410+'CH4'!G410*PCG!$C$5+N2O!G410*PCG!$C$6+HFC!G410+PFC!G410+'SF6'!G410</f>
        <v>1.4651541265469976</v>
      </c>
      <c r="H410" s="94">
        <f>+'CO2'!H410+'abs CO2'!H410+'CH4'!H410*PCG!$C$5+N2O!H410*PCG!$C$6+HFC!H410+PFC!H410+'SF6'!H410</f>
        <v>1.6050132201602181</v>
      </c>
      <c r="I410" s="94">
        <f>+'CO2'!I410+'abs CO2'!I410+'CH4'!I410*PCG!$C$5+N2O!I410*PCG!$C$6+HFC!I410+PFC!I410+'SF6'!I410</f>
        <v>1.7448723137734379</v>
      </c>
      <c r="J410" s="94">
        <f>+'CO2'!J410+'abs CO2'!J410+'CH4'!J410*PCG!$C$5+N2O!J410*PCG!$C$6+HFC!J410+PFC!J410+'SF6'!J410</f>
        <v>1.8847314073866572</v>
      </c>
      <c r="K410" s="94">
        <f>+'CO2'!K410+'abs CO2'!K410+'CH4'!K410*PCG!$C$5+N2O!K410*PCG!$C$6+HFC!K410+PFC!K410+'SF6'!K410</f>
        <v>2.024590500999877</v>
      </c>
      <c r="L410" s="94">
        <f>+'CO2'!L410+'abs CO2'!L410+'CH4'!L410*PCG!$C$5+N2O!L410*PCG!$C$6+HFC!L410+PFC!L410+'SF6'!L410</f>
        <v>2.1644495946130968</v>
      </c>
      <c r="M410" s="94">
        <f>+'CO2'!M410+'abs CO2'!M410+'CH4'!M410*PCG!$C$5+N2O!M410*PCG!$C$6+HFC!M410+PFC!M410+'SF6'!M410</f>
        <v>2.3043086882263171</v>
      </c>
      <c r="N410" s="94">
        <f>+'CO2'!N410+'abs CO2'!N410+'CH4'!N410*PCG!$C$5+N2O!N410*PCG!$C$6+HFC!N410+PFC!N410+'SF6'!N410</f>
        <v>2.4441677818395378</v>
      </c>
      <c r="O410" s="94">
        <f>+'CO2'!O410+'abs CO2'!O410+'CH4'!O410*PCG!$C$5+N2O!O410*PCG!$C$6+HFC!O410+PFC!O410+'SF6'!O410</f>
        <v>2.841917340689601</v>
      </c>
      <c r="P410" s="94">
        <f>+'CO2'!P410+'abs CO2'!P410+'CH4'!P410*PCG!$C$5+N2O!P410*PCG!$C$6+HFC!P410+PFC!P410+'SF6'!P410</f>
        <v>2.9954690565058484</v>
      </c>
      <c r="Q410" s="94">
        <f>+'CO2'!Q410+'abs CO2'!Q410+'CH4'!Q410*PCG!$C$5+N2O!Q410*PCG!$C$6+HFC!Q410+PFC!Q410+'SF6'!Q410</f>
        <v>3.1490207723220967</v>
      </c>
      <c r="R410" s="94">
        <f>+'CO2'!R410+'abs CO2'!R410+'CH4'!R410*PCG!$C$5+N2O!R410*PCG!$C$6+HFC!R410+PFC!R410+'SF6'!R410</f>
        <v>3.3025724881383423</v>
      </c>
      <c r="S410" s="94">
        <f>+'CO2'!S410+'abs CO2'!S410+'CH4'!S410*PCG!$C$5+N2O!S410*PCG!$C$6+HFC!S410+PFC!S410+'SF6'!S410</f>
        <v>3.4561242039545923</v>
      </c>
      <c r="T410" s="94">
        <f>+'CO2'!T410+'abs CO2'!T410+'CH4'!T410*PCG!$C$5+N2O!T410*PCG!$C$6+HFC!T410+PFC!T410+'SF6'!T410</f>
        <v>3.609675919770837</v>
      </c>
      <c r="U410" s="94">
        <f>+'CO2'!U410+'abs CO2'!U410+'CH4'!U410*PCG!$C$5+N2O!U410*PCG!$C$6+HFC!U410+PFC!U410+'SF6'!U410</f>
        <v>3.9716187857956626</v>
      </c>
      <c r="V410" s="94">
        <f>+'CO2'!V410+'abs CO2'!V410+'CH4'!V410*PCG!$C$5+N2O!V410*PCG!$C$6+HFC!V410+PFC!V410+'SF6'!V410</f>
        <v>4.1362231027330596</v>
      </c>
      <c r="W410" s="94">
        <f>+'CO2'!W410+'abs CO2'!W410+'CH4'!W410*PCG!$C$5+N2O!W410*PCG!$C$6+HFC!W410+PFC!W410+'SF6'!W410</f>
        <v>4.1609683260572368</v>
      </c>
      <c r="X410" s="94">
        <f>+'CO2'!X410+'abs CO2'!X410+'CH4'!X410*PCG!$C$5+N2O!X410*PCG!$C$6+HFC!X410+PFC!X410+'SF6'!X410</f>
        <v>4.1857135493814166</v>
      </c>
      <c r="Y410" s="94">
        <f>+'CO2'!Y410+'abs CO2'!Y410+'CH4'!Y410*PCG!$C$5+N2O!Y410*PCG!$C$6+HFC!Y410+PFC!Y410+'SF6'!Y410</f>
        <v>4.2104587727055964</v>
      </c>
      <c r="Z410" s="94">
        <f>+'CO2'!Z410+'abs CO2'!Z410+'CH4'!Z410*PCG!$C$5+N2O!Z410*PCG!$C$6+HFC!Z410+PFC!Z410+'SF6'!Z410</f>
        <v>4.2352039960297736</v>
      </c>
      <c r="AA410" s="94">
        <f>+'CO2'!AA410+'abs CO2'!AA410+'CH4'!AA410*PCG!$C$5+N2O!AA410*PCG!$C$6+HFC!AA410+PFC!AA410+'SF6'!AA410</f>
        <v>4.519591737643756</v>
      </c>
      <c r="AB410" s="94">
        <f>+'CO2'!AB410+'abs CO2'!AB410+'CH4'!AB410*PCG!$C$5+N2O!AB410*PCG!$C$6+HFC!AB410+PFC!AB410+'SF6'!AB410</f>
        <v>4.4713523387111174</v>
      </c>
      <c r="AC410" s="94">
        <f>+'CO2'!AC410+'abs CO2'!AC410+'CH4'!AC410*PCG!$C$5+N2O!AC410*PCG!$C$6+HFC!AC410+PFC!AC410+'SF6'!AC410</f>
        <v>4.423112939778477</v>
      </c>
      <c r="AD410" s="94">
        <f>+'CO2'!AD410+'abs CO2'!AD410+'CH4'!AD410*PCG!$C$5+N2O!AD410*PCG!$C$6+HFC!AD410+PFC!AD410+'SF6'!AD410</f>
        <v>14.464040918591799</v>
      </c>
      <c r="AE410" s="94">
        <f>+'CO2'!AE410+'abs CO2'!AE410+'CH4'!AE410*PCG!$C$5+N2O!AE410*PCG!$C$6+HFC!AE410+PFC!AE410+'SF6'!AE410</f>
        <v>14.909083571012351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8.0418560293800532</v>
      </c>
      <c r="D411" s="94">
        <f>+'CO2'!D411+'abs CO2'!D411+'CH4'!D411*PCG!$C$5+N2O!D411*PCG!$C$6+HFC!D411+PFC!D411+'SF6'!D411</f>
        <v>8.2823287254267743</v>
      </c>
      <c r="E411" s="94">
        <f>+'CO2'!E411+'abs CO2'!E411+'CH4'!E411*PCG!$C$5+N2O!E411*PCG!$C$6+HFC!E411+PFC!E411+'SF6'!E411</f>
        <v>8.5228014214734955</v>
      </c>
      <c r="F411" s="94">
        <f>+'CO2'!F411+'abs CO2'!F411+'CH4'!F411*PCG!$C$5+N2O!F411*PCG!$C$6+HFC!F411+PFC!F411+'SF6'!F411</f>
        <v>8.7632741175202167</v>
      </c>
      <c r="G411" s="94">
        <f>+'CO2'!G411+'abs CO2'!G411+'CH4'!G411*PCG!$C$5+N2O!G411*PCG!$C$6+HFC!G411+PFC!G411+'SF6'!G411</f>
        <v>9.0037468135669378</v>
      </c>
      <c r="H411" s="94">
        <f>+'CO2'!H411+'abs CO2'!H411+'CH4'!H411*PCG!$C$5+N2O!H411*PCG!$C$6+HFC!H411+PFC!H411+'SF6'!H411</f>
        <v>9.244219509613659</v>
      </c>
      <c r="I411" s="94">
        <f>+'CO2'!I411+'abs CO2'!I411+'CH4'!I411*PCG!$C$5+N2O!I411*PCG!$C$6+HFC!I411+PFC!I411+'SF6'!I411</f>
        <v>9.4846922056603802</v>
      </c>
      <c r="J411" s="94">
        <f>+'CO2'!J411+'abs CO2'!J411+'CH4'!J411*PCG!$C$5+N2O!J411*PCG!$C$6+HFC!J411+PFC!J411+'SF6'!J411</f>
        <v>9.725164901707096</v>
      </c>
      <c r="K411" s="94">
        <f>+'CO2'!K411+'abs CO2'!K411+'CH4'!K411*PCG!$C$5+N2O!K411*PCG!$C$6+HFC!K411+PFC!K411+'SF6'!K411</f>
        <v>9.9656375977538261</v>
      </c>
      <c r="L411" s="94">
        <f>+'CO2'!L411+'abs CO2'!L411+'CH4'!L411*PCG!$C$5+N2O!L411*PCG!$C$6+HFC!L411+PFC!L411+'SF6'!L411</f>
        <v>10.20611029380054</v>
      </c>
      <c r="M411" s="94">
        <f>+'CO2'!M411+'abs CO2'!M411+'CH4'!M411*PCG!$C$5+N2O!M411*PCG!$C$6+HFC!M411+PFC!M411+'SF6'!M411</f>
        <v>10.446582989847265</v>
      </c>
      <c r="N411" s="94">
        <f>+'CO2'!N411+'abs CO2'!N411+'CH4'!N411*PCG!$C$5+N2O!N411*PCG!$C$6+HFC!N411+PFC!N411+'SF6'!N411</f>
        <v>10.687055685893986</v>
      </c>
      <c r="O411" s="94">
        <f>+'CO2'!O411+'abs CO2'!O411+'CH4'!O411*PCG!$C$5+N2O!O411*PCG!$C$6+HFC!O411+PFC!O411+'SF6'!O411</f>
        <v>8.0612009691235809</v>
      </c>
      <c r="P411" s="94">
        <f>+'CO2'!P411+'abs CO2'!P411+'CH4'!P411*PCG!$C$5+N2O!P411*PCG!$C$6+HFC!P411+PFC!P411+'SF6'!P411</f>
        <v>8.2159629190198444</v>
      </c>
      <c r="Q411" s="94">
        <f>+'CO2'!Q411+'abs CO2'!Q411+'CH4'!Q411*PCG!$C$5+N2O!Q411*PCG!$C$6+HFC!Q411+PFC!Q411+'SF6'!Q411</f>
        <v>8.370724868916108</v>
      </c>
      <c r="R411" s="94">
        <f>+'CO2'!R411+'abs CO2'!R411+'CH4'!R411*PCG!$C$5+N2O!R411*PCG!$C$6+HFC!R411+PFC!R411+'SF6'!R411</f>
        <v>8.5254868188123591</v>
      </c>
      <c r="S411" s="94">
        <f>+'CO2'!S411+'abs CO2'!S411+'CH4'!S411*PCG!$C$5+N2O!S411*PCG!$C$6+HFC!S411+PFC!S411+'SF6'!S411</f>
        <v>8.6802487687086227</v>
      </c>
      <c r="T411" s="94">
        <f>+'CO2'!T411+'abs CO2'!T411+'CH4'!T411*PCG!$C$5+N2O!T411*PCG!$C$6+HFC!T411+PFC!T411+'SF6'!T411</f>
        <v>8.8350107186048756</v>
      </c>
      <c r="U411" s="94">
        <f>+'CO2'!U411+'abs CO2'!U411+'CH4'!U411*PCG!$C$5+N2O!U411*PCG!$C$6+HFC!U411+PFC!U411+'SF6'!U411</f>
        <v>6.680760449222463</v>
      </c>
      <c r="V411" s="94">
        <f>+'CO2'!V411+'abs CO2'!V411+'CH4'!V411*PCG!$C$5+N2O!V411*PCG!$C$6+HFC!V411+PFC!V411+'SF6'!V411</f>
        <v>6.7664768465067073</v>
      </c>
      <c r="W411" s="94">
        <f>+'CO2'!W411+'abs CO2'!W411+'CH4'!W411*PCG!$C$5+N2O!W411*PCG!$C$6+HFC!W411+PFC!W411+'SF6'!W411</f>
        <v>6.6117205477442358</v>
      </c>
      <c r="X411" s="94">
        <f>+'CO2'!X411+'abs CO2'!X411+'CH4'!X411*PCG!$C$5+N2O!X411*PCG!$C$6+HFC!X411+PFC!X411+'SF6'!X411</f>
        <v>6.4569642489817767</v>
      </c>
      <c r="Y411" s="94">
        <f>+'CO2'!Y411+'abs CO2'!Y411+'CH4'!Y411*PCG!$C$5+N2O!Y411*PCG!$C$6+HFC!Y411+PFC!Y411+'SF6'!Y411</f>
        <v>6.3022079502192945</v>
      </c>
      <c r="Z411" s="94">
        <f>+'CO2'!Z411+'abs CO2'!Z411+'CH4'!Z411*PCG!$C$5+N2O!Z411*PCG!$C$6+HFC!Z411+PFC!Z411+'SF6'!Z411</f>
        <v>6.1474516514568132</v>
      </c>
      <c r="AA411" s="94">
        <f>+'CO2'!AA411+'abs CO2'!AA411+'CH4'!AA411*PCG!$C$5+N2O!AA411*PCG!$C$6+HFC!AA411+PFC!AA411+'SF6'!AA411</f>
        <v>4.2595188047319388</v>
      </c>
      <c r="AB411" s="94">
        <f>+'CO2'!AB411+'abs CO2'!AB411+'CH4'!AB411*PCG!$C$5+N2O!AB411*PCG!$C$6+HFC!AB411+PFC!AB411+'SF6'!AB411</f>
        <v>4.0529359580070636</v>
      </c>
      <c r="AC411" s="94">
        <f>+'CO2'!AC411+'abs CO2'!AC411+'CH4'!AC411*PCG!$C$5+N2O!AC411*PCG!$C$6+HFC!AC411+PFC!AC411+'SF6'!AC411</f>
        <v>3.8463531112821796</v>
      </c>
      <c r="AD411" s="94">
        <f>+'CO2'!AD411+'abs CO2'!AD411+'CH4'!AD411*PCG!$C$5+N2O!AD411*PCG!$C$6+HFC!AD411+PFC!AD411+'SF6'!AD411</f>
        <v>24.412753905979198</v>
      </c>
      <c r="AE411" s="94">
        <f>+'CO2'!AE411+'abs CO2'!AE411+'CH4'!AE411*PCG!$C$5+N2O!AE411*PCG!$C$6+HFC!AE411+PFC!AE411+'SF6'!AE411</f>
        <v>24.82733803400955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2.9471647723104595</v>
      </c>
      <c r="D412" s="94">
        <f>+'CO2'!D412+'abs CO2'!D412+'CH4'!D412*PCG!$C$5+N2O!D412*PCG!$C$6+HFC!D412+PFC!D412+'SF6'!D412</f>
        <v>3.1802220446209195</v>
      </c>
      <c r="E412" s="94">
        <f>+'CO2'!E412+'abs CO2'!E412+'CH4'!E412*PCG!$C$5+N2O!E412*PCG!$C$6+HFC!E412+PFC!E412+'SF6'!E412</f>
        <v>3.4132793169313791</v>
      </c>
      <c r="F412" s="94">
        <f>+'CO2'!F412+'abs CO2'!F412+'CH4'!F412*PCG!$C$5+N2O!F412*PCG!$C$6+HFC!F412+PFC!F412+'SF6'!F412</f>
        <v>3.6463365892418396</v>
      </c>
      <c r="G412" s="94">
        <f>+'CO2'!G412+'abs CO2'!G412+'CH4'!G412*PCG!$C$5+N2O!G412*PCG!$C$6+HFC!G412+PFC!G412+'SF6'!G412</f>
        <v>3.8793938615522983</v>
      </c>
      <c r="H412" s="94">
        <f>+'CO2'!H412+'abs CO2'!H412+'CH4'!H412*PCG!$C$5+N2O!H412*PCG!$C$6+HFC!H412+PFC!H412+'SF6'!H412</f>
        <v>4.1124511338627583</v>
      </c>
      <c r="I412" s="94">
        <f>+'CO2'!I412+'abs CO2'!I412+'CH4'!I412*PCG!$C$5+N2O!I412*PCG!$C$6+HFC!I412+PFC!I412+'SF6'!I412</f>
        <v>4.3455084061732192</v>
      </c>
      <c r="J412" s="94">
        <f>+'CO2'!J412+'abs CO2'!J412+'CH4'!J412*PCG!$C$5+N2O!J412*PCG!$C$6+HFC!J412+PFC!J412+'SF6'!J412</f>
        <v>4.5785656784836783</v>
      </c>
      <c r="K412" s="94">
        <f>+'CO2'!K412+'abs CO2'!K412+'CH4'!K412*PCG!$C$5+N2O!K412*PCG!$C$6+HFC!K412+PFC!K412+'SF6'!K412</f>
        <v>4.8116229507941375</v>
      </c>
      <c r="L412" s="94">
        <f>+'CO2'!L412+'abs CO2'!L412+'CH4'!L412*PCG!$C$5+N2O!L412*PCG!$C$6+HFC!L412+PFC!L412+'SF6'!L412</f>
        <v>5.0446802231045966</v>
      </c>
      <c r="M412" s="94">
        <f>+'CO2'!M412+'abs CO2'!M412+'CH4'!M412*PCG!$C$5+N2O!M412*PCG!$C$6+HFC!M412+PFC!M412+'SF6'!M412</f>
        <v>5.2777374954150558</v>
      </c>
      <c r="N412" s="94">
        <f>+'CO2'!N412+'abs CO2'!N412+'CH4'!N412*PCG!$C$5+N2O!N412*PCG!$C$6+HFC!N412+PFC!N412+'SF6'!N412</f>
        <v>5.5107947677255176</v>
      </c>
      <c r="O412" s="94">
        <f>+'CO2'!O412+'abs CO2'!O412+'CH4'!O412*PCG!$C$5+N2O!O412*PCG!$C$6+HFC!O412+PFC!O412+'SF6'!O412</f>
        <v>4.9780200678159634</v>
      </c>
      <c r="P412" s="94">
        <f>+'CO2'!P412+'abs CO2'!P412+'CH4'!P412*PCG!$C$5+N2O!P412*PCG!$C$6+HFC!P412+PFC!P412+'SF6'!P412</f>
        <v>5.1505165217525599</v>
      </c>
      <c r="Q412" s="94">
        <f>+'CO2'!Q412+'abs CO2'!Q412+'CH4'!Q412*PCG!$C$5+N2O!Q412*PCG!$C$6+HFC!Q412+PFC!Q412+'SF6'!Q412</f>
        <v>5.32301297568916</v>
      </c>
      <c r="R412" s="94">
        <f>+'CO2'!R412+'abs CO2'!R412+'CH4'!R412*PCG!$C$5+N2O!R412*PCG!$C$6+HFC!R412+PFC!R412+'SF6'!R412</f>
        <v>5.4955094296257565</v>
      </c>
      <c r="S412" s="94">
        <f>+'CO2'!S412+'abs CO2'!S412+'CH4'!S412*PCG!$C$5+N2O!S412*PCG!$C$6+HFC!S412+PFC!S412+'SF6'!S412</f>
        <v>5.6680058835623566</v>
      </c>
      <c r="T412" s="94">
        <f>+'CO2'!T412+'abs CO2'!T412+'CH4'!T412*PCG!$C$5+N2O!T412*PCG!$C$6+HFC!T412+PFC!T412+'SF6'!T412</f>
        <v>5.8405023374989531</v>
      </c>
      <c r="U412" s="94">
        <f>+'CO2'!U412+'abs CO2'!U412+'CH4'!U412*PCG!$C$5+N2O!U412*PCG!$C$6+HFC!U412+PFC!U412+'SF6'!U412</f>
        <v>5.3960785915916514</v>
      </c>
      <c r="V412" s="94">
        <f>+'CO2'!V412+'abs CO2'!V412+'CH4'!V412*PCG!$C$5+N2O!V412*PCG!$C$6+HFC!V412+PFC!V412+'SF6'!V412</f>
        <v>5.5197899418381962</v>
      </c>
      <c r="W412" s="94">
        <f>+'CO2'!W412+'abs CO2'!W412+'CH4'!W412*PCG!$C$5+N2O!W412*PCG!$C$6+HFC!W412+PFC!W412+'SF6'!W412</f>
        <v>5.4104440197742774</v>
      </c>
      <c r="X412" s="94">
        <f>+'CO2'!X412+'abs CO2'!X412+'CH4'!X412*PCG!$C$5+N2O!X412*PCG!$C$6+HFC!X412+PFC!X412+'SF6'!X412</f>
        <v>5.3010980977103603</v>
      </c>
      <c r="Y412" s="94">
        <f>+'CO2'!Y412+'abs CO2'!Y412+'CH4'!Y412*PCG!$C$5+N2O!Y412*PCG!$C$6+HFC!Y412+PFC!Y412+'SF6'!Y412</f>
        <v>5.1917521756464424</v>
      </c>
      <c r="Z412" s="94">
        <f>+'CO2'!Z412+'abs CO2'!Z412+'CH4'!Z412*PCG!$C$5+N2O!Z412*PCG!$C$6+HFC!Z412+PFC!Z412+'SF6'!Z412</f>
        <v>5.0824062535825272</v>
      </c>
      <c r="AA412" s="94">
        <f>+'CO2'!AA412+'abs CO2'!AA412+'CH4'!AA412*PCG!$C$5+N2O!AA412*PCG!$C$6+HFC!AA412+PFC!AA412+'SF6'!AA412</f>
        <v>6.3248815295738465</v>
      </c>
      <c r="AB412" s="94">
        <f>+'CO2'!AB412+'abs CO2'!AB412+'CH4'!AB412*PCG!$C$5+N2O!AB412*PCG!$C$6+HFC!AB412+PFC!AB412+'SF6'!AB412</f>
        <v>6.3224355555651659</v>
      </c>
      <c r="AC412" s="94">
        <f>+'CO2'!AC412+'abs CO2'!AC412+'CH4'!AC412*PCG!$C$5+N2O!AC412*PCG!$C$6+HFC!AC412+PFC!AC412+'SF6'!AC412</f>
        <v>6.3199895815564879</v>
      </c>
      <c r="AD412" s="94">
        <f>+'CO2'!AD412+'abs CO2'!AD412+'CH4'!AD412*PCG!$C$5+N2O!AD412*PCG!$C$6+HFC!AD412+PFC!AD412+'SF6'!AD412</f>
        <v>16.334622609225356</v>
      </c>
      <c r="AE412" s="94">
        <f>+'CO2'!AE412+'abs CO2'!AE412+'CH4'!AE412*PCG!$C$5+N2O!AE412*PCG!$C$6+HFC!AE412+PFC!AE412+'SF6'!AE412</f>
        <v>17.124311886894226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6.6414183687499989E-2</v>
      </c>
      <c r="D413" s="94">
        <f>+'CO2'!D413+'abs CO2'!D413+'CH4'!D413*PCG!$C$5+N2O!D413*PCG!$C$6+HFC!D413+PFC!D413+'SF6'!D413</f>
        <v>0.13282836737499998</v>
      </c>
      <c r="E413" s="94">
        <f>+'CO2'!E413+'abs CO2'!E413+'CH4'!E413*PCG!$C$5+N2O!E413*PCG!$C$6+HFC!E413+PFC!E413+'SF6'!E413</f>
        <v>0.19924255106249988</v>
      </c>
      <c r="F413" s="94">
        <f>+'CO2'!F413+'abs CO2'!F413+'CH4'!F413*PCG!$C$5+N2O!F413*PCG!$C$6+HFC!F413+PFC!F413+'SF6'!F413</f>
        <v>0.26565673474999996</v>
      </c>
      <c r="G413" s="94">
        <f>+'CO2'!G413+'abs CO2'!G413+'CH4'!G413*PCG!$C$5+N2O!G413*PCG!$C$6+HFC!G413+PFC!G413+'SF6'!G413</f>
        <v>0.33207091843749964</v>
      </c>
      <c r="H413" s="94">
        <f>+'CO2'!H413+'abs CO2'!H413+'CH4'!H413*PCG!$C$5+N2O!H413*PCG!$C$6+HFC!H413+PFC!H413+'SF6'!H413</f>
        <v>0.39848510212499977</v>
      </c>
      <c r="I413" s="94">
        <f>+'CO2'!I413+'abs CO2'!I413+'CH4'!I413*PCG!$C$5+N2O!I413*PCG!$C$6+HFC!I413+PFC!I413+'SF6'!I413</f>
        <v>0.46489928581249945</v>
      </c>
      <c r="J413" s="94">
        <f>+'CO2'!J413+'abs CO2'!J413+'CH4'!J413*PCG!$C$5+N2O!J413*PCG!$C$6+HFC!J413+PFC!J413+'SF6'!J413</f>
        <v>0.53131346949999991</v>
      </c>
      <c r="K413" s="94">
        <f>+'CO2'!K413+'abs CO2'!K413+'CH4'!K413*PCG!$C$5+N2O!K413*PCG!$C$6+HFC!K413+PFC!K413+'SF6'!K413</f>
        <v>0.59772765318749921</v>
      </c>
      <c r="L413" s="94">
        <f>+'CO2'!L413+'abs CO2'!L413+'CH4'!L413*PCG!$C$5+N2O!L413*PCG!$C$6+HFC!L413+PFC!L413+'SF6'!L413</f>
        <v>0.66414183687499928</v>
      </c>
      <c r="M413" s="94">
        <f>+'CO2'!M413+'abs CO2'!M413+'CH4'!M413*PCG!$C$5+N2O!M413*PCG!$C$6+HFC!M413+PFC!M413+'SF6'!M413</f>
        <v>0.73055602056249935</v>
      </c>
      <c r="N413" s="94">
        <f>+'CO2'!N413+'abs CO2'!N413+'CH4'!N413*PCG!$C$5+N2O!N413*PCG!$C$6+HFC!N413+PFC!N413+'SF6'!N413</f>
        <v>0.79697020424999954</v>
      </c>
      <c r="O413" s="94">
        <f>+'CO2'!O413+'abs CO2'!O413+'CH4'!O413*PCG!$C$5+N2O!O413*PCG!$C$6+HFC!O413+PFC!O413+'SF6'!O413</f>
        <v>0.84021912066729965</v>
      </c>
      <c r="P413" s="94">
        <f>+'CO2'!P413+'abs CO2'!P413+'CH4'!P413*PCG!$C$5+N2O!P413*PCG!$C$6+HFC!P413+PFC!P413+'SF6'!P413</f>
        <v>0.88346803708459976</v>
      </c>
      <c r="Q413" s="94">
        <f>+'CO2'!Q413+'abs CO2'!Q413+'CH4'!Q413*PCG!$C$5+N2O!Q413*PCG!$C$6+HFC!Q413+PFC!Q413+'SF6'!Q413</f>
        <v>0.92671695350189986</v>
      </c>
      <c r="R413" s="94">
        <f>+'CO2'!R413+'abs CO2'!R413+'CH4'!R413*PCG!$C$5+N2O!R413*PCG!$C$6+HFC!R413+PFC!R413+'SF6'!R413</f>
        <v>0.96996586991919942</v>
      </c>
      <c r="S413" s="94">
        <f>+'CO2'!S413+'abs CO2'!S413+'CH4'!S413*PCG!$C$5+N2O!S413*PCG!$C$6+HFC!S413+PFC!S413+'SF6'!S413</f>
        <v>1.0132147863365002</v>
      </c>
      <c r="T413" s="94">
        <f>+'CO2'!T413+'abs CO2'!T413+'CH4'!T413*PCG!$C$5+N2O!T413*PCG!$C$6+HFC!T413+PFC!T413+'SF6'!T413</f>
        <v>1.0564637027538004</v>
      </c>
      <c r="U413" s="94">
        <f>+'CO2'!U413+'abs CO2'!U413+'CH4'!U413*PCG!$C$5+N2O!U413*PCG!$C$6+HFC!U413+PFC!U413+'SF6'!U413</f>
        <v>1.0810528901222591</v>
      </c>
      <c r="V413" s="94">
        <f>+'CO2'!V413+'abs CO2'!V413+'CH4'!V413*PCG!$C$5+N2O!V413*PCG!$C$6+HFC!V413+PFC!V413+'SF6'!V413</f>
        <v>1.1056420774907194</v>
      </c>
      <c r="W413" s="94">
        <f>+'CO2'!W413+'abs CO2'!W413+'CH4'!W413*PCG!$C$5+N2O!W413*PCG!$C$6+HFC!W413+PFC!W413+'SF6'!W413</f>
        <v>1.0638170811716798</v>
      </c>
      <c r="X413" s="94">
        <f>+'CO2'!X413+'abs CO2'!X413+'CH4'!X413*PCG!$C$5+N2O!X413*PCG!$C$6+HFC!X413+PFC!X413+'SF6'!X413</f>
        <v>1.0219920848526391</v>
      </c>
      <c r="Y413" s="94">
        <f>+'CO2'!Y413+'abs CO2'!Y413+'CH4'!Y413*PCG!$C$5+N2O!Y413*PCG!$C$6+HFC!Y413+PFC!Y413+'SF6'!Y413</f>
        <v>0.98016708853359946</v>
      </c>
      <c r="Z413" s="94">
        <f>+'CO2'!Z413+'abs CO2'!Z413+'CH4'!Z413*PCG!$C$5+N2O!Z413*PCG!$C$6+HFC!Z413+PFC!Z413+'SF6'!Z413</f>
        <v>0.93834209221455966</v>
      </c>
      <c r="AA413" s="94">
        <f>+'CO2'!AA413+'abs CO2'!AA413+'CH4'!AA413*PCG!$C$5+N2O!AA413*PCG!$C$6+HFC!AA413+PFC!AA413+'SF6'!AA413</f>
        <v>0.87430819287041972</v>
      </c>
      <c r="AB413" s="94">
        <f>+'CO2'!AB413+'abs CO2'!AB413+'CH4'!AB413*PCG!$C$5+N2O!AB413*PCG!$C$6+HFC!AB413+PFC!AB413+'SF6'!AB413</f>
        <v>0.81027429352627978</v>
      </c>
      <c r="AC413" s="94">
        <f>+'CO2'!AC413+'abs CO2'!AC413+'CH4'!AC413*PCG!$C$5+N2O!AC413*PCG!$C$6+HFC!AC413+PFC!AC413+'SF6'!AC413</f>
        <v>0.74624039418213906</v>
      </c>
      <c r="AD413" s="94">
        <f>+'CO2'!AD413+'abs CO2'!AD413+'CH4'!AD413*PCG!$C$5+N2O!AD413*PCG!$C$6+HFC!AD413+PFC!AD413+'SF6'!AD413</f>
        <v>0.74128855264639981</v>
      </c>
      <c r="AE413" s="94">
        <f>+'CO2'!AE413+'abs CO2'!AE413+'CH4'!AE413*PCG!$C$5+N2O!AE413*PCG!$C$6+HFC!AE413+PFC!AE413+'SF6'!AE413</f>
        <v>0.73633671111065968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3.011617144931523</v>
      </c>
      <c r="D415" s="33">
        <f t="shared" si="102"/>
        <v>3.4106431269315225</v>
      </c>
      <c r="E415" s="33">
        <f t="shared" si="102"/>
        <v>3.8096691089315229</v>
      </c>
      <c r="F415" s="33">
        <f t="shared" si="102"/>
        <v>4.2086950909315224</v>
      </c>
      <c r="G415" s="33">
        <f t="shared" si="102"/>
        <v>4.6077210729315228</v>
      </c>
      <c r="H415" s="33">
        <f t="shared" si="102"/>
        <v>5.0067470549315232</v>
      </c>
      <c r="I415" s="33">
        <f t="shared" si="102"/>
        <v>5.4057730369315227</v>
      </c>
      <c r="J415" s="33">
        <f t="shared" si="102"/>
        <v>5.8047990189315222</v>
      </c>
      <c r="K415" s="33">
        <f t="shared" si="102"/>
        <v>6.2038250009315226</v>
      </c>
      <c r="L415" s="33">
        <f t="shared" si="102"/>
        <v>6.6028509829315229</v>
      </c>
      <c r="M415" s="33">
        <f t="shared" si="102"/>
        <v>7.0018769649315225</v>
      </c>
      <c r="N415" s="33">
        <f t="shared" si="102"/>
        <v>7.6404051090936846</v>
      </c>
      <c r="O415" s="33">
        <f t="shared" si="102"/>
        <v>6.7699407445089079</v>
      </c>
      <c r="P415" s="33">
        <f t="shared" si="102"/>
        <v>6.9873925002973714</v>
      </c>
      <c r="Q415" s="33">
        <f t="shared" si="102"/>
        <v>7.2048442560858312</v>
      </c>
      <c r="R415" s="33">
        <f t="shared" si="102"/>
        <v>7.4222960118742929</v>
      </c>
      <c r="S415" s="33">
        <f t="shared" si="102"/>
        <v>7.6397477676627545</v>
      </c>
      <c r="T415" s="33">
        <f t="shared" si="102"/>
        <v>7.8571995234512153</v>
      </c>
      <c r="U415" s="33">
        <f t="shared" si="102"/>
        <v>7.0520001159144385</v>
      </c>
      <c r="V415" s="33">
        <f t="shared" si="102"/>
        <v>7.1231638331227733</v>
      </c>
      <c r="W415" s="33">
        <f t="shared" si="102"/>
        <v>6.7953015683311069</v>
      </c>
      <c r="X415" s="33">
        <f t="shared" si="102"/>
        <v>6.4004682224583611</v>
      </c>
      <c r="Y415" s="33">
        <f t="shared" si="102"/>
        <v>6.0726059576666938</v>
      </c>
      <c r="Z415" s="33">
        <f t="shared" si="102"/>
        <v>5.7447436928750273</v>
      </c>
      <c r="AA415" s="33">
        <f t="shared" si="102"/>
        <v>38.305431777266257</v>
      </c>
      <c r="AB415" s="33">
        <f t="shared" si="102"/>
        <v>38.551183015480539</v>
      </c>
      <c r="AC415" s="33">
        <f t="shared" si="102"/>
        <v>38.796934253694822</v>
      </c>
      <c r="AD415" s="33">
        <f t="shared" si="102"/>
        <v>21.842613459595359</v>
      </c>
      <c r="AE415" s="33">
        <f t="shared" si="102"/>
        <v>22.412431711232866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3.011617144931523</v>
      </c>
      <c r="D417" s="33">
        <f t="shared" si="103"/>
        <v>3.4106431269315225</v>
      </c>
      <c r="E417" s="33">
        <f t="shared" si="103"/>
        <v>3.8096691089315229</v>
      </c>
      <c r="F417" s="33">
        <f t="shared" si="103"/>
        <v>4.2086950909315224</v>
      </c>
      <c r="G417" s="33">
        <f t="shared" si="103"/>
        <v>4.6077210729315228</v>
      </c>
      <c r="H417" s="33">
        <f t="shared" si="103"/>
        <v>5.0067470549315232</v>
      </c>
      <c r="I417" s="33">
        <f t="shared" si="103"/>
        <v>5.4057730369315227</v>
      </c>
      <c r="J417" s="33">
        <f t="shared" si="103"/>
        <v>5.8047990189315222</v>
      </c>
      <c r="K417" s="33">
        <f t="shared" si="103"/>
        <v>6.2038250009315226</v>
      </c>
      <c r="L417" s="33">
        <f t="shared" si="103"/>
        <v>6.6028509829315229</v>
      </c>
      <c r="M417" s="33">
        <f t="shared" si="103"/>
        <v>7.0018769649315225</v>
      </c>
      <c r="N417" s="33">
        <f t="shared" si="103"/>
        <v>7.6404051090936846</v>
      </c>
      <c r="O417" s="33">
        <f t="shared" si="103"/>
        <v>6.7699407445089079</v>
      </c>
      <c r="P417" s="33">
        <f t="shared" si="103"/>
        <v>6.9873925002973714</v>
      </c>
      <c r="Q417" s="33">
        <f t="shared" si="103"/>
        <v>7.2048442560858312</v>
      </c>
      <c r="R417" s="33">
        <f t="shared" si="103"/>
        <v>7.4222960118742929</v>
      </c>
      <c r="S417" s="33">
        <f t="shared" si="103"/>
        <v>7.6397477676627545</v>
      </c>
      <c r="T417" s="33">
        <f t="shared" si="103"/>
        <v>7.8571995234512153</v>
      </c>
      <c r="U417" s="33">
        <f t="shared" si="103"/>
        <v>7.0520001159144385</v>
      </c>
      <c r="V417" s="33">
        <f t="shared" si="103"/>
        <v>7.1231638331227733</v>
      </c>
      <c r="W417" s="33">
        <f t="shared" si="103"/>
        <v>6.7953015683311069</v>
      </c>
      <c r="X417" s="33">
        <f t="shared" si="103"/>
        <v>6.4004682224583611</v>
      </c>
      <c r="Y417" s="33">
        <f t="shared" si="103"/>
        <v>6.0726059576666938</v>
      </c>
      <c r="Z417" s="33">
        <f t="shared" si="103"/>
        <v>5.7447436928750273</v>
      </c>
      <c r="AA417" s="33">
        <f t="shared" si="103"/>
        <v>38.305431777266257</v>
      </c>
      <c r="AB417" s="33">
        <f t="shared" si="103"/>
        <v>38.551183015480539</v>
      </c>
      <c r="AC417" s="33">
        <f t="shared" si="103"/>
        <v>38.796934253694822</v>
      </c>
      <c r="AD417" s="33">
        <f t="shared" si="103"/>
        <v>21.842613459595359</v>
      </c>
      <c r="AE417" s="33">
        <f t="shared" si="103"/>
        <v>22.412431711232866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2.3021958086815228</v>
      </c>
      <c r="D418" s="94">
        <f>+'CO2'!D418+'abs CO2'!D418+'CH4'!D418*PCG!$C$5+N2O!D418*PCG!$C$6+HFC!D418+PFC!D418+'SF6'!D418</f>
        <v>2.4410129544315229</v>
      </c>
      <c r="E418" s="94">
        <f>+'CO2'!E418+'abs CO2'!E418+'CH4'!E418*PCG!$C$5+N2O!E418*PCG!$C$6+HFC!E418+PFC!E418+'SF6'!E418</f>
        <v>2.5798301001815229</v>
      </c>
      <c r="F418" s="94">
        <f>+'CO2'!F418+'abs CO2'!F418+'CH4'!F418*PCG!$C$5+N2O!F418*PCG!$C$6+HFC!F418+PFC!F418+'SF6'!F418</f>
        <v>2.718647245931523</v>
      </c>
      <c r="G418" s="94">
        <f>+'CO2'!G418+'abs CO2'!G418+'CH4'!G418*PCG!$C$5+N2O!G418*PCG!$C$6+HFC!G418+PFC!G418+'SF6'!G418</f>
        <v>2.857464391681523</v>
      </c>
      <c r="H418" s="94">
        <f>+'CO2'!H418+'abs CO2'!H418+'CH4'!H418*PCG!$C$5+N2O!H418*PCG!$C$6+HFC!H418+PFC!H418+'SF6'!H418</f>
        <v>2.996281537431523</v>
      </c>
      <c r="I418" s="94">
        <f>+'CO2'!I418+'abs CO2'!I418+'CH4'!I418*PCG!$C$5+N2O!I418*PCG!$C$6+HFC!I418+PFC!I418+'SF6'!I418</f>
        <v>3.1350986831815226</v>
      </c>
      <c r="J418" s="94">
        <f>+'CO2'!J418+'abs CO2'!J418+'CH4'!J418*PCG!$C$5+N2O!J418*PCG!$C$6+HFC!J418+PFC!J418+'SF6'!J418</f>
        <v>3.2739158289315227</v>
      </c>
      <c r="K418" s="94">
        <f>+'CO2'!K418+'abs CO2'!K418+'CH4'!K418*PCG!$C$5+N2O!K418*PCG!$C$6+HFC!K418+PFC!K418+'SF6'!K418</f>
        <v>3.4127329746815227</v>
      </c>
      <c r="L418" s="94">
        <f>+'CO2'!L418+'abs CO2'!L418+'CH4'!L418*PCG!$C$5+N2O!L418*PCG!$C$6+HFC!L418+PFC!L418+'SF6'!L418</f>
        <v>3.5515501204315227</v>
      </c>
      <c r="M418" s="94">
        <f>+'CO2'!M418+'abs CO2'!M418+'CH4'!M418*PCG!$C$5+N2O!M418*PCG!$C$6+HFC!M418+PFC!M418+'SF6'!M418</f>
        <v>3.6903672661815228</v>
      </c>
      <c r="N418" s="94">
        <f>+'CO2'!N418+'abs CO2'!N418+'CH4'!N418*PCG!$C$5+N2O!N418*PCG!$C$6+HFC!N418+PFC!N418+'SF6'!N418</f>
        <v>4.0686865740936851</v>
      </c>
      <c r="O418" s="94">
        <f>+'CO2'!O418+'abs CO2'!O418+'CH4'!O418*PCG!$C$5+N2O!O418*PCG!$C$6+HFC!O418+PFC!O418+'SF6'!O418</f>
        <v>3.2655588717589077</v>
      </c>
      <c r="P418" s="94">
        <f>+'CO2'!P418+'abs CO2'!P418+'CH4'!P418*PCG!$C$5+N2O!P418*PCG!$C$6+HFC!P418+PFC!P418+'SF6'!P418</f>
        <v>3.3429422897973695</v>
      </c>
      <c r="Q418" s="94">
        <f>+'CO2'!Q418+'abs CO2'!Q418+'CH4'!Q418*PCG!$C$5+N2O!Q418*PCG!$C$6+HFC!Q418+PFC!Q418+'SF6'!Q418</f>
        <v>3.4203257078358309</v>
      </c>
      <c r="R418" s="94">
        <f>+'CO2'!R418+'abs CO2'!R418+'CH4'!R418*PCG!$C$5+N2O!R418*PCG!$C$6+HFC!R418+PFC!R418+'SF6'!R418</f>
        <v>3.4977091258742923</v>
      </c>
      <c r="S418" s="94">
        <f>+'CO2'!S418+'abs CO2'!S418+'CH4'!S418*PCG!$C$5+N2O!S418*PCG!$C$6+HFC!S418+PFC!S418+'SF6'!S418</f>
        <v>3.5750925439127541</v>
      </c>
      <c r="T418" s="94">
        <f>+'CO2'!T418+'abs CO2'!T418+'CH4'!T418*PCG!$C$5+N2O!T418*PCG!$C$6+HFC!T418+PFC!T418+'SF6'!T418</f>
        <v>3.6524759619512155</v>
      </c>
      <c r="U418" s="94">
        <f>+'CO2'!U418+'abs CO2'!U418+'CH4'!U418*PCG!$C$5+N2O!U418*PCG!$C$6+HFC!U418+PFC!U418+'SF6'!U418</f>
        <v>2.9710425979144399</v>
      </c>
      <c r="V418" s="94">
        <f>+'CO2'!V418+'abs CO2'!V418+'CH4'!V418*PCG!$C$5+N2O!V418*PCG!$C$6+HFC!V418+PFC!V418+'SF6'!V418</f>
        <v>2.9989098586227732</v>
      </c>
      <c r="W418" s="94">
        <f>+'CO2'!W418+'abs CO2'!W418+'CH4'!W418*PCG!$C$5+N2O!W418*PCG!$C$6+HFC!W418+PFC!W418+'SF6'!W418</f>
        <v>2.8879599735811063</v>
      </c>
      <c r="X418" s="94">
        <f>+'CO2'!X418+'abs CO2'!X418+'CH4'!X418*PCG!$C$5+N2O!X418*PCG!$C$6+HFC!X418+PFC!X418+'SF6'!X418</f>
        <v>2.7100390074583585</v>
      </c>
      <c r="Y418" s="94">
        <f>+'CO2'!Y418+'abs CO2'!Y418+'CH4'!Y418*PCG!$C$5+N2O!Y418*PCG!$C$6+HFC!Y418+PFC!Y418+'SF6'!Y418</f>
        <v>2.5990891224166917</v>
      </c>
      <c r="Z418" s="94">
        <f>+'CO2'!Z418+'abs CO2'!Z418+'CH4'!Z418*PCG!$C$5+N2O!Z418*PCG!$C$6+HFC!Z418+PFC!Z418+'SF6'!Z418</f>
        <v>2.4881392373750248</v>
      </c>
      <c r="AA418" s="94">
        <f>+'CO2'!AA418+'abs CO2'!AA418+'CH4'!AA418*PCG!$C$5+N2O!AA418*PCG!$C$6+HFC!AA418+PFC!AA418+'SF6'!AA418</f>
        <v>35.383781158016255</v>
      </c>
      <c r="AB418" s="94">
        <f>+'CO2'!AB418+'abs CO2'!AB418+'CH4'!AB418*PCG!$C$5+N2O!AB418*PCG!$C$6+HFC!AB418+PFC!AB418+'SF6'!AB418</f>
        <v>35.889741232480539</v>
      </c>
      <c r="AC418" s="94">
        <f>+'CO2'!AC418+'abs CO2'!AC418+'CH4'!AC418*PCG!$C$5+N2O!AC418*PCG!$C$6+HFC!AC418+PFC!AC418+'SF6'!AC418</f>
        <v>36.395701306944822</v>
      </c>
      <c r="AD418" s="94">
        <f>+'CO2'!AD418+'abs CO2'!AD418+'CH4'!AD418*PCG!$C$5+N2O!AD418*PCG!$C$6+HFC!AD418+PFC!AD418+'SF6'!AD418</f>
        <v>18.383548366457862</v>
      </c>
      <c r="AE418" s="94">
        <f>+'CO2'!AE418+'abs CO2'!AE418+'CH4'!AE418*PCG!$C$5+N2O!AE418*PCG!$C$6+HFC!AE418+PFC!AE418+'SF6'!AE418</f>
        <v>18.690311971707864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0.42761738676249994</v>
      </c>
      <c r="AE419" s="94">
        <f>+'CO2'!AE419+'abs CO2'!AE419+'CH4'!AE419*PCG!$C$5+N2O!AE419*PCG!$C$6+HFC!AE419+PFC!AE419+'SF6'!AE419</f>
        <v>0.57748477352499994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0.70942133624999992</v>
      </c>
      <c r="D420" s="94">
        <f>+'CO2'!D420+'abs CO2'!D420+'CH4'!D420*PCG!$C$5+N2O!D420*PCG!$C$6+HFC!D420+PFC!D420+'SF6'!D420</f>
        <v>0.96963017249999983</v>
      </c>
      <c r="E420" s="94">
        <f>+'CO2'!E420+'abs CO2'!E420+'CH4'!E420*PCG!$C$5+N2O!E420*PCG!$C$6+HFC!E420+PFC!E420+'SF6'!E420</f>
        <v>1.22983900875</v>
      </c>
      <c r="F420" s="94">
        <f>+'CO2'!F420+'abs CO2'!F420+'CH4'!F420*PCG!$C$5+N2O!F420*PCG!$C$6+HFC!F420+PFC!F420+'SF6'!F420</f>
        <v>1.4900478449999999</v>
      </c>
      <c r="G420" s="94">
        <f>+'CO2'!G420+'abs CO2'!G420+'CH4'!G420*PCG!$C$5+N2O!G420*PCG!$C$6+HFC!G420+PFC!G420+'SF6'!G420</f>
        <v>1.7502566812499998</v>
      </c>
      <c r="H420" s="94">
        <f>+'CO2'!H420+'abs CO2'!H420+'CH4'!H420*PCG!$C$5+N2O!H420*PCG!$C$6+HFC!H420+PFC!H420+'SF6'!H420</f>
        <v>2.0104655174999997</v>
      </c>
      <c r="I420" s="94">
        <f>+'CO2'!I420+'abs CO2'!I420+'CH4'!I420*PCG!$C$5+N2O!I420*PCG!$C$6+HFC!I420+PFC!I420+'SF6'!I420</f>
        <v>2.27067435375</v>
      </c>
      <c r="J420" s="94">
        <f>+'CO2'!J420+'abs CO2'!J420+'CH4'!J420*PCG!$C$5+N2O!J420*PCG!$C$6+HFC!J420+PFC!J420+'SF6'!J420</f>
        <v>2.5308831899999995</v>
      </c>
      <c r="K420" s="94">
        <f>+'CO2'!K420+'abs CO2'!K420+'CH4'!K420*PCG!$C$5+N2O!K420*PCG!$C$6+HFC!K420+PFC!K420+'SF6'!K420</f>
        <v>2.7910920262499999</v>
      </c>
      <c r="L420" s="94">
        <f>+'CO2'!L420+'abs CO2'!L420+'CH4'!L420*PCG!$C$5+N2O!L420*PCG!$C$6+HFC!L420+PFC!L420+'SF6'!L420</f>
        <v>3.0513008624999998</v>
      </c>
      <c r="M420" s="94">
        <f>+'CO2'!M420+'abs CO2'!M420+'CH4'!M420*PCG!$C$5+N2O!M420*PCG!$C$6+HFC!M420+PFC!M420+'SF6'!M420</f>
        <v>3.3115096987500001</v>
      </c>
      <c r="N420" s="94">
        <f>+'CO2'!N420+'abs CO2'!N420+'CH4'!N420*PCG!$C$5+N2O!N420*PCG!$C$6+HFC!N420+PFC!N420+'SF6'!N420</f>
        <v>3.571718535</v>
      </c>
      <c r="O420" s="94">
        <f>+'CO2'!O420+'abs CO2'!O420+'CH4'!O420*PCG!$C$5+N2O!O420*PCG!$C$6+HFC!O420+PFC!O420+'SF6'!O420</f>
        <v>3.5043818727500007</v>
      </c>
      <c r="P420" s="94">
        <f>+'CO2'!P420+'abs CO2'!P420+'CH4'!P420*PCG!$C$5+N2O!P420*PCG!$C$6+HFC!P420+PFC!P420+'SF6'!P420</f>
        <v>3.6444502105000014</v>
      </c>
      <c r="Q420" s="94">
        <f>+'CO2'!Q420+'abs CO2'!Q420+'CH4'!Q420*PCG!$C$5+N2O!Q420*PCG!$C$6+HFC!Q420+PFC!Q420+'SF6'!Q420</f>
        <v>3.7845185482500003</v>
      </c>
      <c r="R420" s="94">
        <f>+'CO2'!R420+'abs CO2'!R420+'CH4'!R420*PCG!$C$5+N2O!R420*PCG!$C$6+HFC!R420+PFC!R420+'SF6'!R420</f>
        <v>3.9245868860000002</v>
      </c>
      <c r="S420" s="94">
        <f>+'CO2'!S420+'abs CO2'!S420+'CH4'!S420*PCG!$C$5+N2O!S420*PCG!$C$6+HFC!S420+PFC!S420+'SF6'!S420</f>
        <v>4.06465522375</v>
      </c>
      <c r="T420" s="94">
        <f>+'CO2'!T420+'abs CO2'!T420+'CH4'!T420*PCG!$C$5+N2O!T420*PCG!$C$6+HFC!T420+PFC!T420+'SF6'!T420</f>
        <v>4.2047235614999998</v>
      </c>
      <c r="U420" s="94">
        <f>+'CO2'!U420+'abs CO2'!U420+'CH4'!U420*PCG!$C$5+N2O!U420*PCG!$C$6+HFC!U420+PFC!U420+'SF6'!U420</f>
        <v>4.0809575179999991</v>
      </c>
      <c r="V420" s="94">
        <f>+'CO2'!V420+'abs CO2'!V420+'CH4'!V420*PCG!$C$5+N2O!V420*PCG!$C$6+HFC!V420+PFC!V420+'SF6'!V420</f>
        <v>4.1242539745000002</v>
      </c>
      <c r="W420" s="94">
        <f>+'CO2'!W420+'abs CO2'!W420+'CH4'!W420*PCG!$C$5+N2O!W420*PCG!$C$6+HFC!W420+PFC!W420+'SF6'!W420</f>
        <v>3.907341594750001</v>
      </c>
      <c r="X420" s="94">
        <f>+'CO2'!X420+'abs CO2'!X420+'CH4'!X420*PCG!$C$5+N2O!X420*PCG!$C$6+HFC!X420+PFC!X420+'SF6'!X420</f>
        <v>3.6904292150000022</v>
      </c>
      <c r="Y420" s="94">
        <f>+'CO2'!Y420+'abs CO2'!Y420+'CH4'!Y420*PCG!$C$5+N2O!Y420*PCG!$C$6+HFC!Y420+PFC!Y420+'SF6'!Y420</f>
        <v>3.4735168352500017</v>
      </c>
      <c r="Z420" s="94">
        <f>+'CO2'!Z420+'abs CO2'!Z420+'CH4'!Z420*PCG!$C$5+N2O!Z420*PCG!$C$6+HFC!Z420+PFC!Z420+'SF6'!Z420</f>
        <v>3.2566044555000024</v>
      </c>
      <c r="AA420" s="94">
        <f>+'CO2'!AA420+'abs CO2'!AA420+'CH4'!AA420*PCG!$C$5+N2O!AA420*PCG!$C$6+HFC!AA420+PFC!AA420+'SF6'!AA420</f>
        <v>2.921650619250002</v>
      </c>
      <c r="AB420" s="94">
        <f>+'CO2'!AB420+'abs CO2'!AB420+'CH4'!AB420*PCG!$C$5+N2O!AB420*PCG!$C$6+HFC!AB420+PFC!AB420+'SF6'!AB420</f>
        <v>2.6614417830000017</v>
      </c>
      <c r="AC420" s="94">
        <f>+'CO2'!AC420+'abs CO2'!AC420+'CH4'!AC420*PCG!$C$5+N2O!AC420*PCG!$C$6+HFC!AC420+PFC!AC420+'SF6'!AC420</f>
        <v>2.4012329467500009</v>
      </c>
      <c r="AD420" s="94">
        <f>+'CO2'!AD420+'abs CO2'!AD420+'CH4'!AD420*PCG!$C$5+N2O!AD420*PCG!$C$6+HFC!AD420+PFC!AD420+'SF6'!AD420</f>
        <v>2.9575426622499998</v>
      </c>
      <c r="AE420" s="94">
        <f>+'CO2'!AE420+'abs CO2'!AE420+'CH4'!AE420*PCG!$C$5+N2O!AE420*PCG!$C$6+HFC!AE420+PFC!AE420+'SF6'!AE420</f>
        <v>2.9968248777499991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</v>
      </c>
      <c r="P421" s="94">
        <f>+'CO2'!P421+'abs CO2'!P421+'CH4'!P421*PCG!$C$5+N2O!P421*PCG!$C$6+HFC!P421+PFC!P421+'SF6'!P421</f>
        <v>0</v>
      </c>
      <c r="Q421" s="94">
        <f>+'CO2'!Q421+'abs CO2'!Q421+'CH4'!Q421*PCG!$C$5+N2O!Q421*PCG!$C$6+HFC!Q421+PFC!Q421+'SF6'!Q421</f>
        <v>0</v>
      </c>
      <c r="R421" s="94">
        <f>+'CO2'!R421+'abs CO2'!R421+'CH4'!R421*PCG!$C$5+N2O!R421*PCG!$C$6+HFC!R421+PFC!R421+'SF6'!R421</f>
        <v>0</v>
      </c>
      <c r="S421" s="94">
        <f>+'CO2'!S421+'abs CO2'!S421+'CH4'!S421*PCG!$C$5+N2O!S421*PCG!$C$6+HFC!S421+PFC!S421+'SF6'!S421</f>
        <v>0</v>
      </c>
      <c r="T421" s="94">
        <f>+'CO2'!T421+'abs CO2'!T421+'CH4'!T421*PCG!$C$5+N2O!T421*PCG!$C$6+HFC!T421+PFC!T421+'SF6'!T421</f>
        <v>0</v>
      </c>
      <c r="U421" s="94">
        <f>+'CO2'!U421+'abs CO2'!U421+'CH4'!U421*PCG!$C$5+N2O!U421*PCG!$C$6+HFC!U421+PFC!U421+'SF6'!U421</f>
        <v>0</v>
      </c>
      <c r="V421" s="94">
        <f>+'CO2'!V421+'abs CO2'!V421+'CH4'!V421*PCG!$C$5+N2O!V421*PCG!$C$6+HFC!V421+PFC!V421+'SF6'!V421</f>
        <v>0</v>
      </c>
      <c r="W421" s="94">
        <f>+'CO2'!W421+'abs CO2'!W421+'CH4'!W421*PCG!$C$5+N2O!W421*PCG!$C$6+HFC!W421+PFC!W421+'SF6'!W421</f>
        <v>0</v>
      </c>
      <c r="X421" s="94">
        <f>+'CO2'!X421+'abs CO2'!X421+'CH4'!X421*PCG!$C$5+N2O!X421*PCG!$C$6+HFC!X421+PFC!X421+'SF6'!X421</f>
        <v>0</v>
      </c>
      <c r="Y421" s="94">
        <f>+'CO2'!Y421+'abs CO2'!Y421+'CH4'!Y421*PCG!$C$5+N2O!Y421*PCG!$C$6+HFC!Y421+PFC!Y421+'SF6'!Y421</f>
        <v>0</v>
      </c>
      <c r="Z421" s="94">
        <f>+'CO2'!Z421+'abs CO2'!Z421+'CH4'!Z421*PCG!$C$5+N2O!Z421*PCG!$C$6+HFC!Z421+PFC!Z421+'SF6'!Z421</f>
        <v>0</v>
      </c>
      <c r="AA421" s="94">
        <f>+'CO2'!AA421+'abs CO2'!AA421+'CH4'!AA421*PCG!$C$5+N2O!AA421*PCG!$C$6+HFC!AA421+PFC!AA421+'SF6'!AA421</f>
        <v>0</v>
      </c>
      <c r="AB421" s="94">
        <f>+'CO2'!AB421+'abs CO2'!AB421+'CH4'!AB421*PCG!$C$5+N2O!AB421*PCG!$C$6+HFC!AB421+PFC!AB421+'SF6'!AB421</f>
        <v>0</v>
      </c>
      <c r="AC421" s="94">
        <f>+'CO2'!AC421+'abs CO2'!AC421+'CH4'!AC421*PCG!$C$5+N2O!AC421*PCG!$C$6+HFC!AC421+PFC!AC421+'SF6'!AC421</f>
        <v>0</v>
      </c>
      <c r="AD421" s="94">
        <f>+'CO2'!AD421+'abs CO2'!AD421+'CH4'!AD421*PCG!$C$5+N2O!AD421*PCG!$C$6+HFC!AD421+PFC!AD421+'SF6'!AD421</f>
        <v>7.3905044124999986E-2</v>
      </c>
      <c r="AE421" s="94">
        <f>+'CO2'!AE421+'abs CO2'!AE421+'CH4'!AE421*PCG!$C$5+N2O!AE421*PCG!$C$6+HFC!AE421+PFC!AE421+'SF6'!AE421</f>
        <v>0.14781008824999997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-1580.6313719948246</v>
      </c>
      <c r="D423" s="94">
        <f>+'CO2'!D423+'abs CO2'!D423+'CH4'!D423*PCG!$C$5+N2O!D423*PCG!$C$6+HFC!D423+PFC!D423+'SF6'!D423</f>
        <v>-1306.8136691206855</v>
      </c>
      <c r="E423" s="94">
        <f>+'CO2'!E423+'abs CO2'!E423+'CH4'!E423*PCG!$C$5+N2O!E423*PCG!$C$6+HFC!E423+PFC!E423+'SF6'!E423</f>
        <v>-1210.8879338883146</v>
      </c>
      <c r="F423" s="94">
        <f>+'CO2'!F423+'abs CO2'!F423+'CH4'!F423*PCG!$C$5+N2O!F423*PCG!$C$6+HFC!F423+PFC!F423+'SF6'!F423</f>
        <v>-1178.5811990429763</v>
      </c>
      <c r="G423" s="94">
        <f>+'CO2'!G423+'abs CO2'!G423+'CH4'!G423*PCG!$C$5+N2O!G423*PCG!$C$6+HFC!G423+PFC!G423+'SF6'!G423</f>
        <v>-1394.4058562069677</v>
      </c>
      <c r="H423" s="94">
        <f>+'CO2'!H423+'abs CO2'!H423+'CH4'!H423*PCG!$C$5+N2O!H423*PCG!$C$6+HFC!H423+PFC!H423+'SF6'!H423</f>
        <v>-1713.9197187869104</v>
      </c>
      <c r="I423" s="94">
        <f>+'CO2'!I423+'abs CO2'!I423+'CH4'!I423*PCG!$C$5+N2O!I423*PCG!$C$6+HFC!I423+PFC!I423+'SF6'!I423</f>
        <v>-1606.6949356668008</v>
      </c>
      <c r="J423" s="94">
        <f>+'CO2'!J423+'abs CO2'!J423+'CH4'!J423*PCG!$C$5+N2O!J423*PCG!$C$6+HFC!J423+PFC!J423+'SF6'!J423</f>
        <v>-1740.4056525884687</v>
      </c>
      <c r="K423" s="94">
        <f>+'CO2'!K423+'abs CO2'!K423+'CH4'!K423*PCG!$C$5+N2O!K423*PCG!$C$6+HFC!K423+PFC!K423+'SF6'!K423</f>
        <v>-1491.3175009336157</v>
      </c>
      <c r="L423" s="94">
        <f>+'CO2'!L423+'abs CO2'!L423+'CH4'!L423*PCG!$C$5+N2O!L423*PCG!$C$6+HFC!L423+PFC!L423+'SF6'!L423</f>
        <v>-1938.915895813431</v>
      </c>
      <c r="M423" s="94">
        <f>+'CO2'!M423+'abs CO2'!M423+'CH4'!M423*PCG!$C$5+N2O!M423*PCG!$C$6+HFC!M423+PFC!M423+'SF6'!M423</f>
        <v>-1932.2645169919415</v>
      </c>
      <c r="N423" s="94">
        <f>+'CO2'!N423+'abs CO2'!N423+'CH4'!N423*PCG!$C$5+N2O!N423*PCG!$C$6+HFC!N423+PFC!N423+'SF6'!N423</f>
        <v>-2051.3302274928856</v>
      </c>
      <c r="O423" s="94">
        <f>+'CO2'!O423+'abs CO2'!O423+'CH4'!O423*PCG!$C$5+N2O!O423*PCG!$C$6+HFC!O423+PFC!O423+'SF6'!O423</f>
        <v>-2454.4566906447476</v>
      </c>
      <c r="P423" s="94">
        <f>+'CO2'!P423+'abs CO2'!P423+'CH4'!P423*PCG!$C$5+N2O!P423*PCG!$C$6+HFC!P423+PFC!P423+'SF6'!P423</f>
        <v>-2792.6617045526568</v>
      </c>
      <c r="Q423" s="94">
        <f>+'CO2'!Q423+'abs CO2'!Q423+'CH4'!Q423*PCG!$C$5+N2O!Q423*PCG!$C$6+HFC!Q423+PFC!Q423+'SF6'!Q423</f>
        <v>-2751.2963145707035</v>
      </c>
      <c r="R423" s="94">
        <f>+'CO2'!R423+'abs CO2'!R423+'CH4'!R423*PCG!$C$5+N2O!R423*PCG!$C$6+HFC!R423+PFC!R423+'SF6'!R423</f>
        <v>-3085.411174011791</v>
      </c>
      <c r="S423" s="94">
        <f>+'CO2'!S423+'abs CO2'!S423+'CH4'!S423*PCG!$C$5+N2O!S423*PCG!$C$6+HFC!S423+PFC!S423+'SF6'!S423</f>
        <v>-3444.2089725444766</v>
      </c>
      <c r="T423" s="94">
        <f>+'CO2'!T423+'abs CO2'!T423+'CH4'!T423*PCG!$C$5+N2O!T423*PCG!$C$6+HFC!T423+PFC!T423+'SF6'!T423</f>
        <v>-3118.1034683446583</v>
      </c>
      <c r="U423" s="94">
        <f>+'CO2'!U423+'abs CO2'!U423+'CH4'!U423*PCG!$C$5+N2O!U423*PCG!$C$6+HFC!U423+PFC!U423+'SF6'!U423</f>
        <v>-3053.1731846987227</v>
      </c>
      <c r="V423" s="94">
        <f>+'CO2'!V423+'abs CO2'!V423+'CH4'!V423*PCG!$C$5+N2O!V423*PCG!$C$6+HFC!V423+PFC!V423+'SF6'!V423</f>
        <v>-2043.374973443257</v>
      </c>
      <c r="W423" s="94">
        <f>+'CO2'!W423+'abs CO2'!W423+'CH4'!W423*PCG!$C$5+N2O!W423*PCG!$C$6+HFC!W423+PFC!W423+'SF6'!W423</f>
        <v>-2484.4067716564678</v>
      </c>
      <c r="X423" s="94">
        <f>+'CO2'!X423+'abs CO2'!X423+'CH4'!X423*PCG!$C$5+N2O!X423*PCG!$C$6+HFC!X423+PFC!X423+'SF6'!X423</f>
        <v>-2675.6524622012571</v>
      </c>
      <c r="Y423" s="94">
        <f>+'CO2'!Y423+'abs CO2'!Y423+'CH4'!Y423*PCG!$C$5+N2O!Y423*PCG!$C$6+HFC!Y423+PFC!Y423+'SF6'!Y423</f>
        <v>-2319.8187057291866</v>
      </c>
      <c r="Z423" s="94">
        <f>+'CO2'!Z423+'abs CO2'!Z423+'CH4'!Z423*PCG!$C$5+N2O!Z423*PCG!$C$6+HFC!Z423+PFC!Z423+'SF6'!Z423</f>
        <v>-2339.2538515796255</v>
      </c>
      <c r="AA423" s="94">
        <f>+'CO2'!AA423+'abs CO2'!AA423+'CH4'!AA423*PCG!$C$5+N2O!AA423*PCG!$C$6+HFC!AA423+PFC!AA423+'SF6'!AA423</f>
        <v>-2302.9409951508223</v>
      </c>
      <c r="AB423" s="94">
        <f>+'CO2'!AB423+'abs CO2'!AB423+'CH4'!AB423*PCG!$C$5+N2O!AB423*PCG!$C$6+HFC!AB423+PFC!AB423+'SF6'!AB423</f>
        <v>-2562.2458591180093</v>
      </c>
      <c r="AC423" s="94">
        <f>+'CO2'!AC423+'abs CO2'!AC423+'CH4'!AC423*PCG!$C$5+N2O!AC423*PCG!$C$6+HFC!AC423+PFC!AC423+'SF6'!AC423</f>
        <v>-2673.4231740066512</v>
      </c>
      <c r="AD423" s="94">
        <f>+'CO2'!AD423+'abs CO2'!AD423+'CH4'!AD423*PCG!$C$5+N2O!AD423*PCG!$C$6+HFC!AD423+PFC!AD423+'SF6'!AD423</f>
        <v>-2570.1675671628805</v>
      </c>
      <c r="AE423" s="94">
        <f>+'CO2'!AE423+'abs CO2'!AE423+'CH4'!AE423*PCG!$C$5+N2O!AE423*PCG!$C$6+HFC!AE423+PFC!AE423+'SF6'!AE423</f>
        <v>-2662.9527607960517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171.12540709131244</v>
      </c>
      <c r="D425" s="32">
        <f t="shared" ref="D425:AE425" si="104">+D426+D430+D431+D434</f>
        <v>169.72071386447752</v>
      </c>
      <c r="E425" s="32">
        <f t="shared" si="104"/>
        <v>178.1781441375943</v>
      </c>
      <c r="F425" s="32">
        <f t="shared" si="104"/>
        <v>185.82116444954247</v>
      </c>
      <c r="G425" s="32">
        <f t="shared" si="104"/>
        <v>192.82200809852051</v>
      </c>
      <c r="H425" s="32">
        <f t="shared" si="104"/>
        <v>206.04504092878071</v>
      </c>
      <c r="I425" s="32">
        <f t="shared" si="104"/>
        <v>212.30219682902018</v>
      </c>
      <c r="J425" s="32">
        <f t="shared" si="104"/>
        <v>215.65968329394519</v>
      </c>
      <c r="K425" s="32">
        <f t="shared" si="104"/>
        <v>216.53972486597894</v>
      </c>
      <c r="L425" s="32">
        <f t="shared" si="104"/>
        <v>224.39013403746256</v>
      </c>
      <c r="M425" s="32">
        <f t="shared" si="104"/>
        <v>241.4422724695857</v>
      </c>
      <c r="N425" s="32">
        <f t="shared" si="104"/>
        <v>248.08928908150074</v>
      </c>
      <c r="O425" s="32">
        <f t="shared" si="104"/>
        <v>245.01257385098944</v>
      </c>
      <c r="P425" s="32">
        <f t="shared" si="104"/>
        <v>320.81214406756982</v>
      </c>
      <c r="Q425" s="32">
        <f t="shared" si="104"/>
        <v>371.0867276447151</v>
      </c>
      <c r="R425" s="32">
        <f t="shared" si="104"/>
        <v>434.37808770376699</v>
      </c>
      <c r="S425" s="32">
        <f t="shared" si="104"/>
        <v>480.12277094824015</v>
      </c>
      <c r="T425" s="32">
        <f t="shared" si="104"/>
        <v>413.20509583587534</v>
      </c>
      <c r="U425" s="32">
        <f t="shared" si="104"/>
        <v>444.46324366679562</v>
      </c>
      <c r="V425" s="32">
        <f t="shared" si="104"/>
        <v>459.56316059853395</v>
      </c>
      <c r="W425" s="32">
        <f t="shared" si="104"/>
        <v>467.16867312697929</v>
      </c>
      <c r="X425" s="32">
        <f t="shared" si="104"/>
        <v>530.71030596146977</v>
      </c>
      <c r="Y425" s="32">
        <f t="shared" si="104"/>
        <v>436.38061621902006</v>
      </c>
      <c r="Z425" s="32">
        <f t="shared" si="104"/>
        <v>547.58054155788193</v>
      </c>
      <c r="AA425" s="32">
        <f t="shared" si="104"/>
        <v>609.57086531611958</v>
      </c>
      <c r="AB425" s="32">
        <f t="shared" si="104"/>
        <v>641.11502078912395</v>
      </c>
      <c r="AC425" s="32">
        <f t="shared" si="104"/>
        <v>681.97171652516909</v>
      </c>
      <c r="AD425" s="32">
        <f t="shared" si="104"/>
        <v>809.87820460428873</v>
      </c>
      <c r="AE425" s="32">
        <f t="shared" si="104"/>
        <v>840.95755062123203</v>
      </c>
    </row>
    <row r="426" spans="1:31" x14ac:dyDescent="0.2">
      <c r="A426" s="80" t="s">
        <v>723</v>
      </c>
      <c r="B426" s="4" t="s">
        <v>724</v>
      </c>
      <c r="C426" s="33">
        <f>+C427+C428+C429</f>
        <v>59.616845778436016</v>
      </c>
      <c r="D426" s="33">
        <f t="shared" ref="D426:AE426" si="105">+D427+D428+D429</f>
        <v>61.300065648640718</v>
      </c>
      <c r="E426" s="33">
        <f t="shared" si="105"/>
        <v>69.793552379541396</v>
      </c>
      <c r="F426" s="33">
        <f t="shared" si="105"/>
        <v>78.913744813644797</v>
      </c>
      <c r="G426" s="33">
        <f t="shared" si="105"/>
        <v>86.944812299941404</v>
      </c>
      <c r="H426" s="33">
        <f t="shared" si="105"/>
        <v>95.142580254267841</v>
      </c>
      <c r="I426" s="33">
        <f t="shared" si="105"/>
        <v>104.71740078592785</v>
      </c>
      <c r="J426" s="33">
        <f t="shared" si="105"/>
        <v>113.87554669005308</v>
      </c>
      <c r="K426" s="33">
        <f t="shared" si="105"/>
        <v>123.42412362328099</v>
      </c>
      <c r="L426" s="33">
        <f t="shared" si="105"/>
        <v>132.42250021217313</v>
      </c>
      <c r="M426" s="33">
        <f t="shared" si="105"/>
        <v>145.24198050758872</v>
      </c>
      <c r="N426" s="33">
        <f t="shared" si="105"/>
        <v>162.13085110602643</v>
      </c>
      <c r="O426" s="33">
        <f t="shared" si="105"/>
        <v>175.05951762577428</v>
      </c>
      <c r="P426" s="33">
        <f t="shared" si="105"/>
        <v>189.24081102505389</v>
      </c>
      <c r="Q426" s="33">
        <f t="shared" si="105"/>
        <v>205.35508260301287</v>
      </c>
      <c r="R426" s="33">
        <f t="shared" si="105"/>
        <v>244.6642229637348</v>
      </c>
      <c r="S426" s="33">
        <f t="shared" si="105"/>
        <v>259.72441440616791</v>
      </c>
      <c r="T426" s="33">
        <f t="shared" si="105"/>
        <v>213.58474937089733</v>
      </c>
      <c r="U426" s="33">
        <f t="shared" si="105"/>
        <v>248.69698366879859</v>
      </c>
      <c r="V426" s="33">
        <f t="shared" si="105"/>
        <v>302.67577593209074</v>
      </c>
      <c r="W426" s="33">
        <f t="shared" si="105"/>
        <v>337.92387107081072</v>
      </c>
      <c r="X426" s="33">
        <f t="shared" si="105"/>
        <v>360.14625820946583</v>
      </c>
      <c r="Y426" s="33">
        <f t="shared" si="105"/>
        <v>284.30454946678537</v>
      </c>
      <c r="Z426" s="33">
        <f t="shared" si="105"/>
        <v>389.12217160048982</v>
      </c>
      <c r="AA426" s="33">
        <f t="shared" si="105"/>
        <v>420.5966626955427</v>
      </c>
      <c r="AB426" s="33">
        <f t="shared" si="105"/>
        <v>440.31810870758363</v>
      </c>
      <c r="AC426" s="33">
        <f t="shared" si="105"/>
        <v>481.85277496944792</v>
      </c>
      <c r="AD426" s="33">
        <f t="shared" si="105"/>
        <v>610.94987845152582</v>
      </c>
      <c r="AE426" s="33">
        <f t="shared" si="105"/>
        <v>634.42227130636059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5.8177986490530502</v>
      </c>
      <c r="F427" s="94">
        <f>+'CO2'!F427+'abs CO2'!F427+'CH4'!F427*PCG!$C$5+N2O!F427*PCG!$C$6+HFC!F427+PFC!F427+'SF6'!F427</f>
        <v>11.923052826769556</v>
      </c>
      <c r="G427" s="94">
        <f>+'CO2'!G427+'abs CO2'!G427+'CH4'!G427*PCG!$C$5+N2O!G427*PCG!$C$6+HFC!G427+PFC!G427+'SF6'!G427</f>
        <v>17.860834767722018</v>
      </c>
      <c r="H427" s="94">
        <f>+'CO2'!H427+'abs CO2'!H427+'CH4'!H427*PCG!$C$5+N2O!H427*PCG!$C$6+HFC!H427+PFC!H427+'SF6'!H427</f>
        <v>23.718541822796571</v>
      </c>
      <c r="I427" s="94">
        <f>+'CO2'!I427+'abs CO2'!I427+'CH4'!I427*PCG!$C$5+N2O!I427*PCG!$C$6+HFC!I427+PFC!I427+'SF6'!I427</f>
        <v>30.270585392962907</v>
      </c>
      <c r="J427" s="94">
        <f>+'CO2'!J427+'abs CO2'!J427+'CH4'!J427*PCG!$C$5+N2O!J427*PCG!$C$6+HFC!J427+PFC!J427+'SF6'!J427</f>
        <v>39.76535529042004</v>
      </c>
      <c r="K427" s="94">
        <f>+'CO2'!K427+'abs CO2'!K427+'CH4'!K427*PCG!$C$5+N2O!K427*PCG!$C$6+HFC!K427+PFC!K427+'SF6'!K427</f>
        <v>49.692536038669409</v>
      </c>
      <c r="L427" s="94">
        <f>+'CO2'!L427+'abs CO2'!L427+'CH4'!L427*PCG!$C$5+N2O!L427*PCG!$C$6+HFC!L427+PFC!L427+'SF6'!L427</f>
        <v>59.699798842840615</v>
      </c>
      <c r="M427" s="94">
        <f>+'CO2'!M427+'abs CO2'!M427+'CH4'!M427*PCG!$C$5+N2O!M427*PCG!$C$6+HFC!M427+PFC!M427+'SF6'!M427</f>
        <v>73.486402483863699</v>
      </c>
      <c r="N427" s="94">
        <f>+'CO2'!N427+'abs CO2'!N427+'CH4'!N427*PCG!$C$5+N2O!N427*PCG!$C$6+HFC!N427+PFC!N427+'SF6'!N427</f>
        <v>89.474051124336768</v>
      </c>
      <c r="O427" s="94">
        <f>+'CO2'!O427+'abs CO2'!O427+'CH4'!O427*PCG!$C$5+N2O!O427*PCG!$C$6+HFC!O427+PFC!O427+'SF6'!O427</f>
        <v>103.36413539086202</v>
      </c>
      <c r="P427" s="94">
        <f>+'CO2'!P427+'abs CO2'!P427+'CH4'!P427*PCG!$C$5+N2O!P427*PCG!$C$6+HFC!P427+PFC!P427+'SF6'!P427</f>
        <v>117.61059517662822</v>
      </c>
      <c r="Q427" s="94">
        <f>+'CO2'!Q427+'abs CO2'!Q427+'CH4'!Q427*PCG!$C$5+N2O!Q427*PCG!$C$6+HFC!Q427+PFC!Q427+'SF6'!Q427</f>
        <v>133.87129352568633</v>
      </c>
      <c r="R427" s="94">
        <f>+'CO2'!R427+'abs CO2'!R427+'CH4'!R427*PCG!$C$5+N2O!R427*PCG!$C$6+HFC!R427+PFC!R427+'SF6'!R427</f>
        <v>167.04886565272466</v>
      </c>
      <c r="S427" s="94">
        <f>+'CO2'!S427+'abs CO2'!S427+'CH4'!S427*PCG!$C$5+N2O!S427*PCG!$C$6+HFC!S427+PFC!S427+'SF6'!S427</f>
        <v>184.0048102469386</v>
      </c>
      <c r="T427" s="94">
        <f>+'CO2'!T427+'abs CO2'!T427+'CH4'!T427*PCG!$C$5+N2O!T427*PCG!$C$6+HFC!T427+PFC!T427+'SF6'!T427</f>
        <v>152.90521688637247</v>
      </c>
      <c r="U427" s="94">
        <f>+'CO2'!U427+'abs CO2'!U427+'CH4'!U427*PCG!$C$5+N2O!U427*PCG!$C$6+HFC!U427+PFC!U427+'SF6'!U427</f>
        <v>181.06058459591284</v>
      </c>
      <c r="V427" s="94">
        <f>+'CO2'!V427+'abs CO2'!V427+'CH4'!V427*PCG!$C$5+N2O!V427*PCG!$C$6+HFC!V427+PFC!V427+'SF6'!V427</f>
        <v>220.52096837775207</v>
      </c>
      <c r="W427" s="94">
        <f>+'CO2'!W427+'abs CO2'!W427+'CH4'!W427*PCG!$C$5+N2O!W427*PCG!$C$6+HFC!W427+PFC!W427+'SF6'!W427</f>
        <v>252.7912176889246</v>
      </c>
      <c r="X427" s="94">
        <f>+'CO2'!X427+'abs CO2'!X427+'CH4'!X427*PCG!$C$5+N2O!X427*PCG!$C$6+HFC!X427+PFC!X427+'SF6'!X427</f>
        <v>274.81146446800841</v>
      </c>
      <c r="Y427" s="94">
        <f>+'CO2'!Y427+'abs CO2'!Y427+'CH4'!Y427*PCG!$C$5+N2O!Y427*PCG!$C$6+HFC!Y427+PFC!Y427+'SF6'!Y427</f>
        <v>218.63633683945943</v>
      </c>
      <c r="Z427" s="94">
        <f>+'CO2'!Z427+'abs CO2'!Z427+'CH4'!Z427*PCG!$C$5+N2O!Z427*PCG!$C$6+HFC!Z427+PFC!Z427+'SF6'!Z427</f>
        <v>306.32957526517004</v>
      </c>
      <c r="AA427" s="94">
        <f>+'CO2'!AA427+'abs CO2'!AA427+'CH4'!AA427*PCG!$C$5+N2O!AA427*PCG!$C$6+HFC!AA427+PFC!AA427+'SF6'!AA427</f>
        <v>332.58450084240241</v>
      </c>
      <c r="AB427" s="94">
        <f>+'CO2'!AB427+'abs CO2'!AB427+'CH4'!AB427*PCG!$C$5+N2O!AB427*PCG!$C$6+HFC!AB427+PFC!AB427+'SF6'!AB427</f>
        <v>354.89493728381711</v>
      </c>
      <c r="AC427" s="94">
        <f>+'CO2'!AC427+'abs CO2'!AC427+'CH4'!AC427*PCG!$C$5+N2O!AC427*PCG!$C$6+HFC!AC427+PFC!AC427+'SF6'!AC427</f>
        <v>386.34855999224584</v>
      </c>
      <c r="AD427" s="94">
        <f>+'CO2'!AD427+'abs CO2'!AD427+'CH4'!AD427*PCG!$C$5+N2O!AD427*PCG!$C$6+HFC!AD427+PFC!AD427+'SF6'!AD427</f>
        <v>494.10529548500364</v>
      </c>
      <c r="AE427" s="94">
        <f>+'CO2'!AE427+'abs CO2'!AE427+'CH4'!AE427*PCG!$C$5+N2O!AE427*PCG!$C$6+HFC!AE427+PFC!AE427+'SF6'!AE427</f>
        <v>529.31597370542363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11.425723584883327</v>
      </c>
      <c r="D428" s="94">
        <f>+'CO2'!D428+'abs CO2'!D428+'CH4'!D428*PCG!$C$5+N2O!D428*PCG!$C$6+HFC!D428+PFC!D428+'SF6'!D428</f>
        <v>11.744280523858535</v>
      </c>
      <c r="E428" s="94">
        <f>+'CO2'!E428+'abs CO2'!E428+'CH4'!E428*PCG!$C$5+N2O!E428*PCG!$C$6+HFC!E428+PFC!E428+'SF6'!E428</f>
        <v>12.78986768691753</v>
      </c>
      <c r="F428" s="94">
        <f>+'CO2'!F428+'abs CO2'!F428+'CH4'!F428*PCG!$C$5+N2O!F428*PCG!$C$6+HFC!F428+PFC!F428+'SF6'!F428</f>
        <v>13.667169639756274</v>
      </c>
      <c r="G428" s="94">
        <f>+'CO2'!G428+'abs CO2'!G428+'CH4'!G428*PCG!$C$5+N2O!G428*PCG!$C$6+HFC!G428+PFC!G428+'SF6'!G428</f>
        <v>14.247998023889528</v>
      </c>
      <c r="H428" s="94">
        <f>+'CO2'!H428+'abs CO2'!H428+'CH4'!H428*PCG!$C$5+N2O!H428*PCG!$C$6+HFC!H428+PFC!H428+'SF6'!H428</f>
        <v>14.725239910818377</v>
      </c>
      <c r="I428" s="94">
        <f>+'CO2'!I428+'abs CO2'!I428+'CH4'!I428*PCG!$C$5+N2O!I428*PCG!$C$6+HFC!I428+PFC!I428+'SF6'!I428</f>
        <v>15.323218923999612</v>
      </c>
      <c r="J428" s="94">
        <f>+'CO2'!J428+'abs CO2'!J428+'CH4'!J428*PCG!$C$5+N2O!J428*PCG!$C$6+HFC!J428+PFC!J428+'SF6'!J428</f>
        <v>15.401942180571767</v>
      </c>
      <c r="K428" s="94">
        <f>+'CO2'!K428+'abs CO2'!K428+'CH4'!K428*PCG!$C$5+N2O!K428*PCG!$C$6+HFC!K428+PFC!K428+'SF6'!K428</f>
        <v>15.486412378114158</v>
      </c>
      <c r="L428" s="94">
        <f>+'CO2'!L428+'abs CO2'!L428+'CH4'!L428*PCG!$C$5+N2O!L428*PCG!$C$6+HFC!L428+PFC!L428+'SF6'!L428</f>
        <v>15.592800875679846</v>
      </c>
      <c r="M428" s="94">
        <f>+'CO2'!M428+'abs CO2'!M428+'CH4'!M428*PCG!$C$5+N2O!M428*PCG!$C$6+HFC!M428+PFC!M428+'SF6'!M428</f>
        <v>15.25635780122459</v>
      </c>
      <c r="N428" s="94">
        <f>+'CO2'!N428+'abs CO2'!N428+'CH4'!N428*PCG!$C$5+N2O!N428*PCG!$C$6+HFC!N428+PFC!N428+'SF6'!N428</f>
        <v>15.794386245217684</v>
      </c>
      <c r="O428" s="94">
        <f>+'CO2'!O428+'abs CO2'!O428+'CH4'!O428*PCG!$C$5+N2O!O428*PCG!$C$6+HFC!O428+PFC!O428+'SF6'!O428</f>
        <v>15.364153543008745</v>
      </c>
      <c r="P428" s="94">
        <f>+'CO2'!P428+'abs CO2'!P428+'CH4'!P428*PCG!$C$5+N2O!P428*PCG!$C$6+HFC!P428+PFC!P428+'SF6'!P428</f>
        <v>15.212149203755349</v>
      </c>
      <c r="Q428" s="94">
        <f>+'CO2'!Q428+'abs CO2'!Q428+'CH4'!Q428*PCG!$C$5+N2O!Q428*PCG!$C$6+HFC!Q428+PFC!Q428+'SF6'!Q428</f>
        <v>15.130635406343576</v>
      </c>
      <c r="R428" s="94">
        <f>+'CO2'!R428+'abs CO2'!R428+'CH4'!R428*PCG!$C$5+N2O!R428*PCG!$C$6+HFC!R428+PFC!R428+'SF6'!R428</f>
        <v>16.231538147607079</v>
      </c>
      <c r="S428" s="94">
        <f>+'CO2'!S428+'abs CO2'!S428+'CH4'!S428*PCG!$C$5+N2O!S428*PCG!$C$6+HFC!S428+PFC!S428+'SF6'!S428</f>
        <v>15.743322234554958</v>
      </c>
      <c r="T428" s="94">
        <f>+'CO2'!T428+'abs CO2'!T428+'CH4'!T428*PCG!$C$5+N2O!T428*PCG!$C$6+HFC!T428+PFC!T428+'SF6'!T428</f>
        <v>13.0685128935449</v>
      </c>
      <c r="U428" s="94">
        <f>+'CO2'!U428+'abs CO2'!U428+'CH4'!U428*PCG!$C$5+N2O!U428*PCG!$C$6+HFC!U428+PFC!U428+'SF6'!U428</f>
        <v>15.501720749554583</v>
      </c>
      <c r="V428" s="94">
        <f>+'CO2'!V428+'abs CO2'!V428+'CH4'!V428*PCG!$C$5+N2O!V428*PCG!$C$6+HFC!V428+PFC!V428+'SF6'!V428</f>
        <v>17.74274736727893</v>
      </c>
      <c r="W428" s="94">
        <f>+'CO2'!W428+'abs CO2'!W428+'CH4'!W428*PCG!$C$5+N2O!W428*PCG!$C$6+HFC!W428+PFC!W428+'SF6'!W428</f>
        <v>16.947409495039782</v>
      </c>
      <c r="X428" s="94">
        <f>+'CO2'!X428+'abs CO2'!X428+'CH4'!X428*PCG!$C$5+N2O!X428*PCG!$C$6+HFC!X428+PFC!X428+'SF6'!X428</f>
        <v>16.484838361409512</v>
      </c>
      <c r="Y428" s="94">
        <f>+'CO2'!Y428+'abs CO2'!Y428+'CH4'!Y428*PCG!$C$5+N2O!Y428*PCG!$C$6+HFC!Y428+PFC!Y428+'SF6'!Y428</f>
        <v>12.201489194957924</v>
      </c>
      <c r="Z428" s="94">
        <f>+'CO2'!Z428+'abs CO2'!Z428+'CH4'!Z428*PCG!$C$5+N2O!Z428*PCG!$C$6+HFC!Z428+PFC!Z428+'SF6'!Z428</f>
        <v>15.366761107959217</v>
      </c>
      <c r="AA428" s="94">
        <f>+'CO2'!AA428+'abs CO2'!AA428+'CH4'!AA428*PCG!$C$5+N2O!AA428*PCG!$C$6+HFC!AA428+PFC!AA428+'SF6'!AA428</f>
        <v>15.799487231786738</v>
      </c>
      <c r="AB428" s="94">
        <f>+'CO2'!AB428+'abs CO2'!AB428+'CH4'!AB428*PCG!$C$5+N2O!AB428*PCG!$C$6+HFC!AB428+PFC!AB428+'SF6'!AB428</f>
        <v>12.347330703113384</v>
      </c>
      <c r="AC428" s="94">
        <f>+'CO2'!AC428+'abs CO2'!AC428+'CH4'!AC428*PCG!$C$5+N2O!AC428*PCG!$C$6+HFC!AC428+PFC!AC428+'SF6'!AC428</f>
        <v>12.945751951036502</v>
      </c>
      <c r="AD428" s="94">
        <f>+'CO2'!AD428+'abs CO2'!AD428+'CH4'!AD428*PCG!$C$5+N2O!AD428*PCG!$C$6+HFC!AD428+PFC!AD428+'SF6'!AD428</f>
        <v>14.952495477878422</v>
      </c>
      <c r="AE428" s="94">
        <f>+'CO2'!AE428+'abs CO2'!AE428+'CH4'!AE428*PCG!$C$5+N2O!AE428*PCG!$C$6+HFC!AE428+PFC!AE428+'SF6'!AE428</f>
        <v>17.3724115466458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48.191122193552687</v>
      </c>
      <c r="D429" s="94">
        <f>+'CO2'!D429+'abs CO2'!D429+'CH4'!D429*PCG!$C$5+N2O!D429*PCG!$C$6+HFC!D429+PFC!D429+'SF6'!D429</f>
        <v>49.555785124782183</v>
      </c>
      <c r="E429" s="94">
        <f>+'CO2'!E429+'abs CO2'!E429+'CH4'!E429*PCG!$C$5+N2O!E429*PCG!$C$6+HFC!E429+PFC!E429+'SF6'!E429</f>
        <v>51.185886043570818</v>
      </c>
      <c r="F429" s="94">
        <f>+'CO2'!F429+'abs CO2'!F429+'CH4'!F429*PCG!$C$5+N2O!F429*PCG!$C$6+HFC!F429+PFC!F429+'SF6'!F429</f>
        <v>53.32352234711896</v>
      </c>
      <c r="G429" s="94">
        <f>+'CO2'!G429+'abs CO2'!G429+'CH4'!G429*PCG!$C$5+N2O!G429*PCG!$C$6+HFC!G429+PFC!G429+'SF6'!G429</f>
        <v>54.835979508329856</v>
      </c>
      <c r="H429" s="94">
        <f>+'CO2'!H429+'abs CO2'!H429+'CH4'!H429*PCG!$C$5+N2O!H429*PCG!$C$6+HFC!H429+PFC!H429+'SF6'!H429</f>
        <v>56.698798520652893</v>
      </c>
      <c r="I429" s="94">
        <f>+'CO2'!I429+'abs CO2'!I429+'CH4'!I429*PCG!$C$5+N2O!I429*PCG!$C$6+HFC!I429+PFC!I429+'SF6'!I429</f>
        <v>59.123596468965331</v>
      </c>
      <c r="J429" s="94">
        <f>+'CO2'!J429+'abs CO2'!J429+'CH4'!J429*PCG!$C$5+N2O!J429*PCG!$C$6+HFC!J429+PFC!J429+'SF6'!J429</f>
        <v>58.708249219061273</v>
      </c>
      <c r="K429" s="94">
        <f>+'CO2'!K429+'abs CO2'!K429+'CH4'!K429*PCG!$C$5+N2O!K429*PCG!$C$6+HFC!K429+PFC!K429+'SF6'!K429</f>
        <v>58.245175206497414</v>
      </c>
      <c r="L429" s="94">
        <f>+'CO2'!L429+'abs CO2'!L429+'CH4'!L429*PCG!$C$5+N2O!L429*PCG!$C$6+HFC!L429+PFC!L429+'SF6'!L429</f>
        <v>57.129900493652677</v>
      </c>
      <c r="M429" s="94">
        <f>+'CO2'!M429+'abs CO2'!M429+'CH4'!M429*PCG!$C$5+N2O!M429*PCG!$C$6+HFC!M429+PFC!M429+'SF6'!M429</f>
        <v>56.499220222500412</v>
      </c>
      <c r="N429" s="94">
        <f>+'CO2'!N429+'abs CO2'!N429+'CH4'!N429*PCG!$C$5+N2O!N429*PCG!$C$6+HFC!N429+PFC!N429+'SF6'!N429</f>
        <v>56.862413736471986</v>
      </c>
      <c r="O429" s="94">
        <f>+'CO2'!O429+'abs CO2'!O429+'CH4'!O429*PCG!$C$5+N2O!O429*PCG!$C$6+HFC!O429+PFC!O429+'SF6'!O429</f>
        <v>56.331228691903533</v>
      </c>
      <c r="P429" s="94">
        <f>+'CO2'!P429+'abs CO2'!P429+'CH4'!P429*PCG!$C$5+N2O!P429*PCG!$C$6+HFC!P429+PFC!P429+'SF6'!P429</f>
        <v>56.418066644670326</v>
      </c>
      <c r="Q429" s="94">
        <f>+'CO2'!Q429+'abs CO2'!Q429+'CH4'!Q429*PCG!$C$5+N2O!Q429*PCG!$C$6+HFC!Q429+PFC!Q429+'SF6'!Q429</f>
        <v>56.353153670982969</v>
      </c>
      <c r="R429" s="94">
        <f>+'CO2'!R429+'abs CO2'!R429+'CH4'!R429*PCG!$C$5+N2O!R429*PCG!$C$6+HFC!R429+PFC!R429+'SF6'!R429</f>
        <v>61.383819163403061</v>
      </c>
      <c r="S429" s="94">
        <f>+'CO2'!S429+'abs CO2'!S429+'CH4'!S429*PCG!$C$5+N2O!S429*PCG!$C$6+HFC!S429+PFC!S429+'SF6'!S429</f>
        <v>59.976281924674325</v>
      </c>
      <c r="T429" s="94">
        <f>+'CO2'!T429+'abs CO2'!T429+'CH4'!T429*PCG!$C$5+N2O!T429*PCG!$C$6+HFC!T429+PFC!T429+'SF6'!T429</f>
        <v>47.61101959097995</v>
      </c>
      <c r="U429" s="94">
        <f>+'CO2'!U429+'abs CO2'!U429+'CH4'!U429*PCG!$C$5+N2O!U429*PCG!$C$6+HFC!U429+PFC!U429+'SF6'!U429</f>
        <v>52.134678323331165</v>
      </c>
      <c r="V429" s="94">
        <f>+'CO2'!V429+'abs CO2'!V429+'CH4'!V429*PCG!$C$5+N2O!V429*PCG!$C$6+HFC!V429+PFC!V429+'SF6'!V429</f>
        <v>64.412060187059765</v>
      </c>
      <c r="W429" s="94">
        <f>+'CO2'!W429+'abs CO2'!W429+'CH4'!W429*PCG!$C$5+N2O!W429*PCG!$C$6+HFC!W429+PFC!W429+'SF6'!W429</f>
        <v>68.185243886846308</v>
      </c>
      <c r="X429" s="94">
        <f>+'CO2'!X429+'abs CO2'!X429+'CH4'!X429*PCG!$C$5+N2O!X429*PCG!$C$6+HFC!X429+PFC!X429+'SF6'!X429</f>
        <v>68.849955380047902</v>
      </c>
      <c r="Y429" s="94">
        <f>+'CO2'!Y429+'abs CO2'!Y429+'CH4'!Y429*PCG!$C$5+N2O!Y429*PCG!$C$6+HFC!Y429+PFC!Y429+'SF6'!Y429</f>
        <v>53.466723432368035</v>
      </c>
      <c r="Z429" s="94">
        <f>+'CO2'!Z429+'abs CO2'!Z429+'CH4'!Z429*PCG!$C$5+N2O!Z429*PCG!$C$6+HFC!Z429+PFC!Z429+'SF6'!Z429</f>
        <v>67.425835227360537</v>
      </c>
      <c r="AA429" s="94">
        <f>+'CO2'!AA429+'abs CO2'!AA429+'CH4'!AA429*PCG!$C$5+N2O!AA429*PCG!$C$6+HFC!AA429+PFC!AA429+'SF6'!AA429</f>
        <v>72.212674621353599</v>
      </c>
      <c r="AB429" s="94">
        <f>+'CO2'!AB429+'abs CO2'!AB429+'CH4'!AB429*PCG!$C$5+N2O!AB429*PCG!$C$6+HFC!AB429+PFC!AB429+'SF6'!AB429</f>
        <v>73.075840720653161</v>
      </c>
      <c r="AC429" s="94">
        <f>+'CO2'!AC429+'abs CO2'!AC429+'CH4'!AC429*PCG!$C$5+N2O!AC429*PCG!$C$6+HFC!AC429+PFC!AC429+'SF6'!AC429</f>
        <v>82.558463026165555</v>
      </c>
      <c r="AD429" s="94">
        <f>+'CO2'!AD429+'abs CO2'!AD429+'CH4'!AD429*PCG!$C$5+N2O!AD429*PCG!$C$6+HFC!AD429+PFC!AD429+'SF6'!AD429</f>
        <v>101.89208748864382</v>
      </c>
      <c r="AE429" s="94">
        <f>+'CO2'!AE429+'abs CO2'!AE429+'CH4'!AE429*PCG!$C$5+N2O!AE429*PCG!$C$6+HFC!AE429+PFC!AE429+'SF6'!AE429</f>
        <v>87.733886054291105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4.3795371214144065</v>
      </c>
      <c r="D431" s="33">
        <f t="shared" ref="D431:AE431" si="106">+D432+D433</f>
        <v>4.4488656388492354</v>
      </c>
      <c r="E431" s="33">
        <f t="shared" si="106"/>
        <v>4.3882330835252006</v>
      </c>
      <c r="F431" s="33">
        <f t="shared" si="106"/>
        <v>4.4433794313710715</v>
      </c>
      <c r="G431" s="33">
        <f t="shared" si="106"/>
        <v>4.4699395928766528</v>
      </c>
      <c r="H431" s="33">
        <f t="shared" si="106"/>
        <v>4.5664509699556026</v>
      </c>
      <c r="I431" s="33">
        <f t="shared" si="106"/>
        <v>4.6622015460329607</v>
      </c>
      <c r="J431" s="33">
        <f t="shared" si="106"/>
        <v>4.7699750818476643</v>
      </c>
      <c r="K431" s="33">
        <f t="shared" si="106"/>
        <v>4.8160540979659991</v>
      </c>
      <c r="L431" s="33">
        <f t="shared" si="106"/>
        <v>4.7625475917646449</v>
      </c>
      <c r="M431" s="33">
        <f t="shared" si="106"/>
        <v>4.8238961718287783</v>
      </c>
      <c r="N431" s="33">
        <f t="shared" si="106"/>
        <v>4.8397691458805596</v>
      </c>
      <c r="O431" s="33">
        <f t="shared" si="106"/>
        <v>5.0952071470633102</v>
      </c>
      <c r="P431" s="33">
        <f t="shared" si="106"/>
        <v>5.5180359208780398</v>
      </c>
      <c r="Q431" s="33">
        <f t="shared" si="106"/>
        <v>5.7869725813606534</v>
      </c>
      <c r="R431" s="33">
        <f t="shared" si="106"/>
        <v>5.9663239937115575</v>
      </c>
      <c r="S431" s="33">
        <f t="shared" si="106"/>
        <v>6.5957931320110319</v>
      </c>
      <c r="T431" s="33">
        <f t="shared" si="106"/>
        <v>7.2365190651029456</v>
      </c>
      <c r="U431" s="33">
        <f t="shared" si="106"/>
        <v>7.721153712307002</v>
      </c>
      <c r="V431" s="33">
        <f t="shared" si="106"/>
        <v>7.8046330582242538</v>
      </c>
      <c r="W431" s="33">
        <f t="shared" si="106"/>
        <v>7.8457499360277403</v>
      </c>
      <c r="X431" s="33">
        <f t="shared" si="106"/>
        <v>7.8527548997070982</v>
      </c>
      <c r="Y431" s="33">
        <f t="shared" si="106"/>
        <v>7.8368724440046895</v>
      </c>
      <c r="Z431" s="33">
        <f t="shared" si="106"/>
        <v>7.911372036458836</v>
      </c>
      <c r="AA431" s="33">
        <f t="shared" si="106"/>
        <v>8.1603517768211162</v>
      </c>
      <c r="AB431" s="33">
        <f t="shared" si="106"/>
        <v>8.4265801587564031</v>
      </c>
      <c r="AC431" s="33">
        <f t="shared" si="106"/>
        <v>8.6899770703520449</v>
      </c>
      <c r="AD431" s="33">
        <f t="shared" si="106"/>
        <v>8.6406211575377991</v>
      </c>
      <c r="AE431" s="33">
        <f t="shared" si="106"/>
        <v>9.1194136376033228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1.2140550000000002E-5</v>
      </c>
      <c r="K432" s="94">
        <f>+'CO2'!K432+'abs CO2'!K432+'CH4'!K432*PCG!$C$5+N2O!K432*PCG!$C$6+HFC!K432+PFC!K432+'SF6'!K432</f>
        <v>8.7840450000000031E-5</v>
      </c>
      <c r="L432" s="94">
        <f>+'CO2'!L432+'abs CO2'!L432+'CH4'!L432*PCG!$C$5+N2O!L432*PCG!$C$6+HFC!L432+PFC!L432+'SF6'!L432</f>
        <v>5.9988599999999997E-5</v>
      </c>
      <c r="M432" s="94">
        <f>+'CO2'!M432+'abs CO2'!M432+'CH4'!M432*PCG!$C$5+N2O!M432*PCG!$C$6+HFC!M432+PFC!M432+'SF6'!M432</f>
        <v>8.1413099999999995E-5</v>
      </c>
      <c r="N432" s="94">
        <f>+'CO2'!N432+'abs CO2'!N432+'CH4'!N432*PCG!$C$5+N2O!N432*PCG!$C$6+HFC!N432+PFC!N432+'SF6'!N432</f>
        <v>1.014093E-4</v>
      </c>
      <c r="O432" s="94">
        <f>+'CO2'!O432+'abs CO2'!O432+'CH4'!O432*PCG!$C$5+N2O!O432*PCG!$C$6+HFC!O432+PFC!O432+'SF6'!O432</f>
        <v>1.2069135E-4</v>
      </c>
      <c r="P432" s="94">
        <f>+'CO2'!P432+'abs CO2'!P432+'CH4'!P432*PCG!$C$5+N2O!P432*PCG!$C$6+HFC!P432+PFC!P432+'SF6'!P432</f>
        <v>1.2259574999999999E-4</v>
      </c>
      <c r="Q432" s="94">
        <f>+'CO2'!Q432+'abs CO2'!Q432+'CH4'!Q432*PCG!$C$5+N2O!Q432*PCG!$C$6+HFC!Q432+PFC!Q432+'SF6'!Q432</f>
        <v>1.0807469999999999E-4</v>
      </c>
      <c r="R432" s="94">
        <f>+'CO2'!R432+'abs CO2'!R432+'CH4'!R432*PCG!$C$5+N2O!R432*PCG!$C$6+HFC!R432+PFC!R432+'SF6'!R432</f>
        <v>1.3259384999999996E-4</v>
      </c>
      <c r="S432" s="94">
        <f>+'CO2'!S432+'abs CO2'!S432+'CH4'!S432*PCG!$C$5+N2O!S432*PCG!$C$6+HFC!S432+PFC!S432+'SF6'!S432</f>
        <v>1.4449634999999999E-4</v>
      </c>
      <c r="T432" s="94">
        <f>+'CO2'!T432+'abs CO2'!T432+'CH4'!T432*PCG!$C$5+N2O!T432*PCG!$C$6+HFC!T432+PFC!T432+'SF6'!T432</f>
        <v>1.8020385000000003E-4</v>
      </c>
      <c r="U432" s="94">
        <f>+'CO2'!U432+'abs CO2'!U432+'CH4'!U432*PCG!$C$5+N2O!U432*PCG!$C$6+HFC!U432+PFC!U432+'SF6'!U432</f>
        <v>1.6258814999999999E-4</v>
      </c>
      <c r="V432" s="94">
        <f>+'CO2'!V432+'abs CO2'!V432+'CH4'!V432*PCG!$C$5+N2O!V432*PCG!$C$6+HFC!V432+PFC!V432+'SF6'!V432</f>
        <v>1.8663119999999997E-4</v>
      </c>
      <c r="W432" s="94">
        <f>+'CO2'!W432+'abs CO2'!W432+'CH4'!W432*PCG!$C$5+N2O!W432*PCG!$C$6+HFC!W432+PFC!W432+'SF6'!W432</f>
        <v>1.823463E-4</v>
      </c>
      <c r="X432" s="94">
        <f>+'CO2'!X432+'abs CO2'!X432+'CH4'!X432*PCG!$C$5+N2O!X432*PCG!$C$6+HFC!X432+PFC!X432+'SF6'!X432</f>
        <v>2.2757579999999996E-4</v>
      </c>
      <c r="Y432" s="94">
        <f>+'CO2'!Y432+'abs CO2'!Y432+'CH4'!Y432*PCG!$C$5+N2O!Y432*PCG!$C$6+HFC!Y432+PFC!Y432+'SF6'!Y432</f>
        <v>1.9258245E-4</v>
      </c>
      <c r="Z432" s="94">
        <f>+'CO2'!Z432+'abs CO2'!Z432+'CH4'!Z432*PCG!$C$5+N2O!Z432*PCG!$C$6+HFC!Z432+PFC!Z432+'SF6'!Z432</f>
        <v>1.7020575E-4</v>
      </c>
      <c r="AA432" s="94">
        <f>+'CO2'!AA432+'abs CO2'!AA432+'CH4'!AA432*PCG!$C$5+N2O!AA432*PCG!$C$6+HFC!AA432+PFC!AA432+'SF6'!AA432</f>
        <v>1.8091799999999999E-4</v>
      </c>
      <c r="AB432" s="94">
        <f>+'CO2'!AB432+'abs CO2'!AB432+'CH4'!AB432*PCG!$C$5+N2O!AB432*PCG!$C$6+HFC!AB432+PFC!AB432+'SF6'!AB432</f>
        <v>1.7834705999999992E-3</v>
      </c>
      <c r="AC432" s="94">
        <f>+'CO2'!AC432+'abs CO2'!AC432+'CH4'!AC432*PCG!$C$5+N2O!AC432*PCG!$C$6+HFC!AC432+PFC!AC432+'SF6'!AC432</f>
        <v>4.8562199999999996E-3</v>
      </c>
      <c r="AD432" s="94">
        <f>+'CO2'!AD432+'abs CO2'!AD432+'CH4'!AD432*PCG!$C$5+N2O!AD432*PCG!$C$6+HFC!AD432+PFC!AD432+'SF6'!AD432</f>
        <v>3.6659699999999992E-4</v>
      </c>
      <c r="AE432" s="94">
        <f>+'CO2'!AE432+'abs CO2'!AE432+'CH4'!AE432*PCG!$C$5+N2O!AE432*PCG!$C$6+HFC!AE432+PFC!AE432+'SF6'!AE432</f>
        <v>8.829036450000001E-3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4.3795371214144065</v>
      </c>
      <c r="D433" s="94">
        <f>+'CO2'!D433+'abs CO2'!D433+'CH4'!D433*PCG!$C$5+N2O!D433*PCG!$C$6+HFC!D433+PFC!D433+'SF6'!D433</f>
        <v>4.4488656388492354</v>
      </c>
      <c r="E433" s="94">
        <f>+'CO2'!E433+'abs CO2'!E433+'CH4'!E433*PCG!$C$5+N2O!E433*PCG!$C$6+HFC!E433+PFC!E433+'SF6'!E433</f>
        <v>4.3882330835252006</v>
      </c>
      <c r="F433" s="94">
        <f>+'CO2'!F433+'abs CO2'!F433+'CH4'!F433*PCG!$C$5+N2O!F433*PCG!$C$6+HFC!F433+PFC!F433+'SF6'!F433</f>
        <v>4.4433794313710715</v>
      </c>
      <c r="G433" s="94">
        <f>+'CO2'!G433+'abs CO2'!G433+'CH4'!G433*PCG!$C$5+N2O!G433*PCG!$C$6+HFC!G433+PFC!G433+'SF6'!G433</f>
        <v>4.4699395928766528</v>
      </c>
      <c r="H433" s="94">
        <f>+'CO2'!H433+'abs CO2'!H433+'CH4'!H433*PCG!$C$5+N2O!H433*PCG!$C$6+HFC!H433+PFC!H433+'SF6'!H433</f>
        <v>4.5664509699556026</v>
      </c>
      <c r="I433" s="94">
        <f>+'CO2'!I433+'abs CO2'!I433+'CH4'!I433*PCG!$C$5+N2O!I433*PCG!$C$6+HFC!I433+PFC!I433+'SF6'!I433</f>
        <v>4.6622015460329607</v>
      </c>
      <c r="J433" s="94">
        <f>+'CO2'!J433+'abs CO2'!J433+'CH4'!J433*PCG!$C$5+N2O!J433*PCG!$C$6+HFC!J433+PFC!J433+'SF6'!J433</f>
        <v>4.7699629412976643</v>
      </c>
      <c r="K433" s="94">
        <f>+'CO2'!K433+'abs CO2'!K433+'CH4'!K433*PCG!$C$5+N2O!K433*PCG!$C$6+HFC!K433+PFC!K433+'SF6'!K433</f>
        <v>4.8159662575159992</v>
      </c>
      <c r="L433" s="94">
        <f>+'CO2'!L433+'abs CO2'!L433+'CH4'!L433*PCG!$C$5+N2O!L433*PCG!$C$6+HFC!L433+PFC!L433+'SF6'!L433</f>
        <v>4.7624876031646446</v>
      </c>
      <c r="M433" s="94">
        <f>+'CO2'!M433+'abs CO2'!M433+'CH4'!M433*PCG!$C$5+N2O!M433*PCG!$C$6+HFC!M433+PFC!M433+'SF6'!M433</f>
        <v>4.8238147587287781</v>
      </c>
      <c r="N433" s="94">
        <f>+'CO2'!N433+'abs CO2'!N433+'CH4'!N433*PCG!$C$5+N2O!N433*PCG!$C$6+HFC!N433+PFC!N433+'SF6'!N433</f>
        <v>4.8396677365805596</v>
      </c>
      <c r="O433" s="94">
        <f>+'CO2'!O433+'abs CO2'!O433+'CH4'!O433*PCG!$C$5+N2O!O433*PCG!$C$6+HFC!O433+PFC!O433+'SF6'!O433</f>
        <v>5.09508645571331</v>
      </c>
      <c r="P433" s="94">
        <f>+'CO2'!P433+'abs CO2'!P433+'CH4'!P433*PCG!$C$5+N2O!P433*PCG!$C$6+HFC!P433+PFC!P433+'SF6'!P433</f>
        <v>5.5179133251280401</v>
      </c>
      <c r="Q433" s="94">
        <f>+'CO2'!Q433+'abs CO2'!Q433+'CH4'!Q433*PCG!$C$5+N2O!Q433*PCG!$C$6+HFC!Q433+PFC!Q433+'SF6'!Q433</f>
        <v>5.7868645066606534</v>
      </c>
      <c r="R433" s="94">
        <f>+'CO2'!R433+'abs CO2'!R433+'CH4'!R433*PCG!$C$5+N2O!R433*PCG!$C$6+HFC!R433+PFC!R433+'SF6'!R433</f>
        <v>5.9661913998615574</v>
      </c>
      <c r="S433" s="94">
        <f>+'CO2'!S433+'abs CO2'!S433+'CH4'!S433*PCG!$C$5+N2O!S433*PCG!$C$6+HFC!S433+PFC!S433+'SF6'!S433</f>
        <v>6.595648635661032</v>
      </c>
      <c r="T433" s="94">
        <f>+'CO2'!T433+'abs CO2'!T433+'CH4'!T433*PCG!$C$5+N2O!T433*PCG!$C$6+HFC!T433+PFC!T433+'SF6'!T433</f>
        <v>7.2363388612529453</v>
      </c>
      <c r="U433" s="94">
        <f>+'CO2'!U433+'abs CO2'!U433+'CH4'!U433*PCG!$C$5+N2O!U433*PCG!$C$6+HFC!U433+PFC!U433+'SF6'!U433</f>
        <v>7.7209911241570017</v>
      </c>
      <c r="V433" s="94">
        <f>+'CO2'!V433+'abs CO2'!V433+'CH4'!V433*PCG!$C$5+N2O!V433*PCG!$C$6+HFC!V433+PFC!V433+'SF6'!V433</f>
        <v>7.8044464270242537</v>
      </c>
      <c r="W433" s="94">
        <f>+'CO2'!W433+'abs CO2'!W433+'CH4'!W433*PCG!$C$5+N2O!W433*PCG!$C$6+HFC!W433+PFC!W433+'SF6'!W433</f>
        <v>7.8455675897277404</v>
      </c>
      <c r="X433" s="94">
        <f>+'CO2'!X433+'abs CO2'!X433+'CH4'!X433*PCG!$C$5+N2O!X433*PCG!$C$6+HFC!X433+PFC!X433+'SF6'!X433</f>
        <v>7.8525273239070978</v>
      </c>
      <c r="Y433" s="94">
        <f>+'CO2'!Y433+'abs CO2'!Y433+'CH4'!Y433*PCG!$C$5+N2O!Y433*PCG!$C$6+HFC!Y433+PFC!Y433+'SF6'!Y433</f>
        <v>7.8366798615546891</v>
      </c>
      <c r="Z433" s="94">
        <f>+'CO2'!Z433+'abs CO2'!Z433+'CH4'!Z433*PCG!$C$5+N2O!Z433*PCG!$C$6+HFC!Z433+PFC!Z433+'SF6'!Z433</f>
        <v>7.9112018307088361</v>
      </c>
      <c r="AA433" s="94">
        <f>+'CO2'!AA433+'abs CO2'!AA433+'CH4'!AA433*PCG!$C$5+N2O!AA433*PCG!$C$6+HFC!AA433+PFC!AA433+'SF6'!AA433</f>
        <v>8.1601708588211164</v>
      </c>
      <c r="AB433" s="94">
        <f>+'CO2'!AB433+'abs CO2'!AB433+'CH4'!AB433*PCG!$C$5+N2O!AB433*PCG!$C$6+HFC!AB433+PFC!AB433+'SF6'!AB433</f>
        <v>8.4247966881564036</v>
      </c>
      <c r="AC433" s="94">
        <f>+'CO2'!AC433+'abs CO2'!AC433+'CH4'!AC433*PCG!$C$5+N2O!AC433*PCG!$C$6+HFC!AC433+PFC!AC433+'SF6'!AC433</f>
        <v>8.6851208503520443</v>
      </c>
      <c r="AD433" s="94">
        <f>+'CO2'!AD433+'abs CO2'!AD433+'CH4'!AD433*PCG!$C$5+N2O!AD433*PCG!$C$6+HFC!AD433+PFC!AD433+'SF6'!AD433</f>
        <v>8.6402545605377998</v>
      </c>
      <c r="AE433" s="94">
        <f>+'CO2'!AE433+'abs CO2'!AE433+'CH4'!AE433*PCG!$C$5+N2O!AE433*PCG!$C$6+HFC!AE433+PFC!AE433+'SF6'!AE433</f>
        <v>9.110584601153322</v>
      </c>
    </row>
    <row r="434" spans="1:31" x14ac:dyDescent="0.2">
      <c r="A434" s="80" t="s">
        <v>736</v>
      </c>
      <c r="B434" s="4" t="s">
        <v>737</v>
      </c>
      <c r="C434" s="33">
        <f>+C435+C436</f>
        <v>107.12902419146202</v>
      </c>
      <c r="D434" s="33">
        <f t="shared" ref="D434:AE434" si="107">+D435+D436</f>
        <v>103.97178257698756</v>
      </c>
      <c r="E434" s="33">
        <f t="shared" si="107"/>
        <v>103.99635867452768</v>
      </c>
      <c r="F434" s="33">
        <f t="shared" si="107"/>
        <v>102.4640402045266</v>
      </c>
      <c r="G434" s="33">
        <f t="shared" si="107"/>
        <v>101.40725620570245</v>
      </c>
      <c r="H434" s="33">
        <f t="shared" si="107"/>
        <v>106.33600970455727</v>
      </c>
      <c r="I434" s="33">
        <f t="shared" si="107"/>
        <v>102.92259449705936</v>
      </c>
      <c r="J434" s="33">
        <f t="shared" si="107"/>
        <v>97.014161522044432</v>
      </c>
      <c r="K434" s="33">
        <f t="shared" si="107"/>
        <v>88.299547144731932</v>
      </c>
      <c r="L434" s="33">
        <f t="shared" si="107"/>
        <v>87.205086233524781</v>
      </c>
      <c r="M434" s="33">
        <f t="shared" si="107"/>
        <v>91.376395790168203</v>
      </c>
      <c r="N434" s="33">
        <f t="shared" si="107"/>
        <v>81.118668829593744</v>
      </c>
      <c r="O434" s="33">
        <f t="shared" si="107"/>
        <v>64.857849078151858</v>
      </c>
      <c r="P434" s="33">
        <f t="shared" si="107"/>
        <v>126.05329712163788</v>
      </c>
      <c r="Q434" s="33">
        <f t="shared" si="107"/>
        <v>159.94467246034156</v>
      </c>
      <c r="R434" s="33">
        <f t="shared" si="107"/>
        <v>183.74754074632062</v>
      </c>
      <c r="S434" s="33">
        <f t="shared" si="107"/>
        <v>213.80256341006123</v>
      </c>
      <c r="T434" s="33">
        <f t="shared" si="107"/>
        <v>192.38382739987503</v>
      </c>
      <c r="U434" s="33">
        <f t="shared" si="107"/>
        <v>188.04510628569003</v>
      </c>
      <c r="V434" s="33">
        <f t="shared" si="107"/>
        <v>149.08275160821896</v>
      </c>
      <c r="W434" s="33">
        <f t="shared" si="107"/>
        <v>121.39905212014084</v>
      </c>
      <c r="X434" s="33">
        <f t="shared" si="107"/>
        <v>162.71129285229682</v>
      </c>
      <c r="Y434" s="33">
        <f t="shared" si="107"/>
        <v>144.23919430822997</v>
      </c>
      <c r="Z434" s="33">
        <f t="shared" si="107"/>
        <v>150.54699792093328</v>
      </c>
      <c r="AA434" s="33">
        <f t="shared" si="107"/>
        <v>180.81385084375569</v>
      </c>
      <c r="AB434" s="33">
        <f t="shared" si="107"/>
        <v>192.37033192278386</v>
      </c>
      <c r="AC434" s="33">
        <f t="shared" si="107"/>
        <v>191.42896448536914</v>
      </c>
      <c r="AD434" s="33">
        <f t="shared" si="107"/>
        <v>190.28770499522508</v>
      </c>
      <c r="AE434" s="33">
        <f t="shared" si="107"/>
        <v>197.41586567726813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103.29059300379319</v>
      </c>
      <c r="D435" s="94">
        <f>+'CO2'!D435+'abs CO2'!D435+'CH4'!D435*PCG!$C$5+N2O!D435*PCG!$C$6+HFC!D435+PFC!D435+'SF6'!D435</f>
        <v>99.450083170742857</v>
      </c>
      <c r="E435" s="94">
        <f>+'CO2'!E435+'abs CO2'!E435+'CH4'!E435*PCG!$C$5+N2O!E435*PCG!$C$6+HFC!E435+PFC!E435+'SF6'!E435</f>
        <v>98.103286987394938</v>
      </c>
      <c r="F435" s="94">
        <f>+'CO2'!F435+'abs CO2'!F435+'CH4'!F435*PCG!$C$5+N2O!F435*PCG!$C$6+HFC!F435+PFC!F435+'SF6'!F435</f>
        <v>97.280483324747209</v>
      </c>
      <c r="G435" s="94">
        <f>+'CO2'!G435+'abs CO2'!G435+'CH4'!G435*PCG!$C$5+N2O!G435*PCG!$C$6+HFC!G435+PFC!G435+'SF6'!G435</f>
        <v>96.193611818959113</v>
      </c>
      <c r="H435" s="94">
        <f>+'CO2'!H435+'abs CO2'!H435+'CH4'!H435*PCG!$C$5+N2O!H435*PCG!$C$6+HFC!H435+PFC!H435+'SF6'!H435</f>
        <v>99.013203315888944</v>
      </c>
      <c r="I435" s="94">
        <f>+'CO2'!I435+'abs CO2'!I435+'CH4'!I435*PCG!$C$5+N2O!I435*PCG!$C$6+HFC!I435+PFC!I435+'SF6'!I435</f>
        <v>91.52734785715981</v>
      </c>
      <c r="J435" s="94">
        <f>+'CO2'!J435+'abs CO2'!J435+'CH4'!J435*PCG!$C$5+N2O!J435*PCG!$C$6+HFC!J435+PFC!J435+'SF6'!J435</f>
        <v>84.92383948582912</v>
      </c>
      <c r="K435" s="94">
        <f>+'CO2'!K435+'abs CO2'!K435+'CH4'!K435*PCG!$C$5+N2O!K435*PCG!$C$6+HFC!K435+PFC!K435+'SF6'!K435</f>
        <v>77.582065960318999</v>
      </c>
      <c r="L435" s="94">
        <f>+'CO2'!L435+'abs CO2'!L435+'CH4'!L435*PCG!$C$5+N2O!L435*PCG!$C$6+HFC!L435+PFC!L435+'SF6'!L435</f>
        <v>76.382066244465335</v>
      </c>
      <c r="M435" s="94">
        <f>+'CO2'!M435+'abs CO2'!M435+'CH4'!M435*PCG!$C$5+N2O!M435*PCG!$C$6+HFC!M435+PFC!M435+'SF6'!M435</f>
        <v>80.14460989662156</v>
      </c>
      <c r="N435" s="94">
        <f>+'CO2'!N435+'abs CO2'!N435+'CH4'!N435*PCG!$C$5+N2O!N435*PCG!$C$6+HFC!N435+PFC!N435+'SF6'!N435</f>
        <v>73.323265610764366</v>
      </c>
      <c r="O435" s="94">
        <f>+'CO2'!O435+'abs CO2'!O435+'CH4'!O435*PCG!$C$5+N2O!O435*PCG!$C$6+HFC!O435+PFC!O435+'SF6'!O435</f>
        <v>57.025427159557836</v>
      </c>
      <c r="P435" s="94">
        <f>+'CO2'!P435+'abs CO2'!P435+'CH4'!P435*PCG!$C$5+N2O!P435*PCG!$C$6+HFC!P435+PFC!P435+'SF6'!P435</f>
        <v>115.08700255654115</v>
      </c>
      <c r="Q435" s="94">
        <f>+'CO2'!Q435+'abs CO2'!Q435+'CH4'!Q435*PCG!$C$5+N2O!Q435*PCG!$C$6+HFC!Q435+PFC!Q435+'SF6'!Q435</f>
        <v>147.48752268201125</v>
      </c>
      <c r="R435" s="94">
        <f>+'CO2'!R435+'abs CO2'!R435+'CH4'!R435*PCG!$C$5+N2O!R435*PCG!$C$6+HFC!R435+PFC!R435+'SF6'!R435</f>
        <v>168.03494237885553</v>
      </c>
      <c r="S435" s="94">
        <f>+'CO2'!S435+'abs CO2'!S435+'CH4'!S435*PCG!$C$5+N2O!S435*PCG!$C$6+HFC!S435+PFC!S435+'SF6'!S435</f>
        <v>180.28619620160532</v>
      </c>
      <c r="T435" s="94">
        <f>+'CO2'!T435+'abs CO2'!T435+'CH4'!T435*PCG!$C$5+N2O!T435*PCG!$C$6+HFC!T435+PFC!T435+'SF6'!T435</f>
        <v>157.85974526815232</v>
      </c>
      <c r="U435" s="94">
        <f>+'CO2'!U435+'abs CO2'!U435+'CH4'!U435*PCG!$C$5+N2O!U435*PCG!$C$6+HFC!U435+PFC!U435+'SF6'!U435</f>
        <v>152.99142975522321</v>
      </c>
      <c r="V435" s="94">
        <f>+'CO2'!V435+'abs CO2'!V435+'CH4'!V435*PCG!$C$5+N2O!V435*PCG!$C$6+HFC!V435+PFC!V435+'SF6'!V435</f>
        <v>142.05377124641018</v>
      </c>
      <c r="W435" s="94">
        <f>+'CO2'!W435+'abs CO2'!W435+'CH4'!W435*PCG!$C$5+N2O!W435*PCG!$C$6+HFC!W435+PFC!W435+'SF6'!W435</f>
        <v>99.392444315700743</v>
      </c>
      <c r="X435" s="94">
        <f>+'CO2'!X435+'abs CO2'!X435+'CH4'!X435*PCG!$C$5+N2O!X435*PCG!$C$6+HFC!X435+PFC!X435+'SF6'!X435</f>
        <v>139.72178517391163</v>
      </c>
      <c r="Y435" s="94">
        <f>+'CO2'!Y435+'abs CO2'!Y435+'CH4'!Y435*PCG!$C$5+N2O!Y435*PCG!$C$6+HFC!Y435+PFC!Y435+'SF6'!Y435</f>
        <v>128.08287640913261</v>
      </c>
      <c r="Z435" s="94">
        <f>+'CO2'!Z435+'abs CO2'!Z435+'CH4'!Z435*PCG!$C$5+N2O!Z435*PCG!$C$6+HFC!Z435+PFC!Z435+'SF6'!Z435</f>
        <v>138.5742603481165</v>
      </c>
      <c r="AA435" s="94">
        <f>+'CO2'!AA435+'abs CO2'!AA435+'CH4'!AA435*PCG!$C$5+N2O!AA435*PCG!$C$6+HFC!AA435+PFC!AA435+'SF6'!AA435</f>
        <v>157.31613626758991</v>
      </c>
      <c r="AB435" s="94">
        <f>+'CO2'!AB435+'abs CO2'!AB435+'CH4'!AB435*PCG!$C$5+N2O!AB435*PCG!$C$6+HFC!AB435+PFC!AB435+'SF6'!AB435</f>
        <v>155.3463659310633</v>
      </c>
      <c r="AC435" s="94">
        <f>+'CO2'!AC435+'abs CO2'!AC435+'CH4'!AC435*PCG!$C$5+N2O!AC435*PCG!$C$6+HFC!AC435+PFC!AC435+'SF6'!AC435</f>
        <v>167.18048125042742</v>
      </c>
      <c r="AD435" s="94">
        <f>+'CO2'!AD435+'abs CO2'!AD435+'CH4'!AD435*PCG!$C$5+N2O!AD435*PCG!$C$6+HFC!AD435+PFC!AD435+'SF6'!AD435</f>
        <v>162.23699987148728</v>
      </c>
      <c r="AE435" s="94">
        <f>+'CO2'!AE435+'abs CO2'!AE435+'CH4'!AE435*PCG!$C$5+N2O!AE435*PCG!$C$6+HFC!AE435+PFC!AE435+'SF6'!AE435</f>
        <v>167.37919424660575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3.8384311876688364</v>
      </c>
      <c r="D436" s="94">
        <f>+'CO2'!D436+'abs CO2'!D436+'CH4'!D436*PCG!$C$5+N2O!D436*PCG!$C$6+HFC!D436+PFC!D436+'SF6'!D436</f>
        <v>4.5216994062447053</v>
      </c>
      <c r="E436" s="94">
        <f>+'CO2'!E436+'abs CO2'!E436+'CH4'!E436*PCG!$C$5+N2O!E436*PCG!$C$6+HFC!E436+PFC!E436+'SF6'!E436</f>
        <v>5.8930716871327515</v>
      </c>
      <c r="F436" s="94">
        <f>+'CO2'!F436+'abs CO2'!F436+'CH4'!F436*PCG!$C$5+N2O!F436*PCG!$C$6+HFC!F436+PFC!F436+'SF6'!F436</f>
        <v>5.1835568797793865</v>
      </c>
      <c r="G436" s="94">
        <f>+'CO2'!G436+'abs CO2'!G436+'CH4'!G436*PCG!$C$5+N2O!G436*PCG!$C$6+HFC!G436+PFC!G436+'SF6'!G436</f>
        <v>5.2136443867433382</v>
      </c>
      <c r="H436" s="94">
        <f>+'CO2'!H436+'abs CO2'!H436+'CH4'!H436*PCG!$C$5+N2O!H436*PCG!$C$6+HFC!H436+PFC!H436+'SF6'!H436</f>
        <v>7.3228063886683206</v>
      </c>
      <c r="I436" s="94">
        <f>+'CO2'!I436+'abs CO2'!I436+'CH4'!I436*PCG!$C$5+N2O!I436*PCG!$C$6+HFC!I436+PFC!I436+'SF6'!I436</f>
        <v>11.395246639899552</v>
      </c>
      <c r="J436" s="94">
        <f>+'CO2'!J436+'abs CO2'!J436+'CH4'!J436*PCG!$C$5+N2O!J436*PCG!$C$6+HFC!J436+PFC!J436+'SF6'!J436</f>
        <v>12.090322036215316</v>
      </c>
      <c r="K436" s="94">
        <f>+'CO2'!K436+'abs CO2'!K436+'CH4'!K436*PCG!$C$5+N2O!K436*PCG!$C$6+HFC!K436+PFC!K436+'SF6'!K436</f>
        <v>10.717481184412927</v>
      </c>
      <c r="L436" s="94">
        <f>+'CO2'!L436+'abs CO2'!L436+'CH4'!L436*PCG!$C$5+N2O!L436*PCG!$C$6+HFC!L436+PFC!L436+'SF6'!L436</f>
        <v>10.823019989059443</v>
      </c>
      <c r="M436" s="94">
        <f>+'CO2'!M436+'abs CO2'!M436+'CH4'!M436*PCG!$C$5+N2O!M436*PCG!$C$6+HFC!M436+PFC!M436+'SF6'!M436</f>
        <v>11.23178589354665</v>
      </c>
      <c r="N436" s="94">
        <f>+'CO2'!N436+'abs CO2'!N436+'CH4'!N436*PCG!$C$5+N2O!N436*PCG!$C$6+HFC!N436+PFC!N436+'SF6'!N436</f>
        <v>7.7954032188293718</v>
      </c>
      <c r="O436" s="94">
        <f>+'CO2'!O436+'abs CO2'!O436+'CH4'!O436*PCG!$C$5+N2O!O436*PCG!$C$6+HFC!O436+PFC!O436+'SF6'!O436</f>
        <v>7.8324219185940276</v>
      </c>
      <c r="P436" s="94">
        <f>+'CO2'!P436+'abs CO2'!P436+'CH4'!P436*PCG!$C$5+N2O!P436*PCG!$C$6+HFC!P436+PFC!P436+'SF6'!P436</f>
        <v>10.96629456509673</v>
      </c>
      <c r="Q436" s="94">
        <f>+'CO2'!Q436+'abs CO2'!Q436+'CH4'!Q436*PCG!$C$5+N2O!Q436*PCG!$C$6+HFC!Q436+PFC!Q436+'SF6'!Q436</f>
        <v>12.457149778330329</v>
      </c>
      <c r="R436" s="94">
        <f>+'CO2'!R436+'abs CO2'!R436+'CH4'!R436*PCG!$C$5+N2O!R436*PCG!$C$6+HFC!R436+PFC!R436+'SF6'!R436</f>
        <v>15.712598367465091</v>
      </c>
      <c r="S436" s="94">
        <f>+'CO2'!S436+'abs CO2'!S436+'CH4'!S436*PCG!$C$5+N2O!S436*PCG!$C$6+HFC!S436+PFC!S436+'SF6'!S436</f>
        <v>33.516367208455904</v>
      </c>
      <c r="T436" s="94">
        <f>+'CO2'!T436+'abs CO2'!T436+'CH4'!T436*PCG!$C$5+N2O!T436*PCG!$C$6+HFC!T436+PFC!T436+'SF6'!T436</f>
        <v>34.524082131722722</v>
      </c>
      <c r="U436" s="94">
        <f>+'CO2'!U436+'abs CO2'!U436+'CH4'!U436*PCG!$C$5+N2O!U436*PCG!$C$6+HFC!U436+PFC!U436+'SF6'!U436</f>
        <v>35.053676530466824</v>
      </c>
      <c r="V436" s="94">
        <f>+'CO2'!V436+'abs CO2'!V436+'CH4'!V436*PCG!$C$5+N2O!V436*PCG!$C$6+HFC!V436+PFC!V436+'SF6'!V436</f>
        <v>7.028980361808788</v>
      </c>
      <c r="W436" s="94">
        <f>+'CO2'!W436+'abs CO2'!W436+'CH4'!W436*PCG!$C$5+N2O!W436*PCG!$C$6+HFC!W436+PFC!W436+'SF6'!W436</f>
        <v>22.006607804440097</v>
      </c>
      <c r="X436" s="94">
        <f>+'CO2'!X436+'abs CO2'!X436+'CH4'!X436*PCG!$C$5+N2O!X436*PCG!$C$6+HFC!X436+PFC!X436+'SF6'!X436</f>
        <v>22.989507678385198</v>
      </c>
      <c r="Y436" s="94">
        <f>+'CO2'!Y436+'abs CO2'!Y436+'CH4'!Y436*PCG!$C$5+N2O!Y436*PCG!$C$6+HFC!Y436+PFC!Y436+'SF6'!Y436</f>
        <v>16.156317899097349</v>
      </c>
      <c r="Z436" s="94">
        <f>+'CO2'!Z436+'abs CO2'!Z436+'CH4'!Z436*PCG!$C$5+N2O!Z436*PCG!$C$6+HFC!Z436+PFC!Z436+'SF6'!Z436</f>
        <v>11.972737572816772</v>
      </c>
      <c r="AA436" s="94">
        <f>+'CO2'!AA436+'abs CO2'!AA436+'CH4'!AA436*PCG!$C$5+N2O!AA436*PCG!$C$6+HFC!AA436+PFC!AA436+'SF6'!AA436</f>
        <v>23.497714576165787</v>
      </c>
      <c r="AB436" s="94">
        <f>+'CO2'!AB436+'abs CO2'!AB436+'CH4'!AB436*PCG!$C$5+N2O!AB436*PCG!$C$6+HFC!AB436+PFC!AB436+'SF6'!AB436</f>
        <v>37.023965991720566</v>
      </c>
      <c r="AC436" s="94">
        <f>+'CO2'!AC436+'abs CO2'!AC436+'CH4'!AC436*PCG!$C$5+N2O!AC436*PCG!$C$6+HFC!AC436+PFC!AC436+'SF6'!AC436</f>
        <v>24.248483234941705</v>
      </c>
      <c r="AD436" s="94">
        <f>+'CO2'!AD436+'abs CO2'!AD436+'CH4'!AD436*PCG!$C$5+N2O!AD436*PCG!$C$6+HFC!AD436+PFC!AD436+'SF6'!AD436</f>
        <v>28.050705123737806</v>
      </c>
      <c r="AE436" s="94">
        <f>+'CO2'!AE436+'abs CO2'!AE436+'CH4'!AE436*PCG!$C$5+N2O!AE436*PCG!$C$6+HFC!AE436+PFC!AE436+'SF6'!AE436</f>
        <v>30.036671430662377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2107.2635352913244</v>
      </c>
      <c r="D455" s="28">
        <f t="shared" si="110"/>
        <v>4245.4700726222754</v>
      </c>
      <c r="E455" s="28">
        <f t="shared" si="110"/>
        <v>4037.5096197853863</v>
      </c>
      <c r="F455" s="28">
        <f t="shared" si="110"/>
        <v>5031.0500216280761</v>
      </c>
      <c r="G455" s="28">
        <f t="shared" si="110"/>
        <v>5174.6948466012991</v>
      </c>
      <c r="H455" s="28">
        <f t="shared" si="110"/>
        <v>4687.6006982978215</v>
      </c>
      <c r="I455" s="28">
        <f t="shared" si="110"/>
        <v>3911.2052331618083</v>
      </c>
      <c r="J455" s="28">
        <f t="shared" si="110"/>
        <v>6212.337514969855</v>
      </c>
      <c r="K455" s="28">
        <f t="shared" si="110"/>
        <v>3940.7892825904369</v>
      </c>
      <c r="L455" s="28">
        <f t="shared" si="110"/>
        <v>14237.116929765592</v>
      </c>
      <c r="M455" s="28">
        <f t="shared" si="110"/>
        <v>3608.5578630973637</v>
      </c>
      <c r="N455" s="28">
        <f t="shared" si="110"/>
        <v>3319.2400005232689</v>
      </c>
      <c r="O455" s="28">
        <f t="shared" si="110"/>
        <v>8737.0693274083769</v>
      </c>
      <c r="P455" s="28">
        <f t="shared" si="110"/>
        <v>4857.4730259618282</v>
      </c>
      <c r="Q455" s="28">
        <f t="shared" si="110"/>
        <v>5571.4411948654306</v>
      </c>
      <c r="R455" s="28">
        <f t="shared" si="110"/>
        <v>6654.7817966753091</v>
      </c>
      <c r="S455" s="28">
        <f t="shared" si="110"/>
        <v>7246.6021861790277</v>
      </c>
      <c r="T455" s="28">
        <f t="shared" si="110"/>
        <v>15446.576934717255</v>
      </c>
      <c r="U455" s="28">
        <f t="shared" si="110"/>
        <v>13299.682591010556</v>
      </c>
      <c r="V455" s="28">
        <f t="shared" si="110"/>
        <v>10762.401915836057</v>
      </c>
      <c r="W455" s="28">
        <f t="shared" si="110"/>
        <v>4294.8462803747943</v>
      </c>
      <c r="X455" s="28">
        <f t="shared" si="110"/>
        <v>6685.2947765480239</v>
      </c>
      <c r="Y455" s="28">
        <f t="shared" si="110"/>
        <v>13166.10417291814</v>
      </c>
      <c r="Z455" s="28">
        <f t="shared" si="110"/>
        <v>8598.8696385057465</v>
      </c>
      <c r="AA455" s="28">
        <f t="shared" si="110"/>
        <v>7582.5341221805629</v>
      </c>
      <c r="AB455" s="28">
        <f t="shared" si="110"/>
        <v>12519.326253383761</v>
      </c>
      <c r="AC455" s="28">
        <f t="shared" si="110"/>
        <v>9506.4238283450668</v>
      </c>
      <c r="AD455" s="28">
        <f t="shared" si="110"/>
        <v>26576.934543247047</v>
      </c>
      <c r="AE455" s="28">
        <f t="shared" si="110"/>
        <v>13189.067456347493</v>
      </c>
    </row>
    <row r="456" spans="1:31" x14ac:dyDescent="0.2">
      <c r="A456" s="6" t="s">
        <v>19</v>
      </c>
      <c r="B456" s="7" t="s">
        <v>20</v>
      </c>
      <c r="C456" s="28">
        <f>+C457+C463+C467</f>
        <v>6053.5839644946354</v>
      </c>
      <c r="D456" s="28">
        <f t="shared" ref="D456:AE456" si="111">+D457+D463+D467</f>
        <v>5960.5763432403046</v>
      </c>
      <c r="E456" s="28">
        <f t="shared" si="111"/>
        <v>6124.2129460302822</v>
      </c>
      <c r="F456" s="28">
        <f t="shared" si="111"/>
        <v>6273.3157708199205</v>
      </c>
      <c r="G456" s="28">
        <f t="shared" si="111"/>
        <v>5937.4085540647484</v>
      </c>
      <c r="H456" s="28">
        <f t="shared" si="111"/>
        <v>5877.2925859687066</v>
      </c>
      <c r="I456" s="28">
        <f t="shared" si="111"/>
        <v>6756.9410136243869</v>
      </c>
      <c r="J456" s="28">
        <f t="shared" si="111"/>
        <v>7178.3600273972697</v>
      </c>
      <c r="K456" s="28">
        <f t="shared" si="111"/>
        <v>7753.2945673576542</v>
      </c>
      <c r="L456" s="28">
        <f t="shared" si="111"/>
        <v>7567.1373101957124</v>
      </c>
      <c r="M456" s="28">
        <f t="shared" si="111"/>
        <v>7187.2046588955072</v>
      </c>
      <c r="N456" s="28">
        <f t="shared" si="111"/>
        <v>6929.4288431200794</v>
      </c>
      <c r="O456" s="28">
        <f t="shared" si="111"/>
        <v>7231.6253826731881</v>
      </c>
      <c r="P456" s="28">
        <f t="shared" si="111"/>
        <v>7354.7255147784499</v>
      </c>
      <c r="Q456" s="28">
        <f t="shared" si="111"/>
        <v>8192.9837965904389</v>
      </c>
      <c r="R456" s="28">
        <f t="shared" si="111"/>
        <v>7903.0451781941656</v>
      </c>
      <c r="S456" s="28">
        <f t="shared" si="111"/>
        <v>8113.4813488108148</v>
      </c>
      <c r="T456" s="28">
        <f t="shared" si="111"/>
        <v>9479.3030069636116</v>
      </c>
      <c r="U456" s="28">
        <f t="shared" si="111"/>
        <v>8812.7442747454406</v>
      </c>
      <c r="V456" s="28">
        <f t="shared" si="111"/>
        <v>8098.7642001573395</v>
      </c>
      <c r="W456" s="28">
        <f t="shared" si="111"/>
        <v>5518.1966433904036</v>
      </c>
      <c r="X456" s="28">
        <f t="shared" si="111"/>
        <v>7738.0234648095629</v>
      </c>
      <c r="Y456" s="28">
        <f t="shared" si="111"/>
        <v>10233.969367761796</v>
      </c>
      <c r="Z456" s="28">
        <f t="shared" si="111"/>
        <v>10699.838195028331</v>
      </c>
      <c r="AA456" s="28">
        <f t="shared" si="111"/>
        <v>8358.7608802760951</v>
      </c>
      <c r="AB456" s="28">
        <f t="shared" si="111"/>
        <v>11135.971027007236</v>
      </c>
      <c r="AC456" s="28">
        <f t="shared" si="111"/>
        <v>11315.216897180486</v>
      </c>
      <c r="AD456" s="28">
        <f t="shared" si="111"/>
        <v>12198.111507013353</v>
      </c>
      <c r="AE456" s="28">
        <f t="shared" si="111"/>
        <v>11842.549240149172</v>
      </c>
    </row>
    <row r="457" spans="1:31" x14ac:dyDescent="0.2">
      <c r="A457" s="8" t="s">
        <v>23</v>
      </c>
      <c r="B457" s="4" t="s">
        <v>24</v>
      </c>
      <c r="C457" s="21">
        <f>+C458+C459+C460+C461+C462</f>
        <v>4939.6434901564207</v>
      </c>
      <c r="D457" s="21">
        <f t="shared" ref="D457:AE457" si="112">+D458+D459+D460+D461+D462</f>
        <v>4941.9683640880448</v>
      </c>
      <c r="E457" s="21">
        <f t="shared" si="112"/>
        <v>5352.0683884853624</v>
      </c>
      <c r="F457" s="21">
        <f t="shared" si="112"/>
        <v>5610.9513122869248</v>
      </c>
      <c r="G457" s="21">
        <f t="shared" si="112"/>
        <v>5431.8307182109265</v>
      </c>
      <c r="H457" s="21">
        <f t="shared" si="112"/>
        <v>5508.5710748110405</v>
      </c>
      <c r="I457" s="21">
        <f t="shared" si="112"/>
        <v>6476.8746326490118</v>
      </c>
      <c r="J457" s="21">
        <f t="shared" si="112"/>
        <v>6988.7261041737747</v>
      </c>
      <c r="K457" s="21">
        <f t="shared" si="112"/>
        <v>7585.5950810857512</v>
      </c>
      <c r="L457" s="21">
        <f t="shared" si="112"/>
        <v>7417.1765768887008</v>
      </c>
      <c r="M457" s="21">
        <f t="shared" si="112"/>
        <v>7010.050539361896</v>
      </c>
      <c r="N457" s="21">
        <f t="shared" si="112"/>
        <v>6751.5640303102491</v>
      </c>
      <c r="O457" s="21">
        <f t="shared" si="112"/>
        <v>7069.0628855874929</v>
      </c>
      <c r="P457" s="21">
        <f t="shared" si="112"/>
        <v>7205.4386615304766</v>
      </c>
      <c r="Q457" s="21">
        <f t="shared" si="112"/>
        <v>8037.5191206585368</v>
      </c>
      <c r="R457" s="21">
        <f t="shared" si="112"/>
        <v>7760.7041904484213</v>
      </c>
      <c r="S457" s="21">
        <f t="shared" si="112"/>
        <v>8002.2982026259751</v>
      </c>
      <c r="T457" s="21">
        <f t="shared" si="112"/>
        <v>9320.5426940908092</v>
      </c>
      <c r="U457" s="21">
        <f t="shared" si="112"/>
        <v>8643.1077134641964</v>
      </c>
      <c r="V457" s="21">
        <f t="shared" si="112"/>
        <v>7947.7504778581651</v>
      </c>
      <c r="W457" s="21">
        <f t="shared" si="112"/>
        <v>5377.0070361147282</v>
      </c>
      <c r="X457" s="21">
        <f t="shared" si="112"/>
        <v>7557.6971399153817</v>
      </c>
      <c r="Y457" s="21">
        <f t="shared" si="112"/>
        <v>10014.009823052114</v>
      </c>
      <c r="Z457" s="21">
        <f t="shared" si="112"/>
        <v>10473.876603989454</v>
      </c>
      <c r="AA457" s="21">
        <f t="shared" si="112"/>
        <v>8091.9947770318367</v>
      </c>
      <c r="AB457" s="21">
        <f t="shared" si="112"/>
        <v>10938.434868588587</v>
      </c>
      <c r="AC457" s="21">
        <f t="shared" si="112"/>
        <v>11154.70727300798</v>
      </c>
      <c r="AD457" s="21">
        <f t="shared" si="112"/>
        <v>12080.554305821193</v>
      </c>
      <c r="AE457" s="21">
        <f t="shared" si="112"/>
        <v>11744.952608603135</v>
      </c>
    </row>
    <row r="458" spans="1:31" x14ac:dyDescent="0.2">
      <c r="A458" s="8" t="s">
        <v>25</v>
      </c>
      <c r="B458" s="4" t="s">
        <v>26</v>
      </c>
      <c r="C458" s="37">
        <f>+C8</f>
        <v>1627.2879542172768</v>
      </c>
      <c r="D458" s="37">
        <f t="shared" ref="D458:AE458" si="113">+D8</f>
        <v>1438.3180050802787</v>
      </c>
      <c r="E458" s="37">
        <f t="shared" si="113"/>
        <v>1393.5898608896377</v>
      </c>
      <c r="F458" s="37">
        <f t="shared" si="113"/>
        <v>1467.6845763460913</v>
      </c>
      <c r="G458" s="37">
        <f t="shared" si="113"/>
        <v>1296.2701140845445</v>
      </c>
      <c r="H458" s="37">
        <f t="shared" si="113"/>
        <v>1258.8489145950111</v>
      </c>
      <c r="I458" s="37">
        <f t="shared" si="113"/>
        <v>2064.3171726330957</v>
      </c>
      <c r="J458" s="37">
        <f t="shared" si="113"/>
        <v>1831.7698267420612</v>
      </c>
      <c r="K458" s="37">
        <f t="shared" si="113"/>
        <v>2535.0210701671226</v>
      </c>
      <c r="L458" s="37">
        <f t="shared" si="113"/>
        <v>2445.4262135208182</v>
      </c>
      <c r="M458" s="37">
        <f t="shared" si="113"/>
        <v>2003.3470089332804</v>
      </c>
      <c r="N458" s="37">
        <f t="shared" si="113"/>
        <v>1977.1490037542324</v>
      </c>
      <c r="O458" s="37">
        <f t="shared" si="113"/>
        <v>2317.3640379396602</v>
      </c>
      <c r="P458" s="37">
        <f t="shared" si="113"/>
        <v>2286.6054276025984</v>
      </c>
      <c r="Q458" s="37">
        <f t="shared" si="113"/>
        <v>3066.275152900771</v>
      </c>
      <c r="R458" s="37">
        <f t="shared" si="113"/>
        <v>2233.6398614830091</v>
      </c>
      <c r="S458" s="37">
        <f t="shared" si="113"/>
        <v>2414.977383570962</v>
      </c>
      <c r="T458" s="37">
        <f t="shared" si="113"/>
        <v>3315.5226670724524</v>
      </c>
      <c r="U458" s="37">
        <f t="shared" si="113"/>
        <v>3070.4527951174969</v>
      </c>
      <c r="V458" s="37">
        <f t="shared" si="113"/>
        <v>2749.0964808802896</v>
      </c>
      <c r="W458" s="37">
        <f t="shared" si="113"/>
        <v>1219.1341478749393</v>
      </c>
      <c r="X458" s="37">
        <f t="shared" si="113"/>
        <v>2764.0032617504758</v>
      </c>
      <c r="Y458" s="37">
        <f t="shared" si="113"/>
        <v>4547.4068095663588</v>
      </c>
      <c r="Z458" s="37">
        <f t="shared" si="113"/>
        <v>5716.4231803971825</v>
      </c>
      <c r="AA458" s="37">
        <f t="shared" si="113"/>
        <v>3500.5704580173997</v>
      </c>
      <c r="AB458" s="37">
        <f t="shared" si="113"/>
        <v>6471.4176697077846</v>
      </c>
      <c r="AC458" s="37">
        <f t="shared" si="113"/>
        <v>6288.8243739085574</v>
      </c>
      <c r="AD458" s="37">
        <f t="shared" si="113"/>
        <v>7235.5825257228107</v>
      </c>
      <c r="AE458" s="37">
        <f t="shared" si="113"/>
        <v>6642.2255812077101</v>
      </c>
    </row>
    <row r="459" spans="1:31" x14ac:dyDescent="0.2">
      <c r="A459" s="8" t="s">
        <v>43</v>
      </c>
      <c r="B459" s="4" t="s">
        <v>44</v>
      </c>
      <c r="C459" s="37">
        <f>+C17</f>
        <v>1903.8415617063583</v>
      </c>
      <c r="D459" s="37">
        <f t="shared" ref="D459:AE459" si="114">+D17</f>
        <v>1912.5198021756239</v>
      </c>
      <c r="E459" s="37">
        <f t="shared" si="114"/>
        <v>2300.2359121580225</v>
      </c>
      <c r="F459" s="37">
        <f t="shared" si="114"/>
        <v>2375.0587728614664</v>
      </c>
      <c r="G459" s="37">
        <f t="shared" si="114"/>
        <v>2285.476608961781</v>
      </c>
      <c r="H459" s="37">
        <f t="shared" si="114"/>
        <v>2361.5979549452354</v>
      </c>
      <c r="I459" s="37">
        <f t="shared" si="114"/>
        <v>2267.2509850963002</v>
      </c>
      <c r="J459" s="37">
        <f t="shared" si="114"/>
        <v>2837.8885894868681</v>
      </c>
      <c r="K459" s="37">
        <f t="shared" si="114"/>
        <v>2790.1640363758816</v>
      </c>
      <c r="L459" s="37">
        <f t="shared" si="114"/>
        <v>2769.5909632433263</v>
      </c>
      <c r="M459" s="37">
        <f t="shared" si="114"/>
        <v>2826.5529338999627</v>
      </c>
      <c r="N459" s="37">
        <f t="shared" si="114"/>
        <v>2741.832945476222</v>
      </c>
      <c r="O459" s="37">
        <f t="shared" si="114"/>
        <v>2607.4753659862495</v>
      </c>
      <c r="P459" s="37">
        <f t="shared" si="114"/>
        <v>2813.729432719751</v>
      </c>
      <c r="Q459" s="37">
        <f t="shared" si="114"/>
        <v>2688.7687860737142</v>
      </c>
      <c r="R459" s="37">
        <f t="shared" si="114"/>
        <v>3021.7168167404457</v>
      </c>
      <c r="S459" s="37">
        <f t="shared" si="114"/>
        <v>3273.0268295076385</v>
      </c>
      <c r="T459" s="37">
        <f t="shared" si="114"/>
        <v>3192.4051984275447</v>
      </c>
      <c r="U459" s="37">
        <f t="shared" si="114"/>
        <v>2848.9551066417675</v>
      </c>
      <c r="V459" s="37">
        <f t="shared" si="114"/>
        <v>2532.3148185717182</v>
      </c>
      <c r="W459" s="37">
        <f t="shared" si="114"/>
        <v>1584.2750414648767</v>
      </c>
      <c r="X459" s="37">
        <f t="shared" si="114"/>
        <v>1993.440551269719</v>
      </c>
      <c r="Y459" s="37">
        <f t="shared" si="114"/>
        <v>2731.648885011864</v>
      </c>
      <c r="Z459" s="37">
        <f t="shared" si="114"/>
        <v>1869.5794858089355</v>
      </c>
      <c r="AA459" s="37">
        <f t="shared" si="114"/>
        <v>1904.2237418111756</v>
      </c>
      <c r="AB459" s="37">
        <f t="shared" si="114"/>
        <v>1629.5779319349995</v>
      </c>
      <c r="AC459" s="37">
        <f t="shared" si="114"/>
        <v>1810.1679382034465</v>
      </c>
      <c r="AD459" s="37">
        <f t="shared" si="114"/>
        <v>1561.0448665439071</v>
      </c>
      <c r="AE459" s="37">
        <f t="shared" si="114"/>
        <v>1623.2763812727937</v>
      </c>
    </row>
    <row r="460" spans="1:31" x14ac:dyDescent="0.2">
      <c r="A460" s="9" t="s">
        <v>71</v>
      </c>
      <c r="B460" s="4" t="s">
        <v>72</v>
      </c>
      <c r="C460" s="37">
        <f>+C31</f>
        <v>1125.9170997829724</v>
      </c>
      <c r="D460" s="37">
        <f t="shared" ref="D460:AE460" si="115">+D31</f>
        <v>1266.4571964166551</v>
      </c>
      <c r="E460" s="37">
        <f t="shared" si="115"/>
        <v>1305.0276594242348</v>
      </c>
      <c r="F460" s="37">
        <f t="shared" si="115"/>
        <v>1415.8934429117107</v>
      </c>
      <c r="G460" s="37">
        <f t="shared" si="115"/>
        <v>1489.6143607052177</v>
      </c>
      <c r="H460" s="37">
        <f t="shared" si="115"/>
        <v>1552.0680187885757</v>
      </c>
      <c r="I460" s="37">
        <f t="shared" si="115"/>
        <v>1725.6815358824092</v>
      </c>
      <c r="J460" s="37">
        <f t="shared" si="115"/>
        <v>1888.5650274140089</v>
      </c>
      <c r="K460" s="37">
        <f t="shared" si="115"/>
        <v>1931.8945181528263</v>
      </c>
      <c r="L460" s="37">
        <f t="shared" si="115"/>
        <v>1841.7666465701911</v>
      </c>
      <c r="M460" s="37">
        <f t="shared" si="115"/>
        <v>1818.2692201324296</v>
      </c>
      <c r="N460" s="37">
        <f t="shared" si="115"/>
        <v>1690.967981224856</v>
      </c>
      <c r="O460" s="37">
        <f t="shared" si="115"/>
        <v>1797.5413318732137</v>
      </c>
      <c r="P460" s="37">
        <f t="shared" si="115"/>
        <v>1770.1489615598464</v>
      </c>
      <c r="Q460" s="37">
        <f t="shared" si="115"/>
        <v>1902.1804649567619</v>
      </c>
      <c r="R460" s="37">
        <f t="shared" si="115"/>
        <v>2164.4554681447416</v>
      </c>
      <c r="S460" s="37">
        <f t="shared" si="115"/>
        <v>1987.0655201387658</v>
      </c>
      <c r="T460" s="37">
        <f t="shared" si="115"/>
        <v>2471.5606360288116</v>
      </c>
      <c r="U460" s="37">
        <f t="shared" si="115"/>
        <v>2328.9954505415117</v>
      </c>
      <c r="V460" s="37">
        <f t="shared" si="115"/>
        <v>2244.3940410915602</v>
      </c>
      <c r="W460" s="37">
        <f t="shared" si="115"/>
        <v>2102.31538446062</v>
      </c>
      <c r="X460" s="37">
        <f t="shared" si="115"/>
        <v>2266.6672431887318</v>
      </c>
      <c r="Y460" s="37">
        <f t="shared" si="115"/>
        <v>2255.691046534625</v>
      </c>
      <c r="Z460" s="37">
        <f t="shared" si="115"/>
        <v>2484.8431511692947</v>
      </c>
      <c r="AA460" s="37">
        <f t="shared" si="115"/>
        <v>2274.4716934347503</v>
      </c>
      <c r="AB460" s="37">
        <f t="shared" si="115"/>
        <v>2424.5764542026918</v>
      </c>
      <c r="AC460" s="37">
        <f t="shared" si="115"/>
        <v>2576.0246529396363</v>
      </c>
      <c r="AD460" s="37">
        <f t="shared" si="115"/>
        <v>2770.3712910545482</v>
      </c>
      <c r="AE460" s="37">
        <f t="shared" si="115"/>
        <v>2953.7499513713251</v>
      </c>
    </row>
    <row r="461" spans="1:31" x14ac:dyDescent="0.2">
      <c r="A461" s="8" t="s">
        <v>115</v>
      </c>
      <c r="B461" s="4" t="s">
        <v>116</v>
      </c>
      <c r="C461" s="37">
        <f>+C53</f>
        <v>282.59687444981353</v>
      </c>
      <c r="D461" s="37">
        <f t="shared" ref="D461:AE461" si="116">+D53</f>
        <v>324.67336041548725</v>
      </c>
      <c r="E461" s="37">
        <f t="shared" si="116"/>
        <v>353.2149560134676</v>
      </c>
      <c r="F461" s="37">
        <f t="shared" si="116"/>
        <v>352.31452016765627</v>
      </c>
      <c r="G461" s="37">
        <f t="shared" si="116"/>
        <v>360.469634459384</v>
      </c>
      <c r="H461" s="37">
        <f t="shared" si="116"/>
        <v>336.05618648221883</v>
      </c>
      <c r="I461" s="37">
        <f t="shared" si="116"/>
        <v>419.62493903720605</v>
      </c>
      <c r="J461" s="37">
        <f t="shared" si="116"/>
        <v>430.50266053083669</v>
      </c>
      <c r="K461" s="37">
        <f t="shared" si="116"/>
        <v>328.51545638992127</v>
      </c>
      <c r="L461" s="37">
        <f t="shared" si="116"/>
        <v>360.39275355436524</v>
      </c>
      <c r="M461" s="37">
        <f t="shared" si="116"/>
        <v>361.88137639622369</v>
      </c>
      <c r="N461" s="37">
        <f t="shared" si="116"/>
        <v>341.61409985493873</v>
      </c>
      <c r="O461" s="37">
        <f t="shared" si="116"/>
        <v>346.68214978836977</v>
      </c>
      <c r="P461" s="37">
        <f t="shared" si="116"/>
        <v>334.9548396482806</v>
      </c>
      <c r="Q461" s="37">
        <f t="shared" si="116"/>
        <v>380.29471672728926</v>
      </c>
      <c r="R461" s="37">
        <f t="shared" si="116"/>
        <v>340.89204408022471</v>
      </c>
      <c r="S461" s="37">
        <f t="shared" si="116"/>
        <v>327.22846940860916</v>
      </c>
      <c r="T461" s="37">
        <f t="shared" si="116"/>
        <v>341.05419256200014</v>
      </c>
      <c r="U461" s="37">
        <f t="shared" si="116"/>
        <v>394.7043611634208</v>
      </c>
      <c r="V461" s="37">
        <f t="shared" si="116"/>
        <v>421.9451373145979</v>
      </c>
      <c r="W461" s="37">
        <f t="shared" si="116"/>
        <v>470.86122250540734</v>
      </c>
      <c r="X461" s="37">
        <f t="shared" si="116"/>
        <v>533.1483482781282</v>
      </c>
      <c r="Y461" s="37">
        <f t="shared" si="116"/>
        <v>476.88458109787791</v>
      </c>
      <c r="Z461" s="37">
        <f t="shared" si="116"/>
        <v>399.91188834078275</v>
      </c>
      <c r="AA461" s="37">
        <f t="shared" si="116"/>
        <v>409.76351968546555</v>
      </c>
      <c r="AB461" s="37">
        <f t="shared" si="116"/>
        <v>410.73065971581849</v>
      </c>
      <c r="AC461" s="37">
        <f t="shared" si="116"/>
        <v>479.53985479776702</v>
      </c>
      <c r="AD461" s="37">
        <f t="shared" si="116"/>
        <v>513.02974036000899</v>
      </c>
      <c r="AE461" s="37">
        <f t="shared" si="116"/>
        <v>525.47439852677701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0.42123980888394891</v>
      </c>
      <c r="X462" s="37">
        <f t="shared" si="117"/>
        <v>0.43773542832681889</v>
      </c>
      <c r="Y462" s="37">
        <f t="shared" si="117"/>
        <v>2.378500841389048</v>
      </c>
      <c r="Z462" s="37">
        <f t="shared" si="117"/>
        <v>3.1188982732587274</v>
      </c>
      <c r="AA462" s="37">
        <f t="shared" si="117"/>
        <v>2.9653640830453902</v>
      </c>
      <c r="AB462" s="37">
        <f t="shared" si="117"/>
        <v>2.1321530272917477</v>
      </c>
      <c r="AC462" s="37">
        <f t="shared" si="117"/>
        <v>0.15045315857211053</v>
      </c>
      <c r="AD462" s="37">
        <f t="shared" si="117"/>
        <v>0.52588213992103394</v>
      </c>
      <c r="AE462" s="37">
        <f t="shared" si="117"/>
        <v>0.22629622452831702</v>
      </c>
    </row>
    <row r="463" spans="1:31" x14ac:dyDescent="0.2">
      <c r="A463" s="9" t="s">
        <v>142</v>
      </c>
      <c r="B463" s="4" t="s">
        <v>143</v>
      </c>
      <c r="C463" s="21">
        <f>+C464+C465+C466</f>
        <v>1113.9404743382142</v>
      </c>
      <c r="D463" s="21">
        <f t="shared" ref="D463:AE463" si="118">+D464+D465+D466</f>
        <v>1018.6079791522598</v>
      </c>
      <c r="E463" s="21">
        <f t="shared" si="118"/>
        <v>772.14455754491996</v>
      </c>
      <c r="F463" s="21">
        <f t="shared" si="118"/>
        <v>662.36445853299597</v>
      </c>
      <c r="G463" s="21">
        <f t="shared" si="118"/>
        <v>505.57783585382157</v>
      </c>
      <c r="H463" s="21">
        <f t="shared" si="118"/>
        <v>368.72151115766644</v>
      </c>
      <c r="I463" s="21">
        <f t="shared" si="118"/>
        <v>280.06638097537541</v>
      </c>
      <c r="J463" s="21">
        <f t="shared" si="118"/>
        <v>189.63392322349497</v>
      </c>
      <c r="K463" s="21">
        <f t="shared" si="118"/>
        <v>167.69948627190291</v>
      </c>
      <c r="L463" s="21">
        <f t="shared" si="118"/>
        <v>149.96073330701165</v>
      </c>
      <c r="M463" s="21">
        <f t="shared" si="118"/>
        <v>177.15411953361158</v>
      </c>
      <c r="N463" s="21">
        <f t="shared" si="118"/>
        <v>177.86481280983062</v>
      </c>
      <c r="O463" s="21">
        <f t="shared" si="118"/>
        <v>162.56249708569533</v>
      </c>
      <c r="P463" s="21">
        <f t="shared" si="118"/>
        <v>149.28685324797362</v>
      </c>
      <c r="Q463" s="21">
        <f t="shared" si="118"/>
        <v>155.46467593190221</v>
      </c>
      <c r="R463" s="21">
        <f t="shared" si="118"/>
        <v>142.34098774574409</v>
      </c>
      <c r="S463" s="21">
        <f t="shared" si="118"/>
        <v>111.18314618483944</v>
      </c>
      <c r="T463" s="21">
        <f t="shared" si="118"/>
        <v>158.76031287280276</v>
      </c>
      <c r="U463" s="21">
        <f t="shared" si="118"/>
        <v>169.63656128124393</v>
      </c>
      <c r="V463" s="21">
        <f t="shared" si="118"/>
        <v>151.01372229917413</v>
      </c>
      <c r="W463" s="21">
        <f t="shared" si="118"/>
        <v>141.18960727567526</v>
      </c>
      <c r="X463" s="21">
        <f t="shared" si="118"/>
        <v>180.32632489418086</v>
      </c>
      <c r="Y463" s="21">
        <f t="shared" si="118"/>
        <v>219.95954470968098</v>
      </c>
      <c r="Z463" s="21">
        <f t="shared" si="118"/>
        <v>225.96159103887734</v>
      </c>
      <c r="AA463" s="21">
        <f t="shared" si="118"/>
        <v>266.76610324425758</v>
      </c>
      <c r="AB463" s="21">
        <f t="shared" si="118"/>
        <v>197.53615841864919</v>
      </c>
      <c r="AC463" s="21">
        <f t="shared" si="118"/>
        <v>160.50962417250523</v>
      </c>
      <c r="AD463" s="21">
        <f t="shared" si="118"/>
        <v>117.55720119215998</v>
      </c>
      <c r="AE463" s="21">
        <f t="shared" si="118"/>
        <v>97.596631546037401</v>
      </c>
    </row>
    <row r="464" spans="1:31" x14ac:dyDescent="0.2">
      <c r="A464" s="9" t="s">
        <v>144</v>
      </c>
      <c r="B464" s="4" t="s">
        <v>145</v>
      </c>
      <c r="C464" s="37">
        <f>+C68</f>
        <v>752.29577191306919</v>
      </c>
      <c r="D464" s="37">
        <f t="shared" ref="D464:AE464" si="119">+D68</f>
        <v>687.53537910617354</v>
      </c>
      <c r="E464" s="37">
        <f t="shared" si="119"/>
        <v>501.11101412640528</v>
      </c>
      <c r="F464" s="37">
        <f t="shared" si="119"/>
        <v>406.25026661689634</v>
      </c>
      <c r="G464" s="37">
        <f t="shared" si="119"/>
        <v>246.42046392360527</v>
      </c>
      <c r="H464" s="37">
        <f t="shared" si="119"/>
        <v>185.14955102715845</v>
      </c>
      <c r="I464" s="37">
        <f t="shared" si="119"/>
        <v>119.72000000000003</v>
      </c>
      <c r="J464" s="37">
        <f t="shared" si="119"/>
        <v>68.900499999999994</v>
      </c>
      <c r="K464" s="37">
        <f t="shared" si="119"/>
        <v>58.648745427292866</v>
      </c>
      <c r="L464" s="37">
        <f t="shared" si="119"/>
        <v>42.148000000000003</v>
      </c>
      <c r="M464" s="37">
        <f t="shared" si="119"/>
        <v>56.395499999999998</v>
      </c>
      <c r="N464" s="37">
        <f t="shared" si="119"/>
        <v>63.201500000000003</v>
      </c>
      <c r="O464" s="37">
        <f t="shared" si="119"/>
        <v>66.594250000000002</v>
      </c>
      <c r="P464" s="37">
        <f t="shared" si="119"/>
        <v>69.956249999999997</v>
      </c>
      <c r="Q464" s="37">
        <f t="shared" si="119"/>
        <v>71.847375</v>
      </c>
      <c r="R464" s="37">
        <f t="shared" si="119"/>
        <v>70.753699999999995</v>
      </c>
      <c r="S464" s="37">
        <f t="shared" si="119"/>
        <v>50.569912500000001</v>
      </c>
      <c r="T464" s="37">
        <f t="shared" si="119"/>
        <v>94.362525000000005</v>
      </c>
      <c r="U464" s="37">
        <f t="shared" si="119"/>
        <v>108.84218750000001</v>
      </c>
      <c r="V464" s="37">
        <f t="shared" si="119"/>
        <v>60.6313125</v>
      </c>
      <c r="W464" s="37">
        <f t="shared" si="119"/>
        <v>54.334224999999996</v>
      </c>
      <c r="X464" s="37">
        <f t="shared" si="119"/>
        <v>67.357875000000007</v>
      </c>
      <c r="Y464" s="37">
        <f t="shared" si="119"/>
        <v>72.324000000000012</v>
      </c>
      <c r="Z464" s="37">
        <f t="shared" si="119"/>
        <v>73.960412500000018</v>
      </c>
      <c r="AA464" s="37">
        <f t="shared" si="119"/>
        <v>99.807837500000005</v>
      </c>
      <c r="AB464" s="37">
        <f t="shared" si="119"/>
        <v>80.471212500000007</v>
      </c>
      <c r="AC464" s="37">
        <f t="shared" si="119"/>
        <v>58.8795875</v>
      </c>
      <c r="AD464" s="37">
        <f t="shared" si="119"/>
        <v>36.019012500000002</v>
      </c>
      <c r="AE464" s="37">
        <f t="shared" si="119"/>
        <v>19.485762500000003</v>
      </c>
    </row>
    <row r="465" spans="1:31" x14ac:dyDescent="0.2">
      <c r="A465" s="8" t="s">
        <v>164</v>
      </c>
      <c r="B465" s="4" t="s">
        <v>165</v>
      </c>
      <c r="C465" s="37">
        <f>+C80</f>
        <v>361.64470242514517</v>
      </c>
      <c r="D465" s="37">
        <f t="shared" ref="D465:AE465" si="120">+D80</f>
        <v>331.07260004608617</v>
      </c>
      <c r="E465" s="37">
        <f t="shared" si="120"/>
        <v>271.03354341851463</v>
      </c>
      <c r="F465" s="37">
        <f t="shared" si="120"/>
        <v>256.11419191609968</v>
      </c>
      <c r="G465" s="37">
        <f t="shared" si="120"/>
        <v>259.1573719302163</v>
      </c>
      <c r="H465" s="37">
        <f t="shared" si="120"/>
        <v>183.57196013050799</v>
      </c>
      <c r="I465" s="37">
        <f t="shared" si="120"/>
        <v>160.34638097537535</v>
      </c>
      <c r="J465" s="37">
        <f t="shared" si="120"/>
        <v>120.73342322349498</v>
      </c>
      <c r="K465" s="37">
        <f t="shared" si="120"/>
        <v>109.05074084461003</v>
      </c>
      <c r="L465" s="37">
        <f t="shared" si="120"/>
        <v>107.81273330701164</v>
      </c>
      <c r="M465" s="37">
        <f t="shared" si="120"/>
        <v>120.75861953361158</v>
      </c>
      <c r="N465" s="37">
        <f t="shared" si="120"/>
        <v>114.66331280983061</v>
      </c>
      <c r="O465" s="37">
        <f t="shared" si="120"/>
        <v>95.968247085695324</v>
      </c>
      <c r="P465" s="37">
        <f t="shared" si="120"/>
        <v>79.330603247973613</v>
      </c>
      <c r="Q465" s="37">
        <f t="shared" si="120"/>
        <v>83.617300931902207</v>
      </c>
      <c r="R465" s="37">
        <f t="shared" si="120"/>
        <v>71.587287745744078</v>
      </c>
      <c r="S465" s="37">
        <f t="shared" si="120"/>
        <v>60.613233684839436</v>
      </c>
      <c r="T465" s="37">
        <f t="shared" si="120"/>
        <v>64.397787872802752</v>
      </c>
      <c r="U465" s="37">
        <f t="shared" si="120"/>
        <v>60.794373781243905</v>
      </c>
      <c r="V465" s="37">
        <f t="shared" si="120"/>
        <v>90.382409799174141</v>
      </c>
      <c r="W465" s="37">
        <f t="shared" si="120"/>
        <v>86.855382275675268</v>
      </c>
      <c r="X465" s="37">
        <f t="shared" si="120"/>
        <v>112.96844989418085</v>
      </c>
      <c r="Y465" s="37">
        <f t="shared" si="120"/>
        <v>147.63554470968097</v>
      </c>
      <c r="Z465" s="37">
        <f t="shared" si="120"/>
        <v>152.00117853887733</v>
      </c>
      <c r="AA465" s="37">
        <f t="shared" si="120"/>
        <v>166.9582657442576</v>
      </c>
      <c r="AB465" s="37">
        <f t="shared" si="120"/>
        <v>117.06494591864919</v>
      </c>
      <c r="AC465" s="37">
        <f t="shared" si="120"/>
        <v>101.63003667250523</v>
      </c>
      <c r="AD465" s="37">
        <f t="shared" si="120"/>
        <v>81.538188692159977</v>
      </c>
      <c r="AE465" s="37">
        <f t="shared" si="120"/>
        <v>78.110869046037394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578.20794862631953</v>
      </c>
      <c r="D471" s="28">
        <f t="shared" ref="D471:AE471" si="126">+D472+D478+D489+D497+D502+D508+D515+D520</f>
        <v>508.10755176576413</v>
      </c>
      <c r="E471" s="28">
        <f t="shared" si="126"/>
        <v>590.82708137427358</v>
      </c>
      <c r="F471" s="28">
        <f t="shared" si="126"/>
        <v>588.09161729687776</v>
      </c>
      <c r="G471" s="28">
        <f t="shared" si="126"/>
        <v>662.43737458935345</v>
      </c>
      <c r="H471" s="28">
        <f t="shared" si="126"/>
        <v>757.66096379860403</v>
      </c>
      <c r="I471" s="28">
        <f t="shared" si="126"/>
        <v>740.80992721917187</v>
      </c>
      <c r="J471" s="28">
        <f t="shared" si="126"/>
        <v>572.75414106832159</v>
      </c>
      <c r="K471" s="28">
        <f t="shared" si="126"/>
        <v>737.41469044062603</v>
      </c>
      <c r="L471" s="28">
        <f t="shared" si="126"/>
        <v>753.0805045920423</v>
      </c>
      <c r="M471" s="28">
        <f t="shared" si="126"/>
        <v>871.35880942579354</v>
      </c>
      <c r="N471" s="28">
        <f t="shared" si="126"/>
        <v>721.742818583396</v>
      </c>
      <c r="O471" s="28">
        <f t="shared" si="126"/>
        <v>806.39231039263041</v>
      </c>
      <c r="P471" s="28">
        <f t="shared" si="126"/>
        <v>846.13303805165754</v>
      </c>
      <c r="Q471" s="28">
        <f t="shared" si="126"/>
        <v>848.12906222702043</v>
      </c>
      <c r="R471" s="28">
        <f t="shared" si="126"/>
        <v>847.63839022340767</v>
      </c>
      <c r="S471" s="28">
        <f t="shared" si="126"/>
        <v>1022.2791974152301</v>
      </c>
      <c r="T471" s="28">
        <f t="shared" si="126"/>
        <v>1047.8577143517937</v>
      </c>
      <c r="U471" s="28">
        <f t="shared" si="126"/>
        <v>1073.302622280147</v>
      </c>
      <c r="V471" s="28">
        <f t="shared" si="126"/>
        <v>916.3086583097321</v>
      </c>
      <c r="W471" s="28">
        <f t="shared" si="126"/>
        <v>754.58156790866894</v>
      </c>
      <c r="X471" s="28">
        <f t="shared" si="126"/>
        <v>1026.2634475537645</v>
      </c>
      <c r="Y471" s="28">
        <f t="shared" si="126"/>
        <v>1166.0161806154233</v>
      </c>
      <c r="Z471" s="28">
        <f t="shared" si="126"/>
        <v>1054.2824967328918</v>
      </c>
      <c r="AA471" s="28">
        <f t="shared" si="126"/>
        <v>815.19280284240381</v>
      </c>
      <c r="AB471" s="28">
        <f t="shared" si="126"/>
        <v>931.14802367925813</v>
      </c>
      <c r="AC471" s="28">
        <f t="shared" si="126"/>
        <v>904.66328385011434</v>
      </c>
      <c r="AD471" s="28">
        <f t="shared" si="126"/>
        <v>853.6822599313856</v>
      </c>
      <c r="AE471" s="28">
        <f t="shared" si="126"/>
        <v>951.43961572137482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98.257217607116772</v>
      </c>
      <c r="D472" s="21">
        <f t="shared" ref="D472:AE472" si="127">+D473+D474+D475+D476+D477</f>
        <v>115.37470949770173</v>
      </c>
      <c r="E472" s="21">
        <f t="shared" si="127"/>
        <v>127.02032845114888</v>
      </c>
      <c r="F472" s="21">
        <f t="shared" si="127"/>
        <v>129.33481217162014</v>
      </c>
      <c r="G472" s="21">
        <f t="shared" si="127"/>
        <v>140.88146932665839</v>
      </c>
      <c r="H472" s="21">
        <f t="shared" si="127"/>
        <v>149.72562352593175</v>
      </c>
      <c r="I472" s="21">
        <f t="shared" si="127"/>
        <v>147.64066497269354</v>
      </c>
      <c r="J472" s="21">
        <f t="shared" si="127"/>
        <v>147.90751748956109</v>
      </c>
      <c r="K472" s="21">
        <f t="shared" si="127"/>
        <v>175.12192163397836</v>
      </c>
      <c r="L472" s="21">
        <f t="shared" si="127"/>
        <v>149.33489637992602</v>
      </c>
      <c r="M472" s="21">
        <f t="shared" si="127"/>
        <v>160.09912429520216</v>
      </c>
      <c r="N472" s="21">
        <f t="shared" si="127"/>
        <v>159.99919438217944</v>
      </c>
      <c r="O472" s="21">
        <f t="shared" si="127"/>
        <v>170.71171976874288</v>
      </c>
      <c r="P472" s="21">
        <f t="shared" si="127"/>
        <v>176.63788883611537</v>
      </c>
      <c r="Q472" s="21">
        <f t="shared" si="127"/>
        <v>190.28029819946559</v>
      </c>
      <c r="R472" s="21">
        <f t="shared" si="127"/>
        <v>184.66709870043334</v>
      </c>
      <c r="S472" s="21">
        <f t="shared" si="127"/>
        <v>201.64661291616673</v>
      </c>
      <c r="T472" s="21">
        <f t="shared" si="127"/>
        <v>217.65965853942282</v>
      </c>
      <c r="U472" s="21">
        <f t="shared" si="127"/>
        <v>217.39109162228837</v>
      </c>
      <c r="V472" s="21">
        <f t="shared" si="127"/>
        <v>166.50802733875193</v>
      </c>
      <c r="W472" s="21">
        <f t="shared" si="127"/>
        <v>141.88521835441887</v>
      </c>
      <c r="X472" s="21">
        <f t="shared" si="127"/>
        <v>160.23750465029514</v>
      </c>
      <c r="Y472" s="21">
        <f t="shared" si="127"/>
        <v>168.31941561265938</v>
      </c>
      <c r="Z472" s="21">
        <f t="shared" si="127"/>
        <v>166.75452097882447</v>
      </c>
      <c r="AA472" s="21">
        <f t="shared" si="127"/>
        <v>133.49681935794646</v>
      </c>
      <c r="AB472" s="21">
        <f t="shared" si="127"/>
        <v>203.97647139953222</v>
      </c>
      <c r="AC472" s="21">
        <f t="shared" si="127"/>
        <v>155.0295073870445</v>
      </c>
      <c r="AD472" s="21">
        <f t="shared" si="127"/>
        <v>76.650340699617914</v>
      </c>
      <c r="AE472" s="21">
        <f t="shared" si="127"/>
        <v>101.65348486504281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94.921413633463757</v>
      </c>
      <c r="D473" s="37">
        <f t="shared" si="128"/>
        <v>111.32472029281259</v>
      </c>
      <c r="E473" s="37">
        <f t="shared" si="128"/>
        <v>122.25615401502363</v>
      </c>
      <c r="F473" s="37">
        <f t="shared" si="128"/>
        <v>123.85645250425874</v>
      </c>
      <c r="G473" s="37">
        <f t="shared" si="128"/>
        <v>134.68892442806086</v>
      </c>
      <c r="H473" s="37">
        <f t="shared" si="128"/>
        <v>142.82500007241387</v>
      </c>
      <c r="I473" s="37">
        <f t="shared" si="128"/>
        <v>138.41742158571634</v>
      </c>
      <c r="J473" s="37">
        <f t="shared" si="128"/>
        <v>136.22106489700005</v>
      </c>
      <c r="K473" s="37">
        <f t="shared" si="128"/>
        <v>162.83454098773868</v>
      </c>
      <c r="L473" s="37">
        <f t="shared" si="128"/>
        <v>136.9232573356428</v>
      </c>
      <c r="M473" s="37">
        <f t="shared" si="128"/>
        <v>145.50638614313544</v>
      </c>
      <c r="N473" s="37">
        <f t="shared" si="128"/>
        <v>145.90686101749029</v>
      </c>
      <c r="O473" s="37">
        <f t="shared" si="128"/>
        <v>155.40235097727748</v>
      </c>
      <c r="P473" s="37">
        <f t="shared" si="128"/>
        <v>160.32351550828739</v>
      </c>
      <c r="Q473" s="37">
        <f t="shared" si="128"/>
        <v>171.86928947621547</v>
      </c>
      <c r="R473" s="37">
        <f t="shared" si="128"/>
        <v>165.88748120043334</v>
      </c>
      <c r="S473" s="37">
        <f t="shared" ref="D473:AE476" si="129">+S113</f>
        <v>182.30601359616674</v>
      </c>
      <c r="T473" s="37">
        <f t="shared" si="129"/>
        <v>197.15226288942281</v>
      </c>
      <c r="U473" s="37">
        <f t="shared" si="129"/>
        <v>197.17199762228839</v>
      </c>
      <c r="V473" s="37">
        <f t="shared" si="129"/>
        <v>147.68233793875194</v>
      </c>
      <c r="W473" s="37">
        <f t="shared" si="129"/>
        <v>138.68868865441885</v>
      </c>
      <c r="X473" s="37">
        <f t="shared" si="129"/>
        <v>144.75576511976513</v>
      </c>
      <c r="Y473" s="37">
        <f t="shared" si="129"/>
        <v>149.86286984065939</v>
      </c>
      <c r="Z473" s="37">
        <f t="shared" si="129"/>
        <v>147.45440041882446</v>
      </c>
      <c r="AA473" s="37">
        <f t="shared" si="129"/>
        <v>113.75193223794646</v>
      </c>
      <c r="AB473" s="37">
        <f t="shared" si="129"/>
        <v>185.23564761953222</v>
      </c>
      <c r="AC473" s="37">
        <f t="shared" si="129"/>
        <v>137.04743242304451</v>
      </c>
      <c r="AD473" s="37">
        <f t="shared" si="129"/>
        <v>57.784140199617916</v>
      </c>
      <c r="AE473" s="37">
        <f t="shared" si="129"/>
        <v>81.220039665042819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3.3358039736530101</v>
      </c>
      <c r="D475" s="37">
        <f t="shared" si="129"/>
        <v>4.0499892048891377</v>
      </c>
      <c r="E475" s="37">
        <f t="shared" si="129"/>
        <v>4.7641744361252654</v>
      </c>
      <c r="F475" s="37">
        <f t="shared" si="129"/>
        <v>5.4783596673613921</v>
      </c>
      <c r="G475" s="37">
        <f t="shared" si="129"/>
        <v>6.1925448985975198</v>
      </c>
      <c r="H475" s="37">
        <f t="shared" si="129"/>
        <v>6.9006234535178859</v>
      </c>
      <c r="I475" s="37">
        <f t="shared" si="129"/>
        <v>9.2232433869772024</v>
      </c>
      <c r="J475" s="37">
        <f t="shared" si="129"/>
        <v>11.686452592561025</v>
      </c>
      <c r="K475" s="37">
        <f t="shared" si="129"/>
        <v>12.28738064623967</v>
      </c>
      <c r="L475" s="37">
        <f t="shared" si="129"/>
        <v>12.411639044283207</v>
      </c>
      <c r="M475" s="37">
        <f t="shared" si="129"/>
        <v>14.592738152066708</v>
      </c>
      <c r="N475" s="37">
        <f t="shared" si="129"/>
        <v>14.092333364689141</v>
      </c>
      <c r="O475" s="37">
        <f t="shared" si="129"/>
        <v>15.309368791465415</v>
      </c>
      <c r="P475" s="37">
        <f t="shared" si="129"/>
        <v>16.314373327827987</v>
      </c>
      <c r="Q475" s="37">
        <f t="shared" si="129"/>
        <v>18.411008723250109</v>
      </c>
      <c r="R475" s="37">
        <f t="shared" si="129"/>
        <v>18.779617499999997</v>
      </c>
      <c r="S475" s="37">
        <f t="shared" si="129"/>
        <v>19.340599319999999</v>
      </c>
      <c r="T475" s="37">
        <f t="shared" si="129"/>
        <v>20.507395649999996</v>
      </c>
      <c r="U475" s="37">
        <f t="shared" si="129"/>
        <v>20.219093999999995</v>
      </c>
      <c r="V475" s="37">
        <f t="shared" si="129"/>
        <v>18.825689399999998</v>
      </c>
      <c r="W475" s="37">
        <f t="shared" si="129"/>
        <v>3.1965297000000006</v>
      </c>
      <c r="X475" s="37">
        <f t="shared" si="129"/>
        <v>15.481739530529994</v>
      </c>
      <c r="Y475" s="37">
        <f t="shared" si="129"/>
        <v>18.456545771999995</v>
      </c>
      <c r="Z475" s="37">
        <f t="shared" si="129"/>
        <v>19.300120559999996</v>
      </c>
      <c r="AA475" s="37">
        <f t="shared" si="129"/>
        <v>19.744887119999998</v>
      </c>
      <c r="AB475" s="37">
        <f t="shared" si="129"/>
        <v>18.740823779999999</v>
      </c>
      <c r="AC475" s="37">
        <f t="shared" si="129"/>
        <v>17.982074963999992</v>
      </c>
      <c r="AD475" s="37">
        <f t="shared" si="129"/>
        <v>18.866200499999998</v>
      </c>
      <c r="AE475" s="37">
        <f t="shared" si="129"/>
        <v>20.433445199999998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48.028660565724373</v>
      </c>
      <c r="D478" s="21">
        <f t="shared" si="131"/>
        <v>45.80170549084859</v>
      </c>
      <c r="E478" s="21">
        <f t="shared" si="131"/>
        <v>43.515099833610648</v>
      </c>
      <c r="F478" s="21">
        <f t="shared" si="131"/>
        <v>41.317970049916809</v>
      </c>
      <c r="G478" s="21">
        <f t="shared" si="131"/>
        <v>42.252495840266221</v>
      </c>
      <c r="H478" s="21">
        <f t="shared" si="131"/>
        <v>46.42803660565724</v>
      </c>
      <c r="I478" s="21">
        <f t="shared" si="131"/>
        <v>49.907653910149747</v>
      </c>
      <c r="J478" s="21">
        <f t="shared" si="131"/>
        <v>45.334442595673877</v>
      </c>
      <c r="K478" s="21">
        <f t="shared" si="131"/>
        <v>50.434567387687196</v>
      </c>
      <c r="L478" s="21">
        <f t="shared" si="131"/>
        <v>56.071547420965061</v>
      </c>
      <c r="M478" s="21">
        <f t="shared" si="131"/>
        <v>54.122961730449248</v>
      </c>
      <c r="N478" s="21">
        <f t="shared" si="131"/>
        <v>60.644758735440924</v>
      </c>
      <c r="O478" s="21">
        <f t="shared" si="131"/>
        <v>62.454159733777047</v>
      </c>
      <c r="P478" s="21">
        <f t="shared" si="131"/>
        <v>55.504866888519111</v>
      </c>
      <c r="Q478" s="21">
        <f t="shared" si="131"/>
        <v>58.477154001663898</v>
      </c>
      <c r="R478" s="21">
        <f t="shared" si="131"/>
        <v>57.008658069883509</v>
      </c>
      <c r="S478" s="21">
        <f t="shared" si="131"/>
        <v>52.848817337770384</v>
      </c>
      <c r="T478" s="21">
        <f t="shared" si="131"/>
        <v>51.925939317803653</v>
      </c>
      <c r="U478" s="21">
        <f t="shared" si="131"/>
        <v>51.09271850915141</v>
      </c>
      <c r="V478" s="21">
        <f t="shared" si="131"/>
        <v>52.884967081946755</v>
      </c>
      <c r="W478" s="21">
        <f t="shared" si="131"/>
        <v>34.690392678868541</v>
      </c>
      <c r="X478" s="21">
        <f t="shared" si="131"/>
        <v>50.785849667221292</v>
      </c>
      <c r="Y478" s="21">
        <f t="shared" si="131"/>
        <v>94.651216766056564</v>
      </c>
      <c r="Z478" s="21">
        <f t="shared" si="131"/>
        <v>76.076904185910152</v>
      </c>
      <c r="AA478" s="21">
        <f t="shared" si="131"/>
        <v>13.896232139009989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48.028660565724373</v>
      </c>
      <c r="D486" s="37">
        <f t="shared" si="132"/>
        <v>45.80170549084859</v>
      </c>
      <c r="E486" s="37">
        <f t="shared" si="132"/>
        <v>43.515099833610648</v>
      </c>
      <c r="F486" s="37">
        <f t="shared" si="132"/>
        <v>41.317970049916809</v>
      </c>
      <c r="G486" s="37">
        <f t="shared" si="132"/>
        <v>42.252495840266221</v>
      </c>
      <c r="H486" s="37">
        <f t="shared" si="132"/>
        <v>46.42803660565724</v>
      </c>
      <c r="I486" s="37">
        <f t="shared" si="132"/>
        <v>49.907653910149747</v>
      </c>
      <c r="J486" s="37">
        <f t="shared" si="132"/>
        <v>45.334442595673877</v>
      </c>
      <c r="K486" s="37">
        <f t="shared" si="132"/>
        <v>50.434567387687196</v>
      </c>
      <c r="L486" s="37">
        <f t="shared" si="132"/>
        <v>56.071547420965061</v>
      </c>
      <c r="M486" s="37">
        <f t="shared" si="132"/>
        <v>54.122961730449248</v>
      </c>
      <c r="N486" s="37">
        <f t="shared" si="132"/>
        <v>60.644758735440924</v>
      </c>
      <c r="O486" s="37">
        <f t="shared" si="132"/>
        <v>62.454159733777047</v>
      </c>
      <c r="P486" s="37">
        <f t="shared" si="132"/>
        <v>55.504866888519111</v>
      </c>
      <c r="Q486" s="37">
        <f t="shared" si="132"/>
        <v>58.477154001663898</v>
      </c>
      <c r="R486" s="37">
        <f t="shared" si="132"/>
        <v>57.008658069883509</v>
      </c>
      <c r="S486" s="37">
        <f t="shared" si="132"/>
        <v>52.848817337770384</v>
      </c>
      <c r="T486" s="37">
        <f t="shared" si="132"/>
        <v>51.925939317803653</v>
      </c>
      <c r="U486" s="37">
        <f t="shared" si="132"/>
        <v>51.09271850915141</v>
      </c>
      <c r="V486" s="37">
        <f t="shared" si="132"/>
        <v>52.884967081946755</v>
      </c>
      <c r="W486" s="37">
        <f t="shared" si="132"/>
        <v>34.690392678868541</v>
      </c>
      <c r="X486" s="37">
        <f t="shared" si="132"/>
        <v>50.785849667221292</v>
      </c>
      <c r="Y486" s="37">
        <f t="shared" si="132"/>
        <v>94.651216766056564</v>
      </c>
      <c r="Z486" s="37">
        <f t="shared" si="132"/>
        <v>76.076904185910152</v>
      </c>
      <c r="AA486" s="37">
        <f t="shared" si="132"/>
        <v>13.896232139009989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427.99568316041677</v>
      </c>
      <c r="D489" s="21">
        <f t="shared" ref="D489:AE489" si="137">+D490+D491+D492+D493+D494+D495+D496</f>
        <v>343.00918731764222</v>
      </c>
      <c r="E489" s="21">
        <f t="shared" si="137"/>
        <v>416.15692819901102</v>
      </c>
      <c r="F489" s="21">
        <f t="shared" si="137"/>
        <v>411.83766644640531</v>
      </c>
      <c r="G489" s="21">
        <f t="shared" si="137"/>
        <v>473.00949680776904</v>
      </c>
      <c r="H489" s="21">
        <f t="shared" si="137"/>
        <v>554.3778663965154</v>
      </c>
      <c r="I489" s="21">
        <f t="shared" si="137"/>
        <v>534.65521085663977</v>
      </c>
      <c r="J489" s="21">
        <f t="shared" si="137"/>
        <v>365.87349346781446</v>
      </c>
      <c r="K489" s="21">
        <f t="shared" si="137"/>
        <v>498.33129022892189</v>
      </c>
      <c r="L489" s="21">
        <f t="shared" si="137"/>
        <v>529.9670115104127</v>
      </c>
      <c r="M489" s="21">
        <f t="shared" si="137"/>
        <v>634.83266389216783</v>
      </c>
      <c r="N489" s="21">
        <f t="shared" si="137"/>
        <v>472.12397722153122</v>
      </c>
      <c r="O489" s="21">
        <f t="shared" si="137"/>
        <v>542.89096132105374</v>
      </c>
      <c r="P489" s="21">
        <f t="shared" si="137"/>
        <v>574.13958943146224</v>
      </c>
      <c r="Q489" s="21">
        <f t="shared" si="137"/>
        <v>553.31641488052674</v>
      </c>
      <c r="R489" s="21">
        <f t="shared" si="137"/>
        <v>550.81272752177381</v>
      </c>
      <c r="S489" s="21">
        <f t="shared" si="137"/>
        <v>699.8156960667593</v>
      </c>
      <c r="T489" s="21">
        <f t="shared" si="137"/>
        <v>695.21678240439644</v>
      </c>
      <c r="U489" s="21">
        <f t="shared" si="137"/>
        <v>695.37379806156287</v>
      </c>
      <c r="V489" s="21">
        <f t="shared" si="137"/>
        <v>585.4513504189498</v>
      </c>
      <c r="W489" s="21">
        <f t="shared" si="137"/>
        <v>443.19239542955148</v>
      </c>
      <c r="X489" s="21">
        <f t="shared" si="137"/>
        <v>643.53055795833302</v>
      </c>
      <c r="Y489" s="21">
        <f t="shared" si="137"/>
        <v>701.8704162139619</v>
      </c>
      <c r="Z489" s="21">
        <f t="shared" si="137"/>
        <v>598.99069332945942</v>
      </c>
      <c r="AA489" s="21">
        <f t="shared" si="137"/>
        <v>431.54139405099653</v>
      </c>
      <c r="AB489" s="21">
        <f t="shared" si="137"/>
        <v>466.64897563314599</v>
      </c>
      <c r="AC489" s="21">
        <f t="shared" si="137"/>
        <v>470.3374793605222</v>
      </c>
      <c r="AD489" s="21">
        <f t="shared" si="137"/>
        <v>464.23085459206186</v>
      </c>
      <c r="AE489" s="21">
        <f t="shared" si="137"/>
        <v>501.33524862260344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401.64108881102459</v>
      </c>
      <c r="D490" s="37">
        <f t="shared" si="138"/>
        <v>307.06322366853431</v>
      </c>
      <c r="E490" s="37">
        <f t="shared" si="138"/>
        <v>386.42546041299124</v>
      </c>
      <c r="F490" s="37">
        <f t="shared" si="138"/>
        <v>360.79519288046009</v>
      </c>
      <c r="G490" s="37">
        <f t="shared" si="138"/>
        <v>432.48735041305002</v>
      </c>
      <c r="H490" s="37">
        <f t="shared" si="138"/>
        <v>522.2461776697653</v>
      </c>
      <c r="I490" s="37">
        <f t="shared" si="138"/>
        <v>499.47821259650664</v>
      </c>
      <c r="J490" s="37">
        <f t="shared" si="138"/>
        <v>347.9049545048577</v>
      </c>
      <c r="K490" s="37">
        <f t="shared" si="138"/>
        <v>482.73990839235836</v>
      </c>
      <c r="L490" s="37">
        <f t="shared" si="138"/>
        <v>518.02281151041268</v>
      </c>
      <c r="M490" s="37">
        <f t="shared" si="138"/>
        <v>626.29616389216778</v>
      </c>
      <c r="N490" s="37">
        <f t="shared" si="138"/>
        <v>468.80447722153122</v>
      </c>
      <c r="O490" s="37">
        <f t="shared" si="138"/>
        <v>542.89096132105374</v>
      </c>
      <c r="P490" s="37">
        <f t="shared" si="138"/>
        <v>574.13958943146224</v>
      </c>
      <c r="Q490" s="37">
        <f t="shared" si="138"/>
        <v>553.31641488052674</v>
      </c>
      <c r="R490" s="37">
        <f t="shared" si="138"/>
        <v>550.81272752177381</v>
      </c>
      <c r="S490" s="37">
        <f t="shared" ref="D490:AE496" si="139">+S142</f>
        <v>699.8156960667593</v>
      </c>
      <c r="T490" s="37">
        <f t="shared" si="139"/>
        <v>695.21678240439644</v>
      </c>
      <c r="U490" s="37">
        <f t="shared" si="139"/>
        <v>695.37379806156287</v>
      </c>
      <c r="V490" s="37">
        <f t="shared" si="139"/>
        <v>585.4513504189498</v>
      </c>
      <c r="W490" s="37">
        <f t="shared" si="139"/>
        <v>443.19239542955148</v>
      </c>
      <c r="X490" s="37">
        <f t="shared" si="139"/>
        <v>643.53055795833302</v>
      </c>
      <c r="Y490" s="37">
        <f t="shared" si="139"/>
        <v>701.8704162139619</v>
      </c>
      <c r="Z490" s="37">
        <f t="shared" si="139"/>
        <v>598.99069332945942</v>
      </c>
      <c r="AA490" s="37">
        <f t="shared" si="139"/>
        <v>431.54139405099653</v>
      </c>
      <c r="AB490" s="37">
        <f t="shared" si="139"/>
        <v>466.64897563314599</v>
      </c>
      <c r="AC490" s="37">
        <f t="shared" si="139"/>
        <v>470.3374793605222</v>
      </c>
      <c r="AD490" s="37">
        <f t="shared" si="139"/>
        <v>464.23085459206186</v>
      </c>
      <c r="AE490" s="37">
        <f t="shared" si="139"/>
        <v>501.33524862260344</v>
      </c>
    </row>
    <row r="491" spans="1:31" x14ac:dyDescent="0.2">
      <c r="A491" s="9" t="s">
        <v>310</v>
      </c>
      <c r="B491" s="4" t="s">
        <v>311</v>
      </c>
      <c r="C491" s="37">
        <f t="shared" si="138"/>
        <v>26.354594349392165</v>
      </c>
      <c r="D491" s="37">
        <f t="shared" si="139"/>
        <v>35.945963649107902</v>
      </c>
      <c r="E491" s="37">
        <f t="shared" si="139"/>
        <v>29.731467786019781</v>
      </c>
      <c r="F491" s="37">
        <f t="shared" si="139"/>
        <v>51.042473565945201</v>
      </c>
      <c r="G491" s="37">
        <f t="shared" si="139"/>
        <v>40.522146394719023</v>
      </c>
      <c r="H491" s="37">
        <f t="shared" si="139"/>
        <v>32.131688726750141</v>
      </c>
      <c r="I491" s="37">
        <f t="shared" si="139"/>
        <v>35.176998260133125</v>
      </c>
      <c r="J491" s="37">
        <f t="shared" si="139"/>
        <v>17.968538962956785</v>
      </c>
      <c r="K491" s="37">
        <f t="shared" si="139"/>
        <v>15.591381836563551</v>
      </c>
      <c r="L491" s="37">
        <f t="shared" si="139"/>
        <v>11.944199999999999</v>
      </c>
      <c r="M491" s="37">
        <f t="shared" si="139"/>
        <v>8.5365000000000002</v>
      </c>
      <c r="N491" s="37">
        <f t="shared" si="139"/>
        <v>3.3195000000000001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3.8622210354909075</v>
      </c>
      <c r="D497" s="21">
        <f t="shared" ref="D497:AE497" si="140">+D498+D499+D501</f>
        <v>3.8488787998945364</v>
      </c>
      <c r="E497" s="21">
        <f t="shared" si="140"/>
        <v>4.0469626371019913</v>
      </c>
      <c r="F497" s="21">
        <f t="shared" si="140"/>
        <v>4.0673559550466756</v>
      </c>
      <c r="G497" s="21">
        <f t="shared" si="140"/>
        <v>4.2497962449985067</v>
      </c>
      <c r="H497" s="21">
        <f t="shared" si="140"/>
        <v>4.3158093497040504</v>
      </c>
      <c r="I497" s="21">
        <f t="shared" si="140"/>
        <v>4.4909183500724383</v>
      </c>
      <c r="J497" s="21">
        <f t="shared" si="140"/>
        <v>4.5595890517247222</v>
      </c>
      <c r="K497" s="21">
        <f t="shared" si="140"/>
        <v>4.5916951126284982</v>
      </c>
      <c r="L497" s="21">
        <f t="shared" si="140"/>
        <v>4.2320938945683464</v>
      </c>
      <c r="M497" s="21">
        <f t="shared" si="140"/>
        <v>4.8165595351053616</v>
      </c>
      <c r="N497" s="21">
        <f t="shared" si="140"/>
        <v>4.9194497894017033</v>
      </c>
      <c r="O497" s="21">
        <f t="shared" si="140"/>
        <v>5.0236096535942227</v>
      </c>
      <c r="P497" s="21">
        <f t="shared" si="140"/>
        <v>5.1208573158249138</v>
      </c>
      <c r="Q497" s="21">
        <f t="shared" si="140"/>
        <v>5.4224665940018379</v>
      </c>
      <c r="R497" s="21">
        <f t="shared" si="140"/>
        <v>5.9007204932562249</v>
      </c>
      <c r="S497" s="21">
        <f t="shared" si="140"/>
        <v>6.2695275744546795</v>
      </c>
      <c r="T497" s="21">
        <f t="shared" si="140"/>
        <v>6.4864612786455558</v>
      </c>
      <c r="U497" s="21">
        <f t="shared" si="140"/>
        <v>6.7042997737317496</v>
      </c>
      <c r="V497" s="21">
        <f t="shared" si="140"/>
        <v>6.6612011189097666</v>
      </c>
      <c r="W497" s="21">
        <f t="shared" si="140"/>
        <v>7.4851914165390472</v>
      </c>
      <c r="X497" s="21">
        <f t="shared" si="140"/>
        <v>8.9198752541291562</v>
      </c>
      <c r="Y497" s="21">
        <f t="shared" si="140"/>
        <v>9.1243696598032766</v>
      </c>
      <c r="Z497" s="21">
        <f t="shared" si="140"/>
        <v>9.3528935559172126</v>
      </c>
      <c r="AA497" s="21">
        <f t="shared" si="140"/>
        <v>9.2377802190673393</v>
      </c>
      <c r="AB497" s="21">
        <f t="shared" si="140"/>
        <v>9.310977734536964</v>
      </c>
      <c r="AC497" s="21">
        <f t="shared" si="140"/>
        <v>10.653093242969293</v>
      </c>
      <c r="AD497" s="21">
        <f t="shared" si="140"/>
        <v>10.853096488737394</v>
      </c>
      <c r="AE497" s="21">
        <f t="shared" si="140"/>
        <v>11.556720799065909</v>
      </c>
    </row>
    <row r="498" spans="1:31" x14ac:dyDescent="0.2">
      <c r="A498" s="9" t="s">
        <v>323</v>
      </c>
      <c r="B498" s="4" t="s">
        <v>324</v>
      </c>
      <c r="C498" s="37">
        <f>+C150</f>
        <v>3.2209877505720534</v>
      </c>
      <c r="D498" s="37">
        <f t="shared" ref="D498:AE498" si="141">+D150</f>
        <v>3.2846604474245789</v>
      </c>
      <c r="E498" s="37">
        <f t="shared" si="141"/>
        <v>3.3501243069461601</v>
      </c>
      <c r="F498" s="37">
        <f t="shared" si="141"/>
        <v>3.417410990267598</v>
      </c>
      <c r="G498" s="37">
        <f t="shared" si="141"/>
        <v>3.4865538725488001</v>
      </c>
      <c r="H498" s="37">
        <f t="shared" si="141"/>
        <v>3.5575880681351362</v>
      </c>
      <c r="I498" s="37">
        <f t="shared" si="141"/>
        <v>3.6305504587364914</v>
      </c>
      <c r="J498" s="37">
        <f t="shared" si="141"/>
        <v>3.7054797246755551</v>
      </c>
      <c r="K498" s="37">
        <f t="shared" si="141"/>
        <v>3.7824163792589554</v>
      </c>
      <c r="L498" s="37">
        <f t="shared" si="141"/>
        <v>4.0139576093853302</v>
      </c>
      <c r="M498" s="37">
        <f t="shared" si="141"/>
        <v>3.9893920927340272</v>
      </c>
      <c r="N498" s="37">
        <f t="shared" si="141"/>
        <v>4.0745805998352846</v>
      </c>
      <c r="O498" s="37">
        <f t="shared" si="141"/>
        <v>4.1338250034049411</v>
      </c>
      <c r="P498" s="37">
        <f t="shared" si="141"/>
        <v>4.2435233617244794</v>
      </c>
      <c r="Q498" s="37">
        <f t="shared" si="141"/>
        <v>4.4806879510004061</v>
      </c>
      <c r="R498" s="37">
        <f t="shared" si="141"/>
        <v>4.8380929160819157</v>
      </c>
      <c r="S498" s="37">
        <f t="shared" si="141"/>
        <v>5.3138645936518829</v>
      </c>
      <c r="T498" s="37">
        <f t="shared" si="141"/>
        <v>5.6017132813679114</v>
      </c>
      <c r="U498" s="37">
        <f t="shared" si="141"/>
        <v>5.8419965154699725</v>
      </c>
      <c r="V498" s="37">
        <f t="shared" si="141"/>
        <v>6.0355023789740683</v>
      </c>
      <c r="W498" s="37">
        <f t="shared" si="141"/>
        <v>6.6061349705823256</v>
      </c>
      <c r="X498" s="37">
        <f t="shared" si="141"/>
        <v>8.0529678087945324</v>
      </c>
      <c r="Y498" s="37">
        <f t="shared" si="141"/>
        <v>8.2941562920213805</v>
      </c>
      <c r="Z498" s="37">
        <f t="shared" si="141"/>
        <v>8.2442822336532746</v>
      </c>
      <c r="AA498" s="37">
        <f t="shared" si="141"/>
        <v>8.2942286870867701</v>
      </c>
      <c r="AB498" s="37">
        <f t="shared" si="141"/>
        <v>8.3028567584492681</v>
      </c>
      <c r="AC498" s="37">
        <f t="shared" si="141"/>
        <v>9.7065176351474509</v>
      </c>
      <c r="AD498" s="37">
        <f t="shared" si="141"/>
        <v>10.120452868698212</v>
      </c>
      <c r="AE498" s="37">
        <f t="shared" si="141"/>
        <v>10.69507150169205</v>
      </c>
    </row>
    <row r="499" spans="1:31" x14ac:dyDescent="0.2">
      <c r="A499" s="9" t="s">
        <v>325</v>
      </c>
      <c r="B499" s="4" t="s">
        <v>326</v>
      </c>
      <c r="C499" s="37">
        <f>+C151</f>
        <v>0.64123328491885401</v>
      </c>
      <c r="D499" s="37">
        <f t="shared" ref="D499:AE509" si="142">+D151</f>
        <v>0.56421835246995777</v>
      </c>
      <c r="E499" s="37">
        <f t="shared" si="142"/>
        <v>0.69683833015583108</v>
      </c>
      <c r="F499" s="37">
        <f t="shared" si="142"/>
        <v>0.64994496477907737</v>
      </c>
      <c r="G499" s="37">
        <f t="shared" si="142"/>
        <v>0.76324237244970683</v>
      </c>
      <c r="H499" s="37">
        <f t="shared" si="142"/>
        <v>0.75822128156891377</v>
      </c>
      <c r="I499" s="37">
        <f t="shared" si="142"/>
        <v>0.86036789133594682</v>
      </c>
      <c r="J499" s="37">
        <f t="shared" si="142"/>
        <v>0.8541093270491672</v>
      </c>
      <c r="K499" s="37">
        <f t="shared" si="142"/>
        <v>0.80927873336954304</v>
      </c>
      <c r="L499" s="37">
        <f t="shared" si="142"/>
        <v>0.21813628518301589</v>
      </c>
      <c r="M499" s="37">
        <f t="shared" si="142"/>
        <v>0.82716744237133411</v>
      </c>
      <c r="N499" s="37">
        <f t="shared" si="142"/>
        <v>0.84486918956641843</v>
      </c>
      <c r="O499" s="37">
        <f t="shared" si="142"/>
        <v>0.88978465018928132</v>
      </c>
      <c r="P499" s="37">
        <f t="shared" si="142"/>
        <v>0.87733395410043458</v>
      </c>
      <c r="Q499" s="37">
        <f t="shared" si="142"/>
        <v>0.94177864300143188</v>
      </c>
      <c r="R499" s="37">
        <f t="shared" si="142"/>
        <v>1.0626275771743088</v>
      </c>
      <c r="S499" s="37">
        <f t="shared" si="142"/>
        <v>0.95566298080279666</v>
      </c>
      <c r="T499" s="37">
        <f t="shared" si="142"/>
        <v>0.88474799727764442</v>
      </c>
      <c r="U499" s="37">
        <f t="shared" si="142"/>
        <v>0.86230325826177712</v>
      </c>
      <c r="V499" s="37">
        <f t="shared" si="142"/>
        <v>0.62569873993569847</v>
      </c>
      <c r="W499" s="37">
        <f t="shared" si="142"/>
        <v>0.87905644595672205</v>
      </c>
      <c r="X499" s="37">
        <f t="shared" si="142"/>
        <v>0.86690744533462305</v>
      </c>
      <c r="Y499" s="37">
        <f t="shared" si="142"/>
        <v>0.8302133677818968</v>
      </c>
      <c r="Z499" s="37">
        <f t="shared" si="142"/>
        <v>1.1086113222639371</v>
      </c>
      <c r="AA499" s="37">
        <f t="shared" si="142"/>
        <v>0.94355153198056896</v>
      </c>
      <c r="AB499" s="37">
        <f t="shared" si="142"/>
        <v>1.0081209760876964</v>
      </c>
      <c r="AC499" s="37">
        <f t="shared" si="142"/>
        <v>0.94657560782184169</v>
      </c>
      <c r="AD499" s="37">
        <f t="shared" si="142"/>
        <v>0.73264362003918293</v>
      </c>
      <c r="AE499" s="37">
        <f t="shared" si="142"/>
        <v>0.86164929737385842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3.7587239009223587E-3</v>
      </c>
      <c r="D508" s="21">
        <f t="shared" ref="D508:AE508" si="145">+D509+D510+D511+D512+D513+D514</f>
        <v>1.2663126007257611E-2</v>
      </c>
      <c r="E508" s="21">
        <f t="shared" si="145"/>
        <v>2.7354719731370807E-2</v>
      </c>
      <c r="F508" s="21">
        <f t="shared" si="145"/>
        <v>3.6997415942312983E-2</v>
      </c>
      <c r="G508" s="21">
        <f t="shared" si="145"/>
        <v>0.50839400630605858</v>
      </c>
      <c r="H508" s="21">
        <f t="shared" si="145"/>
        <v>1.1323279735794443</v>
      </c>
      <c r="I508" s="21">
        <f t="shared" si="145"/>
        <v>2.4001722556467913</v>
      </c>
      <c r="J508" s="21">
        <f t="shared" si="145"/>
        <v>5.2723388122900285</v>
      </c>
      <c r="K508" s="21">
        <f t="shared" si="145"/>
        <v>5.5060801592761175</v>
      </c>
      <c r="L508" s="21">
        <f t="shared" si="145"/>
        <v>9.6927097014039845</v>
      </c>
      <c r="M508" s="21">
        <f t="shared" si="145"/>
        <v>13.062748716599696</v>
      </c>
      <c r="N508" s="21">
        <f t="shared" si="145"/>
        <v>20.49114059848058</v>
      </c>
      <c r="O508" s="21">
        <f t="shared" si="145"/>
        <v>21.328088461430688</v>
      </c>
      <c r="P508" s="21">
        <f t="shared" si="145"/>
        <v>29.675394652415299</v>
      </c>
      <c r="Q508" s="21">
        <f t="shared" si="145"/>
        <v>35.879235869631444</v>
      </c>
      <c r="R508" s="21">
        <f t="shared" si="145"/>
        <v>45.055726715466385</v>
      </c>
      <c r="S508" s="21">
        <f t="shared" si="145"/>
        <v>57.316872356225872</v>
      </c>
      <c r="T508" s="21">
        <f t="shared" si="145"/>
        <v>72.1219974927496</v>
      </c>
      <c r="U508" s="21">
        <f t="shared" si="145"/>
        <v>98.131692020201157</v>
      </c>
      <c r="V508" s="21">
        <f t="shared" si="145"/>
        <v>99.424628553944217</v>
      </c>
      <c r="W508" s="21">
        <f t="shared" si="145"/>
        <v>119.72719553099876</v>
      </c>
      <c r="X508" s="21">
        <f t="shared" si="145"/>
        <v>157.83064761017181</v>
      </c>
      <c r="Y508" s="21">
        <f t="shared" si="145"/>
        <v>186.63338000685607</v>
      </c>
      <c r="Z508" s="21">
        <f t="shared" si="145"/>
        <v>197.36252522599676</v>
      </c>
      <c r="AA508" s="21">
        <f t="shared" si="145"/>
        <v>221.35457159623729</v>
      </c>
      <c r="AB508" s="21">
        <f t="shared" si="145"/>
        <v>245.24366687946474</v>
      </c>
      <c r="AC508" s="21">
        <f t="shared" si="145"/>
        <v>263.64748507825811</v>
      </c>
      <c r="AD508" s="21">
        <f t="shared" si="145"/>
        <v>296.45931392892987</v>
      </c>
      <c r="AE508" s="21">
        <f t="shared" si="145"/>
        <v>331.68421793280817</v>
      </c>
    </row>
    <row r="509" spans="1:31" x14ac:dyDescent="0.2">
      <c r="A509" s="9" t="s">
        <v>343</v>
      </c>
      <c r="B509" s="4" t="s">
        <v>344</v>
      </c>
      <c r="C509" s="37">
        <f t="shared" si="143"/>
        <v>3.7587239009223587E-3</v>
      </c>
      <c r="D509" s="37">
        <f t="shared" si="142"/>
        <v>1.2663126007257611E-2</v>
      </c>
      <c r="E509" s="37">
        <f t="shared" si="142"/>
        <v>2.7354719731370807E-2</v>
      </c>
      <c r="F509" s="37">
        <f t="shared" si="142"/>
        <v>3.6997415942312983E-2</v>
      </c>
      <c r="G509" s="37">
        <f t="shared" si="142"/>
        <v>0.50839400630605858</v>
      </c>
      <c r="H509" s="37">
        <f t="shared" si="142"/>
        <v>1.1323279735794443</v>
      </c>
      <c r="I509" s="37">
        <f t="shared" si="142"/>
        <v>2.4001722556467913</v>
      </c>
      <c r="J509" s="37">
        <f t="shared" si="142"/>
        <v>5.2626335855765971</v>
      </c>
      <c r="K509" s="37">
        <f t="shared" si="142"/>
        <v>5.4597208565370181</v>
      </c>
      <c r="L509" s="37">
        <f t="shared" si="142"/>
        <v>9.4781397534287795</v>
      </c>
      <c r="M509" s="37">
        <f t="shared" si="142"/>
        <v>12.634208960188889</v>
      </c>
      <c r="N509" s="37">
        <f t="shared" si="142"/>
        <v>19.923746243606374</v>
      </c>
      <c r="O509" s="37">
        <f t="shared" si="142"/>
        <v>20.721321411589045</v>
      </c>
      <c r="P509" s="37">
        <f t="shared" si="142"/>
        <v>29.144537856162245</v>
      </c>
      <c r="Q509" s="37">
        <f t="shared" si="142"/>
        <v>35.08668826174339</v>
      </c>
      <c r="R509" s="37">
        <f t="shared" si="142"/>
        <v>43.458660440663721</v>
      </c>
      <c r="S509" s="37">
        <f t="shared" si="142"/>
        <v>55.878564945784944</v>
      </c>
      <c r="T509" s="37">
        <f t="shared" si="142"/>
        <v>70.941965655977526</v>
      </c>
      <c r="U509" s="37">
        <f t="shared" si="142"/>
        <v>95.417411679581662</v>
      </c>
      <c r="V509" s="37">
        <f t="shared" si="142"/>
        <v>95.657941458510365</v>
      </c>
      <c r="W509" s="37">
        <f t="shared" si="142"/>
        <v>111.9129687024369</v>
      </c>
      <c r="X509" s="37">
        <f t="shared" si="142"/>
        <v>151.95311759609282</v>
      </c>
      <c r="Y509" s="37">
        <f t="shared" si="142"/>
        <v>176.63781960589372</v>
      </c>
      <c r="Z509" s="37">
        <f t="shared" si="142"/>
        <v>187.83527310823067</v>
      </c>
      <c r="AA509" s="37">
        <f t="shared" si="142"/>
        <v>210.09704768329547</v>
      </c>
      <c r="AB509" s="37">
        <f t="shared" si="142"/>
        <v>233.81355704195877</v>
      </c>
      <c r="AC509" s="37">
        <f t="shared" si="142"/>
        <v>247.42175372161293</v>
      </c>
      <c r="AD509" s="37">
        <f t="shared" si="142"/>
        <v>280.51482425163425</v>
      </c>
      <c r="AE509" s="37">
        <f t="shared" si="142"/>
        <v>317.18089394591942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7.8519120079508431E-4</v>
      </c>
      <c r="Q510" s="37">
        <f t="shared" si="146"/>
        <v>0.37077630237945047</v>
      </c>
      <c r="R510" s="37">
        <f t="shared" si="146"/>
        <v>1.1003043297601998</v>
      </c>
      <c r="S510" s="37">
        <f t="shared" si="146"/>
        <v>0.81363216484456391</v>
      </c>
      <c r="T510" s="37">
        <f t="shared" si="146"/>
        <v>0.52981063640713955</v>
      </c>
      <c r="U510" s="37">
        <f t="shared" si="146"/>
        <v>1.4470492065910288</v>
      </c>
      <c r="V510" s="37">
        <f t="shared" si="146"/>
        <v>1.8607182767177717</v>
      </c>
      <c r="W510" s="37">
        <f t="shared" si="146"/>
        <v>5.3215873567453116</v>
      </c>
      <c r="X510" s="37">
        <f t="shared" si="146"/>
        <v>2.5223077576321398</v>
      </c>
      <c r="Y510" s="37">
        <f t="shared" si="146"/>
        <v>5.3277136589013274</v>
      </c>
      <c r="Z510" s="37">
        <f t="shared" si="146"/>
        <v>3.631229435695178</v>
      </c>
      <c r="AA510" s="37">
        <f t="shared" si="146"/>
        <v>4.8915324431256311</v>
      </c>
      <c r="AB510" s="37">
        <f t="shared" si="146"/>
        <v>5.4097075782930455</v>
      </c>
      <c r="AC510" s="37">
        <f t="shared" si="146"/>
        <v>8.7162226658387603</v>
      </c>
      <c r="AD510" s="37">
        <f t="shared" si="146"/>
        <v>7.7083433688602634</v>
      </c>
      <c r="AE510" s="37">
        <f t="shared" si="146"/>
        <v>6.3389138165145296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9.7052267134313929E-3</v>
      </c>
      <c r="K511" s="37">
        <f t="shared" si="147"/>
        <v>2.2868488735869056E-2</v>
      </c>
      <c r="L511" s="37">
        <f t="shared" si="147"/>
        <v>4.8905461189402755E-2</v>
      </c>
      <c r="M511" s="37">
        <f t="shared" si="147"/>
        <v>8.9671354959692348E-2</v>
      </c>
      <c r="N511" s="37">
        <f t="shared" si="147"/>
        <v>0.14321980516120308</v>
      </c>
      <c r="O511" s="37">
        <f t="shared" si="147"/>
        <v>0.19986892973404261</v>
      </c>
      <c r="P511" s="37">
        <f t="shared" si="147"/>
        <v>0.22475463518059599</v>
      </c>
      <c r="Q511" s="37">
        <f t="shared" si="147"/>
        <v>0.25026866679998044</v>
      </c>
      <c r="R511" s="37">
        <f t="shared" si="147"/>
        <v>0.2850323032481043</v>
      </c>
      <c r="S511" s="37">
        <f t="shared" si="146"/>
        <v>0.34242240540975138</v>
      </c>
      <c r="T511" s="37">
        <f t="shared" si="146"/>
        <v>0.40919486125553967</v>
      </c>
      <c r="U511" s="37">
        <f t="shared" si="146"/>
        <v>0.6264462165720891</v>
      </c>
      <c r="V511" s="37">
        <f t="shared" si="146"/>
        <v>0.73025072709133521</v>
      </c>
      <c r="W511" s="37">
        <f t="shared" si="146"/>
        <v>0.97904809673618731</v>
      </c>
      <c r="X511" s="37">
        <f t="shared" si="146"/>
        <v>1.340782093052806</v>
      </c>
      <c r="Y511" s="37">
        <f t="shared" si="146"/>
        <v>2.0185211027000092</v>
      </c>
      <c r="Z511" s="37">
        <f t="shared" si="146"/>
        <v>2.450124908004133</v>
      </c>
      <c r="AA511" s="37">
        <f t="shared" si="146"/>
        <v>2.8620455780679732</v>
      </c>
      <c r="AB511" s="37">
        <f t="shared" si="146"/>
        <v>3.0622041649309879</v>
      </c>
      <c r="AC511" s="37">
        <f t="shared" si="146"/>
        <v>3.394554561090354</v>
      </c>
      <c r="AD511" s="37">
        <f t="shared" si="146"/>
        <v>3.3701196268795739</v>
      </c>
      <c r="AE511" s="37">
        <f t="shared" si="146"/>
        <v>3.2988468837659957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0.49267121044900675</v>
      </c>
      <c r="V512" s="37">
        <f t="shared" si="146"/>
        <v>1.0567964893880999</v>
      </c>
      <c r="W512" s="37">
        <f t="shared" si="146"/>
        <v>1.2329608724737511</v>
      </c>
      <c r="X512" s="37">
        <f t="shared" si="146"/>
        <v>1.3396252367798067</v>
      </c>
      <c r="Y512" s="37">
        <f t="shared" si="146"/>
        <v>1.4508744083205736</v>
      </c>
      <c r="Z512" s="37">
        <f t="shared" si="146"/>
        <v>1.6351591916410928</v>
      </c>
      <c r="AA512" s="37">
        <f t="shared" si="146"/>
        <v>1.5654660925181663</v>
      </c>
      <c r="AB512" s="37">
        <f t="shared" si="146"/>
        <v>1.1155893814736086</v>
      </c>
      <c r="AC512" s="37">
        <f t="shared" si="146"/>
        <v>1.9678414572570635</v>
      </c>
      <c r="AD512" s="37">
        <f t="shared" si="146"/>
        <v>2.5412517322584032</v>
      </c>
      <c r="AE512" s="37">
        <f t="shared" si="146"/>
        <v>1.8725173511578921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2.3490814003230127E-2</v>
      </c>
      <c r="L513" s="37">
        <f t="shared" si="146"/>
        <v>0.16566448678580323</v>
      </c>
      <c r="M513" s="37">
        <f t="shared" si="146"/>
        <v>0.33886840145111363</v>
      </c>
      <c r="N513" s="37">
        <f t="shared" si="146"/>
        <v>0.42417454971300461</v>
      </c>
      <c r="O513" s="37">
        <f t="shared" si="146"/>
        <v>0.40689812010760212</v>
      </c>
      <c r="P513" s="37">
        <f t="shared" si="146"/>
        <v>0.30531696987166651</v>
      </c>
      <c r="Q513" s="37">
        <f t="shared" si="146"/>
        <v>0.17150263870862364</v>
      </c>
      <c r="R513" s="37">
        <f t="shared" si="146"/>
        <v>0.21172964179436646</v>
      </c>
      <c r="S513" s="37">
        <f t="shared" si="146"/>
        <v>0.28225284018661251</v>
      </c>
      <c r="T513" s="37">
        <f t="shared" si="146"/>
        <v>0.24102633910940083</v>
      </c>
      <c r="U513" s="37">
        <f t="shared" si="146"/>
        <v>0.14811370700736176</v>
      </c>
      <c r="V513" s="37">
        <f t="shared" si="146"/>
        <v>0.11892160223664158</v>
      </c>
      <c r="W513" s="37">
        <f t="shared" si="146"/>
        <v>0.28063050260660016</v>
      </c>
      <c r="X513" s="37">
        <f t="shared" si="146"/>
        <v>0.67481492661424136</v>
      </c>
      <c r="Y513" s="37">
        <f t="shared" si="146"/>
        <v>1.1984512310404294</v>
      </c>
      <c r="Z513" s="37">
        <f t="shared" si="146"/>
        <v>1.8107385824256612</v>
      </c>
      <c r="AA513" s="37">
        <f t="shared" si="146"/>
        <v>1.9384797992300411</v>
      </c>
      <c r="AB513" s="37">
        <f t="shared" si="146"/>
        <v>1.8426087128083335</v>
      </c>
      <c r="AC513" s="37">
        <f t="shared" si="146"/>
        <v>2.1471126724590111</v>
      </c>
      <c r="AD513" s="37">
        <f t="shared" si="146"/>
        <v>2.3247749492974061</v>
      </c>
      <c r="AE513" s="37">
        <f t="shared" si="146"/>
        <v>2.9930459354503194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6.0407533669771245E-2</v>
      </c>
      <c r="D515" s="21">
        <f t="shared" ref="D515:AE515" si="148">+D516+D517+D518+D519</f>
        <v>6.0407533669771266E-2</v>
      </c>
      <c r="E515" s="21">
        <f t="shared" si="148"/>
        <v>6.0407533669771259E-2</v>
      </c>
      <c r="F515" s="21">
        <f t="shared" si="148"/>
        <v>1.4968152579465008</v>
      </c>
      <c r="G515" s="21">
        <f t="shared" si="148"/>
        <v>1.5357223633553054</v>
      </c>
      <c r="H515" s="21">
        <f t="shared" si="148"/>
        <v>1.6812999472160968</v>
      </c>
      <c r="I515" s="21">
        <f t="shared" si="148"/>
        <v>1.7153068739695989</v>
      </c>
      <c r="J515" s="21">
        <f t="shared" si="148"/>
        <v>3.8067596512573361</v>
      </c>
      <c r="K515" s="21">
        <f t="shared" si="148"/>
        <v>3.4291359181340195</v>
      </c>
      <c r="L515" s="21">
        <f t="shared" si="148"/>
        <v>3.7822456847661443</v>
      </c>
      <c r="M515" s="21">
        <f t="shared" si="148"/>
        <v>4.4247512562692197</v>
      </c>
      <c r="N515" s="21">
        <f t="shared" si="148"/>
        <v>3.5642978563621543</v>
      </c>
      <c r="O515" s="21">
        <f t="shared" si="148"/>
        <v>3.9837714540319049</v>
      </c>
      <c r="P515" s="21">
        <f t="shared" si="148"/>
        <v>5.0544409273207398</v>
      </c>
      <c r="Q515" s="21">
        <f t="shared" si="148"/>
        <v>4.7534926817308678</v>
      </c>
      <c r="R515" s="21">
        <f t="shared" si="148"/>
        <v>4.193458722594392</v>
      </c>
      <c r="S515" s="21">
        <f t="shared" si="148"/>
        <v>4.381671163853234</v>
      </c>
      <c r="T515" s="21">
        <f t="shared" si="148"/>
        <v>4.4468753187754695</v>
      </c>
      <c r="U515" s="21">
        <f t="shared" si="148"/>
        <v>4.6090222932113161</v>
      </c>
      <c r="V515" s="21">
        <f t="shared" si="148"/>
        <v>5.378483797229638</v>
      </c>
      <c r="W515" s="21">
        <f t="shared" si="148"/>
        <v>7.6011744982922718</v>
      </c>
      <c r="X515" s="21">
        <f t="shared" si="148"/>
        <v>4.9590124136140128</v>
      </c>
      <c r="Y515" s="21">
        <f t="shared" si="148"/>
        <v>5.4173823560861036</v>
      </c>
      <c r="Z515" s="21">
        <f t="shared" si="148"/>
        <v>5.7449594567838496</v>
      </c>
      <c r="AA515" s="21">
        <f t="shared" si="148"/>
        <v>5.6660054791462997</v>
      </c>
      <c r="AB515" s="21">
        <f t="shared" si="148"/>
        <v>5.9679320325780854</v>
      </c>
      <c r="AC515" s="21">
        <f t="shared" si="148"/>
        <v>4.9957187813203294</v>
      </c>
      <c r="AD515" s="21">
        <f t="shared" si="148"/>
        <v>5.4886542220385381</v>
      </c>
      <c r="AE515" s="21">
        <f t="shared" si="148"/>
        <v>5.2099435018544114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1.4364077242767297</v>
      </c>
      <c r="G516" s="37">
        <f t="shared" si="146"/>
        <v>1.4753148296855343</v>
      </c>
      <c r="H516" s="37">
        <f t="shared" si="146"/>
        <v>1.6208924135463256</v>
      </c>
      <c r="I516" s="37">
        <f t="shared" si="146"/>
        <v>1.6548993402998278</v>
      </c>
      <c r="J516" s="37">
        <f t="shared" si="146"/>
        <v>3.7463521175875649</v>
      </c>
      <c r="K516" s="37">
        <f t="shared" si="146"/>
        <v>3.3687283844642484</v>
      </c>
      <c r="L516" s="37">
        <f t="shared" si="146"/>
        <v>3.7218381510963732</v>
      </c>
      <c r="M516" s="37">
        <f t="shared" si="146"/>
        <v>4.3643437225994486</v>
      </c>
      <c r="N516" s="37">
        <f t="shared" si="146"/>
        <v>3.5038903226923832</v>
      </c>
      <c r="O516" s="37">
        <f t="shared" si="146"/>
        <v>3.9233639203621338</v>
      </c>
      <c r="P516" s="37">
        <f t="shared" si="146"/>
        <v>4.9942526025646785</v>
      </c>
      <c r="Q516" s="37">
        <f t="shared" si="146"/>
        <v>4.693537064386951</v>
      </c>
      <c r="R516" s="37">
        <f t="shared" si="146"/>
        <v>4.1337281376049342</v>
      </c>
      <c r="S516" s="37">
        <f t="shared" si="146"/>
        <v>4.3221701023164121</v>
      </c>
      <c r="T516" s="37">
        <f t="shared" si="146"/>
        <v>4.3875891590157723</v>
      </c>
      <c r="U516" s="37">
        <f t="shared" si="146"/>
        <v>4.5499741682271297</v>
      </c>
      <c r="V516" s="37">
        <f t="shared" si="146"/>
        <v>5.319660696681388</v>
      </c>
      <c r="W516" s="37">
        <f t="shared" si="146"/>
        <v>7.542558606570605</v>
      </c>
      <c r="X516" s="37">
        <f t="shared" si="146"/>
        <v>4.9006079585014408</v>
      </c>
      <c r="Y516" s="37">
        <f t="shared" si="146"/>
        <v>5.368854858285367</v>
      </c>
      <c r="Z516" s="37">
        <f t="shared" si="146"/>
        <v>5.7062079806739607</v>
      </c>
      <c r="AA516" s="37">
        <f t="shared" si="146"/>
        <v>5.6249498662879684</v>
      </c>
      <c r="AB516" s="37">
        <f t="shared" si="146"/>
        <v>5.9246001585194321</v>
      </c>
      <c r="AC516" s="37">
        <f t="shared" si="146"/>
        <v>4.9608229577142851</v>
      </c>
      <c r="AD516" s="37">
        <f t="shared" si="146"/>
        <v>5.4604126135118678</v>
      </c>
      <c r="AE516" s="37">
        <f t="shared" si="146"/>
        <v>5.1883389959326394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6.0407533669771245E-2</v>
      </c>
      <c r="D518" s="37">
        <f t="shared" ref="D518:AE518" si="150">+D182</f>
        <v>6.0407533669771266E-2</v>
      </c>
      <c r="E518" s="37">
        <f t="shared" si="150"/>
        <v>6.0407533669771259E-2</v>
      </c>
      <c r="F518" s="37">
        <f t="shared" si="150"/>
        <v>6.0407533669771238E-2</v>
      </c>
      <c r="G518" s="37">
        <f t="shared" si="150"/>
        <v>6.0407533669771245E-2</v>
      </c>
      <c r="H518" s="37">
        <f t="shared" si="150"/>
        <v>6.0407533669771238E-2</v>
      </c>
      <c r="I518" s="37">
        <f t="shared" si="150"/>
        <v>6.0407533669771245E-2</v>
      </c>
      <c r="J518" s="37">
        <f t="shared" si="150"/>
        <v>6.0407533669771238E-2</v>
      </c>
      <c r="K518" s="37">
        <f t="shared" si="150"/>
        <v>6.0407533669771245E-2</v>
      </c>
      <c r="L518" s="37">
        <f t="shared" si="150"/>
        <v>6.0407533669771245E-2</v>
      </c>
      <c r="M518" s="37">
        <f t="shared" si="150"/>
        <v>6.0407533669771259E-2</v>
      </c>
      <c r="N518" s="37">
        <f t="shared" si="150"/>
        <v>6.0407533669771259E-2</v>
      </c>
      <c r="O518" s="37">
        <f t="shared" si="150"/>
        <v>6.0407533669771245E-2</v>
      </c>
      <c r="P518" s="37">
        <f t="shared" si="150"/>
        <v>6.0188324756061222E-2</v>
      </c>
      <c r="Q518" s="37">
        <f t="shared" si="150"/>
        <v>5.9955617343917224E-2</v>
      </c>
      <c r="R518" s="37">
        <f t="shared" si="150"/>
        <v>5.9730584989457436E-2</v>
      </c>
      <c r="S518" s="37">
        <f t="shared" si="150"/>
        <v>5.9501061536821637E-2</v>
      </c>
      <c r="T518" s="37">
        <f t="shared" si="150"/>
        <v>5.9286159759697386E-2</v>
      </c>
      <c r="U518" s="37">
        <f t="shared" si="150"/>
        <v>5.9048124984185969E-2</v>
      </c>
      <c r="V518" s="37">
        <f t="shared" si="150"/>
        <v>5.8823100548250185E-2</v>
      </c>
      <c r="W518" s="37">
        <f t="shared" si="150"/>
        <v>5.861589172166682E-2</v>
      </c>
      <c r="X518" s="37">
        <f t="shared" si="150"/>
        <v>5.8404455112571654E-2</v>
      </c>
      <c r="Y518" s="37">
        <f t="shared" si="150"/>
        <v>4.8527497800736272E-2</v>
      </c>
      <c r="Z518" s="37">
        <f t="shared" si="150"/>
        <v>3.8751476109888459E-2</v>
      </c>
      <c r="AA518" s="37">
        <f t="shared" si="150"/>
        <v>4.1055612858331147E-2</v>
      </c>
      <c r="AB518" s="37">
        <f t="shared" si="150"/>
        <v>4.3331874058653373E-2</v>
      </c>
      <c r="AC518" s="37">
        <f t="shared" si="150"/>
        <v>3.4895823606044402E-2</v>
      </c>
      <c r="AD518" s="37">
        <f t="shared" si="150"/>
        <v>2.8241608526670067E-2</v>
      </c>
      <c r="AE518" s="37">
        <f t="shared" si="150"/>
        <v>2.1604505921771995E-2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918.51010637694117</v>
      </c>
      <c r="D524" s="28">
        <f t="shared" si="155"/>
        <v>924.92064946465052</v>
      </c>
      <c r="E524" s="28">
        <f t="shared" si="155"/>
        <v>940.4063621155492</v>
      </c>
      <c r="F524" s="28">
        <f t="shared" si="155"/>
        <v>945.57304037267136</v>
      </c>
      <c r="G524" s="28">
        <f t="shared" si="155"/>
        <v>955.11491580316317</v>
      </c>
      <c r="H524" s="28">
        <f t="shared" si="155"/>
        <v>971.63513706146796</v>
      </c>
      <c r="I524" s="28">
        <f t="shared" si="155"/>
        <v>989.92378122691173</v>
      </c>
      <c r="J524" s="28">
        <f t="shared" si="155"/>
        <v>989.53705633794573</v>
      </c>
      <c r="K524" s="28">
        <f t="shared" si="155"/>
        <v>980.99765114913589</v>
      </c>
      <c r="L524" s="28">
        <f t="shared" si="155"/>
        <v>977.13446364175763</v>
      </c>
      <c r="M524" s="28">
        <f t="shared" si="155"/>
        <v>940.53592847572349</v>
      </c>
      <c r="N524" s="28">
        <f t="shared" si="155"/>
        <v>924.60960246749289</v>
      </c>
      <c r="O524" s="28">
        <f t="shared" si="155"/>
        <v>912.49941237688301</v>
      </c>
      <c r="P524" s="28">
        <f t="shared" si="155"/>
        <v>884.36478892178559</v>
      </c>
      <c r="Q524" s="28">
        <f t="shared" si="155"/>
        <v>898.2983279391043</v>
      </c>
      <c r="R524" s="28">
        <f t="shared" si="155"/>
        <v>867.56292636978117</v>
      </c>
      <c r="S524" s="28">
        <f t="shared" si="155"/>
        <v>860.96714306622607</v>
      </c>
      <c r="T524" s="28">
        <f t="shared" si="155"/>
        <v>859.88340852764748</v>
      </c>
      <c r="U524" s="28">
        <f t="shared" si="155"/>
        <v>844.88021783568684</v>
      </c>
      <c r="V524" s="28">
        <f t="shared" si="155"/>
        <v>813.75350650458813</v>
      </c>
      <c r="W524" s="28">
        <f t="shared" si="155"/>
        <v>786.11031310048793</v>
      </c>
      <c r="X524" s="28">
        <f t="shared" si="155"/>
        <v>741.59784106165944</v>
      </c>
      <c r="Y524" s="28">
        <f t="shared" si="155"/>
        <v>685.62653748683533</v>
      </c>
      <c r="Z524" s="28">
        <f t="shared" si="155"/>
        <v>645.25598831378625</v>
      </c>
      <c r="AA524" s="28">
        <f t="shared" si="155"/>
        <v>686.36517803620404</v>
      </c>
      <c r="AB524" s="28">
        <f t="shared" si="155"/>
        <v>733.80727842897215</v>
      </c>
      <c r="AC524" s="28">
        <f t="shared" si="155"/>
        <v>737.12033792956208</v>
      </c>
      <c r="AD524" s="28">
        <f t="shared" si="155"/>
        <v>727.83242043730286</v>
      </c>
      <c r="AE524" s="28">
        <f t="shared" si="155"/>
        <v>730.93534376443904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544.12512762243216</v>
      </c>
      <c r="D525" s="21">
        <f t="shared" si="156"/>
        <v>549.55239320233829</v>
      </c>
      <c r="E525" s="21">
        <f t="shared" si="156"/>
        <v>554.04331285677881</v>
      </c>
      <c r="F525" s="21">
        <f t="shared" si="156"/>
        <v>559.23681364413221</v>
      </c>
      <c r="G525" s="21">
        <f t="shared" si="156"/>
        <v>564.68401929432753</v>
      </c>
      <c r="H525" s="21">
        <f t="shared" si="156"/>
        <v>570.56818839826553</v>
      </c>
      <c r="I525" s="21">
        <f t="shared" si="156"/>
        <v>575.12372145266909</v>
      </c>
      <c r="J525" s="21">
        <f t="shared" si="156"/>
        <v>578.58771664918481</v>
      </c>
      <c r="K525" s="21">
        <f t="shared" si="156"/>
        <v>568.06055723117743</v>
      </c>
      <c r="L525" s="21">
        <f t="shared" si="156"/>
        <v>556.24581580252038</v>
      </c>
      <c r="M525" s="21">
        <f t="shared" si="156"/>
        <v>544.63181145500175</v>
      </c>
      <c r="N525" s="21">
        <f t="shared" si="156"/>
        <v>536.41065746456468</v>
      </c>
      <c r="O525" s="21">
        <f t="shared" si="156"/>
        <v>524.81437686564959</v>
      </c>
      <c r="P525" s="21">
        <f t="shared" si="156"/>
        <v>512.78163907574435</v>
      </c>
      <c r="Q525" s="21">
        <f t="shared" si="156"/>
        <v>502.65630569554827</v>
      </c>
      <c r="R525" s="21">
        <f t="shared" si="156"/>
        <v>491.92879490295445</v>
      </c>
      <c r="S525" s="21">
        <f t="shared" si="156"/>
        <v>481.58528716944267</v>
      </c>
      <c r="T525" s="21">
        <f t="shared" si="156"/>
        <v>470.39724645426395</v>
      </c>
      <c r="U525" s="21">
        <f t="shared" si="156"/>
        <v>450.39366492835882</v>
      </c>
      <c r="V525" s="21">
        <f t="shared" si="156"/>
        <v>427.34175331190215</v>
      </c>
      <c r="W525" s="21">
        <f t="shared" si="156"/>
        <v>407.95340955766966</v>
      </c>
      <c r="X525" s="21">
        <f t="shared" si="156"/>
        <v>387.03095084156689</v>
      </c>
      <c r="Y525" s="21">
        <f t="shared" si="156"/>
        <v>330.32078290451182</v>
      </c>
      <c r="Z525" s="21">
        <f t="shared" si="156"/>
        <v>274.10533496046753</v>
      </c>
      <c r="AA525" s="21">
        <f t="shared" si="156"/>
        <v>315.61090152785101</v>
      </c>
      <c r="AB525" s="21">
        <f t="shared" si="156"/>
        <v>357.13090364003153</v>
      </c>
      <c r="AC525" s="21">
        <f t="shared" si="156"/>
        <v>358.2721316029718</v>
      </c>
      <c r="AD525" s="21">
        <f t="shared" si="156"/>
        <v>359.17592015597035</v>
      </c>
      <c r="AE525" s="21">
        <f t="shared" si="156"/>
        <v>360.17332922574559</v>
      </c>
    </row>
    <row r="526" spans="1:31" x14ac:dyDescent="0.2">
      <c r="A526" s="9" t="s">
        <v>394</v>
      </c>
      <c r="B526" s="4" t="s">
        <v>395</v>
      </c>
      <c r="C526" s="35">
        <f>+C193</f>
        <v>510.55824501663642</v>
      </c>
      <c r="D526" s="35">
        <f t="shared" ref="D526:AE526" si="157">+D193</f>
        <v>516.18310375290866</v>
      </c>
      <c r="E526" s="35">
        <f t="shared" si="157"/>
        <v>520.90507102042591</v>
      </c>
      <c r="F526" s="35">
        <f t="shared" si="157"/>
        <v>526.33821409032748</v>
      </c>
      <c r="G526" s="35">
        <f t="shared" si="157"/>
        <v>531.96185675357106</v>
      </c>
      <c r="H526" s="35">
        <f t="shared" si="157"/>
        <v>538.12631950275681</v>
      </c>
      <c r="I526" s="35">
        <f t="shared" si="157"/>
        <v>542.84599214771788</v>
      </c>
      <c r="J526" s="35">
        <f t="shared" si="157"/>
        <v>546.46847914918476</v>
      </c>
      <c r="K526" s="35">
        <f t="shared" si="157"/>
        <v>536.56014900047614</v>
      </c>
      <c r="L526" s="35">
        <f t="shared" si="157"/>
        <v>525.32689978675387</v>
      </c>
      <c r="M526" s="35">
        <f t="shared" si="157"/>
        <v>514.52332071470619</v>
      </c>
      <c r="N526" s="35">
        <f t="shared" si="157"/>
        <v>506.54182593262078</v>
      </c>
      <c r="O526" s="35">
        <f t="shared" si="157"/>
        <v>495.57472773807069</v>
      </c>
      <c r="P526" s="35">
        <f t="shared" si="157"/>
        <v>484.45339228127216</v>
      </c>
      <c r="Q526" s="35">
        <f t="shared" si="157"/>
        <v>475.04448368813377</v>
      </c>
      <c r="R526" s="35">
        <f t="shared" si="157"/>
        <v>464.96492429349189</v>
      </c>
      <c r="S526" s="35">
        <f t="shared" si="157"/>
        <v>455.25076983555493</v>
      </c>
      <c r="T526" s="35">
        <f t="shared" si="157"/>
        <v>444.87587145426397</v>
      </c>
      <c r="U526" s="35">
        <f t="shared" si="157"/>
        <v>425.22713762594611</v>
      </c>
      <c r="V526" s="35">
        <f t="shared" si="157"/>
        <v>402.53205712357828</v>
      </c>
      <c r="W526" s="35">
        <f t="shared" si="157"/>
        <v>383.44129232836787</v>
      </c>
      <c r="X526" s="35">
        <f t="shared" si="157"/>
        <v>363.27530296530608</v>
      </c>
      <c r="Y526" s="35">
        <f t="shared" si="157"/>
        <v>307.18782118890238</v>
      </c>
      <c r="Z526" s="35">
        <f t="shared" si="157"/>
        <v>252.00772254000356</v>
      </c>
      <c r="AA526" s="35">
        <f t="shared" si="157"/>
        <v>295.18648304777867</v>
      </c>
      <c r="AB526" s="35">
        <f t="shared" si="157"/>
        <v>338.17195905106826</v>
      </c>
      <c r="AC526" s="35">
        <f t="shared" si="157"/>
        <v>340.62531758699066</v>
      </c>
      <c r="AD526" s="35">
        <f t="shared" si="157"/>
        <v>342.88992633064726</v>
      </c>
      <c r="AE526" s="35">
        <f t="shared" si="157"/>
        <v>345.15453507430385</v>
      </c>
    </row>
    <row r="527" spans="1:31" x14ac:dyDescent="0.2">
      <c r="A527" s="9" t="s">
        <v>410</v>
      </c>
      <c r="B527" s="4" t="s">
        <v>411</v>
      </c>
      <c r="C527" s="35">
        <f>+C201</f>
        <v>14.003236630138893</v>
      </c>
      <c r="D527" s="35">
        <f t="shared" ref="D527:AE527" si="158">+D201</f>
        <v>13.521845682976197</v>
      </c>
      <c r="E527" s="35">
        <f t="shared" si="158"/>
        <v>13.040454735813494</v>
      </c>
      <c r="F527" s="35">
        <f t="shared" si="158"/>
        <v>12.559063788650798</v>
      </c>
      <c r="G527" s="35">
        <f t="shared" si="158"/>
        <v>12.077672841488098</v>
      </c>
      <c r="H527" s="35">
        <f t="shared" si="158"/>
        <v>11.596281894325397</v>
      </c>
      <c r="I527" s="35">
        <f t="shared" si="158"/>
        <v>11.114890947162699</v>
      </c>
      <c r="J527" s="35">
        <f t="shared" si="158"/>
        <v>10.6335</v>
      </c>
      <c r="K527" s="35">
        <f t="shared" si="158"/>
        <v>10.489625</v>
      </c>
      <c r="L527" s="35">
        <f t="shared" si="158"/>
        <v>10.345749999999999</v>
      </c>
      <c r="M527" s="35">
        <f t="shared" si="158"/>
        <v>10.201874999999999</v>
      </c>
      <c r="N527" s="35">
        <f t="shared" si="158"/>
        <v>10.057999999999998</v>
      </c>
      <c r="O527" s="35">
        <f t="shared" si="158"/>
        <v>9.9141250000000003</v>
      </c>
      <c r="P527" s="35">
        <f t="shared" si="158"/>
        <v>9.770249999999999</v>
      </c>
      <c r="Q527" s="35">
        <f t="shared" si="158"/>
        <v>9.6263749999999995</v>
      </c>
      <c r="R527" s="35">
        <f t="shared" si="158"/>
        <v>9.4824999999999999</v>
      </c>
      <c r="S527" s="35">
        <f t="shared" si="158"/>
        <v>9.3386249999999986</v>
      </c>
      <c r="T527" s="35">
        <f t="shared" si="158"/>
        <v>9.1947500000000009</v>
      </c>
      <c r="U527" s="35">
        <f t="shared" si="158"/>
        <v>9.1066597080498877</v>
      </c>
      <c r="V527" s="35">
        <f t="shared" si="158"/>
        <v>9.0185694160997727</v>
      </c>
      <c r="W527" s="35">
        <f t="shared" si="158"/>
        <v>8.9304791241496595</v>
      </c>
      <c r="X527" s="35">
        <f t="shared" si="158"/>
        <v>8.6184275179516252</v>
      </c>
      <c r="Y527" s="35">
        <f t="shared" si="158"/>
        <v>8.3063759117535891</v>
      </c>
      <c r="Z527" s="35">
        <f t="shared" si="158"/>
        <v>7.994324305555554</v>
      </c>
      <c r="AA527" s="35">
        <f t="shared" si="158"/>
        <v>7.1957779903628118</v>
      </c>
      <c r="AB527" s="35">
        <f t="shared" si="158"/>
        <v>6.3972316751700671</v>
      </c>
      <c r="AC527" s="35">
        <f t="shared" si="158"/>
        <v>5.6148439342403638</v>
      </c>
      <c r="AD527" s="35">
        <f t="shared" si="158"/>
        <v>4.8324561933106578</v>
      </c>
      <c r="AE527" s="35">
        <f t="shared" si="158"/>
        <v>4.0500684523809527</v>
      </c>
    </row>
    <row r="528" spans="1:31" x14ac:dyDescent="0.2">
      <c r="A528" s="9" t="s">
        <v>412</v>
      </c>
      <c r="B528" s="4" t="s">
        <v>413</v>
      </c>
      <c r="C528" s="35">
        <f>+C202</f>
        <v>2.1190650820716073</v>
      </c>
      <c r="D528" s="35">
        <f t="shared" ref="D528:AE528" si="159">+D202</f>
        <v>2.1825387148090267</v>
      </c>
      <c r="E528" s="35">
        <f t="shared" si="159"/>
        <v>2.2125578908358179</v>
      </c>
      <c r="F528" s="35">
        <f t="shared" si="159"/>
        <v>2.2339823973910815</v>
      </c>
      <c r="G528" s="35">
        <f t="shared" si="159"/>
        <v>2.3186121734461169</v>
      </c>
      <c r="H528" s="35">
        <f t="shared" si="159"/>
        <v>2.2993853173018293</v>
      </c>
      <c r="I528" s="35">
        <f t="shared" si="159"/>
        <v>2.3963125158477299</v>
      </c>
      <c r="J528" s="35">
        <f t="shared" si="159"/>
        <v>2.4988874999999995</v>
      </c>
      <c r="K528" s="35">
        <f t="shared" si="159"/>
        <v>2.4806282307012348</v>
      </c>
      <c r="L528" s="35">
        <f t="shared" si="159"/>
        <v>2.4997060157665638</v>
      </c>
      <c r="M528" s="35">
        <f t="shared" si="159"/>
        <v>2.2898507402955968</v>
      </c>
      <c r="N528" s="35">
        <f t="shared" si="159"/>
        <v>2.6507615319439273</v>
      </c>
      <c r="O528" s="35">
        <f t="shared" si="159"/>
        <v>2.6221491275788864</v>
      </c>
      <c r="P528" s="35">
        <f t="shared" si="159"/>
        <v>2.3113167944722477</v>
      </c>
      <c r="Q528" s="35">
        <f t="shared" si="159"/>
        <v>2.1954620074145046</v>
      </c>
      <c r="R528" s="35">
        <f t="shared" si="159"/>
        <v>2.1480806094625553</v>
      </c>
      <c r="S528" s="35">
        <f t="shared" si="159"/>
        <v>2.1192973338877468</v>
      </c>
      <c r="T528" s="35">
        <f t="shared" si="159"/>
        <v>1.906725</v>
      </c>
      <c r="U528" s="35">
        <f t="shared" si="159"/>
        <v>1.8522308125900662</v>
      </c>
      <c r="V528" s="35">
        <f t="shared" si="159"/>
        <v>1.795753208678637</v>
      </c>
      <c r="W528" s="35">
        <f t="shared" si="159"/>
        <v>1.798527759833938</v>
      </c>
      <c r="X528" s="35">
        <f t="shared" si="159"/>
        <v>1.862007342772469</v>
      </c>
      <c r="Y528" s="35">
        <f t="shared" si="159"/>
        <v>2.0592701181005828</v>
      </c>
      <c r="Z528" s="35">
        <f t="shared" si="159"/>
        <v>1.8438697589346587</v>
      </c>
      <c r="AA528" s="35">
        <f t="shared" si="159"/>
        <v>1.7100187032979899</v>
      </c>
      <c r="AB528" s="35">
        <f t="shared" si="159"/>
        <v>1.7838876969437163</v>
      </c>
      <c r="AC528" s="35">
        <f t="shared" si="159"/>
        <v>1.7710036332736452</v>
      </c>
      <c r="AD528" s="35">
        <f t="shared" si="159"/>
        <v>1.7094299519277163</v>
      </c>
      <c r="AE528" s="35">
        <f t="shared" si="159"/>
        <v>1.7408533498583461</v>
      </c>
    </row>
    <row r="529" spans="1:31" x14ac:dyDescent="0.2">
      <c r="A529" s="9" t="s">
        <v>420</v>
      </c>
      <c r="B529" s="4" t="s">
        <v>421</v>
      </c>
      <c r="C529" s="35">
        <f>+C206</f>
        <v>17.444580893585186</v>
      </c>
      <c r="D529" s="35">
        <f t="shared" ref="D529:AE529" si="160">+D206</f>
        <v>17.66490505164445</v>
      </c>
      <c r="E529" s="35">
        <f t="shared" si="160"/>
        <v>17.885229209703706</v>
      </c>
      <c r="F529" s="35">
        <f t="shared" si="160"/>
        <v>18.105553367762969</v>
      </c>
      <c r="G529" s="35">
        <f t="shared" si="160"/>
        <v>18.325877525822225</v>
      </c>
      <c r="H529" s="35">
        <f t="shared" si="160"/>
        <v>18.546201683881481</v>
      </c>
      <c r="I529" s="35">
        <f t="shared" si="160"/>
        <v>18.766525841940744</v>
      </c>
      <c r="J529" s="35">
        <f t="shared" si="160"/>
        <v>18.98685</v>
      </c>
      <c r="K529" s="35">
        <f t="shared" si="160"/>
        <v>18.530155000000001</v>
      </c>
      <c r="L529" s="35">
        <f t="shared" si="160"/>
        <v>18.073459999999997</v>
      </c>
      <c r="M529" s="35">
        <f t="shared" si="160"/>
        <v>17.616765000000001</v>
      </c>
      <c r="N529" s="35">
        <f t="shared" si="160"/>
        <v>17.160070000000001</v>
      </c>
      <c r="O529" s="35">
        <f t="shared" si="160"/>
        <v>16.703374999999998</v>
      </c>
      <c r="P529" s="35">
        <f t="shared" si="160"/>
        <v>16.246680000000001</v>
      </c>
      <c r="Q529" s="35">
        <f t="shared" si="160"/>
        <v>15.789985</v>
      </c>
      <c r="R529" s="35">
        <f t="shared" si="160"/>
        <v>15.33329</v>
      </c>
      <c r="S529" s="35">
        <f t="shared" si="160"/>
        <v>14.876595</v>
      </c>
      <c r="T529" s="35">
        <f t="shared" si="160"/>
        <v>14.419900000000002</v>
      </c>
      <c r="U529" s="35">
        <f t="shared" si="160"/>
        <v>14.207636781772738</v>
      </c>
      <c r="V529" s="35">
        <f t="shared" si="160"/>
        <v>13.995373563545478</v>
      </c>
      <c r="W529" s="35">
        <f t="shared" si="160"/>
        <v>13.783110345318216</v>
      </c>
      <c r="X529" s="35">
        <f t="shared" si="160"/>
        <v>13.275213015536727</v>
      </c>
      <c r="Y529" s="35">
        <f t="shared" si="160"/>
        <v>12.767315685755243</v>
      </c>
      <c r="Z529" s="35">
        <f t="shared" si="160"/>
        <v>12.259418355973752</v>
      </c>
      <c r="AA529" s="35">
        <f t="shared" si="160"/>
        <v>11.518621786411607</v>
      </c>
      <c r="AB529" s="35">
        <f t="shared" si="160"/>
        <v>10.777825216849465</v>
      </c>
      <c r="AC529" s="35">
        <f t="shared" si="160"/>
        <v>10.26096644846711</v>
      </c>
      <c r="AD529" s="35">
        <f t="shared" si="160"/>
        <v>9.7441076800847597</v>
      </c>
      <c r="AE529" s="35">
        <f t="shared" si="160"/>
        <v>9.2278723492024071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62.930871847021521</v>
      </c>
      <c r="D530" s="21">
        <f t="shared" si="161"/>
        <v>64.209319409519779</v>
      </c>
      <c r="E530" s="21">
        <f t="shared" si="161"/>
        <v>64.877837871818258</v>
      </c>
      <c r="F530" s="21">
        <f t="shared" si="161"/>
        <v>65.552741748118393</v>
      </c>
      <c r="G530" s="21">
        <f t="shared" si="161"/>
        <v>67.073972371964075</v>
      </c>
      <c r="H530" s="21">
        <f t="shared" si="161"/>
        <v>67.474209997745504</v>
      </c>
      <c r="I530" s="21">
        <f t="shared" si="161"/>
        <v>69.024334991306148</v>
      </c>
      <c r="J530" s="21">
        <f t="shared" si="161"/>
        <v>70.489515311029066</v>
      </c>
      <c r="K530" s="21">
        <f t="shared" si="161"/>
        <v>69.357335641825927</v>
      </c>
      <c r="L530" s="21">
        <f t="shared" si="161"/>
        <v>68.497576590144945</v>
      </c>
      <c r="M530" s="21">
        <f t="shared" si="161"/>
        <v>64.816634478732041</v>
      </c>
      <c r="N530" s="21">
        <f t="shared" si="161"/>
        <v>56.178893821995935</v>
      </c>
      <c r="O530" s="21">
        <f t="shared" si="161"/>
        <v>54.869723817795233</v>
      </c>
      <c r="P530" s="21">
        <f t="shared" si="161"/>
        <v>51.3577346445662</v>
      </c>
      <c r="Q530" s="21">
        <f t="shared" si="161"/>
        <v>52.456373172682426</v>
      </c>
      <c r="R530" s="21">
        <f t="shared" si="161"/>
        <v>51.635541065374355</v>
      </c>
      <c r="S530" s="21">
        <f t="shared" si="161"/>
        <v>50.354452586619914</v>
      </c>
      <c r="T530" s="21">
        <f t="shared" si="161"/>
        <v>48.433163476224934</v>
      </c>
      <c r="U530" s="21">
        <f t="shared" si="161"/>
        <v>47.320559718143194</v>
      </c>
      <c r="V530" s="21">
        <f t="shared" si="161"/>
        <v>45.733519184722084</v>
      </c>
      <c r="W530" s="21">
        <f t="shared" si="161"/>
        <v>45.345224015462875</v>
      </c>
      <c r="X530" s="21">
        <f t="shared" si="161"/>
        <v>45.348043085054485</v>
      </c>
      <c r="Y530" s="21">
        <f t="shared" si="161"/>
        <v>43.355027001230141</v>
      </c>
      <c r="Z530" s="21">
        <f t="shared" si="161"/>
        <v>36.222099643084476</v>
      </c>
      <c r="AA530" s="21">
        <f t="shared" si="161"/>
        <v>37.239189530941829</v>
      </c>
      <c r="AB530" s="21">
        <f t="shared" si="161"/>
        <v>40.256617569985146</v>
      </c>
      <c r="AC530" s="21">
        <f t="shared" si="161"/>
        <v>39.827399436953868</v>
      </c>
      <c r="AD530" s="21">
        <f t="shared" si="161"/>
        <v>38.969362508130523</v>
      </c>
      <c r="AE530" s="21">
        <f t="shared" si="161"/>
        <v>39.023517578101135</v>
      </c>
    </row>
    <row r="531" spans="1:31" x14ac:dyDescent="0.2">
      <c r="A531" s="9" t="s">
        <v>441</v>
      </c>
      <c r="B531" s="4" t="s">
        <v>395</v>
      </c>
      <c r="C531" s="35">
        <f>+C217</f>
        <v>30.039557803496319</v>
      </c>
      <c r="D531" s="35">
        <f t="shared" ref="D531:AE531" si="162">+D217</f>
        <v>30.404147882259497</v>
      </c>
      <c r="E531" s="35">
        <f t="shared" si="162"/>
        <v>30.625306217273451</v>
      </c>
      <c r="F531" s="35">
        <f t="shared" si="162"/>
        <v>30.954996678654226</v>
      </c>
      <c r="G531" s="35">
        <f t="shared" si="162"/>
        <v>31.311928746503611</v>
      </c>
      <c r="H531" s="35">
        <f t="shared" si="162"/>
        <v>31.750801224030134</v>
      </c>
      <c r="I531" s="35">
        <f t="shared" si="162"/>
        <v>31.961505787783061</v>
      </c>
      <c r="J531" s="35">
        <f t="shared" si="162"/>
        <v>31.99827870989985</v>
      </c>
      <c r="K531" s="35">
        <f t="shared" si="162"/>
        <v>31.148085351036812</v>
      </c>
      <c r="L531" s="35">
        <f t="shared" si="162"/>
        <v>30.094383930000628</v>
      </c>
      <c r="M531" s="35">
        <f t="shared" si="162"/>
        <v>29.1112980408708</v>
      </c>
      <c r="N531" s="35">
        <f t="shared" si="162"/>
        <v>28.57259680550218</v>
      </c>
      <c r="O531" s="35">
        <f t="shared" si="162"/>
        <v>27.571194749280643</v>
      </c>
      <c r="P531" s="35">
        <f t="shared" si="162"/>
        <v>26.549417978152121</v>
      </c>
      <c r="Q531" s="35">
        <f t="shared" si="162"/>
        <v>25.798893735241681</v>
      </c>
      <c r="R531" s="35">
        <f t="shared" si="162"/>
        <v>24.947459902374383</v>
      </c>
      <c r="S531" s="35">
        <f t="shared" si="162"/>
        <v>24.156998922662112</v>
      </c>
      <c r="T531" s="35">
        <f t="shared" si="162"/>
        <v>23.267311415563675</v>
      </c>
      <c r="U531" s="35">
        <f t="shared" si="162"/>
        <v>22.714190831027018</v>
      </c>
      <c r="V531" s="35">
        <f t="shared" si="162"/>
        <v>21.706262756557919</v>
      </c>
      <c r="W531" s="35">
        <f t="shared" si="162"/>
        <v>21.282095991457332</v>
      </c>
      <c r="X531" s="35">
        <f t="shared" si="162"/>
        <v>20.711085536092952</v>
      </c>
      <c r="Y531" s="35">
        <f t="shared" si="162"/>
        <v>17.050472348898726</v>
      </c>
      <c r="Z531" s="35">
        <f t="shared" si="162"/>
        <v>12.28142413357639</v>
      </c>
      <c r="AA531" s="35">
        <f t="shared" si="162"/>
        <v>14.41937463943151</v>
      </c>
      <c r="AB531" s="35">
        <f t="shared" si="162"/>
        <v>16.526267147613748</v>
      </c>
      <c r="AC531" s="35">
        <f t="shared" si="162"/>
        <v>16.24154763943239</v>
      </c>
      <c r="AD531" s="35">
        <f t="shared" si="162"/>
        <v>16.031787027781029</v>
      </c>
      <c r="AE531" s="35">
        <f t="shared" si="162"/>
        <v>15.822026416129667</v>
      </c>
    </row>
    <row r="532" spans="1:31" x14ac:dyDescent="0.2">
      <c r="A532" s="9" t="s">
        <v>449</v>
      </c>
      <c r="B532" s="4" t="s">
        <v>411</v>
      </c>
      <c r="C532" s="35">
        <f>+C225</f>
        <v>0.42009709890416691</v>
      </c>
      <c r="D532" s="35">
        <f t="shared" ref="D532:AE532" si="163">+D225</f>
        <v>0.40565537048928585</v>
      </c>
      <c r="E532" s="35">
        <f t="shared" si="163"/>
        <v>0.39121364207440484</v>
      </c>
      <c r="F532" s="35">
        <f t="shared" si="163"/>
        <v>0.37677191365952389</v>
      </c>
      <c r="G532" s="35">
        <f t="shared" si="163"/>
        <v>0.36233018524464294</v>
      </c>
      <c r="H532" s="35">
        <f t="shared" si="163"/>
        <v>0.34788845682976194</v>
      </c>
      <c r="I532" s="35">
        <f t="shared" si="163"/>
        <v>0.33344672841488093</v>
      </c>
      <c r="J532" s="35">
        <f t="shared" si="163"/>
        <v>0.31900499999999993</v>
      </c>
      <c r="K532" s="35">
        <f t="shared" si="163"/>
        <v>0.31468874999999996</v>
      </c>
      <c r="L532" s="35">
        <f t="shared" si="163"/>
        <v>0.3103725</v>
      </c>
      <c r="M532" s="35">
        <f t="shared" si="163"/>
        <v>0.30605624999999997</v>
      </c>
      <c r="N532" s="35">
        <f t="shared" si="163"/>
        <v>0.30174000000000001</v>
      </c>
      <c r="O532" s="35">
        <f t="shared" si="163"/>
        <v>0.29742374999999993</v>
      </c>
      <c r="P532" s="35">
        <f t="shared" si="163"/>
        <v>0.29310749999999997</v>
      </c>
      <c r="Q532" s="35">
        <f t="shared" si="163"/>
        <v>0.28879124999999994</v>
      </c>
      <c r="R532" s="35">
        <f t="shared" si="163"/>
        <v>0.28447500000000003</v>
      </c>
      <c r="S532" s="35">
        <f t="shared" si="163"/>
        <v>0.28015875000000001</v>
      </c>
      <c r="T532" s="35">
        <f t="shared" si="163"/>
        <v>0.27584249999999999</v>
      </c>
      <c r="U532" s="35">
        <f t="shared" si="163"/>
        <v>0.27319979124149657</v>
      </c>
      <c r="V532" s="35">
        <f t="shared" si="163"/>
        <v>0.27055708248299321</v>
      </c>
      <c r="W532" s="35">
        <f t="shared" si="163"/>
        <v>0.26791437372448978</v>
      </c>
      <c r="X532" s="35">
        <f t="shared" si="163"/>
        <v>0.25855282553854875</v>
      </c>
      <c r="Y532" s="35">
        <f t="shared" si="163"/>
        <v>0.24919127735260768</v>
      </c>
      <c r="Z532" s="35">
        <f t="shared" si="163"/>
        <v>0.23982972916666662</v>
      </c>
      <c r="AA532" s="35">
        <f t="shared" si="163"/>
        <v>0.21587333971088432</v>
      </c>
      <c r="AB532" s="35">
        <f t="shared" si="163"/>
        <v>0.19191695025510203</v>
      </c>
      <c r="AC532" s="35">
        <f t="shared" si="163"/>
        <v>0.16844531802721088</v>
      </c>
      <c r="AD532" s="35">
        <f t="shared" si="163"/>
        <v>0.14497368579931974</v>
      </c>
      <c r="AE532" s="35">
        <f t="shared" si="163"/>
        <v>0.12150205357142857</v>
      </c>
    </row>
    <row r="533" spans="1:31" x14ac:dyDescent="0.2">
      <c r="A533" s="9" t="s">
        <v>450</v>
      </c>
      <c r="B533" s="4" t="s">
        <v>413</v>
      </c>
      <c r="C533" s="35">
        <f>+C226</f>
        <v>26.11915249225796</v>
      </c>
      <c r="D533" s="35">
        <f t="shared" ref="D533:AE533" si="164">+D226</f>
        <v>26.892051475235704</v>
      </c>
      <c r="E533" s="35">
        <f t="shared" si="164"/>
        <v>27.191866041990142</v>
      </c>
      <c r="F533" s="35">
        <f t="shared" si="164"/>
        <v>27.427338864089869</v>
      </c>
      <c r="G533" s="35">
        <f t="shared" si="164"/>
        <v>28.458992282966658</v>
      </c>
      <c r="H533" s="35">
        <f t="shared" si="164"/>
        <v>28.141722894842992</v>
      </c>
      <c r="I533" s="35">
        <f t="shared" si="164"/>
        <v>29.306754218791433</v>
      </c>
      <c r="J533" s="35">
        <f t="shared" si="164"/>
        <v>30.541923730648357</v>
      </c>
      <c r="K533" s="35">
        <f t="shared" si="164"/>
        <v>30.302791375110282</v>
      </c>
      <c r="L533" s="35">
        <f t="shared" si="164"/>
        <v>30.512971176262088</v>
      </c>
      <c r="M533" s="35">
        <f t="shared" si="164"/>
        <v>27.951346756732693</v>
      </c>
      <c r="N533" s="35">
        <f t="shared" si="164"/>
        <v>19.165966061963847</v>
      </c>
      <c r="O533" s="35">
        <f t="shared" si="164"/>
        <v>18.959088014126252</v>
      </c>
      <c r="P533" s="35">
        <f t="shared" si="164"/>
        <v>16.711657652891891</v>
      </c>
      <c r="Q533" s="35">
        <f t="shared" si="164"/>
        <v>18.73851542581199</v>
      </c>
      <c r="R533" s="35">
        <f t="shared" si="164"/>
        <v>18.884953973990974</v>
      </c>
      <c r="S533" s="35">
        <f t="shared" si="164"/>
        <v>18.485463926918648</v>
      </c>
      <c r="T533" s="35">
        <f t="shared" si="164"/>
        <v>17.63888195467311</v>
      </c>
      <c r="U533" s="35">
        <f t="shared" si="164"/>
        <v>17.13476282950317</v>
      </c>
      <c r="V533" s="35">
        <f t="shared" si="164"/>
        <v>16.612295358590224</v>
      </c>
      <c r="W533" s="35">
        <f t="shared" si="164"/>
        <v>16.675837779883832</v>
      </c>
      <c r="X533" s="35">
        <f t="shared" si="164"/>
        <v>17.26441653360591</v>
      </c>
      <c r="Y533" s="35">
        <f t="shared" si="164"/>
        <v>19.093424745125006</v>
      </c>
      <c r="Z533" s="35">
        <f t="shared" si="164"/>
        <v>17.096245981806206</v>
      </c>
      <c r="AA533" s="35">
        <f t="shared" si="164"/>
        <v>15.873891386462736</v>
      </c>
      <c r="AB533" s="35">
        <f t="shared" si="164"/>
        <v>16.579120147418354</v>
      </c>
      <c r="AC533" s="35">
        <f t="shared" si="164"/>
        <v>16.478749194233743</v>
      </c>
      <c r="AD533" s="35">
        <f t="shared" si="164"/>
        <v>15.905821373645555</v>
      </c>
      <c r="AE533" s="35">
        <f t="shared" si="164"/>
        <v>16.198208291210641</v>
      </c>
    </row>
    <row r="534" spans="1:31" x14ac:dyDescent="0.2">
      <c r="A534" s="9" t="s">
        <v>454</v>
      </c>
      <c r="B534" s="4" t="s">
        <v>421</v>
      </c>
      <c r="C534" s="35">
        <f>+C230</f>
        <v>2.1492940007317065</v>
      </c>
      <c r="D534" s="35">
        <f t="shared" ref="D534:AE534" si="165">+D230</f>
        <v>2.2055221198889017</v>
      </c>
      <c r="E534" s="35">
        <f t="shared" si="165"/>
        <v>2.261750239046096</v>
      </c>
      <c r="F534" s="35">
        <f t="shared" si="165"/>
        <v>2.3179783582032911</v>
      </c>
      <c r="G534" s="35">
        <f t="shared" si="165"/>
        <v>2.3742064773604858</v>
      </c>
      <c r="H534" s="35">
        <f t="shared" si="165"/>
        <v>2.430434596517681</v>
      </c>
      <c r="I534" s="35">
        <f t="shared" si="165"/>
        <v>2.4866627156748762</v>
      </c>
      <c r="J534" s="35">
        <f t="shared" si="165"/>
        <v>2.5428908348320709</v>
      </c>
      <c r="K534" s="35">
        <f t="shared" si="165"/>
        <v>2.5302184893996857</v>
      </c>
      <c r="L534" s="35">
        <f t="shared" si="165"/>
        <v>2.5175461439672997</v>
      </c>
      <c r="M534" s="35">
        <f t="shared" si="165"/>
        <v>2.5048737985349145</v>
      </c>
      <c r="N534" s="35">
        <f t="shared" si="165"/>
        <v>2.4922014531025285</v>
      </c>
      <c r="O534" s="35">
        <f t="shared" si="165"/>
        <v>2.4795291076701429</v>
      </c>
      <c r="P534" s="35">
        <f t="shared" si="165"/>
        <v>2.4668567622377573</v>
      </c>
      <c r="Q534" s="35">
        <f t="shared" si="165"/>
        <v>2.4541844168053712</v>
      </c>
      <c r="R534" s="35">
        <f t="shared" si="165"/>
        <v>2.4415120713729856</v>
      </c>
      <c r="S534" s="35">
        <f t="shared" si="165"/>
        <v>2.4288397259406</v>
      </c>
      <c r="T534" s="35">
        <f t="shared" si="165"/>
        <v>2.4161673805082136</v>
      </c>
      <c r="U534" s="35">
        <f t="shared" si="165"/>
        <v>2.4080092837811016</v>
      </c>
      <c r="V534" s="35">
        <f t="shared" si="165"/>
        <v>2.3998511870539887</v>
      </c>
      <c r="W534" s="35">
        <f t="shared" si="165"/>
        <v>2.3916930903268758</v>
      </c>
      <c r="X534" s="35">
        <f t="shared" si="165"/>
        <v>2.37348343380692</v>
      </c>
      <c r="Y534" s="35">
        <f t="shared" si="165"/>
        <v>2.3552737772869632</v>
      </c>
      <c r="Z534" s="35">
        <f t="shared" si="165"/>
        <v>2.3370641207670069</v>
      </c>
      <c r="AA534" s="35">
        <f t="shared" si="165"/>
        <v>2.3109358900945081</v>
      </c>
      <c r="AB534" s="35">
        <f t="shared" si="165"/>
        <v>2.2848076594220093</v>
      </c>
      <c r="AC534" s="35">
        <f t="shared" si="165"/>
        <v>2.2662933139896237</v>
      </c>
      <c r="AD534" s="35">
        <f t="shared" si="165"/>
        <v>2.2477789685572378</v>
      </c>
      <c r="AE534" s="35">
        <f t="shared" si="165"/>
        <v>2.2296802481248523</v>
      </c>
    </row>
    <row r="535" spans="1:31" x14ac:dyDescent="0.2">
      <c r="A535" s="9" t="s">
        <v>464</v>
      </c>
      <c r="B535" s="4" t="s">
        <v>465</v>
      </c>
      <c r="C535" s="35">
        <f>+C240</f>
        <v>4.2027704516313662</v>
      </c>
      <c r="D535" s="35">
        <f t="shared" ref="D535:AE535" si="166">+D240</f>
        <v>4.3019425616463973</v>
      </c>
      <c r="E535" s="35">
        <f t="shared" si="166"/>
        <v>4.4077017314341731</v>
      </c>
      <c r="F535" s="35">
        <f t="shared" si="166"/>
        <v>4.4756559335114821</v>
      </c>
      <c r="G535" s="35">
        <f t="shared" si="166"/>
        <v>4.5665146798886722</v>
      </c>
      <c r="H535" s="35">
        <f t="shared" si="166"/>
        <v>4.8033628255249337</v>
      </c>
      <c r="I535" s="35">
        <f t="shared" si="166"/>
        <v>4.935965540641889</v>
      </c>
      <c r="J535" s="35">
        <f t="shared" si="166"/>
        <v>5.0874170356488051</v>
      </c>
      <c r="K535" s="35">
        <f t="shared" si="166"/>
        <v>5.0615516762791568</v>
      </c>
      <c r="L535" s="35">
        <f t="shared" si="166"/>
        <v>5.0623028399149241</v>
      </c>
      <c r="M535" s="35">
        <f t="shared" si="166"/>
        <v>4.9430596325936271</v>
      </c>
      <c r="N535" s="35">
        <f t="shared" si="166"/>
        <v>5.6463895014273797</v>
      </c>
      <c r="O535" s="35">
        <f t="shared" si="166"/>
        <v>5.5624881967181956</v>
      </c>
      <c r="P535" s="35">
        <f t="shared" si="166"/>
        <v>5.336694751284436</v>
      </c>
      <c r="Q535" s="35">
        <f t="shared" si="166"/>
        <v>5.1759883448233879</v>
      </c>
      <c r="R535" s="35">
        <f t="shared" si="166"/>
        <v>5.0771401176360103</v>
      </c>
      <c r="S535" s="35">
        <f t="shared" si="166"/>
        <v>5.0029912610985559</v>
      </c>
      <c r="T535" s="35">
        <f t="shared" si="166"/>
        <v>4.8349602254799322</v>
      </c>
      <c r="U535" s="35">
        <f t="shared" si="166"/>
        <v>4.7903969825904182</v>
      </c>
      <c r="V535" s="35">
        <f t="shared" si="166"/>
        <v>4.744552800036959</v>
      </c>
      <c r="W535" s="35">
        <f t="shared" si="166"/>
        <v>4.727682780070344</v>
      </c>
      <c r="X535" s="35">
        <f t="shared" si="166"/>
        <v>4.7405047560101616</v>
      </c>
      <c r="Y535" s="35">
        <f t="shared" si="166"/>
        <v>4.6066648525668441</v>
      </c>
      <c r="Z535" s="35">
        <f t="shared" si="166"/>
        <v>4.2675356777682012</v>
      </c>
      <c r="AA535" s="35">
        <f t="shared" si="166"/>
        <v>4.4191142752421921</v>
      </c>
      <c r="AB535" s="35">
        <f t="shared" si="166"/>
        <v>4.6745056652759311</v>
      </c>
      <c r="AC535" s="35">
        <f t="shared" si="166"/>
        <v>4.672363971270908</v>
      </c>
      <c r="AD535" s="35">
        <f t="shared" si="166"/>
        <v>4.6390014523473875</v>
      </c>
      <c r="AE535" s="35">
        <f t="shared" si="166"/>
        <v>4.6521005690645509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292.06903509876315</v>
      </c>
      <c r="D541" s="21">
        <f t="shared" si="172"/>
        <v>290.01544097406537</v>
      </c>
      <c r="E541" s="21">
        <f t="shared" si="172"/>
        <v>298.74929447288014</v>
      </c>
      <c r="F541" s="21">
        <f t="shared" si="172"/>
        <v>299.81190441107617</v>
      </c>
      <c r="G541" s="21">
        <f t="shared" si="172"/>
        <v>302.74079909508828</v>
      </c>
      <c r="H541" s="21">
        <f t="shared" si="172"/>
        <v>311.18843189110191</v>
      </c>
      <c r="I541" s="21">
        <f t="shared" si="172"/>
        <v>318.4586042026977</v>
      </c>
      <c r="J541" s="21">
        <f t="shared" si="172"/>
        <v>317.95518595476096</v>
      </c>
      <c r="K541" s="21">
        <f t="shared" si="172"/>
        <v>316.93096938862766</v>
      </c>
      <c r="L541" s="21">
        <f t="shared" si="172"/>
        <v>322.64700389809826</v>
      </c>
      <c r="M541" s="21">
        <f t="shared" si="172"/>
        <v>300.0567779757821</v>
      </c>
      <c r="N541" s="21">
        <f t="shared" si="172"/>
        <v>302.63918947150694</v>
      </c>
      <c r="O541" s="21">
        <f t="shared" si="172"/>
        <v>301.32963174342069</v>
      </c>
      <c r="P541" s="21">
        <f t="shared" si="172"/>
        <v>285.7288612146661</v>
      </c>
      <c r="Q541" s="21">
        <f t="shared" si="172"/>
        <v>306.94813378909441</v>
      </c>
      <c r="R541" s="21">
        <f t="shared" si="172"/>
        <v>291.69235153267653</v>
      </c>
      <c r="S541" s="21">
        <f t="shared" si="172"/>
        <v>295.05046715011542</v>
      </c>
      <c r="T541" s="21">
        <f t="shared" si="172"/>
        <v>307.3838741421136</v>
      </c>
      <c r="U541" s="21">
        <f t="shared" si="172"/>
        <v>310.33396871679435</v>
      </c>
      <c r="V541" s="21">
        <f t="shared" si="172"/>
        <v>307.04443225380544</v>
      </c>
      <c r="W541" s="21">
        <f t="shared" si="172"/>
        <v>294.49741874660731</v>
      </c>
      <c r="X541" s="21">
        <f t="shared" si="172"/>
        <v>267.66269487049061</v>
      </c>
      <c r="Y541" s="21">
        <f t="shared" si="172"/>
        <v>268.76676547378315</v>
      </c>
      <c r="Z541" s="21">
        <f t="shared" si="172"/>
        <v>290.36987148614179</v>
      </c>
      <c r="AA541" s="21">
        <f t="shared" si="172"/>
        <v>291.5028604932844</v>
      </c>
      <c r="AB541" s="21">
        <f t="shared" si="172"/>
        <v>290.55023119105306</v>
      </c>
      <c r="AC541" s="21">
        <f t="shared" si="172"/>
        <v>297.4171186788077</v>
      </c>
      <c r="AD541" s="21">
        <f t="shared" si="172"/>
        <v>290.04407023834551</v>
      </c>
      <c r="AE541" s="21">
        <f t="shared" si="172"/>
        <v>292.2375665674283</v>
      </c>
    </row>
    <row r="542" spans="1:31" x14ac:dyDescent="0.2">
      <c r="A542" s="9" t="s">
        <v>488</v>
      </c>
      <c r="B542" s="4" t="s">
        <v>489</v>
      </c>
      <c r="C542" s="35">
        <f>+C258</f>
        <v>228.95237012833616</v>
      </c>
      <c r="D542" s="35">
        <f t="shared" ref="D542:AE542" si="173">+D258</f>
        <v>227.49664354080426</v>
      </c>
      <c r="E542" s="35">
        <f t="shared" si="173"/>
        <v>234.23960856238412</v>
      </c>
      <c r="F542" s="35">
        <f t="shared" si="173"/>
        <v>234.64211333476129</v>
      </c>
      <c r="G542" s="35">
        <f t="shared" si="173"/>
        <v>237.07689721565191</v>
      </c>
      <c r="H542" s="35">
        <f t="shared" si="173"/>
        <v>243.35283176530925</v>
      </c>
      <c r="I542" s="35">
        <f t="shared" si="173"/>
        <v>249.07096141929813</v>
      </c>
      <c r="J542" s="35">
        <f t="shared" si="173"/>
        <v>248.72668498042506</v>
      </c>
      <c r="K542" s="35">
        <f t="shared" si="173"/>
        <v>248.07439356652174</v>
      </c>
      <c r="L542" s="35">
        <f t="shared" si="173"/>
        <v>252.22041863386116</v>
      </c>
      <c r="M542" s="35">
        <f t="shared" si="173"/>
        <v>234.71653122970906</v>
      </c>
      <c r="N542" s="35">
        <f t="shared" si="173"/>
        <v>235.77749941768795</v>
      </c>
      <c r="O542" s="35">
        <f t="shared" si="173"/>
        <v>234.26318270224351</v>
      </c>
      <c r="P542" s="35">
        <f t="shared" si="173"/>
        <v>222.59847274598474</v>
      </c>
      <c r="Q542" s="35">
        <f t="shared" si="173"/>
        <v>238.53937804840402</v>
      </c>
      <c r="R542" s="35">
        <f t="shared" si="173"/>
        <v>227.14349792941624</v>
      </c>
      <c r="S542" s="35">
        <f t="shared" si="173"/>
        <v>229.46208661416125</v>
      </c>
      <c r="T542" s="35">
        <f t="shared" si="173"/>
        <v>238.7090455958984</v>
      </c>
      <c r="U542" s="35">
        <f t="shared" si="173"/>
        <v>240.34401861703014</v>
      </c>
      <c r="V542" s="35">
        <f t="shared" si="173"/>
        <v>237.24467934969957</v>
      </c>
      <c r="W542" s="35">
        <f t="shared" si="173"/>
        <v>227.02682215500209</v>
      </c>
      <c r="X542" s="35">
        <f t="shared" si="173"/>
        <v>206.82811769312076</v>
      </c>
      <c r="Y542" s="35">
        <f t="shared" si="173"/>
        <v>209.24318504333039</v>
      </c>
      <c r="Z542" s="35">
        <f t="shared" si="173"/>
        <v>226.98309073810969</v>
      </c>
      <c r="AA542" s="35">
        <f t="shared" si="173"/>
        <v>227.67563433292185</v>
      </c>
      <c r="AB542" s="35">
        <f t="shared" si="173"/>
        <v>226.95564571597279</v>
      </c>
      <c r="AC542" s="35">
        <f t="shared" si="173"/>
        <v>232.42536377996333</v>
      </c>
      <c r="AD542" s="35">
        <f t="shared" si="173"/>
        <v>226.30185757116197</v>
      </c>
      <c r="AE542" s="35">
        <f t="shared" si="173"/>
        <v>227.94033189012839</v>
      </c>
    </row>
    <row r="543" spans="1:31" x14ac:dyDescent="0.2">
      <c r="A543" s="9" t="s">
        <v>509</v>
      </c>
      <c r="B543" s="4" t="s">
        <v>510</v>
      </c>
      <c r="C543" s="35">
        <f>+C269</f>
        <v>63.116664970427003</v>
      </c>
      <c r="D543" s="35">
        <f t="shared" ref="D543:AE543" si="174">+D269</f>
        <v>62.518797433261092</v>
      </c>
      <c r="E543" s="35">
        <f t="shared" si="174"/>
        <v>64.509685910496046</v>
      </c>
      <c r="F543" s="35">
        <f t="shared" si="174"/>
        <v>65.169791076314894</v>
      </c>
      <c r="G543" s="35">
        <f t="shared" si="174"/>
        <v>65.663901879436395</v>
      </c>
      <c r="H543" s="35">
        <f t="shared" si="174"/>
        <v>67.835600125792695</v>
      </c>
      <c r="I543" s="35">
        <f t="shared" si="174"/>
        <v>69.387642783399571</v>
      </c>
      <c r="J543" s="35">
        <f t="shared" si="174"/>
        <v>69.228500974335901</v>
      </c>
      <c r="K543" s="35">
        <f t="shared" si="174"/>
        <v>68.856575822105924</v>
      </c>
      <c r="L543" s="35">
        <f t="shared" si="174"/>
        <v>70.42658526423709</v>
      </c>
      <c r="M543" s="35">
        <f t="shared" si="174"/>
        <v>65.340246746073035</v>
      </c>
      <c r="N543" s="35">
        <f t="shared" si="174"/>
        <v>66.861690053819018</v>
      </c>
      <c r="O543" s="35">
        <f t="shared" si="174"/>
        <v>67.066449041177208</v>
      </c>
      <c r="P543" s="35">
        <f t="shared" si="174"/>
        <v>63.130388468681346</v>
      </c>
      <c r="Q543" s="35">
        <f t="shared" si="174"/>
        <v>68.408755740690424</v>
      </c>
      <c r="R543" s="35">
        <f t="shared" si="174"/>
        <v>64.548853603260312</v>
      </c>
      <c r="S543" s="35">
        <f t="shared" si="174"/>
        <v>65.588380535954144</v>
      </c>
      <c r="T543" s="35">
        <f t="shared" si="174"/>
        <v>68.674828546215181</v>
      </c>
      <c r="U543" s="35">
        <f t="shared" si="174"/>
        <v>69.989950099764215</v>
      </c>
      <c r="V543" s="35">
        <f t="shared" si="174"/>
        <v>69.799752904105901</v>
      </c>
      <c r="W543" s="35">
        <f t="shared" si="174"/>
        <v>67.470596591605243</v>
      </c>
      <c r="X543" s="35">
        <f t="shared" si="174"/>
        <v>60.83457717736983</v>
      </c>
      <c r="Y543" s="35">
        <f t="shared" si="174"/>
        <v>59.523580430452782</v>
      </c>
      <c r="Z543" s="35">
        <f t="shared" si="174"/>
        <v>63.386780748032109</v>
      </c>
      <c r="AA543" s="35">
        <f t="shared" si="174"/>
        <v>63.827226160362528</v>
      </c>
      <c r="AB543" s="35">
        <f t="shared" si="174"/>
        <v>63.594585475080237</v>
      </c>
      <c r="AC543" s="35">
        <f t="shared" si="174"/>
        <v>64.991754898844334</v>
      </c>
      <c r="AD543" s="35">
        <f t="shared" si="174"/>
        <v>63.742212667183537</v>
      </c>
      <c r="AE543" s="35">
        <f t="shared" si="174"/>
        <v>64.297234677299912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3.493165362938718</v>
      </c>
      <c r="D545" s="21">
        <f t="shared" si="176"/>
        <v>3.3488042750330429</v>
      </c>
      <c r="E545" s="21">
        <f t="shared" si="176"/>
        <v>3.4649319192994277</v>
      </c>
      <c r="F545" s="21">
        <f t="shared" si="176"/>
        <v>1.4073508333107085</v>
      </c>
      <c r="G545" s="21">
        <f t="shared" si="176"/>
        <v>1.6407823104116375</v>
      </c>
      <c r="H545" s="21">
        <f t="shared" si="176"/>
        <v>1.5875433577662812</v>
      </c>
      <c r="I545" s="21">
        <f t="shared" si="176"/>
        <v>0.63188867870946497</v>
      </c>
      <c r="J545" s="21">
        <f t="shared" si="176"/>
        <v>1.9080575577218615</v>
      </c>
      <c r="K545" s="21">
        <f t="shared" si="176"/>
        <v>3.1984381691803208</v>
      </c>
      <c r="L545" s="21">
        <f t="shared" si="176"/>
        <v>3.8474457444648742</v>
      </c>
      <c r="M545" s="21">
        <f t="shared" si="176"/>
        <v>2.1904116307966053</v>
      </c>
      <c r="N545" s="21">
        <f t="shared" si="176"/>
        <v>2.3367085938806103</v>
      </c>
      <c r="O545" s="21">
        <f t="shared" si="176"/>
        <v>0.56364384465140849</v>
      </c>
      <c r="P545" s="21">
        <f t="shared" si="176"/>
        <v>1.2606758410654537</v>
      </c>
      <c r="Q545" s="21">
        <f t="shared" si="176"/>
        <v>1.2533490261675508</v>
      </c>
      <c r="R545" s="21">
        <f t="shared" si="176"/>
        <v>2.2639443519872122</v>
      </c>
      <c r="S545" s="21">
        <f t="shared" si="176"/>
        <v>2.4253378300836634</v>
      </c>
      <c r="T545" s="21">
        <f t="shared" si="176"/>
        <v>2.1251727530031719</v>
      </c>
      <c r="U545" s="21">
        <f t="shared" si="176"/>
        <v>2.5244935894334728</v>
      </c>
      <c r="V545" s="21">
        <f t="shared" si="176"/>
        <v>2.1859871169160834</v>
      </c>
      <c r="W545" s="21">
        <f t="shared" si="176"/>
        <v>1.029712986700299</v>
      </c>
      <c r="X545" s="21">
        <f t="shared" si="176"/>
        <v>2.2787727227495012</v>
      </c>
      <c r="Y545" s="21">
        <f t="shared" si="176"/>
        <v>4.2319485262030101</v>
      </c>
      <c r="Z545" s="21">
        <f t="shared" si="176"/>
        <v>3.9498954463955007</v>
      </c>
      <c r="AA545" s="21">
        <f t="shared" si="176"/>
        <v>3.6755264891910562</v>
      </c>
      <c r="AB545" s="21">
        <f t="shared" si="176"/>
        <v>4.2255461912921115</v>
      </c>
      <c r="AC545" s="21">
        <f t="shared" si="176"/>
        <v>6.2721387723395656</v>
      </c>
      <c r="AD545" s="21">
        <f t="shared" si="176"/>
        <v>4.6668971312566851</v>
      </c>
      <c r="AE545" s="21">
        <f t="shared" si="176"/>
        <v>4.8540961919095675</v>
      </c>
    </row>
    <row r="546" spans="1:31" x14ac:dyDescent="0.2">
      <c r="A546" s="9" t="s">
        <v>534</v>
      </c>
      <c r="B546" s="4" t="s">
        <v>798</v>
      </c>
      <c r="C546" s="37">
        <f>+C288</f>
        <v>2.6746782816699177</v>
      </c>
      <c r="D546" s="37">
        <f t="shared" ref="D546:AE546" si="177">+D288</f>
        <v>2.5686149999968824</v>
      </c>
      <c r="E546" s="37">
        <f t="shared" si="177"/>
        <v>2.7231900881559077</v>
      </c>
      <c r="F546" s="37">
        <f t="shared" si="177"/>
        <v>0.70420608371982818</v>
      </c>
      <c r="G546" s="37">
        <f t="shared" si="177"/>
        <v>0.97638428003339761</v>
      </c>
      <c r="H546" s="37">
        <f t="shared" si="177"/>
        <v>0.96123869067068135</v>
      </c>
      <c r="I546" s="37">
        <f t="shared" si="177"/>
        <v>4.1375526208504931E-2</v>
      </c>
      <c r="J546" s="37">
        <f t="shared" si="177"/>
        <v>1.3534438391851418</v>
      </c>
      <c r="K546" s="37">
        <f t="shared" si="177"/>
        <v>2.6746079010460808</v>
      </c>
      <c r="L546" s="37">
        <f t="shared" si="177"/>
        <v>3.3500094935211142</v>
      </c>
      <c r="M546" s="37">
        <f t="shared" si="177"/>
        <v>1.7104482346150054</v>
      </c>
      <c r="N546" s="37">
        <f t="shared" si="177"/>
        <v>1.8836524468806903</v>
      </c>
      <c r="O546" s="37">
        <f t="shared" si="177"/>
        <v>0.13761452230052848</v>
      </c>
      <c r="P546" s="37">
        <f t="shared" si="177"/>
        <v>0.85895875027113366</v>
      </c>
      <c r="Q546" s="37">
        <f t="shared" si="177"/>
        <v>0.879496395857151</v>
      </c>
      <c r="R546" s="37">
        <f t="shared" si="177"/>
        <v>1.920982684286012</v>
      </c>
      <c r="S546" s="37">
        <f t="shared" si="177"/>
        <v>2.1157768181362235</v>
      </c>
      <c r="T546" s="37">
        <f t="shared" si="177"/>
        <v>1.8446817433644718</v>
      </c>
      <c r="U546" s="37">
        <f t="shared" si="177"/>
        <v>2.3983624869110729</v>
      </c>
      <c r="V546" s="37">
        <f t="shared" si="177"/>
        <v>2.0709431588885434</v>
      </c>
      <c r="W546" s="37">
        <f t="shared" si="177"/>
        <v>0.89744205482889894</v>
      </c>
      <c r="X546" s="37">
        <f t="shared" si="177"/>
        <v>2.1362452161131009</v>
      </c>
      <c r="Y546" s="37">
        <f t="shared" si="177"/>
        <v>4.0804069238014105</v>
      </c>
      <c r="Z546" s="37">
        <f t="shared" si="177"/>
        <v>3.7896423754853008</v>
      </c>
      <c r="AA546" s="37">
        <f t="shared" si="177"/>
        <v>3.5042613641904561</v>
      </c>
      <c r="AB546" s="37">
        <f t="shared" si="177"/>
        <v>4.0080949306901115</v>
      </c>
      <c r="AC546" s="37">
        <f t="shared" si="177"/>
        <v>6.0690409973075656</v>
      </c>
      <c r="AD546" s="37">
        <f t="shared" si="177"/>
        <v>4.4298472762834855</v>
      </c>
      <c r="AE546" s="37">
        <f t="shared" si="177"/>
        <v>4.5830942569951674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0.81848708126880032</v>
      </c>
      <c r="D547" s="37">
        <f t="shared" si="178"/>
        <v>0.78018927503616031</v>
      </c>
      <c r="E547" s="37">
        <f t="shared" si="178"/>
        <v>0.74174183114352021</v>
      </c>
      <c r="F547" s="37">
        <f t="shared" si="178"/>
        <v>0.70314474959088025</v>
      </c>
      <c r="G547" s="37">
        <f t="shared" si="178"/>
        <v>0.66439803037823997</v>
      </c>
      <c r="H547" s="37">
        <f t="shared" si="178"/>
        <v>0.62630466709559984</v>
      </c>
      <c r="I547" s="37">
        <f t="shared" si="178"/>
        <v>0.59051315250096004</v>
      </c>
      <c r="J547" s="37">
        <f t="shared" si="178"/>
        <v>0.55461371853671981</v>
      </c>
      <c r="K547" s="37">
        <f t="shared" si="178"/>
        <v>0.52383026813423994</v>
      </c>
      <c r="L547" s="37">
        <f t="shared" si="178"/>
        <v>0.49743625094375998</v>
      </c>
      <c r="M547" s="37">
        <f t="shared" si="178"/>
        <v>0.47996339618160011</v>
      </c>
      <c r="N547" s="37">
        <f t="shared" si="178"/>
        <v>0.45305614699992008</v>
      </c>
      <c r="O547" s="37">
        <f t="shared" si="178"/>
        <v>0.42602932235087998</v>
      </c>
      <c r="P547" s="37">
        <f t="shared" si="178"/>
        <v>0.40171709079432005</v>
      </c>
      <c r="Q547" s="37">
        <f t="shared" si="178"/>
        <v>0.37385263031039995</v>
      </c>
      <c r="R547" s="37">
        <f t="shared" si="178"/>
        <v>0.34296166770119996</v>
      </c>
      <c r="S547" s="37">
        <f t="shared" si="178"/>
        <v>0.3095610119474399</v>
      </c>
      <c r="T547" s="37">
        <f t="shared" si="178"/>
        <v>0.2804910096387</v>
      </c>
      <c r="U547" s="37">
        <f t="shared" si="178"/>
        <v>0.12613110252240001</v>
      </c>
      <c r="V547" s="37">
        <f t="shared" si="178"/>
        <v>0.11504395802754</v>
      </c>
      <c r="W547" s="37">
        <f t="shared" si="178"/>
        <v>0.13227093187140004</v>
      </c>
      <c r="X547" s="37">
        <f t="shared" si="178"/>
        <v>0.14252750663640001</v>
      </c>
      <c r="Y547" s="37">
        <f t="shared" si="178"/>
        <v>0.1515416024016</v>
      </c>
      <c r="Z547" s="37">
        <f t="shared" si="178"/>
        <v>0.1602530709102</v>
      </c>
      <c r="AA547" s="37">
        <f t="shared" si="178"/>
        <v>0.17126512500060007</v>
      </c>
      <c r="AB547" s="37">
        <f t="shared" si="178"/>
        <v>0.21745126060200004</v>
      </c>
      <c r="AC547" s="37">
        <f t="shared" si="178"/>
        <v>0.20309777503200002</v>
      </c>
      <c r="AD547" s="37">
        <f t="shared" si="178"/>
        <v>0.23704985497320002</v>
      </c>
      <c r="AE547" s="37">
        <f t="shared" si="178"/>
        <v>0.2710019349144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3.08</v>
      </c>
      <c r="D549" s="21">
        <f t="shared" si="180"/>
        <v>3.3131999999999997</v>
      </c>
      <c r="E549" s="21">
        <f t="shared" si="180"/>
        <v>3.5463999999999998</v>
      </c>
      <c r="F549" s="21">
        <f t="shared" si="180"/>
        <v>3.7795999999999994</v>
      </c>
      <c r="G549" s="21">
        <f t="shared" si="180"/>
        <v>4.0127999999999995</v>
      </c>
      <c r="H549" s="21">
        <f t="shared" si="180"/>
        <v>4.1052</v>
      </c>
      <c r="I549" s="21">
        <f t="shared" si="180"/>
        <v>4.5847999999999995</v>
      </c>
      <c r="J549" s="21">
        <f t="shared" si="180"/>
        <v>5.0952000000000002</v>
      </c>
      <c r="K549" s="21">
        <f t="shared" si="180"/>
        <v>5.8695999999999993</v>
      </c>
      <c r="L549" s="21">
        <f t="shared" si="180"/>
        <v>5.6891999999999996</v>
      </c>
      <c r="M549" s="21">
        <f t="shared" si="180"/>
        <v>6.3624000000000001</v>
      </c>
      <c r="N549" s="21">
        <f t="shared" si="180"/>
        <v>6.7539999999999996</v>
      </c>
      <c r="O549" s="21">
        <f t="shared" si="180"/>
        <v>8.0211999999999986</v>
      </c>
      <c r="P549" s="21">
        <f t="shared" si="180"/>
        <v>7.766</v>
      </c>
      <c r="Q549" s="21">
        <f t="shared" si="180"/>
        <v>8.91</v>
      </c>
      <c r="R549" s="21">
        <f t="shared" si="180"/>
        <v>8.1326696000041956</v>
      </c>
      <c r="S549" s="21">
        <f t="shared" si="180"/>
        <v>8.3919862400016783</v>
      </c>
      <c r="T549" s="21">
        <f t="shared" si="180"/>
        <v>8.6372351999979013</v>
      </c>
      <c r="U549" s="21">
        <f t="shared" si="180"/>
        <v>8.8684164799981122</v>
      </c>
      <c r="V549" s="21">
        <f t="shared" si="180"/>
        <v>9.0855300799970635</v>
      </c>
      <c r="W549" s="21">
        <f t="shared" si="180"/>
        <v>9.2885759999999991</v>
      </c>
      <c r="X549" s="21">
        <f t="shared" si="180"/>
        <v>11.531987573329767</v>
      </c>
      <c r="Y549" s="21">
        <f t="shared" si="180"/>
        <v>11.324165600000001</v>
      </c>
      <c r="Z549" s="21">
        <f t="shared" si="180"/>
        <v>10.894537866666667</v>
      </c>
      <c r="AA549" s="21">
        <f t="shared" si="180"/>
        <v>10.024910133333332</v>
      </c>
      <c r="AB549" s="21">
        <f t="shared" si="180"/>
        <v>9.5072823999999976</v>
      </c>
      <c r="AC549" s="21">
        <f t="shared" si="180"/>
        <v>8.8400546666666671</v>
      </c>
      <c r="AD549" s="21">
        <f t="shared" si="180"/>
        <v>8.172826933333333</v>
      </c>
      <c r="AE549" s="21">
        <f t="shared" si="180"/>
        <v>7.5055992000000007</v>
      </c>
    </row>
    <row r="550" spans="1:31" x14ac:dyDescent="0.2">
      <c r="A550" s="9" t="s">
        <v>539</v>
      </c>
      <c r="B550" s="4" t="s">
        <v>540</v>
      </c>
      <c r="C550" s="35">
        <f>+C292</f>
        <v>3.08</v>
      </c>
      <c r="D550" s="35">
        <f t="shared" ref="D550:AE550" si="181">+D292</f>
        <v>3.3131999999999997</v>
      </c>
      <c r="E550" s="35">
        <f t="shared" si="181"/>
        <v>3.5463999999999998</v>
      </c>
      <c r="F550" s="35">
        <f t="shared" si="181"/>
        <v>3.7795999999999994</v>
      </c>
      <c r="G550" s="35">
        <f t="shared" si="181"/>
        <v>4.0127999999999995</v>
      </c>
      <c r="H550" s="35">
        <f t="shared" si="181"/>
        <v>4.1052</v>
      </c>
      <c r="I550" s="35">
        <f t="shared" si="181"/>
        <v>4.5847999999999995</v>
      </c>
      <c r="J550" s="35">
        <f t="shared" si="181"/>
        <v>5.0952000000000002</v>
      </c>
      <c r="K550" s="35">
        <f t="shared" si="181"/>
        <v>5.8695999999999993</v>
      </c>
      <c r="L550" s="35">
        <f t="shared" si="181"/>
        <v>5.6891999999999996</v>
      </c>
      <c r="M550" s="35">
        <f t="shared" si="181"/>
        <v>6.3624000000000001</v>
      </c>
      <c r="N550" s="35">
        <f t="shared" si="181"/>
        <v>6.7539999999999996</v>
      </c>
      <c r="O550" s="35">
        <f t="shared" si="181"/>
        <v>8.0211999999999986</v>
      </c>
      <c r="P550" s="35">
        <f t="shared" si="181"/>
        <v>7.766</v>
      </c>
      <c r="Q550" s="35">
        <f t="shared" si="181"/>
        <v>8.91</v>
      </c>
      <c r="R550" s="35">
        <f t="shared" si="181"/>
        <v>8.1326696000041956</v>
      </c>
      <c r="S550" s="35">
        <f t="shared" si="181"/>
        <v>8.3919862400016783</v>
      </c>
      <c r="T550" s="35">
        <f t="shared" si="181"/>
        <v>8.6372351999979013</v>
      </c>
      <c r="U550" s="35">
        <f t="shared" si="181"/>
        <v>8.8684164799981122</v>
      </c>
      <c r="V550" s="35">
        <f t="shared" si="181"/>
        <v>9.0855300799970635</v>
      </c>
      <c r="W550" s="35">
        <f t="shared" si="181"/>
        <v>9.2885759999999991</v>
      </c>
      <c r="X550" s="35">
        <f t="shared" si="181"/>
        <v>9.477554239996433</v>
      </c>
      <c r="Y550" s="35">
        <f t="shared" si="181"/>
        <v>9.5304880000000001</v>
      </c>
      <c r="Z550" s="35">
        <f t="shared" si="181"/>
        <v>9.3616159999999997</v>
      </c>
      <c r="AA550" s="35">
        <f t="shared" si="181"/>
        <v>8.7527439999999999</v>
      </c>
      <c r="AB550" s="35">
        <f t="shared" si="181"/>
        <v>8.4958719999999985</v>
      </c>
      <c r="AC550" s="35">
        <f t="shared" si="181"/>
        <v>8.0893999999999995</v>
      </c>
      <c r="AD550" s="35">
        <f t="shared" si="181"/>
        <v>7.6829279999999995</v>
      </c>
      <c r="AE550" s="35">
        <f t="shared" si="181"/>
        <v>7.2764560000000005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2.0544333333333333</v>
      </c>
      <c r="Y551" s="35">
        <f t="shared" si="182"/>
        <v>1.7936776000000001</v>
      </c>
      <c r="Z551" s="35">
        <f t="shared" si="182"/>
        <v>1.5329218666666669</v>
      </c>
      <c r="AA551" s="35">
        <f t="shared" si="182"/>
        <v>1.2721661333333332</v>
      </c>
      <c r="AB551" s="35">
        <f t="shared" si="182"/>
        <v>1.0114103999999997</v>
      </c>
      <c r="AC551" s="35">
        <f t="shared" si="182"/>
        <v>0.75065466666666669</v>
      </c>
      <c r="AD551" s="35">
        <f t="shared" si="182"/>
        <v>0.48989893333333362</v>
      </c>
      <c r="AE551" s="35">
        <f t="shared" si="182"/>
        <v>0.22914320000000057</v>
      </c>
    </row>
    <row r="552" spans="1:31" x14ac:dyDescent="0.2">
      <c r="A552" s="9" t="s">
        <v>543</v>
      </c>
      <c r="B552" s="4" t="s">
        <v>544</v>
      </c>
      <c r="C552" s="35">
        <f>+C294</f>
        <v>12.811906445785558</v>
      </c>
      <c r="D552" s="35">
        <f t="shared" ref="D552:AE552" si="183">+D294</f>
        <v>14.481491603693916</v>
      </c>
      <c r="E552" s="35">
        <f t="shared" si="183"/>
        <v>15.724584994772762</v>
      </c>
      <c r="F552" s="35">
        <f t="shared" si="183"/>
        <v>15.784629736033933</v>
      </c>
      <c r="G552" s="35">
        <f t="shared" si="183"/>
        <v>14.962542731371769</v>
      </c>
      <c r="H552" s="35">
        <f t="shared" si="183"/>
        <v>16.711563416588664</v>
      </c>
      <c r="I552" s="35">
        <f t="shared" si="183"/>
        <v>22.100431901529252</v>
      </c>
      <c r="J552" s="35">
        <f t="shared" si="183"/>
        <v>15.501380865248908</v>
      </c>
      <c r="K552" s="35">
        <f t="shared" si="183"/>
        <v>17.580750718324541</v>
      </c>
      <c r="L552" s="35">
        <f t="shared" si="183"/>
        <v>20.207421606529135</v>
      </c>
      <c r="M552" s="35">
        <f t="shared" si="183"/>
        <v>22.477892935411038</v>
      </c>
      <c r="N552" s="35">
        <f t="shared" si="183"/>
        <v>20.290153115544637</v>
      </c>
      <c r="O552" s="35">
        <f t="shared" si="183"/>
        <v>22.900836105365958</v>
      </c>
      <c r="P552" s="35">
        <f t="shared" si="183"/>
        <v>25.46987814574344</v>
      </c>
      <c r="Q552" s="35">
        <f t="shared" si="183"/>
        <v>26.074166255611651</v>
      </c>
      <c r="R552" s="35">
        <f t="shared" si="183"/>
        <v>21.909624916784388</v>
      </c>
      <c r="S552" s="35">
        <f t="shared" si="183"/>
        <v>23.159612089962685</v>
      </c>
      <c r="T552" s="35">
        <f t="shared" si="183"/>
        <v>22.906716502043739</v>
      </c>
      <c r="U552" s="35">
        <f t="shared" si="183"/>
        <v>25.439114402958758</v>
      </c>
      <c r="V552" s="35">
        <f t="shared" si="183"/>
        <v>22.362284557245324</v>
      </c>
      <c r="W552" s="35">
        <f t="shared" si="183"/>
        <v>27.995971794047836</v>
      </c>
      <c r="X552" s="35">
        <f t="shared" si="183"/>
        <v>27.745391968468237</v>
      </c>
      <c r="Y552" s="35">
        <f t="shared" si="183"/>
        <v>27.627847981107138</v>
      </c>
      <c r="Z552" s="35">
        <f t="shared" si="183"/>
        <v>29.714248911030396</v>
      </c>
      <c r="AA552" s="35">
        <f t="shared" si="183"/>
        <v>28.311789861602367</v>
      </c>
      <c r="AB552" s="35">
        <f t="shared" si="183"/>
        <v>32.136697436610355</v>
      </c>
      <c r="AC552" s="35">
        <f t="shared" si="183"/>
        <v>26.491494771822545</v>
      </c>
      <c r="AD552" s="35">
        <f t="shared" si="183"/>
        <v>26.803343470266476</v>
      </c>
      <c r="AE552" s="35">
        <f t="shared" si="183"/>
        <v>27.141235001254486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-5614.1638912978842</v>
      </c>
      <c r="D555" s="28">
        <f t="shared" ref="D555:AE555" si="186">+D556+D559+D562+D565+D568++D571+D574+D575</f>
        <v>-3317.8551857129205</v>
      </c>
      <c r="E555" s="28">
        <f t="shared" si="186"/>
        <v>-3796.1149138723131</v>
      </c>
      <c r="F555" s="28">
        <f t="shared" si="186"/>
        <v>-2961.7515713109365</v>
      </c>
      <c r="G555" s="28">
        <f t="shared" si="186"/>
        <v>-2573.0880059544861</v>
      </c>
      <c r="H555" s="28">
        <f t="shared" si="186"/>
        <v>-3125.033029459737</v>
      </c>
      <c r="I555" s="28">
        <f t="shared" si="186"/>
        <v>-4788.7716857376827</v>
      </c>
      <c r="J555" s="28">
        <f t="shared" si="186"/>
        <v>-2743.9733931276278</v>
      </c>
      <c r="K555" s="28">
        <f t="shared" si="186"/>
        <v>-5747.457351222959</v>
      </c>
      <c r="L555" s="28">
        <f t="shared" si="186"/>
        <v>4715.3745172986173</v>
      </c>
      <c r="M555" s="28">
        <f t="shared" si="186"/>
        <v>-5631.9838061692462</v>
      </c>
      <c r="N555" s="28">
        <f t="shared" si="186"/>
        <v>-5504.6305527291997</v>
      </c>
      <c r="O555" s="28">
        <f t="shared" si="186"/>
        <v>-458.460351885313</v>
      </c>
      <c r="P555" s="28">
        <f t="shared" si="186"/>
        <v>-4548.562459857636</v>
      </c>
      <c r="Q555" s="28">
        <f t="shared" si="186"/>
        <v>-4739.056719535849</v>
      </c>
      <c r="R555" s="28">
        <f t="shared" si="186"/>
        <v>-3397.842785815812</v>
      </c>
      <c r="S555" s="28">
        <f t="shared" si="186"/>
        <v>-3230.2482740614832</v>
      </c>
      <c r="T555" s="28">
        <f t="shared" si="186"/>
        <v>3646.3277090383267</v>
      </c>
      <c r="U555" s="28">
        <f t="shared" si="186"/>
        <v>2124.2922324824854</v>
      </c>
      <c r="V555" s="28">
        <f t="shared" si="186"/>
        <v>474.01239026586086</v>
      </c>
      <c r="W555" s="28">
        <f t="shared" si="186"/>
        <v>-3231.2109171517463</v>
      </c>
      <c r="X555" s="28">
        <f t="shared" si="186"/>
        <v>-3351.3002828384333</v>
      </c>
      <c r="Y555" s="28">
        <f t="shared" si="186"/>
        <v>644.11147083506648</v>
      </c>
      <c r="Z555" s="28">
        <f t="shared" si="186"/>
        <v>-4348.0875831271451</v>
      </c>
      <c r="AA555" s="28">
        <f t="shared" si="186"/>
        <v>-2887.3556042902605</v>
      </c>
      <c r="AB555" s="28">
        <f t="shared" si="186"/>
        <v>-922.71509652083023</v>
      </c>
      <c r="AC555" s="28">
        <f t="shared" si="186"/>
        <v>-4132.5484071402634</v>
      </c>
      <c r="AD555" s="28">
        <f t="shared" si="186"/>
        <v>11987.430151260718</v>
      </c>
      <c r="AE555" s="28">
        <f t="shared" si="186"/>
        <v>-1176.8142939087234</v>
      </c>
    </row>
    <row r="556" spans="1:31" x14ac:dyDescent="0.2">
      <c r="A556" s="9" t="s">
        <v>549</v>
      </c>
      <c r="B556" s="4" t="s">
        <v>550</v>
      </c>
      <c r="C556" s="21">
        <f>+C557+C558</f>
        <v>-4737.4242695490138</v>
      </c>
      <c r="D556" s="21">
        <f t="shared" ref="D556:AE556" si="187">+D557+D558</f>
        <v>-2716.5805156590695</v>
      </c>
      <c r="E556" s="21">
        <f t="shared" si="187"/>
        <v>-3291.4447777884561</v>
      </c>
      <c r="F556" s="21">
        <f t="shared" si="187"/>
        <v>-2491.0691397743776</v>
      </c>
      <c r="G556" s="21">
        <f t="shared" si="187"/>
        <v>-1887.9994353000657</v>
      </c>
      <c r="H556" s="21">
        <f t="shared" si="187"/>
        <v>-2121.1149288441229</v>
      </c>
      <c r="I556" s="21">
        <f t="shared" si="187"/>
        <v>-3893.4308576800404</v>
      </c>
      <c r="J556" s="21">
        <f t="shared" si="187"/>
        <v>-1717.5442157039488</v>
      </c>
      <c r="K556" s="21">
        <f t="shared" si="187"/>
        <v>-4969.968595711086</v>
      </c>
      <c r="L556" s="21">
        <f t="shared" si="187"/>
        <v>5937.1629817837311</v>
      </c>
      <c r="M556" s="21">
        <f t="shared" si="187"/>
        <v>-4415.6055693193375</v>
      </c>
      <c r="N556" s="21">
        <f t="shared" si="187"/>
        <v>-4170.5683220166211</v>
      </c>
      <c r="O556" s="21">
        <f t="shared" si="187"/>
        <v>1551.2281081686178</v>
      </c>
      <c r="P556" s="21">
        <f t="shared" si="187"/>
        <v>-2197.7042898433738</v>
      </c>
      <c r="Q556" s="21">
        <f t="shared" si="187"/>
        <v>-2428.5328793525787</v>
      </c>
      <c r="R556" s="21">
        <f t="shared" si="187"/>
        <v>-751.33018735531004</v>
      </c>
      <c r="S556" s="21">
        <f t="shared" si="187"/>
        <v>-223.25911675602038</v>
      </c>
      <c r="T556" s="21">
        <f t="shared" si="187"/>
        <v>6319.4254731450947</v>
      </c>
      <c r="U556" s="21">
        <f t="shared" si="187"/>
        <v>4963.1731368096343</v>
      </c>
      <c r="V556" s="21">
        <f t="shared" si="187"/>
        <v>2307.2547503401565</v>
      </c>
      <c r="W556" s="21">
        <f t="shared" si="187"/>
        <v>-950.73764710028081</v>
      </c>
      <c r="X556" s="21">
        <f t="shared" si="187"/>
        <v>-874.22239255113072</v>
      </c>
      <c r="Y556" s="21">
        <f t="shared" si="187"/>
        <v>2769.4133457071066</v>
      </c>
      <c r="Z556" s="21">
        <f t="shared" si="187"/>
        <v>-2196.1417021251054</v>
      </c>
      <c r="AA556" s="21">
        <f t="shared" si="187"/>
        <v>-824.57872689502619</v>
      </c>
      <c r="AB556" s="21">
        <f t="shared" si="187"/>
        <v>1398.7441025096196</v>
      </c>
      <c r="AC556" s="21">
        <f t="shared" si="187"/>
        <v>-1698.6789616712022</v>
      </c>
      <c r="AD556" s="21">
        <f t="shared" si="187"/>
        <v>13863.066405573642</v>
      </c>
      <c r="AE556" s="21">
        <f t="shared" si="187"/>
        <v>794.06977712342905</v>
      </c>
    </row>
    <row r="557" spans="1:31" x14ac:dyDescent="0.2">
      <c r="A557" s="9" t="s">
        <v>551</v>
      </c>
      <c r="B557" s="4" t="s">
        <v>552</v>
      </c>
      <c r="C557" s="35">
        <f>+C299</f>
        <v>3505.7477526304683</v>
      </c>
      <c r="D557" s="35">
        <f t="shared" ref="D557:AE557" si="188">+D299</f>
        <v>5930.5334023620026</v>
      </c>
      <c r="E557" s="35">
        <f t="shared" si="188"/>
        <v>5730.3641276232865</v>
      </c>
      <c r="F557" s="35">
        <f t="shared" si="188"/>
        <v>6834.9923137230944</v>
      </c>
      <c r="G557" s="35">
        <f t="shared" si="188"/>
        <v>7255.4868407649592</v>
      </c>
      <c r="H557" s="35">
        <f t="shared" si="188"/>
        <v>7078.7957007868572</v>
      </c>
      <c r="I557" s="35">
        <f t="shared" si="188"/>
        <v>4597.4439224169428</v>
      </c>
      <c r="J557" s="35">
        <f t="shared" si="188"/>
        <v>5871.0517376486705</v>
      </c>
      <c r="K557" s="35">
        <f t="shared" si="188"/>
        <v>2177.3256714589534</v>
      </c>
      <c r="L557" s="35">
        <f t="shared" si="188"/>
        <v>12777.29445420408</v>
      </c>
      <c r="M557" s="35">
        <f t="shared" si="188"/>
        <v>1774.5417564494378</v>
      </c>
      <c r="N557" s="35">
        <f t="shared" si="188"/>
        <v>1837.4272288602663</v>
      </c>
      <c r="O557" s="35">
        <f t="shared" si="188"/>
        <v>8781.7658663238417</v>
      </c>
      <c r="P557" s="35">
        <f t="shared" si="188"/>
        <v>3239.3967576606938</v>
      </c>
      <c r="Q557" s="35">
        <f t="shared" si="188"/>
        <v>4249.5123514026391</v>
      </c>
      <c r="R557" s="35">
        <f t="shared" si="188"/>
        <v>5531.137203394921</v>
      </c>
      <c r="S557" s="35">
        <f t="shared" si="188"/>
        <v>6509.1280791971467</v>
      </c>
      <c r="T557" s="35">
        <f t="shared" si="188"/>
        <v>13441.881695044602</v>
      </c>
      <c r="U557" s="35">
        <f t="shared" si="188"/>
        <v>12105.916373954711</v>
      </c>
      <c r="V557" s="35">
        <f t="shared" si="188"/>
        <v>9464.8125551805606</v>
      </c>
      <c r="W557" s="35">
        <f t="shared" si="188"/>
        <v>6074.9815906989688</v>
      </c>
      <c r="X557" s="35">
        <f t="shared" si="188"/>
        <v>6069.5413767990149</v>
      </c>
      <c r="Y557" s="35">
        <f t="shared" si="188"/>
        <v>9764.2350117097503</v>
      </c>
      <c r="Z557" s="35">
        <f t="shared" si="188"/>
        <v>5087.638493493585</v>
      </c>
      <c r="AA557" s="35">
        <f t="shared" si="188"/>
        <v>6750.447204807966</v>
      </c>
      <c r="AB557" s="35">
        <f t="shared" si="188"/>
        <v>8592.2518781072758</v>
      </c>
      <c r="AC557" s="35">
        <f t="shared" si="188"/>
        <v>5591.5796889765497</v>
      </c>
      <c r="AD557" s="35">
        <f t="shared" si="188"/>
        <v>20724.776250554594</v>
      </c>
      <c r="AE557" s="35">
        <f t="shared" si="188"/>
        <v>7759.2782954626573</v>
      </c>
    </row>
    <row r="558" spans="1:31" x14ac:dyDescent="0.2">
      <c r="A558" s="9" t="s">
        <v>636</v>
      </c>
      <c r="B558" s="4" t="s">
        <v>637</v>
      </c>
      <c r="C558" s="35">
        <f>+C367</f>
        <v>-8243.1720221794822</v>
      </c>
      <c r="D558" s="35">
        <f t="shared" ref="D558:AE558" si="189">+D367</f>
        <v>-8647.1139180210721</v>
      </c>
      <c r="E558" s="35">
        <f t="shared" si="189"/>
        <v>-9021.8089054117427</v>
      </c>
      <c r="F558" s="35">
        <f t="shared" si="189"/>
        <v>-9326.061453497472</v>
      </c>
      <c r="G558" s="35">
        <f t="shared" si="189"/>
        <v>-9143.4862760650249</v>
      </c>
      <c r="H558" s="35">
        <f t="shared" si="189"/>
        <v>-9199.9106296309801</v>
      </c>
      <c r="I558" s="35">
        <f t="shared" si="189"/>
        <v>-8490.8747800969832</v>
      </c>
      <c r="J558" s="35">
        <f t="shared" si="189"/>
        <v>-7588.5959533526193</v>
      </c>
      <c r="K558" s="35">
        <f t="shared" si="189"/>
        <v>-7147.2942671700393</v>
      </c>
      <c r="L558" s="35">
        <f t="shared" si="189"/>
        <v>-6840.1314724203494</v>
      </c>
      <c r="M558" s="35">
        <f t="shared" si="189"/>
        <v>-6190.1473257687749</v>
      </c>
      <c r="N558" s="35">
        <f t="shared" si="189"/>
        <v>-6007.9955508768871</v>
      </c>
      <c r="O558" s="35">
        <f t="shared" si="189"/>
        <v>-7230.5377581552239</v>
      </c>
      <c r="P558" s="35">
        <f t="shared" si="189"/>
        <v>-5437.1010475040675</v>
      </c>
      <c r="Q558" s="35">
        <f t="shared" si="189"/>
        <v>-6678.0452307552177</v>
      </c>
      <c r="R558" s="35">
        <f t="shared" si="189"/>
        <v>-6282.4673907502311</v>
      </c>
      <c r="S558" s="35">
        <f t="shared" si="189"/>
        <v>-6732.3871959531671</v>
      </c>
      <c r="T558" s="35">
        <f t="shared" si="189"/>
        <v>-7122.456221899507</v>
      </c>
      <c r="U558" s="35">
        <f t="shared" si="189"/>
        <v>-7142.7432371450768</v>
      </c>
      <c r="V558" s="35">
        <f t="shared" si="189"/>
        <v>-7157.5578048404041</v>
      </c>
      <c r="W558" s="35">
        <f t="shared" si="189"/>
        <v>-7025.7192377992496</v>
      </c>
      <c r="X558" s="35">
        <f t="shared" si="189"/>
        <v>-6943.7637693501456</v>
      </c>
      <c r="Y558" s="35">
        <f t="shared" si="189"/>
        <v>-6994.8216660026437</v>
      </c>
      <c r="Z558" s="35">
        <f t="shared" si="189"/>
        <v>-7283.7801956186904</v>
      </c>
      <c r="AA558" s="35">
        <f t="shared" si="189"/>
        <v>-7575.0259317029922</v>
      </c>
      <c r="AB558" s="35">
        <f t="shared" si="189"/>
        <v>-7193.5077755976563</v>
      </c>
      <c r="AC558" s="35">
        <f t="shared" si="189"/>
        <v>-7290.2586506477519</v>
      </c>
      <c r="AD558" s="35">
        <f t="shared" si="189"/>
        <v>-6861.7098449809537</v>
      </c>
      <c r="AE558" s="35">
        <f t="shared" si="189"/>
        <v>-6965.2085183392282</v>
      </c>
    </row>
    <row r="559" spans="1:31" x14ac:dyDescent="0.2">
      <c r="A559" s="9" t="s">
        <v>668</v>
      </c>
      <c r="B559" s="4" t="s">
        <v>639</v>
      </c>
      <c r="C559" s="21">
        <f>+C560+C561</f>
        <v>64.311196932766379</v>
      </c>
      <c r="D559" s="21">
        <f t="shared" ref="D559:AE559" si="190">+D560+D561</f>
        <v>71.404299015925375</v>
      </c>
      <c r="E559" s="21">
        <f t="shared" si="190"/>
        <v>78.295848453950612</v>
      </c>
      <c r="F559" s="21">
        <f t="shared" si="190"/>
        <v>85.396309439424769</v>
      </c>
      <c r="G559" s="21">
        <f t="shared" si="190"/>
        <v>92.353242105674525</v>
      </c>
      <c r="H559" s="21">
        <f t="shared" si="190"/>
        <v>99.356423489745424</v>
      </c>
      <c r="I559" s="21">
        <f t="shared" si="190"/>
        <v>106.36273028763236</v>
      </c>
      <c r="J559" s="21">
        <f t="shared" si="190"/>
        <v>113.37097548529479</v>
      </c>
      <c r="K559" s="21">
        <f t="shared" si="190"/>
        <v>120.28812563910824</v>
      </c>
      <c r="L559" s="21">
        <f t="shared" si="190"/>
        <v>127.58835582497548</v>
      </c>
      <c r="M559" s="21">
        <f t="shared" si="190"/>
        <v>134.26452653560696</v>
      </c>
      <c r="N559" s="21">
        <f t="shared" si="190"/>
        <v>141.25374247534256</v>
      </c>
      <c r="O559" s="21">
        <f t="shared" si="190"/>
        <v>128.64323528632175</v>
      </c>
      <c r="P559" s="21">
        <f t="shared" si="190"/>
        <v>133.28405974588546</v>
      </c>
      <c r="Q559" s="21">
        <f t="shared" si="190"/>
        <v>138.14449346726087</v>
      </c>
      <c r="R559" s="21">
        <f t="shared" si="190"/>
        <v>142.9969334361563</v>
      </c>
      <c r="S559" s="21">
        <f t="shared" si="190"/>
        <v>147.8474584671317</v>
      </c>
      <c r="T559" s="21">
        <f t="shared" si="190"/>
        <v>154.02866495202713</v>
      </c>
      <c r="U559" s="21">
        <f t="shared" si="190"/>
        <v>141.71856422340801</v>
      </c>
      <c r="V559" s="21">
        <f t="shared" si="190"/>
        <v>144.94569012374518</v>
      </c>
      <c r="W559" s="21">
        <f t="shared" si="190"/>
        <v>140.96131984808486</v>
      </c>
      <c r="X559" s="21">
        <f t="shared" si="190"/>
        <v>137.09254168262459</v>
      </c>
      <c r="Y559" s="21">
        <f t="shared" si="190"/>
        <v>133.65176637113532</v>
      </c>
      <c r="Z559" s="21">
        <f t="shared" si="190"/>
        <v>127.78691402637217</v>
      </c>
      <c r="AA559" s="21">
        <f t="shared" si="190"/>
        <v>103.1401697829526</v>
      </c>
      <c r="AB559" s="21">
        <f t="shared" si="190"/>
        <v>96.29660060188894</v>
      </c>
      <c r="AC559" s="21">
        <f t="shared" si="190"/>
        <v>89.548660303209289</v>
      </c>
      <c r="AD559" s="21">
        <f t="shared" si="190"/>
        <v>136.63181391668081</v>
      </c>
      <c r="AE559" s="21">
        <f t="shared" si="190"/>
        <v>134.62134733355958</v>
      </c>
    </row>
    <row r="560" spans="1:31" x14ac:dyDescent="0.2">
      <c r="A560" s="9" t="s">
        <v>669</v>
      </c>
      <c r="B560" s="4" t="s">
        <v>670</v>
      </c>
      <c r="C560" s="35">
        <f>+C384</f>
        <v>2.3661341452719135E-2</v>
      </c>
      <c r="D560" s="35">
        <f t="shared" ref="D560:AE560" si="191">+D384</f>
        <v>0.12219520153421429</v>
      </c>
      <c r="E560" s="35">
        <f t="shared" si="191"/>
        <v>1.9176416481945489E-2</v>
      </c>
      <c r="F560" s="35">
        <f t="shared" si="191"/>
        <v>0.12506917887858882</v>
      </c>
      <c r="G560" s="35">
        <f t="shared" si="191"/>
        <v>8.7433622050831952E-2</v>
      </c>
      <c r="H560" s="35">
        <f t="shared" si="191"/>
        <v>9.6046783044247394E-2</v>
      </c>
      <c r="I560" s="35">
        <f t="shared" si="191"/>
        <v>0.10778535785367122</v>
      </c>
      <c r="J560" s="35">
        <f t="shared" si="191"/>
        <v>0.12146233243859901</v>
      </c>
      <c r="K560" s="35">
        <f t="shared" si="191"/>
        <v>4.4044263174520717E-2</v>
      </c>
      <c r="L560" s="35">
        <f t="shared" si="191"/>
        <v>0.34970622596426842</v>
      </c>
      <c r="M560" s="35">
        <f t="shared" si="191"/>
        <v>3.1308713518269089E-2</v>
      </c>
      <c r="N560" s="35">
        <f t="shared" si="191"/>
        <v>2.595643017635493E-2</v>
      </c>
      <c r="O560" s="35">
        <f t="shared" si="191"/>
        <v>0.21363621417170892</v>
      </c>
      <c r="P560" s="35">
        <f t="shared" si="191"/>
        <v>0</v>
      </c>
      <c r="Q560" s="35">
        <f t="shared" si="191"/>
        <v>5.9730476399999987E-3</v>
      </c>
      <c r="R560" s="35">
        <f t="shared" si="191"/>
        <v>3.9523428000000005E-3</v>
      </c>
      <c r="S560" s="35">
        <f t="shared" si="191"/>
        <v>1.6700040000000002E-5</v>
      </c>
      <c r="T560" s="35">
        <f t="shared" si="191"/>
        <v>1.3267625112000001</v>
      </c>
      <c r="U560" s="35">
        <f t="shared" si="191"/>
        <v>3.0121305480000003E-2</v>
      </c>
      <c r="V560" s="35">
        <f t="shared" si="191"/>
        <v>0.1268089704</v>
      </c>
      <c r="W560" s="35">
        <f t="shared" si="191"/>
        <v>6.5686824000000012E-3</v>
      </c>
      <c r="X560" s="35">
        <f t="shared" si="191"/>
        <v>1.9205046000000002E-3</v>
      </c>
      <c r="Y560" s="35">
        <f t="shared" si="191"/>
        <v>1.8475476919200007</v>
      </c>
      <c r="Z560" s="35">
        <f t="shared" si="191"/>
        <v>2.7532799280000003E-2</v>
      </c>
      <c r="AA560" s="35">
        <f t="shared" si="191"/>
        <v>0.208643619744</v>
      </c>
      <c r="AB560" s="35">
        <f t="shared" si="191"/>
        <v>0.11089939896000003</v>
      </c>
      <c r="AC560" s="35">
        <f t="shared" si="191"/>
        <v>0.10878406056000003</v>
      </c>
      <c r="AD560" s="35">
        <f t="shared" si="191"/>
        <v>3.8389550950800002</v>
      </c>
      <c r="AE560" s="35">
        <f t="shared" si="191"/>
        <v>7.1865838799999998E-2</v>
      </c>
    </row>
    <row r="561" spans="1:31" x14ac:dyDescent="0.2">
      <c r="A561" s="9" t="s">
        <v>671</v>
      </c>
      <c r="B561" s="4" t="s">
        <v>672</v>
      </c>
      <c r="C561" s="35">
        <f>+C385</f>
        <v>64.287535591313656</v>
      </c>
      <c r="D561" s="35">
        <f t="shared" ref="D561:AE561" si="192">+D385</f>
        <v>71.282103814391164</v>
      </c>
      <c r="E561" s="35">
        <f t="shared" si="192"/>
        <v>78.276672037468671</v>
      </c>
      <c r="F561" s="35">
        <f t="shared" si="192"/>
        <v>85.271240260546179</v>
      </c>
      <c r="G561" s="35">
        <f t="shared" si="192"/>
        <v>92.265808483623687</v>
      </c>
      <c r="H561" s="35">
        <f t="shared" si="192"/>
        <v>99.26037670670118</v>
      </c>
      <c r="I561" s="35">
        <f t="shared" si="192"/>
        <v>106.25494492977869</v>
      </c>
      <c r="J561" s="35">
        <f t="shared" si="192"/>
        <v>113.2495131528562</v>
      </c>
      <c r="K561" s="35">
        <f t="shared" si="192"/>
        <v>120.24408137593372</v>
      </c>
      <c r="L561" s="35">
        <f t="shared" si="192"/>
        <v>127.23864959901121</v>
      </c>
      <c r="M561" s="35">
        <f t="shared" si="192"/>
        <v>134.2332178220887</v>
      </c>
      <c r="N561" s="35">
        <f t="shared" si="192"/>
        <v>141.2277860451662</v>
      </c>
      <c r="O561" s="35">
        <f t="shared" si="192"/>
        <v>128.42959907215004</v>
      </c>
      <c r="P561" s="35">
        <f t="shared" si="192"/>
        <v>133.28405974588546</v>
      </c>
      <c r="Q561" s="35">
        <f t="shared" si="192"/>
        <v>138.13852041962087</v>
      </c>
      <c r="R561" s="35">
        <f t="shared" si="192"/>
        <v>142.99298109335629</v>
      </c>
      <c r="S561" s="35">
        <f t="shared" si="192"/>
        <v>147.84744176709171</v>
      </c>
      <c r="T561" s="35">
        <f t="shared" si="192"/>
        <v>152.70190244082713</v>
      </c>
      <c r="U561" s="35">
        <f t="shared" si="192"/>
        <v>141.688442917928</v>
      </c>
      <c r="V561" s="35">
        <f t="shared" si="192"/>
        <v>144.81888115334519</v>
      </c>
      <c r="W561" s="35">
        <f t="shared" si="192"/>
        <v>140.95475116568485</v>
      </c>
      <c r="X561" s="35">
        <f t="shared" si="192"/>
        <v>137.09062117802458</v>
      </c>
      <c r="Y561" s="35">
        <f t="shared" si="192"/>
        <v>131.80421867921532</v>
      </c>
      <c r="Z561" s="35">
        <f t="shared" si="192"/>
        <v>127.75938122709218</v>
      </c>
      <c r="AA561" s="35">
        <f t="shared" si="192"/>
        <v>102.9315261632086</v>
      </c>
      <c r="AB561" s="35">
        <f t="shared" si="192"/>
        <v>96.185701202928939</v>
      </c>
      <c r="AC561" s="35">
        <f t="shared" si="192"/>
        <v>89.439876242649291</v>
      </c>
      <c r="AD561" s="35">
        <f t="shared" si="192"/>
        <v>132.79285882160082</v>
      </c>
      <c r="AE561" s="35">
        <f t="shared" si="192"/>
        <v>134.54948149475959</v>
      </c>
    </row>
    <row r="562" spans="1:31" x14ac:dyDescent="0.2">
      <c r="A562" s="9" t="s">
        <v>678</v>
      </c>
      <c r="B562" s="4" t="s">
        <v>645</v>
      </c>
      <c r="C562" s="21">
        <f>+C563+C564</f>
        <v>614.51612239708197</v>
      </c>
      <c r="D562" s="21">
        <f t="shared" ref="D562:AE562" si="193">+D563+D564</f>
        <v>608.08639963687517</v>
      </c>
      <c r="E562" s="21">
        <f t="shared" si="193"/>
        <v>600.79481970881568</v>
      </c>
      <c r="F562" s="21">
        <f t="shared" si="193"/>
        <v>594.29649919764267</v>
      </c>
      <c r="G562" s="21">
        <f t="shared" si="193"/>
        <v>587.67925534986466</v>
      </c>
      <c r="H562" s="21">
        <f t="shared" si="193"/>
        <v>580.28157735688524</v>
      </c>
      <c r="I562" s="21">
        <f t="shared" si="193"/>
        <v>573.54893076920337</v>
      </c>
      <c r="J562" s="21">
        <f t="shared" si="193"/>
        <v>568.08422389951352</v>
      </c>
      <c r="K562" s="21">
        <f t="shared" si="193"/>
        <v>559.94051477499465</v>
      </c>
      <c r="L562" s="21">
        <f t="shared" si="193"/>
        <v>554.8601412680456</v>
      </c>
      <c r="M562" s="21">
        <f t="shared" si="193"/>
        <v>545.86399014347091</v>
      </c>
      <c r="N562" s="21">
        <f t="shared" si="193"/>
        <v>538.93815945218898</v>
      </c>
      <c r="O562" s="21">
        <f t="shared" si="193"/>
        <v>284.38743904300634</v>
      </c>
      <c r="P562" s="21">
        <f t="shared" si="193"/>
        <v>276.04040773916557</v>
      </c>
      <c r="Q562" s="21">
        <f t="shared" si="193"/>
        <v>269.40740307497424</v>
      </c>
      <c r="R562" s="21">
        <f t="shared" si="193"/>
        <v>261.9395534780794</v>
      </c>
      <c r="S562" s="21">
        <f t="shared" si="193"/>
        <v>254.66875734297392</v>
      </c>
      <c r="T562" s="21">
        <f t="shared" si="193"/>
        <v>255.5319290650998</v>
      </c>
      <c r="U562" s="21">
        <f t="shared" si="193"/>
        <v>41.556026609985892</v>
      </c>
      <c r="V562" s="21">
        <f t="shared" si="193"/>
        <v>33.699448737990132</v>
      </c>
      <c r="W562" s="21">
        <f t="shared" si="193"/>
        <v>32.093751508304848</v>
      </c>
      <c r="X562" s="21">
        <f t="shared" si="193"/>
        <v>31.279615322411527</v>
      </c>
      <c r="Y562" s="21">
        <f t="shared" si="193"/>
        <v>31.271693835705467</v>
      </c>
      <c r="Z562" s="21">
        <f t="shared" si="193"/>
        <v>30.536730159520921</v>
      </c>
      <c r="AA562" s="21">
        <f t="shared" si="193"/>
        <v>82.208769122754802</v>
      </c>
      <c r="AB562" s="21">
        <f t="shared" si="193"/>
        <v>89.750431516585905</v>
      </c>
      <c r="AC562" s="21">
        <f t="shared" si="193"/>
        <v>95.34099114609181</v>
      </c>
      <c r="AD562" s="21">
        <f t="shared" si="193"/>
        <v>478.62312616833697</v>
      </c>
      <c r="AE562" s="21">
        <f t="shared" si="193"/>
        <v>475.95678719718063</v>
      </c>
    </row>
    <row r="563" spans="1:31" x14ac:dyDescent="0.2">
      <c r="A563" s="9" t="s">
        <v>679</v>
      </c>
      <c r="B563" s="4" t="s">
        <v>680</v>
      </c>
      <c r="C563" s="35">
        <f>+C392</f>
        <v>0.10839254155199998</v>
      </c>
      <c r="D563" s="35">
        <f t="shared" ref="D563:AE563" si="194">+D392</f>
        <v>0.54797231069280006</v>
      </c>
      <c r="E563" s="35">
        <f t="shared" si="194"/>
        <v>0.12569491198080002</v>
      </c>
      <c r="F563" s="35">
        <f t="shared" si="194"/>
        <v>0.49667693015520004</v>
      </c>
      <c r="G563" s="35">
        <f t="shared" si="194"/>
        <v>0.74873561172479997</v>
      </c>
      <c r="H563" s="35">
        <f t="shared" si="194"/>
        <v>0.2203601480928</v>
      </c>
      <c r="I563" s="35">
        <f t="shared" si="194"/>
        <v>0.35701608975839993</v>
      </c>
      <c r="J563" s="35">
        <f t="shared" si="194"/>
        <v>1.7616117494160002</v>
      </c>
      <c r="K563" s="35">
        <f t="shared" si="194"/>
        <v>0.48720515424480004</v>
      </c>
      <c r="L563" s="35">
        <f t="shared" si="194"/>
        <v>2.2761341766432004</v>
      </c>
      <c r="M563" s="35">
        <f t="shared" si="194"/>
        <v>0.14928558141600001</v>
      </c>
      <c r="N563" s="35">
        <f t="shared" si="194"/>
        <v>9.2757419481599976E-2</v>
      </c>
      <c r="O563" s="35">
        <f t="shared" si="194"/>
        <v>1.5054451862831999</v>
      </c>
      <c r="P563" s="35">
        <f t="shared" si="194"/>
        <v>0.29171010384000007</v>
      </c>
      <c r="Q563" s="35">
        <f t="shared" si="194"/>
        <v>0.68837177998080001</v>
      </c>
      <c r="R563" s="35">
        <f t="shared" si="194"/>
        <v>0.45744828554880002</v>
      </c>
      <c r="S563" s="35">
        <f t="shared" si="194"/>
        <v>0.11676541975200003</v>
      </c>
      <c r="T563" s="35">
        <f t="shared" si="194"/>
        <v>0.52155551522879984</v>
      </c>
      <c r="U563" s="35">
        <f t="shared" si="194"/>
        <v>0.59590926737280014</v>
      </c>
      <c r="V563" s="35">
        <f t="shared" si="194"/>
        <v>1.6244822578607998</v>
      </c>
      <c r="W563" s="35">
        <f t="shared" si="194"/>
        <v>0.495440305488</v>
      </c>
      <c r="X563" s="35">
        <f t="shared" si="194"/>
        <v>0.15795939690719996</v>
      </c>
      <c r="Y563" s="35">
        <f t="shared" si="194"/>
        <v>0.62669318751359993</v>
      </c>
      <c r="Z563" s="35">
        <f t="shared" si="194"/>
        <v>0.36838478864159996</v>
      </c>
      <c r="AA563" s="35">
        <f t="shared" si="194"/>
        <v>1.251591888748032</v>
      </c>
      <c r="AB563" s="35">
        <f t="shared" si="194"/>
        <v>1.9280849878041115</v>
      </c>
      <c r="AC563" s="35">
        <f t="shared" si="194"/>
        <v>0.65347532253503993</v>
      </c>
      <c r="AD563" s="35">
        <f t="shared" si="194"/>
        <v>3.7675128925350725</v>
      </c>
      <c r="AE563" s="35">
        <f t="shared" si="194"/>
        <v>0.45621155453875201</v>
      </c>
    </row>
    <row r="564" spans="1:31" x14ac:dyDescent="0.2">
      <c r="A564" s="9" t="s">
        <v>681</v>
      </c>
      <c r="B564" s="4" t="s">
        <v>682</v>
      </c>
      <c r="C564" s="35">
        <f>+C393</f>
        <v>614.40772985552996</v>
      </c>
      <c r="D564" s="35">
        <f t="shared" ref="D564:AE564" si="195">+D393</f>
        <v>607.53842732618239</v>
      </c>
      <c r="E564" s="35">
        <f t="shared" si="195"/>
        <v>600.66912479683492</v>
      </c>
      <c r="F564" s="35">
        <f t="shared" si="195"/>
        <v>593.79982226748746</v>
      </c>
      <c r="G564" s="35">
        <f t="shared" si="195"/>
        <v>586.93051973813988</v>
      </c>
      <c r="H564" s="35">
        <f t="shared" si="195"/>
        <v>580.06121720879241</v>
      </c>
      <c r="I564" s="35">
        <f t="shared" si="195"/>
        <v>573.19191467944495</v>
      </c>
      <c r="J564" s="35">
        <f t="shared" si="195"/>
        <v>566.32261215009748</v>
      </c>
      <c r="K564" s="35">
        <f t="shared" si="195"/>
        <v>559.45330962074991</v>
      </c>
      <c r="L564" s="35">
        <f t="shared" si="195"/>
        <v>552.58400709140244</v>
      </c>
      <c r="M564" s="35">
        <f t="shared" si="195"/>
        <v>545.71470456205486</v>
      </c>
      <c r="N564" s="35">
        <f t="shared" si="195"/>
        <v>538.8454020327074</v>
      </c>
      <c r="O564" s="35">
        <f t="shared" si="195"/>
        <v>282.88199385672311</v>
      </c>
      <c r="P564" s="35">
        <f t="shared" si="195"/>
        <v>275.74869763532558</v>
      </c>
      <c r="Q564" s="35">
        <f t="shared" si="195"/>
        <v>268.71903129499344</v>
      </c>
      <c r="R564" s="35">
        <f t="shared" si="195"/>
        <v>261.48210519253058</v>
      </c>
      <c r="S564" s="35">
        <f t="shared" si="195"/>
        <v>254.55199192322192</v>
      </c>
      <c r="T564" s="35">
        <f t="shared" si="195"/>
        <v>255.01037354987099</v>
      </c>
      <c r="U564" s="35">
        <f t="shared" si="195"/>
        <v>40.960117342613088</v>
      </c>
      <c r="V564" s="35">
        <f t="shared" si="195"/>
        <v>32.074966480129333</v>
      </c>
      <c r="W564" s="35">
        <f t="shared" si="195"/>
        <v>31.598311202816845</v>
      </c>
      <c r="X564" s="35">
        <f t="shared" si="195"/>
        <v>31.121655925504328</v>
      </c>
      <c r="Y564" s="35">
        <f t="shared" si="195"/>
        <v>30.645000648191868</v>
      </c>
      <c r="Z564" s="35">
        <f t="shared" si="195"/>
        <v>30.168345370879322</v>
      </c>
      <c r="AA564" s="35">
        <f t="shared" si="195"/>
        <v>80.957177234006764</v>
      </c>
      <c r="AB564" s="35">
        <f t="shared" si="195"/>
        <v>87.822346528781793</v>
      </c>
      <c r="AC564" s="35">
        <f t="shared" si="195"/>
        <v>94.687515823556765</v>
      </c>
      <c r="AD564" s="35">
        <f t="shared" si="195"/>
        <v>474.85561327580189</v>
      </c>
      <c r="AE564" s="35">
        <f t="shared" si="195"/>
        <v>475.50057564264188</v>
      </c>
    </row>
    <row r="565" spans="1:31" x14ac:dyDescent="0.2">
      <c r="A565" s="9" t="s">
        <v>688</v>
      </c>
      <c r="B565" s="4" t="s">
        <v>651</v>
      </c>
      <c r="C565" s="21">
        <f>+C566+C567</f>
        <v>9.9967013039724275</v>
      </c>
      <c r="D565" s="21">
        <f t="shared" ref="D565:AE565" si="196">+D566+D567</f>
        <v>9.9967013039724275</v>
      </c>
      <c r="E565" s="21">
        <f t="shared" si="196"/>
        <v>9.9967013039724275</v>
      </c>
      <c r="F565" s="21">
        <f t="shared" si="196"/>
        <v>9.9967013039724275</v>
      </c>
      <c r="G565" s="21">
        <f t="shared" si="196"/>
        <v>9.9967013039724275</v>
      </c>
      <c r="H565" s="21">
        <f t="shared" si="196"/>
        <v>9.9967013039724275</v>
      </c>
      <c r="I565" s="21">
        <f t="shared" si="196"/>
        <v>9.9967013039724275</v>
      </c>
      <c r="J565" s="21">
        <f t="shared" si="196"/>
        <v>9.9967013039724275</v>
      </c>
      <c r="K565" s="21">
        <f t="shared" si="196"/>
        <v>9.9967013039724275</v>
      </c>
      <c r="L565" s="21">
        <f t="shared" si="196"/>
        <v>9.9967013039724275</v>
      </c>
      <c r="M565" s="21">
        <f t="shared" si="196"/>
        <v>9.9967013039724275</v>
      </c>
      <c r="N565" s="21">
        <f t="shared" si="196"/>
        <v>9.9967013039724275</v>
      </c>
      <c r="O565" s="21">
        <f t="shared" si="196"/>
        <v>8.2462580186835002</v>
      </c>
      <c r="P565" s="21">
        <f t="shared" si="196"/>
        <v>8.2462580186835002</v>
      </c>
      <c r="Q565" s="21">
        <f t="shared" si="196"/>
        <v>8.2462580186835002</v>
      </c>
      <c r="R565" s="21">
        <f t="shared" si="196"/>
        <v>8.2462580186835002</v>
      </c>
      <c r="S565" s="21">
        <f t="shared" si="196"/>
        <v>8.2462580186835002</v>
      </c>
      <c r="T565" s="21">
        <f t="shared" si="196"/>
        <v>8.2462580186835002</v>
      </c>
      <c r="U565" s="21">
        <f t="shared" si="196"/>
        <v>6.8361787055340866</v>
      </c>
      <c r="V565" s="21">
        <f t="shared" si="196"/>
        <v>6.8361787055340866</v>
      </c>
      <c r="W565" s="21">
        <f t="shared" si="196"/>
        <v>6.8361787055340866</v>
      </c>
      <c r="X565" s="21">
        <f t="shared" si="196"/>
        <v>6.8361787055340866</v>
      </c>
      <c r="Y565" s="21">
        <f t="shared" si="196"/>
        <v>6.8361787055340866</v>
      </c>
      <c r="Z565" s="21">
        <f t="shared" si="196"/>
        <v>6.8361787055340866</v>
      </c>
      <c r="AA565" s="21">
        <f t="shared" si="196"/>
        <v>0.53144680779455844</v>
      </c>
      <c r="AB565" s="21">
        <f t="shared" si="196"/>
        <v>0.53144680779455844</v>
      </c>
      <c r="AC565" s="21">
        <f t="shared" si="196"/>
        <v>0.53144680779455844</v>
      </c>
      <c r="AD565" s="21">
        <f t="shared" si="196"/>
        <v>1.4810533188995088</v>
      </c>
      <c r="AE565" s="21">
        <f t="shared" si="196"/>
        <v>1.4810533188995088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9.9967013039724275</v>
      </c>
      <c r="D567" s="35">
        <f t="shared" ref="D567:AE567" si="198">+D401</f>
        <v>9.9967013039724275</v>
      </c>
      <c r="E567" s="35">
        <f t="shared" si="198"/>
        <v>9.9967013039724275</v>
      </c>
      <c r="F567" s="35">
        <f t="shared" si="198"/>
        <v>9.9967013039724275</v>
      </c>
      <c r="G567" s="35">
        <f t="shared" si="198"/>
        <v>9.9967013039724275</v>
      </c>
      <c r="H567" s="35">
        <f t="shared" si="198"/>
        <v>9.9967013039724275</v>
      </c>
      <c r="I567" s="35">
        <f t="shared" si="198"/>
        <v>9.9967013039724275</v>
      </c>
      <c r="J567" s="35">
        <f t="shared" si="198"/>
        <v>9.9967013039724275</v>
      </c>
      <c r="K567" s="35">
        <f t="shared" si="198"/>
        <v>9.9967013039724275</v>
      </c>
      <c r="L567" s="35">
        <f t="shared" si="198"/>
        <v>9.9967013039724275</v>
      </c>
      <c r="M567" s="35">
        <f t="shared" si="198"/>
        <v>9.9967013039724275</v>
      </c>
      <c r="N567" s="35">
        <f t="shared" si="198"/>
        <v>9.9967013039724275</v>
      </c>
      <c r="O567" s="35">
        <f t="shared" si="198"/>
        <v>8.2462580186835002</v>
      </c>
      <c r="P567" s="35">
        <f t="shared" si="198"/>
        <v>8.2462580186835002</v>
      </c>
      <c r="Q567" s="35">
        <f t="shared" si="198"/>
        <v>8.2462580186835002</v>
      </c>
      <c r="R567" s="35">
        <f t="shared" si="198"/>
        <v>8.2462580186835002</v>
      </c>
      <c r="S567" s="35">
        <f t="shared" si="198"/>
        <v>8.2462580186835002</v>
      </c>
      <c r="T567" s="35">
        <f t="shared" si="198"/>
        <v>8.2462580186835002</v>
      </c>
      <c r="U567" s="35">
        <f t="shared" si="198"/>
        <v>6.8361787055340866</v>
      </c>
      <c r="V567" s="35">
        <f t="shared" si="198"/>
        <v>6.8361787055340866</v>
      </c>
      <c r="W567" s="35">
        <f t="shared" si="198"/>
        <v>6.8361787055340866</v>
      </c>
      <c r="X567" s="35">
        <f t="shared" si="198"/>
        <v>6.8361787055340866</v>
      </c>
      <c r="Y567" s="35">
        <f t="shared" si="198"/>
        <v>6.8361787055340866</v>
      </c>
      <c r="Z567" s="35">
        <f t="shared" si="198"/>
        <v>6.8361787055340866</v>
      </c>
      <c r="AA567" s="35">
        <f t="shared" si="198"/>
        <v>0.53144680779455844</v>
      </c>
      <c r="AB567" s="35">
        <f t="shared" si="198"/>
        <v>0.53144680779455844</v>
      </c>
      <c r="AC567" s="35">
        <f t="shared" si="198"/>
        <v>0.53144680779455844</v>
      </c>
      <c r="AD567" s="35">
        <f t="shared" si="198"/>
        <v>1.4810533188995088</v>
      </c>
      <c r="AE567" s="35">
        <f t="shared" si="198"/>
        <v>1.4810533188995088</v>
      </c>
    </row>
    <row r="568" spans="1:31" x14ac:dyDescent="0.2">
      <c r="A568" s="9" t="s">
        <v>698</v>
      </c>
      <c r="B568" s="4" t="s">
        <v>657</v>
      </c>
      <c r="C568" s="21">
        <f>+C569+C570</f>
        <v>12.056112467201862</v>
      </c>
      <c r="D568" s="21">
        <f t="shared" ref="D568:AE568" si="199">+D569+D570</f>
        <v>12.640955983130031</v>
      </c>
      <c r="E568" s="21">
        <f t="shared" si="199"/>
        <v>13.320759228787935</v>
      </c>
      <c r="F568" s="21">
        <f t="shared" si="199"/>
        <v>14.000562474445832</v>
      </c>
      <c r="G568" s="21">
        <f t="shared" si="199"/>
        <v>14.680365720103733</v>
      </c>
      <c r="H568" s="21">
        <f t="shared" si="199"/>
        <v>15.360168965761636</v>
      </c>
      <c r="I568" s="21">
        <f t="shared" si="199"/>
        <v>16.039972211419538</v>
      </c>
      <c r="J568" s="21">
        <f t="shared" si="199"/>
        <v>16.719775457077429</v>
      </c>
      <c r="K568" s="21">
        <f t="shared" si="199"/>
        <v>17.39957870273534</v>
      </c>
      <c r="L568" s="21">
        <f t="shared" si="199"/>
        <v>18.079381948393234</v>
      </c>
      <c r="M568" s="21">
        <f t="shared" si="199"/>
        <v>18.759185194051138</v>
      </c>
      <c r="N568" s="21">
        <f t="shared" si="199"/>
        <v>19.438988439709039</v>
      </c>
      <c r="O568" s="21">
        <f t="shared" si="199"/>
        <v>16.721357498296445</v>
      </c>
      <c r="P568" s="21">
        <f t="shared" si="199"/>
        <v>17.245416534362853</v>
      </c>
      <c r="Q568" s="21">
        <f t="shared" si="199"/>
        <v>17.769475570429261</v>
      </c>
      <c r="R568" s="21">
        <f t="shared" si="199"/>
        <v>18.293534606495658</v>
      </c>
      <c r="S568" s="21">
        <f t="shared" si="199"/>
        <v>18.817593642562073</v>
      </c>
      <c r="T568" s="21">
        <f t="shared" si="199"/>
        <v>19.341652678628463</v>
      </c>
      <c r="U568" s="21">
        <f t="shared" si="199"/>
        <v>17.129510716732035</v>
      </c>
      <c r="V568" s="21">
        <f t="shared" si="199"/>
        <v>17.528131968568687</v>
      </c>
      <c r="W568" s="21">
        <f t="shared" si="199"/>
        <v>17.24694997474743</v>
      </c>
      <c r="X568" s="21">
        <f t="shared" si="199"/>
        <v>16.965767980926191</v>
      </c>
      <c r="Y568" s="21">
        <f t="shared" si="199"/>
        <v>16.684585987104931</v>
      </c>
      <c r="Z568" s="21">
        <f t="shared" si="199"/>
        <v>16.403403993283671</v>
      </c>
      <c r="AA568" s="21">
        <f t="shared" si="199"/>
        <v>15.978300264819961</v>
      </c>
      <c r="AB568" s="21">
        <f t="shared" si="199"/>
        <v>15.656998145809627</v>
      </c>
      <c r="AC568" s="21">
        <f t="shared" si="199"/>
        <v>15.335696026799285</v>
      </c>
      <c r="AD568" s="21">
        <f t="shared" si="199"/>
        <v>55.952705986442751</v>
      </c>
      <c r="AE568" s="21">
        <f t="shared" si="199"/>
        <v>57.597070203026789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12.056112467201862</v>
      </c>
      <c r="D570" s="35">
        <f t="shared" ref="D570:AE570" si="201">+D409</f>
        <v>12.640955983130031</v>
      </c>
      <c r="E570" s="35">
        <f t="shared" si="201"/>
        <v>13.320759228787935</v>
      </c>
      <c r="F570" s="35">
        <f t="shared" si="201"/>
        <v>14.000562474445832</v>
      </c>
      <c r="G570" s="35">
        <f t="shared" si="201"/>
        <v>14.680365720103733</v>
      </c>
      <c r="H570" s="35">
        <f t="shared" si="201"/>
        <v>15.360168965761636</v>
      </c>
      <c r="I570" s="35">
        <f t="shared" si="201"/>
        <v>16.039972211419538</v>
      </c>
      <c r="J570" s="35">
        <f t="shared" si="201"/>
        <v>16.719775457077429</v>
      </c>
      <c r="K570" s="35">
        <f t="shared" si="201"/>
        <v>17.39957870273534</v>
      </c>
      <c r="L570" s="35">
        <f t="shared" si="201"/>
        <v>18.079381948393234</v>
      </c>
      <c r="M570" s="35">
        <f t="shared" si="201"/>
        <v>18.759185194051138</v>
      </c>
      <c r="N570" s="35">
        <f t="shared" si="201"/>
        <v>19.438988439709039</v>
      </c>
      <c r="O570" s="35">
        <f t="shared" si="201"/>
        <v>16.721357498296445</v>
      </c>
      <c r="P570" s="35">
        <f t="shared" si="201"/>
        <v>17.245416534362853</v>
      </c>
      <c r="Q570" s="35">
        <f t="shared" si="201"/>
        <v>17.769475570429261</v>
      </c>
      <c r="R570" s="35">
        <f t="shared" si="201"/>
        <v>18.293534606495658</v>
      </c>
      <c r="S570" s="35">
        <f t="shared" si="201"/>
        <v>18.817593642562073</v>
      </c>
      <c r="T570" s="35">
        <f t="shared" si="201"/>
        <v>19.341652678628463</v>
      </c>
      <c r="U570" s="35">
        <f t="shared" si="201"/>
        <v>17.129510716732035</v>
      </c>
      <c r="V570" s="35">
        <f t="shared" si="201"/>
        <v>17.528131968568687</v>
      </c>
      <c r="W570" s="35">
        <f t="shared" si="201"/>
        <v>17.24694997474743</v>
      </c>
      <c r="X570" s="35">
        <f t="shared" si="201"/>
        <v>16.965767980926191</v>
      </c>
      <c r="Y570" s="35">
        <f t="shared" si="201"/>
        <v>16.684585987104931</v>
      </c>
      <c r="Z570" s="35">
        <f t="shared" si="201"/>
        <v>16.403403993283671</v>
      </c>
      <c r="AA570" s="35">
        <f t="shared" si="201"/>
        <v>15.978300264819961</v>
      </c>
      <c r="AB570" s="35">
        <f t="shared" si="201"/>
        <v>15.656998145809627</v>
      </c>
      <c r="AC570" s="35">
        <f t="shared" si="201"/>
        <v>15.335696026799285</v>
      </c>
      <c r="AD570" s="35">
        <f t="shared" si="201"/>
        <v>55.952705986442751</v>
      </c>
      <c r="AE570" s="35">
        <f t="shared" si="201"/>
        <v>57.597070203026789</v>
      </c>
    </row>
    <row r="571" spans="1:31" x14ac:dyDescent="0.2">
      <c r="A571" s="9" t="s">
        <v>708</v>
      </c>
      <c r="B571" s="4" t="s">
        <v>663</v>
      </c>
      <c r="C571" s="21">
        <f>+C572+C573</f>
        <v>3.011617144931523</v>
      </c>
      <c r="D571" s="21">
        <f t="shared" ref="D571:AE571" si="202">+D572+D573</f>
        <v>3.4106431269315225</v>
      </c>
      <c r="E571" s="21">
        <f t="shared" si="202"/>
        <v>3.8096691089315229</v>
      </c>
      <c r="F571" s="21">
        <f t="shared" si="202"/>
        <v>4.2086950909315224</v>
      </c>
      <c r="G571" s="21">
        <f t="shared" si="202"/>
        <v>4.6077210729315228</v>
      </c>
      <c r="H571" s="21">
        <f t="shared" si="202"/>
        <v>5.0067470549315232</v>
      </c>
      <c r="I571" s="21">
        <f t="shared" si="202"/>
        <v>5.4057730369315227</v>
      </c>
      <c r="J571" s="21">
        <f t="shared" si="202"/>
        <v>5.8047990189315222</v>
      </c>
      <c r="K571" s="21">
        <f t="shared" si="202"/>
        <v>6.2038250009315226</v>
      </c>
      <c r="L571" s="21">
        <f t="shared" si="202"/>
        <v>6.6028509829315229</v>
      </c>
      <c r="M571" s="21">
        <f t="shared" si="202"/>
        <v>7.0018769649315225</v>
      </c>
      <c r="N571" s="21">
        <f t="shared" si="202"/>
        <v>7.6404051090936846</v>
      </c>
      <c r="O571" s="21">
        <f t="shared" si="202"/>
        <v>6.7699407445089079</v>
      </c>
      <c r="P571" s="21">
        <f t="shared" si="202"/>
        <v>6.9873925002973714</v>
      </c>
      <c r="Q571" s="21">
        <f t="shared" si="202"/>
        <v>7.2048442560858312</v>
      </c>
      <c r="R571" s="21">
        <f t="shared" si="202"/>
        <v>7.4222960118742929</v>
      </c>
      <c r="S571" s="21">
        <f t="shared" si="202"/>
        <v>7.6397477676627545</v>
      </c>
      <c r="T571" s="21">
        <f t="shared" si="202"/>
        <v>7.8571995234512153</v>
      </c>
      <c r="U571" s="21">
        <f t="shared" si="202"/>
        <v>7.0520001159144385</v>
      </c>
      <c r="V571" s="21">
        <f t="shared" si="202"/>
        <v>7.1231638331227733</v>
      </c>
      <c r="W571" s="21">
        <f t="shared" si="202"/>
        <v>6.7953015683311069</v>
      </c>
      <c r="X571" s="21">
        <f t="shared" si="202"/>
        <v>6.4004682224583611</v>
      </c>
      <c r="Y571" s="21">
        <f t="shared" si="202"/>
        <v>6.0726059576666938</v>
      </c>
      <c r="Z571" s="21">
        <f t="shared" si="202"/>
        <v>5.7447436928750273</v>
      </c>
      <c r="AA571" s="21">
        <f t="shared" si="202"/>
        <v>38.305431777266257</v>
      </c>
      <c r="AB571" s="21">
        <f t="shared" si="202"/>
        <v>38.551183015480539</v>
      </c>
      <c r="AC571" s="21">
        <f t="shared" si="202"/>
        <v>38.796934253694822</v>
      </c>
      <c r="AD571" s="21">
        <f t="shared" si="202"/>
        <v>21.842613459595359</v>
      </c>
      <c r="AE571" s="21">
        <f t="shared" si="202"/>
        <v>22.412431711232866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3.011617144931523</v>
      </c>
      <c r="D573" s="35">
        <f t="shared" ref="D573:AE573" si="204">+D417</f>
        <v>3.4106431269315225</v>
      </c>
      <c r="E573" s="35">
        <f t="shared" si="204"/>
        <v>3.8096691089315229</v>
      </c>
      <c r="F573" s="35">
        <f t="shared" si="204"/>
        <v>4.2086950909315224</v>
      </c>
      <c r="G573" s="35">
        <f t="shared" si="204"/>
        <v>4.6077210729315228</v>
      </c>
      <c r="H573" s="35">
        <f t="shared" si="204"/>
        <v>5.0067470549315232</v>
      </c>
      <c r="I573" s="35">
        <f t="shared" si="204"/>
        <v>5.4057730369315227</v>
      </c>
      <c r="J573" s="35">
        <f t="shared" si="204"/>
        <v>5.8047990189315222</v>
      </c>
      <c r="K573" s="35">
        <f t="shared" si="204"/>
        <v>6.2038250009315226</v>
      </c>
      <c r="L573" s="35">
        <f t="shared" si="204"/>
        <v>6.6028509829315229</v>
      </c>
      <c r="M573" s="35">
        <f t="shared" si="204"/>
        <v>7.0018769649315225</v>
      </c>
      <c r="N573" s="35">
        <f t="shared" si="204"/>
        <v>7.6404051090936846</v>
      </c>
      <c r="O573" s="35">
        <f t="shared" si="204"/>
        <v>6.7699407445089079</v>
      </c>
      <c r="P573" s="35">
        <f t="shared" si="204"/>
        <v>6.9873925002973714</v>
      </c>
      <c r="Q573" s="35">
        <f t="shared" si="204"/>
        <v>7.2048442560858312</v>
      </c>
      <c r="R573" s="35">
        <f t="shared" si="204"/>
        <v>7.4222960118742929</v>
      </c>
      <c r="S573" s="35">
        <f t="shared" si="204"/>
        <v>7.6397477676627545</v>
      </c>
      <c r="T573" s="35">
        <f t="shared" si="204"/>
        <v>7.8571995234512153</v>
      </c>
      <c r="U573" s="35">
        <f t="shared" si="204"/>
        <v>7.0520001159144385</v>
      </c>
      <c r="V573" s="35">
        <f t="shared" si="204"/>
        <v>7.1231638331227733</v>
      </c>
      <c r="W573" s="35">
        <f t="shared" si="204"/>
        <v>6.7953015683311069</v>
      </c>
      <c r="X573" s="35">
        <f t="shared" si="204"/>
        <v>6.4004682224583611</v>
      </c>
      <c r="Y573" s="35">
        <f t="shared" si="204"/>
        <v>6.0726059576666938</v>
      </c>
      <c r="Z573" s="35">
        <f t="shared" si="204"/>
        <v>5.7447436928750273</v>
      </c>
      <c r="AA573" s="35">
        <f t="shared" si="204"/>
        <v>38.305431777266257</v>
      </c>
      <c r="AB573" s="35">
        <f t="shared" si="204"/>
        <v>38.551183015480539</v>
      </c>
      <c r="AC573" s="35">
        <f t="shared" si="204"/>
        <v>38.796934253694822</v>
      </c>
      <c r="AD573" s="35">
        <f t="shared" si="204"/>
        <v>21.842613459595359</v>
      </c>
      <c r="AE573" s="35">
        <f t="shared" si="204"/>
        <v>22.412431711232866</v>
      </c>
    </row>
    <row r="574" spans="1:31" x14ac:dyDescent="0.2">
      <c r="A574" s="9" t="s">
        <v>718</v>
      </c>
      <c r="B574" s="4" t="s">
        <v>719</v>
      </c>
      <c r="C574" s="37">
        <f>+C423</f>
        <v>-1580.6313719948246</v>
      </c>
      <c r="D574" s="37">
        <f t="shared" ref="D574:AE574" si="205">+D423</f>
        <v>-1306.8136691206855</v>
      </c>
      <c r="E574" s="37">
        <f t="shared" si="205"/>
        <v>-1210.8879338883146</v>
      </c>
      <c r="F574" s="37">
        <f t="shared" si="205"/>
        <v>-1178.5811990429763</v>
      </c>
      <c r="G574" s="37">
        <f t="shared" si="205"/>
        <v>-1394.4058562069677</v>
      </c>
      <c r="H574" s="37">
        <f t="shared" si="205"/>
        <v>-1713.9197187869104</v>
      </c>
      <c r="I574" s="37">
        <f t="shared" si="205"/>
        <v>-1606.6949356668008</v>
      </c>
      <c r="J574" s="37">
        <f t="shared" si="205"/>
        <v>-1740.4056525884687</v>
      </c>
      <c r="K574" s="37">
        <f t="shared" si="205"/>
        <v>-1491.3175009336157</v>
      </c>
      <c r="L574" s="37">
        <f t="shared" si="205"/>
        <v>-1938.915895813431</v>
      </c>
      <c r="M574" s="37">
        <f t="shared" si="205"/>
        <v>-1932.2645169919415</v>
      </c>
      <c r="N574" s="37">
        <f t="shared" si="205"/>
        <v>-2051.3302274928856</v>
      </c>
      <c r="O574" s="37">
        <f t="shared" si="205"/>
        <v>-2454.4566906447476</v>
      </c>
      <c r="P574" s="37">
        <f t="shared" si="205"/>
        <v>-2792.6617045526568</v>
      </c>
      <c r="Q574" s="37">
        <f t="shared" si="205"/>
        <v>-2751.2963145707035</v>
      </c>
      <c r="R574" s="37">
        <f t="shared" si="205"/>
        <v>-3085.411174011791</v>
      </c>
      <c r="S574" s="37">
        <f t="shared" si="205"/>
        <v>-3444.2089725444766</v>
      </c>
      <c r="T574" s="37">
        <f t="shared" si="205"/>
        <v>-3118.1034683446583</v>
      </c>
      <c r="U574" s="37">
        <f t="shared" si="205"/>
        <v>-3053.1731846987227</v>
      </c>
      <c r="V574" s="37">
        <f t="shared" si="205"/>
        <v>-2043.374973443257</v>
      </c>
      <c r="W574" s="37">
        <f t="shared" si="205"/>
        <v>-2484.4067716564678</v>
      </c>
      <c r="X574" s="37">
        <f t="shared" si="205"/>
        <v>-2675.6524622012571</v>
      </c>
      <c r="Y574" s="37">
        <f t="shared" si="205"/>
        <v>-2319.8187057291866</v>
      </c>
      <c r="Z574" s="37">
        <f t="shared" si="205"/>
        <v>-2339.2538515796255</v>
      </c>
      <c r="AA574" s="37">
        <f t="shared" si="205"/>
        <v>-2302.9409951508223</v>
      </c>
      <c r="AB574" s="37">
        <f t="shared" si="205"/>
        <v>-2562.2458591180093</v>
      </c>
      <c r="AC574" s="37">
        <f t="shared" si="205"/>
        <v>-2673.4231740066512</v>
      </c>
      <c r="AD574" s="37">
        <f t="shared" si="205"/>
        <v>-2570.1675671628805</v>
      </c>
      <c r="AE574" s="37">
        <f t="shared" si="205"/>
        <v>-2662.9527607960517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171.12540709131244</v>
      </c>
      <c r="D576" s="28">
        <f t="shared" ref="D576:AE576" si="207">+D577+D578+D579+D580+D581</f>
        <v>169.72071386447752</v>
      </c>
      <c r="E576" s="28">
        <f t="shared" si="207"/>
        <v>178.1781441375943</v>
      </c>
      <c r="F576" s="28">
        <f t="shared" si="207"/>
        <v>185.82116444954247</v>
      </c>
      <c r="G576" s="28">
        <f t="shared" si="207"/>
        <v>192.82200809852051</v>
      </c>
      <c r="H576" s="28">
        <f t="shared" si="207"/>
        <v>206.04504092878071</v>
      </c>
      <c r="I576" s="28">
        <f t="shared" si="207"/>
        <v>212.30219682902018</v>
      </c>
      <c r="J576" s="28">
        <f t="shared" si="207"/>
        <v>215.65968329394519</v>
      </c>
      <c r="K576" s="28">
        <f t="shared" si="207"/>
        <v>216.53972486597894</v>
      </c>
      <c r="L576" s="28">
        <f t="shared" si="207"/>
        <v>224.39013403746256</v>
      </c>
      <c r="M576" s="28">
        <f t="shared" si="207"/>
        <v>241.4422724695857</v>
      </c>
      <c r="N576" s="28">
        <f t="shared" si="207"/>
        <v>248.08928908150074</v>
      </c>
      <c r="O576" s="28">
        <f t="shared" si="207"/>
        <v>245.01257385098944</v>
      </c>
      <c r="P576" s="28">
        <f t="shared" si="207"/>
        <v>320.81214406756982</v>
      </c>
      <c r="Q576" s="28">
        <f t="shared" si="207"/>
        <v>371.0867276447151</v>
      </c>
      <c r="R576" s="28">
        <f t="shared" si="207"/>
        <v>434.37808770376699</v>
      </c>
      <c r="S576" s="28">
        <f t="shared" si="207"/>
        <v>480.12277094824015</v>
      </c>
      <c r="T576" s="28">
        <f t="shared" si="207"/>
        <v>413.20509583587534</v>
      </c>
      <c r="U576" s="28">
        <f t="shared" si="207"/>
        <v>444.46324366679562</v>
      </c>
      <c r="V576" s="28">
        <f t="shared" si="207"/>
        <v>459.56316059853395</v>
      </c>
      <c r="W576" s="28">
        <f t="shared" si="207"/>
        <v>467.16867312697929</v>
      </c>
      <c r="X576" s="28">
        <f t="shared" si="207"/>
        <v>530.71030596146977</v>
      </c>
      <c r="Y576" s="28">
        <f t="shared" si="207"/>
        <v>436.38061621902006</v>
      </c>
      <c r="Z576" s="28">
        <f t="shared" si="207"/>
        <v>547.58054155788193</v>
      </c>
      <c r="AA576" s="28">
        <f t="shared" si="207"/>
        <v>609.57086531611958</v>
      </c>
      <c r="AB576" s="28">
        <f t="shared" si="207"/>
        <v>641.11502078912395</v>
      </c>
      <c r="AC576" s="28">
        <f t="shared" si="207"/>
        <v>681.97171652516909</v>
      </c>
      <c r="AD576" s="28">
        <f t="shared" si="207"/>
        <v>809.87820460428873</v>
      </c>
      <c r="AE576" s="28">
        <f t="shared" si="207"/>
        <v>840.95755062123203</v>
      </c>
    </row>
    <row r="577" spans="1:31" x14ac:dyDescent="0.2">
      <c r="A577" s="9" t="s">
        <v>723</v>
      </c>
      <c r="B577" s="4" t="s">
        <v>724</v>
      </c>
      <c r="C577" s="37">
        <f>+C426</f>
        <v>59.616845778436016</v>
      </c>
      <c r="D577" s="37">
        <f t="shared" ref="D577:AE577" si="208">+D426</f>
        <v>61.300065648640718</v>
      </c>
      <c r="E577" s="37">
        <f t="shared" si="208"/>
        <v>69.793552379541396</v>
      </c>
      <c r="F577" s="37">
        <f t="shared" si="208"/>
        <v>78.913744813644797</v>
      </c>
      <c r="G577" s="37">
        <f t="shared" si="208"/>
        <v>86.944812299941404</v>
      </c>
      <c r="H577" s="37">
        <f t="shared" si="208"/>
        <v>95.142580254267841</v>
      </c>
      <c r="I577" s="37">
        <f t="shared" si="208"/>
        <v>104.71740078592785</v>
      </c>
      <c r="J577" s="37">
        <f t="shared" si="208"/>
        <v>113.87554669005308</v>
      </c>
      <c r="K577" s="37">
        <f t="shared" si="208"/>
        <v>123.42412362328099</v>
      </c>
      <c r="L577" s="37">
        <f t="shared" si="208"/>
        <v>132.42250021217313</v>
      </c>
      <c r="M577" s="37">
        <f t="shared" si="208"/>
        <v>145.24198050758872</v>
      </c>
      <c r="N577" s="37">
        <f t="shared" si="208"/>
        <v>162.13085110602643</v>
      </c>
      <c r="O577" s="37">
        <f t="shared" si="208"/>
        <v>175.05951762577428</v>
      </c>
      <c r="P577" s="37">
        <f t="shared" si="208"/>
        <v>189.24081102505389</v>
      </c>
      <c r="Q577" s="37">
        <f t="shared" si="208"/>
        <v>205.35508260301287</v>
      </c>
      <c r="R577" s="37">
        <f t="shared" si="208"/>
        <v>244.6642229637348</v>
      </c>
      <c r="S577" s="37">
        <f t="shared" si="208"/>
        <v>259.72441440616791</v>
      </c>
      <c r="T577" s="37">
        <f t="shared" si="208"/>
        <v>213.58474937089733</v>
      </c>
      <c r="U577" s="37">
        <f t="shared" si="208"/>
        <v>248.69698366879859</v>
      </c>
      <c r="V577" s="37">
        <f t="shared" si="208"/>
        <v>302.67577593209074</v>
      </c>
      <c r="W577" s="37">
        <f t="shared" si="208"/>
        <v>337.92387107081072</v>
      </c>
      <c r="X577" s="37">
        <f t="shared" si="208"/>
        <v>360.14625820946583</v>
      </c>
      <c r="Y577" s="37">
        <f t="shared" si="208"/>
        <v>284.30454946678537</v>
      </c>
      <c r="Z577" s="37">
        <f t="shared" si="208"/>
        <v>389.12217160048982</v>
      </c>
      <c r="AA577" s="37">
        <f t="shared" si="208"/>
        <v>420.5966626955427</v>
      </c>
      <c r="AB577" s="37">
        <f t="shared" si="208"/>
        <v>440.31810870758363</v>
      </c>
      <c r="AC577" s="37">
        <f t="shared" si="208"/>
        <v>481.85277496944792</v>
      </c>
      <c r="AD577" s="37">
        <f t="shared" si="208"/>
        <v>610.94987845152582</v>
      </c>
      <c r="AE577" s="37">
        <f t="shared" si="208"/>
        <v>634.42227130636059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4.3795371214144065</v>
      </c>
      <c r="D579" s="35">
        <f t="shared" si="210"/>
        <v>4.4488656388492354</v>
      </c>
      <c r="E579" s="35">
        <f t="shared" si="210"/>
        <v>4.3882330835252006</v>
      </c>
      <c r="F579" s="35">
        <f t="shared" si="210"/>
        <v>4.4433794313710715</v>
      </c>
      <c r="G579" s="35">
        <f t="shared" si="210"/>
        <v>4.4699395928766528</v>
      </c>
      <c r="H579" s="35">
        <f t="shared" si="210"/>
        <v>4.5664509699556026</v>
      </c>
      <c r="I579" s="35">
        <f t="shared" si="210"/>
        <v>4.6622015460329607</v>
      </c>
      <c r="J579" s="35">
        <f t="shared" si="210"/>
        <v>4.7699750818476643</v>
      </c>
      <c r="K579" s="35">
        <f t="shared" si="210"/>
        <v>4.8160540979659991</v>
      </c>
      <c r="L579" s="35">
        <f t="shared" si="210"/>
        <v>4.7625475917646449</v>
      </c>
      <c r="M579" s="35">
        <f t="shared" si="210"/>
        <v>4.8238961718287783</v>
      </c>
      <c r="N579" s="35">
        <f t="shared" si="210"/>
        <v>4.8397691458805596</v>
      </c>
      <c r="O579" s="35">
        <f t="shared" si="210"/>
        <v>5.0952071470633102</v>
      </c>
      <c r="P579" s="35">
        <f t="shared" si="210"/>
        <v>5.5180359208780398</v>
      </c>
      <c r="Q579" s="35">
        <f t="shared" si="210"/>
        <v>5.7869725813606534</v>
      </c>
      <c r="R579" s="35">
        <f t="shared" si="210"/>
        <v>5.9663239937115575</v>
      </c>
      <c r="S579" s="35">
        <f t="shared" si="210"/>
        <v>6.5957931320110319</v>
      </c>
      <c r="T579" s="35">
        <f t="shared" si="210"/>
        <v>7.2365190651029456</v>
      </c>
      <c r="U579" s="35">
        <f t="shared" si="210"/>
        <v>7.721153712307002</v>
      </c>
      <c r="V579" s="35">
        <f t="shared" si="210"/>
        <v>7.8046330582242538</v>
      </c>
      <c r="W579" s="35">
        <f t="shared" si="210"/>
        <v>7.8457499360277403</v>
      </c>
      <c r="X579" s="35">
        <f t="shared" si="210"/>
        <v>7.8527548997070982</v>
      </c>
      <c r="Y579" s="35">
        <f t="shared" si="210"/>
        <v>7.8368724440046895</v>
      </c>
      <c r="Z579" s="35">
        <f t="shared" si="210"/>
        <v>7.911372036458836</v>
      </c>
      <c r="AA579" s="35">
        <f t="shared" si="210"/>
        <v>8.1603517768211162</v>
      </c>
      <c r="AB579" s="35">
        <f t="shared" si="210"/>
        <v>8.4265801587564031</v>
      </c>
      <c r="AC579" s="35">
        <f t="shared" si="210"/>
        <v>8.6899770703520449</v>
      </c>
      <c r="AD579" s="35">
        <f t="shared" si="210"/>
        <v>8.6406211575377991</v>
      </c>
      <c r="AE579" s="35">
        <f t="shared" si="210"/>
        <v>9.1194136376033228</v>
      </c>
    </row>
    <row r="580" spans="1:31" x14ac:dyDescent="0.2">
      <c r="A580" s="9" t="s">
        <v>736</v>
      </c>
      <c r="B580" s="4" t="s">
        <v>737</v>
      </c>
      <c r="C580" s="35">
        <f>+C434</f>
        <v>107.12902419146202</v>
      </c>
      <c r="D580" s="35">
        <f t="shared" ref="D580:AE580" si="211">+D434</f>
        <v>103.97178257698756</v>
      </c>
      <c r="E580" s="35">
        <f t="shared" si="211"/>
        <v>103.99635867452768</v>
      </c>
      <c r="F580" s="35">
        <f t="shared" si="211"/>
        <v>102.4640402045266</v>
      </c>
      <c r="G580" s="35">
        <f t="shared" si="211"/>
        <v>101.40725620570245</v>
      </c>
      <c r="H580" s="35">
        <f t="shared" si="211"/>
        <v>106.33600970455727</v>
      </c>
      <c r="I580" s="35">
        <f t="shared" si="211"/>
        <v>102.92259449705936</v>
      </c>
      <c r="J580" s="35">
        <f t="shared" si="211"/>
        <v>97.014161522044432</v>
      </c>
      <c r="K580" s="35">
        <f t="shared" si="211"/>
        <v>88.299547144731932</v>
      </c>
      <c r="L580" s="35">
        <f t="shared" si="211"/>
        <v>87.205086233524781</v>
      </c>
      <c r="M580" s="35">
        <f t="shared" si="211"/>
        <v>91.376395790168203</v>
      </c>
      <c r="N580" s="35">
        <f t="shared" si="211"/>
        <v>81.118668829593744</v>
      </c>
      <c r="O580" s="35">
        <f t="shared" si="211"/>
        <v>64.857849078151858</v>
      </c>
      <c r="P580" s="35">
        <f t="shared" si="211"/>
        <v>126.05329712163788</v>
      </c>
      <c r="Q580" s="35">
        <f t="shared" si="211"/>
        <v>159.94467246034156</v>
      </c>
      <c r="R580" s="35">
        <f t="shared" si="211"/>
        <v>183.74754074632062</v>
      </c>
      <c r="S580" s="35">
        <f t="shared" si="211"/>
        <v>213.80256341006123</v>
      </c>
      <c r="T580" s="35">
        <f t="shared" si="211"/>
        <v>192.38382739987503</v>
      </c>
      <c r="U580" s="35">
        <f t="shared" si="211"/>
        <v>188.04510628569003</v>
      </c>
      <c r="V580" s="35">
        <f t="shared" si="211"/>
        <v>149.08275160821896</v>
      </c>
      <c r="W580" s="35">
        <f t="shared" si="211"/>
        <v>121.39905212014084</v>
      </c>
      <c r="X580" s="35">
        <f t="shared" si="211"/>
        <v>162.71129285229682</v>
      </c>
      <c r="Y580" s="35">
        <f t="shared" si="211"/>
        <v>144.23919430822997</v>
      </c>
      <c r="Z580" s="35">
        <f t="shared" si="211"/>
        <v>150.54699792093328</v>
      </c>
      <c r="AA580" s="35">
        <f t="shared" si="211"/>
        <v>180.81385084375569</v>
      </c>
      <c r="AB580" s="35">
        <f t="shared" si="211"/>
        <v>192.37033192278386</v>
      </c>
      <c r="AC580" s="35">
        <f t="shared" si="211"/>
        <v>191.42896448536914</v>
      </c>
      <c r="AD580" s="35">
        <f t="shared" si="211"/>
        <v>190.28770499522508</v>
      </c>
      <c r="AE580" s="35">
        <f t="shared" si="211"/>
        <v>197.41586567726813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2107.2635352913244</v>
      </c>
      <c r="D599" s="28">
        <f t="shared" si="218"/>
        <v>4245.4700726222754</v>
      </c>
      <c r="E599" s="28">
        <f t="shared" si="218"/>
        <v>4037.5096197853863</v>
      </c>
      <c r="F599" s="28">
        <f t="shared" si="218"/>
        <v>5031.0500216280761</v>
      </c>
      <c r="G599" s="28">
        <f t="shared" si="218"/>
        <v>5174.6948466012991</v>
      </c>
      <c r="H599" s="28">
        <f t="shared" si="218"/>
        <v>4687.6006982978215</v>
      </c>
      <c r="I599" s="28">
        <f t="shared" si="218"/>
        <v>3911.2052331618083</v>
      </c>
      <c r="J599" s="28">
        <f t="shared" si="218"/>
        <v>6212.337514969855</v>
      </c>
      <c r="K599" s="28">
        <f t="shared" si="218"/>
        <v>3940.7892825904369</v>
      </c>
      <c r="L599" s="28">
        <f t="shared" si="218"/>
        <v>14237.116929765592</v>
      </c>
      <c r="M599" s="28">
        <f t="shared" si="218"/>
        <v>3608.5578630973637</v>
      </c>
      <c r="N599" s="28">
        <f t="shared" si="218"/>
        <v>3319.2400005232689</v>
      </c>
      <c r="O599" s="28">
        <f t="shared" si="218"/>
        <v>8737.0693274083769</v>
      </c>
      <c r="P599" s="28">
        <f t="shared" si="218"/>
        <v>4857.4730259618282</v>
      </c>
      <c r="Q599" s="28">
        <f t="shared" si="218"/>
        <v>5571.4411948654306</v>
      </c>
      <c r="R599" s="28">
        <f t="shared" si="218"/>
        <v>6654.7817966753091</v>
      </c>
      <c r="S599" s="28">
        <f t="shared" si="218"/>
        <v>7246.6021861790277</v>
      </c>
      <c r="T599" s="28">
        <f t="shared" si="218"/>
        <v>15446.576934717255</v>
      </c>
      <c r="U599" s="28">
        <f t="shared" si="218"/>
        <v>13299.682591010556</v>
      </c>
      <c r="V599" s="28">
        <f t="shared" si="218"/>
        <v>10762.401915836057</v>
      </c>
      <c r="W599" s="28">
        <f t="shared" si="218"/>
        <v>4294.8462803747943</v>
      </c>
      <c r="X599" s="28">
        <f t="shared" si="218"/>
        <v>6685.2947765480239</v>
      </c>
      <c r="Y599" s="28">
        <f t="shared" si="218"/>
        <v>13166.10417291814</v>
      </c>
      <c r="Z599" s="28">
        <f t="shared" si="218"/>
        <v>8598.8696385057465</v>
      </c>
      <c r="AA599" s="28">
        <f t="shared" si="218"/>
        <v>7582.5341221805629</v>
      </c>
      <c r="AB599" s="28">
        <f t="shared" si="218"/>
        <v>12519.326253383761</v>
      </c>
      <c r="AC599" s="28">
        <f t="shared" si="218"/>
        <v>9506.4238283450668</v>
      </c>
      <c r="AD599" s="28">
        <f t="shared" si="218"/>
        <v>26576.934543247047</v>
      </c>
      <c r="AE599" s="28">
        <f t="shared" si="218"/>
        <v>13189.067456347493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6053.5839644946354</v>
      </c>
      <c r="D600" s="28">
        <f t="shared" si="219"/>
        <v>5960.5763432403046</v>
      </c>
      <c r="E600" s="28">
        <f t="shared" si="219"/>
        <v>6124.2129460302822</v>
      </c>
      <c r="F600" s="28">
        <f t="shared" si="219"/>
        <v>6273.3157708199205</v>
      </c>
      <c r="G600" s="28">
        <f t="shared" si="219"/>
        <v>5937.4085540647484</v>
      </c>
      <c r="H600" s="28">
        <f t="shared" si="219"/>
        <v>5877.2925859687066</v>
      </c>
      <c r="I600" s="28">
        <f t="shared" si="219"/>
        <v>6756.9410136243869</v>
      </c>
      <c r="J600" s="28">
        <f t="shared" si="219"/>
        <v>7178.3600273972697</v>
      </c>
      <c r="K600" s="28">
        <f t="shared" si="219"/>
        <v>7753.2945673576542</v>
      </c>
      <c r="L600" s="28">
        <f t="shared" si="219"/>
        <v>7567.1373101957124</v>
      </c>
      <c r="M600" s="28">
        <f t="shared" si="219"/>
        <v>7187.2046588955072</v>
      </c>
      <c r="N600" s="28">
        <f t="shared" si="219"/>
        <v>6929.4288431200794</v>
      </c>
      <c r="O600" s="28">
        <f t="shared" si="219"/>
        <v>7231.6253826731881</v>
      </c>
      <c r="P600" s="28">
        <f t="shared" si="219"/>
        <v>7354.7255147784499</v>
      </c>
      <c r="Q600" s="28">
        <f t="shared" si="219"/>
        <v>8192.9837965904389</v>
      </c>
      <c r="R600" s="28">
        <f t="shared" si="219"/>
        <v>7903.0451781941656</v>
      </c>
      <c r="S600" s="28">
        <f t="shared" si="219"/>
        <v>8113.4813488108148</v>
      </c>
      <c r="T600" s="28">
        <f t="shared" si="219"/>
        <v>9479.3030069636116</v>
      </c>
      <c r="U600" s="28">
        <f t="shared" si="219"/>
        <v>8812.7442747454406</v>
      </c>
      <c r="V600" s="28">
        <f t="shared" si="219"/>
        <v>8098.7642001573395</v>
      </c>
      <c r="W600" s="28">
        <f t="shared" si="219"/>
        <v>5518.1966433904036</v>
      </c>
      <c r="X600" s="28">
        <f t="shared" si="219"/>
        <v>7738.0234648095629</v>
      </c>
      <c r="Y600" s="28">
        <f t="shared" si="219"/>
        <v>10233.969367761796</v>
      </c>
      <c r="Z600" s="28">
        <f t="shared" si="219"/>
        <v>10699.838195028331</v>
      </c>
      <c r="AA600" s="28">
        <f t="shared" si="219"/>
        <v>8358.7608802760951</v>
      </c>
      <c r="AB600" s="28">
        <f t="shared" si="219"/>
        <v>11135.971027007236</v>
      </c>
      <c r="AC600" s="28">
        <f t="shared" si="219"/>
        <v>11315.216897180486</v>
      </c>
      <c r="AD600" s="28">
        <f t="shared" si="219"/>
        <v>12198.111507013353</v>
      </c>
      <c r="AE600" s="28">
        <f t="shared" si="219"/>
        <v>11842.549240149172</v>
      </c>
    </row>
    <row r="601" spans="1:31" x14ac:dyDescent="0.2">
      <c r="A601" s="8" t="s">
        <v>23</v>
      </c>
      <c r="B601" s="4" t="s">
        <v>24</v>
      </c>
      <c r="C601" s="90">
        <f>+C457</f>
        <v>4939.6434901564207</v>
      </c>
      <c r="D601" s="90">
        <f t="shared" ref="D601:AE601" si="220">+D457</f>
        <v>4941.9683640880448</v>
      </c>
      <c r="E601" s="90">
        <f t="shared" si="220"/>
        <v>5352.0683884853624</v>
      </c>
      <c r="F601" s="90">
        <f t="shared" si="220"/>
        <v>5610.9513122869248</v>
      </c>
      <c r="G601" s="90">
        <f t="shared" si="220"/>
        <v>5431.8307182109265</v>
      </c>
      <c r="H601" s="90">
        <f t="shared" si="220"/>
        <v>5508.5710748110405</v>
      </c>
      <c r="I601" s="90">
        <f t="shared" si="220"/>
        <v>6476.8746326490118</v>
      </c>
      <c r="J601" s="90">
        <f t="shared" si="220"/>
        <v>6988.7261041737747</v>
      </c>
      <c r="K601" s="90">
        <f t="shared" si="220"/>
        <v>7585.5950810857512</v>
      </c>
      <c r="L601" s="90">
        <f t="shared" si="220"/>
        <v>7417.1765768887008</v>
      </c>
      <c r="M601" s="90">
        <f t="shared" si="220"/>
        <v>7010.050539361896</v>
      </c>
      <c r="N601" s="90">
        <f t="shared" si="220"/>
        <v>6751.5640303102491</v>
      </c>
      <c r="O601" s="90">
        <f t="shared" si="220"/>
        <v>7069.0628855874929</v>
      </c>
      <c r="P601" s="90">
        <f t="shared" si="220"/>
        <v>7205.4386615304766</v>
      </c>
      <c r="Q601" s="90">
        <f t="shared" si="220"/>
        <v>8037.5191206585368</v>
      </c>
      <c r="R601" s="90">
        <f t="shared" si="220"/>
        <v>7760.7041904484213</v>
      </c>
      <c r="S601" s="90">
        <f t="shared" si="220"/>
        <v>8002.2982026259751</v>
      </c>
      <c r="T601" s="90">
        <f t="shared" si="220"/>
        <v>9320.5426940908092</v>
      </c>
      <c r="U601" s="90">
        <f t="shared" si="220"/>
        <v>8643.1077134641964</v>
      </c>
      <c r="V601" s="90">
        <f t="shared" si="220"/>
        <v>7947.7504778581651</v>
      </c>
      <c r="W601" s="90">
        <f t="shared" si="220"/>
        <v>5377.0070361147282</v>
      </c>
      <c r="X601" s="90">
        <f t="shared" si="220"/>
        <v>7557.6971399153817</v>
      </c>
      <c r="Y601" s="90">
        <f t="shared" si="220"/>
        <v>10014.009823052114</v>
      </c>
      <c r="Z601" s="90">
        <f t="shared" si="220"/>
        <v>10473.876603989454</v>
      </c>
      <c r="AA601" s="90">
        <f t="shared" si="220"/>
        <v>8091.9947770318367</v>
      </c>
      <c r="AB601" s="90">
        <f t="shared" si="220"/>
        <v>10938.434868588587</v>
      </c>
      <c r="AC601" s="90">
        <f t="shared" si="220"/>
        <v>11154.70727300798</v>
      </c>
      <c r="AD601" s="90">
        <f t="shared" si="220"/>
        <v>12080.554305821193</v>
      </c>
      <c r="AE601" s="90">
        <f t="shared" si="220"/>
        <v>11744.952608603135</v>
      </c>
    </row>
    <row r="602" spans="1:31" x14ac:dyDescent="0.2">
      <c r="A602" s="9" t="s">
        <v>142</v>
      </c>
      <c r="B602" s="4" t="s">
        <v>143</v>
      </c>
      <c r="C602" s="90">
        <f>+C463</f>
        <v>1113.9404743382142</v>
      </c>
      <c r="D602" s="90">
        <f t="shared" ref="D602:AE602" si="221">+D463</f>
        <v>1018.6079791522598</v>
      </c>
      <c r="E602" s="90">
        <f t="shared" si="221"/>
        <v>772.14455754491996</v>
      </c>
      <c r="F602" s="90">
        <f t="shared" si="221"/>
        <v>662.36445853299597</v>
      </c>
      <c r="G602" s="90">
        <f t="shared" si="221"/>
        <v>505.57783585382157</v>
      </c>
      <c r="H602" s="90">
        <f t="shared" si="221"/>
        <v>368.72151115766644</v>
      </c>
      <c r="I602" s="90">
        <f t="shared" si="221"/>
        <v>280.06638097537541</v>
      </c>
      <c r="J602" s="90">
        <f t="shared" si="221"/>
        <v>189.63392322349497</v>
      </c>
      <c r="K602" s="90">
        <f t="shared" si="221"/>
        <v>167.69948627190291</v>
      </c>
      <c r="L602" s="90">
        <f t="shared" si="221"/>
        <v>149.96073330701165</v>
      </c>
      <c r="M602" s="90">
        <f t="shared" si="221"/>
        <v>177.15411953361158</v>
      </c>
      <c r="N602" s="90">
        <f t="shared" si="221"/>
        <v>177.86481280983062</v>
      </c>
      <c r="O602" s="90">
        <f t="shared" si="221"/>
        <v>162.56249708569533</v>
      </c>
      <c r="P602" s="90">
        <f t="shared" si="221"/>
        <v>149.28685324797362</v>
      </c>
      <c r="Q602" s="90">
        <f t="shared" si="221"/>
        <v>155.46467593190221</v>
      </c>
      <c r="R602" s="90">
        <f t="shared" si="221"/>
        <v>142.34098774574409</v>
      </c>
      <c r="S602" s="90">
        <f t="shared" si="221"/>
        <v>111.18314618483944</v>
      </c>
      <c r="T602" s="90">
        <f t="shared" si="221"/>
        <v>158.76031287280276</v>
      </c>
      <c r="U602" s="90">
        <f t="shared" si="221"/>
        <v>169.63656128124393</v>
      </c>
      <c r="V602" s="90">
        <f t="shared" si="221"/>
        <v>151.01372229917413</v>
      </c>
      <c r="W602" s="90">
        <f t="shared" si="221"/>
        <v>141.18960727567526</v>
      </c>
      <c r="X602" s="90">
        <f t="shared" si="221"/>
        <v>180.32632489418086</v>
      </c>
      <c r="Y602" s="90">
        <f t="shared" si="221"/>
        <v>219.95954470968098</v>
      </c>
      <c r="Z602" s="90">
        <f t="shared" si="221"/>
        <v>225.96159103887734</v>
      </c>
      <c r="AA602" s="90">
        <f t="shared" si="221"/>
        <v>266.76610324425758</v>
      </c>
      <c r="AB602" s="90">
        <f t="shared" si="221"/>
        <v>197.53615841864919</v>
      </c>
      <c r="AC602" s="90">
        <f t="shared" si="221"/>
        <v>160.50962417250523</v>
      </c>
      <c r="AD602" s="90">
        <f t="shared" si="221"/>
        <v>117.55720119215998</v>
      </c>
      <c r="AE602" s="90">
        <f t="shared" si="221"/>
        <v>97.596631546037401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578.20794862631953</v>
      </c>
      <c r="D604" s="28">
        <f t="shared" si="223"/>
        <v>508.10755176576413</v>
      </c>
      <c r="E604" s="28">
        <f t="shared" si="223"/>
        <v>590.82708137427358</v>
      </c>
      <c r="F604" s="28">
        <f t="shared" si="223"/>
        <v>588.09161729687776</v>
      </c>
      <c r="G604" s="28">
        <f t="shared" si="223"/>
        <v>662.43737458935345</v>
      </c>
      <c r="H604" s="28">
        <f t="shared" si="223"/>
        <v>757.66096379860403</v>
      </c>
      <c r="I604" s="28">
        <f t="shared" si="223"/>
        <v>740.80992721917187</v>
      </c>
      <c r="J604" s="28">
        <f t="shared" si="223"/>
        <v>572.75414106832159</v>
      </c>
      <c r="K604" s="28">
        <f t="shared" si="223"/>
        <v>737.41469044062603</v>
      </c>
      <c r="L604" s="28">
        <f t="shared" si="223"/>
        <v>753.0805045920423</v>
      </c>
      <c r="M604" s="28">
        <f t="shared" si="223"/>
        <v>871.35880942579354</v>
      </c>
      <c r="N604" s="28">
        <f t="shared" si="223"/>
        <v>721.742818583396</v>
      </c>
      <c r="O604" s="28">
        <f t="shared" si="223"/>
        <v>806.39231039263041</v>
      </c>
      <c r="P604" s="28">
        <f t="shared" si="223"/>
        <v>846.13303805165754</v>
      </c>
      <c r="Q604" s="28">
        <f t="shared" si="223"/>
        <v>848.12906222702043</v>
      </c>
      <c r="R604" s="28">
        <f t="shared" si="223"/>
        <v>847.63839022340767</v>
      </c>
      <c r="S604" s="28">
        <f t="shared" si="223"/>
        <v>1022.2791974152301</v>
      </c>
      <c r="T604" s="28">
        <f t="shared" si="223"/>
        <v>1047.8577143517937</v>
      </c>
      <c r="U604" s="28">
        <f t="shared" si="223"/>
        <v>1073.302622280147</v>
      </c>
      <c r="V604" s="28">
        <f t="shared" si="223"/>
        <v>916.3086583097321</v>
      </c>
      <c r="W604" s="28">
        <f t="shared" si="223"/>
        <v>754.58156790866894</v>
      </c>
      <c r="X604" s="28">
        <f t="shared" si="223"/>
        <v>1026.2634475537645</v>
      </c>
      <c r="Y604" s="28">
        <f t="shared" si="223"/>
        <v>1166.0161806154233</v>
      </c>
      <c r="Z604" s="28">
        <f t="shared" si="223"/>
        <v>1054.2824967328918</v>
      </c>
      <c r="AA604" s="28">
        <f t="shared" si="223"/>
        <v>815.19280284240381</v>
      </c>
      <c r="AB604" s="28">
        <f t="shared" si="223"/>
        <v>931.14802367925813</v>
      </c>
      <c r="AC604" s="28">
        <f t="shared" si="223"/>
        <v>904.66328385011434</v>
      </c>
      <c r="AD604" s="28">
        <f t="shared" si="223"/>
        <v>853.6822599313856</v>
      </c>
      <c r="AE604" s="28">
        <f t="shared" si="223"/>
        <v>951.43961572137482</v>
      </c>
    </row>
    <row r="605" spans="1:31" x14ac:dyDescent="0.2">
      <c r="A605" s="9" t="s">
        <v>250</v>
      </c>
      <c r="B605" s="4" t="s">
        <v>251</v>
      </c>
      <c r="C605" s="90">
        <f>+C472</f>
        <v>98.257217607116772</v>
      </c>
      <c r="D605" s="90">
        <f t="shared" ref="D605:AE605" si="224">+D472</f>
        <v>115.37470949770173</v>
      </c>
      <c r="E605" s="90">
        <f t="shared" si="224"/>
        <v>127.02032845114888</v>
      </c>
      <c r="F605" s="90">
        <f t="shared" si="224"/>
        <v>129.33481217162014</v>
      </c>
      <c r="G605" s="90">
        <f t="shared" si="224"/>
        <v>140.88146932665839</v>
      </c>
      <c r="H605" s="90">
        <f t="shared" si="224"/>
        <v>149.72562352593175</v>
      </c>
      <c r="I605" s="90">
        <f t="shared" si="224"/>
        <v>147.64066497269354</v>
      </c>
      <c r="J605" s="90">
        <f t="shared" si="224"/>
        <v>147.90751748956109</v>
      </c>
      <c r="K605" s="90">
        <f t="shared" si="224"/>
        <v>175.12192163397836</v>
      </c>
      <c r="L605" s="90">
        <f t="shared" si="224"/>
        <v>149.33489637992602</v>
      </c>
      <c r="M605" s="90">
        <f t="shared" si="224"/>
        <v>160.09912429520216</v>
      </c>
      <c r="N605" s="90">
        <f t="shared" si="224"/>
        <v>159.99919438217944</v>
      </c>
      <c r="O605" s="90">
        <f t="shared" si="224"/>
        <v>170.71171976874288</v>
      </c>
      <c r="P605" s="90">
        <f t="shared" si="224"/>
        <v>176.63788883611537</v>
      </c>
      <c r="Q605" s="90">
        <f t="shared" si="224"/>
        <v>190.28029819946559</v>
      </c>
      <c r="R605" s="90">
        <f t="shared" si="224"/>
        <v>184.66709870043334</v>
      </c>
      <c r="S605" s="90">
        <f t="shared" si="224"/>
        <v>201.64661291616673</v>
      </c>
      <c r="T605" s="90">
        <f t="shared" si="224"/>
        <v>217.65965853942282</v>
      </c>
      <c r="U605" s="90">
        <f t="shared" si="224"/>
        <v>217.39109162228837</v>
      </c>
      <c r="V605" s="90">
        <f t="shared" si="224"/>
        <v>166.50802733875193</v>
      </c>
      <c r="W605" s="90">
        <f t="shared" si="224"/>
        <v>141.88521835441887</v>
      </c>
      <c r="X605" s="90">
        <f t="shared" si="224"/>
        <v>160.23750465029514</v>
      </c>
      <c r="Y605" s="90">
        <f t="shared" si="224"/>
        <v>168.31941561265938</v>
      </c>
      <c r="Z605" s="90">
        <f t="shared" si="224"/>
        <v>166.75452097882447</v>
      </c>
      <c r="AA605" s="90">
        <f t="shared" si="224"/>
        <v>133.49681935794646</v>
      </c>
      <c r="AB605" s="90">
        <f t="shared" si="224"/>
        <v>203.97647139953222</v>
      </c>
      <c r="AC605" s="90">
        <f t="shared" si="224"/>
        <v>155.0295073870445</v>
      </c>
      <c r="AD605" s="90">
        <f t="shared" si="224"/>
        <v>76.650340699617914</v>
      </c>
      <c r="AE605" s="90">
        <f t="shared" si="224"/>
        <v>101.65348486504281</v>
      </c>
    </row>
    <row r="606" spans="1:31" x14ac:dyDescent="0.2">
      <c r="A606" s="9" t="s">
        <v>269</v>
      </c>
      <c r="B606" s="4" t="s">
        <v>270</v>
      </c>
      <c r="C606" s="90">
        <f>+C478</f>
        <v>48.028660565724373</v>
      </c>
      <c r="D606" s="90">
        <f t="shared" ref="D606:AE606" si="225">+D478</f>
        <v>45.80170549084859</v>
      </c>
      <c r="E606" s="90">
        <f t="shared" si="225"/>
        <v>43.515099833610648</v>
      </c>
      <c r="F606" s="90">
        <f t="shared" si="225"/>
        <v>41.317970049916809</v>
      </c>
      <c r="G606" s="90">
        <f t="shared" si="225"/>
        <v>42.252495840266221</v>
      </c>
      <c r="H606" s="90">
        <f t="shared" si="225"/>
        <v>46.42803660565724</v>
      </c>
      <c r="I606" s="90">
        <f t="shared" si="225"/>
        <v>49.907653910149747</v>
      </c>
      <c r="J606" s="90">
        <f t="shared" si="225"/>
        <v>45.334442595673877</v>
      </c>
      <c r="K606" s="90">
        <f t="shared" si="225"/>
        <v>50.434567387687196</v>
      </c>
      <c r="L606" s="90">
        <f t="shared" si="225"/>
        <v>56.071547420965061</v>
      </c>
      <c r="M606" s="90">
        <f t="shared" si="225"/>
        <v>54.122961730449248</v>
      </c>
      <c r="N606" s="90">
        <f t="shared" si="225"/>
        <v>60.644758735440924</v>
      </c>
      <c r="O606" s="90">
        <f t="shared" si="225"/>
        <v>62.454159733777047</v>
      </c>
      <c r="P606" s="90">
        <f t="shared" si="225"/>
        <v>55.504866888519111</v>
      </c>
      <c r="Q606" s="90">
        <f t="shared" si="225"/>
        <v>58.477154001663898</v>
      </c>
      <c r="R606" s="90">
        <f t="shared" si="225"/>
        <v>57.008658069883509</v>
      </c>
      <c r="S606" s="90">
        <f t="shared" si="225"/>
        <v>52.848817337770384</v>
      </c>
      <c r="T606" s="90">
        <f t="shared" si="225"/>
        <v>51.925939317803653</v>
      </c>
      <c r="U606" s="90">
        <f t="shared" si="225"/>
        <v>51.09271850915141</v>
      </c>
      <c r="V606" s="90">
        <f t="shared" si="225"/>
        <v>52.884967081946755</v>
      </c>
      <c r="W606" s="90">
        <f t="shared" si="225"/>
        <v>34.690392678868541</v>
      </c>
      <c r="X606" s="90">
        <f t="shared" si="225"/>
        <v>50.785849667221292</v>
      </c>
      <c r="Y606" s="90">
        <f t="shared" si="225"/>
        <v>94.651216766056564</v>
      </c>
      <c r="Z606" s="90">
        <f t="shared" si="225"/>
        <v>76.076904185910152</v>
      </c>
      <c r="AA606" s="90">
        <f t="shared" si="225"/>
        <v>13.896232139009989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427.99568316041677</v>
      </c>
      <c r="D607" s="90">
        <f t="shared" ref="D607:AE607" si="226">+D489</f>
        <v>343.00918731764222</v>
      </c>
      <c r="E607" s="90">
        <f t="shared" si="226"/>
        <v>416.15692819901102</v>
      </c>
      <c r="F607" s="90">
        <f t="shared" si="226"/>
        <v>411.83766644640531</v>
      </c>
      <c r="G607" s="90">
        <f t="shared" si="226"/>
        <v>473.00949680776904</v>
      </c>
      <c r="H607" s="90">
        <f t="shared" si="226"/>
        <v>554.3778663965154</v>
      </c>
      <c r="I607" s="90">
        <f t="shared" si="226"/>
        <v>534.65521085663977</v>
      </c>
      <c r="J607" s="90">
        <f t="shared" si="226"/>
        <v>365.87349346781446</v>
      </c>
      <c r="K607" s="90">
        <f t="shared" si="226"/>
        <v>498.33129022892189</v>
      </c>
      <c r="L607" s="90">
        <f t="shared" si="226"/>
        <v>529.9670115104127</v>
      </c>
      <c r="M607" s="90">
        <f t="shared" si="226"/>
        <v>634.83266389216783</v>
      </c>
      <c r="N607" s="90">
        <f t="shared" si="226"/>
        <v>472.12397722153122</v>
      </c>
      <c r="O607" s="90">
        <f t="shared" si="226"/>
        <v>542.89096132105374</v>
      </c>
      <c r="P607" s="90">
        <f t="shared" si="226"/>
        <v>574.13958943146224</v>
      </c>
      <c r="Q607" s="90">
        <f t="shared" si="226"/>
        <v>553.31641488052674</v>
      </c>
      <c r="R607" s="90">
        <f t="shared" si="226"/>
        <v>550.81272752177381</v>
      </c>
      <c r="S607" s="90">
        <f t="shared" si="226"/>
        <v>699.8156960667593</v>
      </c>
      <c r="T607" s="90">
        <f t="shared" si="226"/>
        <v>695.21678240439644</v>
      </c>
      <c r="U607" s="90">
        <f t="shared" si="226"/>
        <v>695.37379806156287</v>
      </c>
      <c r="V607" s="90">
        <f t="shared" si="226"/>
        <v>585.4513504189498</v>
      </c>
      <c r="W607" s="90">
        <f t="shared" si="226"/>
        <v>443.19239542955148</v>
      </c>
      <c r="X607" s="90">
        <f t="shared" si="226"/>
        <v>643.53055795833302</v>
      </c>
      <c r="Y607" s="90">
        <f t="shared" si="226"/>
        <v>701.8704162139619</v>
      </c>
      <c r="Z607" s="90">
        <f t="shared" si="226"/>
        <v>598.99069332945942</v>
      </c>
      <c r="AA607" s="90">
        <f t="shared" si="226"/>
        <v>431.54139405099653</v>
      </c>
      <c r="AB607" s="90">
        <f t="shared" si="226"/>
        <v>466.64897563314599</v>
      </c>
      <c r="AC607" s="90">
        <f t="shared" si="226"/>
        <v>470.3374793605222</v>
      </c>
      <c r="AD607" s="90">
        <f t="shared" si="226"/>
        <v>464.23085459206186</v>
      </c>
      <c r="AE607" s="90">
        <f t="shared" si="226"/>
        <v>501.33524862260344</v>
      </c>
    </row>
    <row r="608" spans="1:31" x14ac:dyDescent="0.2">
      <c r="A608" s="9" t="s">
        <v>321</v>
      </c>
      <c r="B608" s="4" t="s">
        <v>322</v>
      </c>
      <c r="C608" s="90">
        <f>+C497</f>
        <v>3.8622210354909075</v>
      </c>
      <c r="D608" s="90">
        <f t="shared" ref="D608:AE608" si="227">+D497</f>
        <v>3.8488787998945364</v>
      </c>
      <c r="E608" s="90">
        <f t="shared" si="227"/>
        <v>4.0469626371019913</v>
      </c>
      <c r="F608" s="90">
        <f t="shared" si="227"/>
        <v>4.0673559550466756</v>
      </c>
      <c r="G608" s="90">
        <f t="shared" si="227"/>
        <v>4.2497962449985067</v>
      </c>
      <c r="H608" s="90">
        <f t="shared" si="227"/>
        <v>4.3158093497040504</v>
      </c>
      <c r="I608" s="90">
        <f t="shared" si="227"/>
        <v>4.4909183500724383</v>
      </c>
      <c r="J608" s="90">
        <f t="shared" si="227"/>
        <v>4.5595890517247222</v>
      </c>
      <c r="K608" s="90">
        <f t="shared" si="227"/>
        <v>4.5916951126284982</v>
      </c>
      <c r="L608" s="90">
        <f t="shared" si="227"/>
        <v>4.2320938945683464</v>
      </c>
      <c r="M608" s="90">
        <f t="shared" si="227"/>
        <v>4.8165595351053616</v>
      </c>
      <c r="N608" s="90">
        <f t="shared" si="227"/>
        <v>4.9194497894017033</v>
      </c>
      <c r="O608" s="90">
        <f t="shared" si="227"/>
        <v>5.0236096535942227</v>
      </c>
      <c r="P608" s="90">
        <f t="shared" si="227"/>
        <v>5.1208573158249138</v>
      </c>
      <c r="Q608" s="90">
        <f t="shared" si="227"/>
        <v>5.4224665940018379</v>
      </c>
      <c r="R608" s="90">
        <f t="shared" si="227"/>
        <v>5.9007204932562249</v>
      </c>
      <c r="S608" s="90">
        <f t="shared" si="227"/>
        <v>6.2695275744546795</v>
      </c>
      <c r="T608" s="90">
        <f t="shared" si="227"/>
        <v>6.4864612786455558</v>
      </c>
      <c r="U608" s="90">
        <f t="shared" si="227"/>
        <v>6.7042997737317496</v>
      </c>
      <c r="V608" s="90">
        <f t="shared" si="227"/>
        <v>6.6612011189097666</v>
      </c>
      <c r="W608" s="90">
        <f t="shared" si="227"/>
        <v>7.4851914165390472</v>
      </c>
      <c r="X608" s="90">
        <f t="shared" si="227"/>
        <v>8.9198752541291562</v>
      </c>
      <c r="Y608" s="90">
        <f t="shared" si="227"/>
        <v>9.1243696598032766</v>
      </c>
      <c r="Z608" s="90">
        <f t="shared" si="227"/>
        <v>9.3528935559172126</v>
      </c>
      <c r="AA608" s="90">
        <f t="shared" si="227"/>
        <v>9.2377802190673393</v>
      </c>
      <c r="AB608" s="90">
        <f t="shared" si="227"/>
        <v>9.310977734536964</v>
      </c>
      <c r="AC608" s="90">
        <f t="shared" si="227"/>
        <v>10.653093242969293</v>
      </c>
      <c r="AD608" s="90">
        <f t="shared" si="227"/>
        <v>10.853096488737394</v>
      </c>
      <c r="AE608" s="90">
        <f t="shared" si="227"/>
        <v>11.556720799065909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3.7587239009223587E-3</v>
      </c>
      <c r="D610" s="90">
        <f t="shared" ref="D610:AE610" si="229">+D508</f>
        <v>1.2663126007257611E-2</v>
      </c>
      <c r="E610" s="90">
        <f t="shared" si="229"/>
        <v>2.7354719731370807E-2</v>
      </c>
      <c r="F610" s="90">
        <f t="shared" si="229"/>
        <v>3.6997415942312983E-2</v>
      </c>
      <c r="G610" s="90">
        <f t="shared" si="229"/>
        <v>0.50839400630605858</v>
      </c>
      <c r="H610" s="90">
        <f t="shared" si="229"/>
        <v>1.1323279735794443</v>
      </c>
      <c r="I610" s="90">
        <f t="shared" si="229"/>
        <v>2.4001722556467913</v>
      </c>
      <c r="J610" s="90">
        <f t="shared" si="229"/>
        <v>5.2723388122900285</v>
      </c>
      <c r="K610" s="90">
        <f t="shared" si="229"/>
        <v>5.5060801592761175</v>
      </c>
      <c r="L610" s="90">
        <f t="shared" si="229"/>
        <v>9.6927097014039845</v>
      </c>
      <c r="M610" s="90">
        <f t="shared" si="229"/>
        <v>13.062748716599696</v>
      </c>
      <c r="N610" s="90">
        <f t="shared" si="229"/>
        <v>20.49114059848058</v>
      </c>
      <c r="O610" s="90">
        <f t="shared" si="229"/>
        <v>21.328088461430688</v>
      </c>
      <c r="P610" s="90">
        <f t="shared" si="229"/>
        <v>29.675394652415299</v>
      </c>
      <c r="Q610" s="90">
        <f t="shared" si="229"/>
        <v>35.879235869631444</v>
      </c>
      <c r="R610" s="90">
        <f t="shared" si="229"/>
        <v>45.055726715466385</v>
      </c>
      <c r="S610" s="90">
        <f t="shared" si="229"/>
        <v>57.316872356225872</v>
      </c>
      <c r="T610" s="90">
        <f t="shared" si="229"/>
        <v>72.1219974927496</v>
      </c>
      <c r="U610" s="90">
        <f t="shared" si="229"/>
        <v>98.131692020201157</v>
      </c>
      <c r="V610" s="90">
        <f t="shared" si="229"/>
        <v>99.424628553944217</v>
      </c>
      <c r="W610" s="90">
        <f t="shared" si="229"/>
        <v>119.72719553099876</v>
      </c>
      <c r="X610" s="90">
        <f t="shared" si="229"/>
        <v>157.83064761017181</v>
      </c>
      <c r="Y610" s="90">
        <f t="shared" si="229"/>
        <v>186.63338000685607</v>
      </c>
      <c r="Z610" s="90">
        <f t="shared" si="229"/>
        <v>197.36252522599676</v>
      </c>
      <c r="AA610" s="90">
        <f t="shared" si="229"/>
        <v>221.35457159623729</v>
      </c>
      <c r="AB610" s="90">
        <f t="shared" si="229"/>
        <v>245.24366687946474</v>
      </c>
      <c r="AC610" s="90">
        <f t="shared" si="229"/>
        <v>263.64748507825811</v>
      </c>
      <c r="AD610" s="90">
        <f t="shared" si="229"/>
        <v>296.45931392892987</v>
      </c>
      <c r="AE610" s="90">
        <f t="shared" si="229"/>
        <v>331.68421793280817</v>
      </c>
    </row>
    <row r="611" spans="1:31" x14ac:dyDescent="0.2">
      <c r="A611" s="9" t="s">
        <v>358</v>
      </c>
      <c r="B611" s="4" t="s">
        <v>359</v>
      </c>
      <c r="C611" s="90">
        <f>+C515</f>
        <v>6.0407533669771245E-2</v>
      </c>
      <c r="D611" s="90">
        <f t="shared" ref="D611:AE611" si="230">+D515</f>
        <v>6.0407533669771266E-2</v>
      </c>
      <c r="E611" s="90">
        <f t="shared" si="230"/>
        <v>6.0407533669771259E-2</v>
      </c>
      <c r="F611" s="90">
        <f t="shared" si="230"/>
        <v>1.4968152579465008</v>
      </c>
      <c r="G611" s="90">
        <f t="shared" si="230"/>
        <v>1.5357223633553054</v>
      </c>
      <c r="H611" s="90">
        <f t="shared" si="230"/>
        <v>1.6812999472160968</v>
      </c>
      <c r="I611" s="90">
        <f t="shared" si="230"/>
        <v>1.7153068739695989</v>
      </c>
      <c r="J611" s="90">
        <f t="shared" si="230"/>
        <v>3.8067596512573361</v>
      </c>
      <c r="K611" s="90">
        <f t="shared" si="230"/>
        <v>3.4291359181340195</v>
      </c>
      <c r="L611" s="90">
        <f t="shared" si="230"/>
        <v>3.7822456847661443</v>
      </c>
      <c r="M611" s="90">
        <f t="shared" si="230"/>
        <v>4.4247512562692197</v>
      </c>
      <c r="N611" s="90">
        <f t="shared" si="230"/>
        <v>3.5642978563621543</v>
      </c>
      <c r="O611" s="90">
        <f t="shared" si="230"/>
        <v>3.9837714540319049</v>
      </c>
      <c r="P611" s="90">
        <f t="shared" si="230"/>
        <v>5.0544409273207398</v>
      </c>
      <c r="Q611" s="90">
        <f t="shared" si="230"/>
        <v>4.7534926817308678</v>
      </c>
      <c r="R611" s="90">
        <f t="shared" si="230"/>
        <v>4.193458722594392</v>
      </c>
      <c r="S611" s="90">
        <f t="shared" si="230"/>
        <v>4.381671163853234</v>
      </c>
      <c r="T611" s="90">
        <f t="shared" si="230"/>
        <v>4.4468753187754695</v>
      </c>
      <c r="U611" s="90">
        <f t="shared" si="230"/>
        <v>4.6090222932113161</v>
      </c>
      <c r="V611" s="90">
        <f t="shared" si="230"/>
        <v>5.378483797229638</v>
      </c>
      <c r="W611" s="90">
        <f t="shared" si="230"/>
        <v>7.6011744982922718</v>
      </c>
      <c r="X611" s="90">
        <f t="shared" si="230"/>
        <v>4.9590124136140128</v>
      </c>
      <c r="Y611" s="90">
        <f t="shared" si="230"/>
        <v>5.4173823560861036</v>
      </c>
      <c r="Z611" s="90">
        <f t="shared" si="230"/>
        <v>5.7449594567838496</v>
      </c>
      <c r="AA611" s="90">
        <f t="shared" si="230"/>
        <v>5.6660054791462997</v>
      </c>
      <c r="AB611" s="90">
        <f t="shared" si="230"/>
        <v>5.9679320325780854</v>
      </c>
      <c r="AC611" s="90">
        <f t="shared" si="230"/>
        <v>4.9957187813203294</v>
      </c>
      <c r="AD611" s="90">
        <f t="shared" si="230"/>
        <v>5.4886542220385381</v>
      </c>
      <c r="AE611" s="90">
        <f t="shared" si="230"/>
        <v>5.2099435018544114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918.51010637694117</v>
      </c>
      <c r="D613" s="32">
        <f t="shared" si="232"/>
        <v>924.92064946465052</v>
      </c>
      <c r="E613" s="32">
        <f t="shared" si="232"/>
        <v>940.4063621155492</v>
      </c>
      <c r="F613" s="32">
        <f t="shared" si="232"/>
        <v>945.57304037267136</v>
      </c>
      <c r="G613" s="32">
        <f t="shared" si="232"/>
        <v>955.11491580316317</v>
      </c>
      <c r="H613" s="32">
        <f t="shared" si="232"/>
        <v>971.63513706146796</v>
      </c>
      <c r="I613" s="32">
        <f t="shared" si="232"/>
        <v>989.92378122691173</v>
      </c>
      <c r="J613" s="32">
        <f t="shared" si="232"/>
        <v>989.53705633794573</v>
      </c>
      <c r="K613" s="32">
        <f t="shared" si="232"/>
        <v>980.99765114913589</v>
      </c>
      <c r="L613" s="32">
        <f t="shared" si="232"/>
        <v>977.13446364175763</v>
      </c>
      <c r="M613" s="32">
        <f t="shared" si="232"/>
        <v>940.53592847572349</v>
      </c>
      <c r="N613" s="32">
        <f t="shared" si="232"/>
        <v>924.60960246749289</v>
      </c>
      <c r="O613" s="32">
        <f t="shared" si="232"/>
        <v>912.49941237688301</v>
      </c>
      <c r="P613" s="32">
        <f t="shared" si="232"/>
        <v>884.36478892178559</v>
      </c>
      <c r="Q613" s="32">
        <f t="shared" si="232"/>
        <v>898.2983279391043</v>
      </c>
      <c r="R613" s="32">
        <f t="shared" si="232"/>
        <v>867.56292636978117</v>
      </c>
      <c r="S613" s="32">
        <f t="shared" si="232"/>
        <v>860.96714306622607</v>
      </c>
      <c r="T613" s="32">
        <f t="shared" si="232"/>
        <v>859.88340852764748</v>
      </c>
      <c r="U613" s="32">
        <f t="shared" si="232"/>
        <v>844.88021783568684</v>
      </c>
      <c r="V613" s="32">
        <f t="shared" si="232"/>
        <v>813.75350650458813</v>
      </c>
      <c r="W613" s="32">
        <f t="shared" si="232"/>
        <v>786.11031310048793</v>
      </c>
      <c r="X613" s="32">
        <f t="shared" si="232"/>
        <v>741.59784106165944</v>
      </c>
      <c r="Y613" s="32">
        <f t="shared" si="232"/>
        <v>685.62653748683533</v>
      </c>
      <c r="Z613" s="32">
        <f t="shared" si="232"/>
        <v>645.25598831378625</v>
      </c>
      <c r="AA613" s="32">
        <f t="shared" si="232"/>
        <v>686.36517803620404</v>
      </c>
      <c r="AB613" s="32">
        <f t="shared" si="232"/>
        <v>733.80727842897215</v>
      </c>
      <c r="AC613" s="32">
        <f t="shared" si="232"/>
        <v>737.12033792956208</v>
      </c>
      <c r="AD613" s="32">
        <f t="shared" si="232"/>
        <v>727.83242043730286</v>
      </c>
      <c r="AE613" s="32">
        <f t="shared" si="232"/>
        <v>730.93534376443904</v>
      </c>
    </row>
    <row r="614" spans="1:31" x14ac:dyDescent="0.2">
      <c r="A614" s="9" t="s">
        <v>392</v>
      </c>
      <c r="B614" s="4" t="s">
        <v>393</v>
      </c>
      <c r="C614" s="90">
        <f>+C525</f>
        <v>544.12512762243216</v>
      </c>
      <c r="D614" s="90">
        <f t="shared" ref="D614:AE614" si="233">+D525</f>
        <v>549.55239320233829</v>
      </c>
      <c r="E614" s="90">
        <f t="shared" si="233"/>
        <v>554.04331285677881</v>
      </c>
      <c r="F614" s="90">
        <f t="shared" si="233"/>
        <v>559.23681364413221</v>
      </c>
      <c r="G614" s="90">
        <f t="shared" si="233"/>
        <v>564.68401929432753</v>
      </c>
      <c r="H614" s="90">
        <f t="shared" si="233"/>
        <v>570.56818839826553</v>
      </c>
      <c r="I614" s="90">
        <f t="shared" si="233"/>
        <v>575.12372145266909</v>
      </c>
      <c r="J614" s="90">
        <f t="shared" si="233"/>
        <v>578.58771664918481</v>
      </c>
      <c r="K614" s="90">
        <f t="shared" si="233"/>
        <v>568.06055723117743</v>
      </c>
      <c r="L614" s="90">
        <f t="shared" si="233"/>
        <v>556.24581580252038</v>
      </c>
      <c r="M614" s="90">
        <f t="shared" si="233"/>
        <v>544.63181145500175</v>
      </c>
      <c r="N614" s="90">
        <f t="shared" si="233"/>
        <v>536.41065746456468</v>
      </c>
      <c r="O614" s="90">
        <f t="shared" si="233"/>
        <v>524.81437686564959</v>
      </c>
      <c r="P614" s="90">
        <f t="shared" si="233"/>
        <v>512.78163907574435</v>
      </c>
      <c r="Q614" s="90">
        <f t="shared" si="233"/>
        <v>502.65630569554827</v>
      </c>
      <c r="R614" s="90">
        <f t="shared" si="233"/>
        <v>491.92879490295445</v>
      </c>
      <c r="S614" s="90">
        <f t="shared" si="233"/>
        <v>481.58528716944267</v>
      </c>
      <c r="T614" s="90">
        <f t="shared" si="233"/>
        <v>470.39724645426395</v>
      </c>
      <c r="U614" s="90">
        <f t="shared" si="233"/>
        <v>450.39366492835882</v>
      </c>
      <c r="V614" s="90">
        <f t="shared" si="233"/>
        <v>427.34175331190215</v>
      </c>
      <c r="W614" s="90">
        <f t="shared" si="233"/>
        <v>407.95340955766966</v>
      </c>
      <c r="X614" s="90">
        <f t="shared" si="233"/>
        <v>387.03095084156689</v>
      </c>
      <c r="Y614" s="90">
        <f t="shared" si="233"/>
        <v>330.32078290451182</v>
      </c>
      <c r="Z614" s="90">
        <f t="shared" si="233"/>
        <v>274.10533496046753</v>
      </c>
      <c r="AA614" s="90">
        <f t="shared" si="233"/>
        <v>315.61090152785101</v>
      </c>
      <c r="AB614" s="90">
        <f t="shared" si="233"/>
        <v>357.13090364003153</v>
      </c>
      <c r="AC614" s="90">
        <f t="shared" si="233"/>
        <v>358.2721316029718</v>
      </c>
      <c r="AD614" s="90">
        <f t="shared" si="233"/>
        <v>359.17592015597035</v>
      </c>
      <c r="AE614" s="90">
        <f t="shared" si="233"/>
        <v>360.17332922574559</v>
      </c>
    </row>
    <row r="615" spans="1:31" x14ac:dyDescent="0.2">
      <c r="A615" s="9" t="s">
        <v>439</v>
      </c>
      <c r="B615" s="4" t="s">
        <v>440</v>
      </c>
      <c r="C615" s="90">
        <f>+C530</f>
        <v>62.930871847021521</v>
      </c>
      <c r="D615" s="90">
        <f t="shared" ref="D615:AE615" si="234">+D530</f>
        <v>64.209319409519779</v>
      </c>
      <c r="E615" s="90">
        <f t="shared" si="234"/>
        <v>64.877837871818258</v>
      </c>
      <c r="F615" s="90">
        <f t="shared" si="234"/>
        <v>65.552741748118393</v>
      </c>
      <c r="G615" s="90">
        <f t="shared" si="234"/>
        <v>67.073972371964075</v>
      </c>
      <c r="H615" s="90">
        <f t="shared" si="234"/>
        <v>67.474209997745504</v>
      </c>
      <c r="I615" s="90">
        <f t="shared" si="234"/>
        <v>69.024334991306148</v>
      </c>
      <c r="J615" s="90">
        <f t="shared" si="234"/>
        <v>70.489515311029066</v>
      </c>
      <c r="K615" s="90">
        <f t="shared" si="234"/>
        <v>69.357335641825927</v>
      </c>
      <c r="L615" s="90">
        <f t="shared" si="234"/>
        <v>68.497576590144945</v>
      </c>
      <c r="M615" s="90">
        <f t="shared" si="234"/>
        <v>64.816634478732041</v>
      </c>
      <c r="N615" s="90">
        <f t="shared" si="234"/>
        <v>56.178893821995935</v>
      </c>
      <c r="O615" s="90">
        <f t="shared" si="234"/>
        <v>54.869723817795233</v>
      </c>
      <c r="P615" s="90">
        <f t="shared" si="234"/>
        <v>51.3577346445662</v>
      </c>
      <c r="Q615" s="90">
        <f t="shared" si="234"/>
        <v>52.456373172682426</v>
      </c>
      <c r="R615" s="90">
        <f t="shared" si="234"/>
        <v>51.635541065374355</v>
      </c>
      <c r="S615" s="90">
        <f t="shared" si="234"/>
        <v>50.354452586619914</v>
      </c>
      <c r="T615" s="90">
        <f t="shared" si="234"/>
        <v>48.433163476224934</v>
      </c>
      <c r="U615" s="90">
        <f t="shared" si="234"/>
        <v>47.320559718143194</v>
      </c>
      <c r="V615" s="90">
        <f t="shared" si="234"/>
        <v>45.733519184722084</v>
      </c>
      <c r="W615" s="90">
        <f t="shared" si="234"/>
        <v>45.345224015462875</v>
      </c>
      <c r="X615" s="90">
        <f t="shared" si="234"/>
        <v>45.348043085054485</v>
      </c>
      <c r="Y615" s="90">
        <f t="shared" si="234"/>
        <v>43.355027001230141</v>
      </c>
      <c r="Z615" s="90">
        <f t="shared" si="234"/>
        <v>36.222099643084476</v>
      </c>
      <c r="AA615" s="90">
        <f t="shared" si="234"/>
        <v>37.239189530941829</v>
      </c>
      <c r="AB615" s="90">
        <f t="shared" si="234"/>
        <v>40.256617569985146</v>
      </c>
      <c r="AC615" s="90">
        <f t="shared" si="234"/>
        <v>39.827399436953868</v>
      </c>
      <c r="AD615" s="90">
        <f t="shared" si="234"/>
        <v>38.969362508130523</v>
      </c>
      <c r="AE615" s="90">
        <f t="shared" si="234"/>
        <v>39.023517578101135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292.06903509876315</v>
      </c>
      <c r="D617" s="90">
        <f t="shared" ref="D617:AE617" si="236">+D541</f>
        <v>290.01544097406537</v>
      </c>
      <c r="E617" s="90">
        <f t="shared" si="236"/>
        <v>298.74929447288014</v>
      </c>
      <c r="F617" s="90">
        <f t="shared" si="236"/>
        <v>299.81190441107617</v>
      </c>
      <c r="G617" s="90">
        <f t="shared" si="236"/>
        <v>302.74079909508828</v>
      </c>
      <c r="H617" s="90">
        <f t="shared" si="236"/>
        <v>311.18843189110191</v>
      </c>
      <c r="I617" s="90">
        <f t="shared" si="236"/>
        <v>318.4586042026977</v>
      </c>
      <c r="J617" s="90">
        <f t="shared" si="236"/>
        <v>317.95518595476096</v>
      </c>
      <c r="K617" s="90">
        <f t="shared" si="236"/>
        <v>316.93096938862766</v>
      </c>
      <c r="L617" s="90">
        <f t="shared" si="236"/>
        <v>322.64700389809826</v>
      </c>
      <c r="M617" s="90">
        <f t="shared" si="236"/>
        <v>300.0567779757821</v>
      </c>
      <c r="N617" s="90">
        <f t="shared" si="236"/>
        <v>302.63918947150694</v>
      </c>
      <c r="O617" s="90">
        <f t="shared" si="236"/>
        <v>301.32963174342069</v>
      </c>
      <c r="P617" s="90">
        <f t="shared" si="236"/>
        <v>285.7288612146661</v>
      </c>
      <c r="Q617" s="90">
        <f t="shared" si="236"/>
        <v>306.94813378909441</v>
      </c>
      <c r="R617" s="90">
        <f t="shared" si="236"/>
        <v>291.69235153267653</v>
      </c>
      <c r="S617" s="90">
        <f t="shared" si="236"/>
        <v>295.05046715011542</v>
      </c>
      <c r="T617" s="90">
        <f t="shared" si="236"/>
        <v>307.3838741421136</v>
      </c>
      <c r="U617" s="90">
        <f t="shared" si="236"/>
        <v>310.33396871679435</v>
      </c>
      <c r="V617" s="90">
        <f t="shared" si="236"/>
        <v>307.04443225380544</v>
      </c>
      <c r="W617" s="90">
        <f t="shared" si="236"/>
        <v>294.49741874660731</v>
      </c>
      <c r="X617" s="90">
        <f t="shared" si="236"/>
        <v>267.66269487049061</v>
      </c>
      <c r="Y617" s="90">
        <f t="shared" si="236"/>
        <v>268.76676547378315</v>
      </c>
      <c r="Z617" s="90">
        <f t="shared" si="236"/>
        <v>290.36987148614179</v>
      </c>
      <c r="AA617" s="90">
        <f t="shared" si="236"/>
        <v>291.5028604932844</v>
      </c>
      <c r="AB617" s="90">
        <f t="shared" si="236"/>
        <v>290.55023119105306</v>
      </c>
      <c r="AC617" s="90">
        <f t="shared" si="236"/>
        <v>297.4171186788077</v>
      </c>
      <c r="AD617" s="90">
        <f t="shared" si="236"/>
        <v>290.04407023834551</v>
      </c>
      <c r="AE617" s="90">
        <f t="shared" si="236"/>
        <v>292.2375665674283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3.493165362938718</v>
      </c>
      <c r="D619" s="90">
        <f t="shared" ref="D619:AE619" si="238">+D545</f>
        <v>3.3488042750330429</v>
      </c>
      <c r="E619" s="90">
        <f t="shared" si="238"/>
        <v>3.4649319192994277</v>
      </c>
      <c r="F619" s="90">
        <f t="shared" si="238"/>
        <v>1.4073508333107085</v>
      </c>
      <c r="G619" s="90">
        <f t="shared" si="238"/>
        <v>1.6407823104116375</v>
      </c>
      <c r="H619" s="90">
        <f t="shared" si="238"/>
        <v>1.5875433577662812</v>
      </c>
      <c r="I619" s="90">
        <f t="shared" si="238"/>
        <v>0.63188867870946497</v>
      </c>
      <c r="J619" s="90">
        <f t="shared" si="238"/>
        <v>1.9080575577218615</v>
      </c>
      <c r="K619" s="90">
        <f t="shared" si="238"/>
        <v>3.1984381691803208</v>
      </c>
      <c r="L619" s="90">
        <f t="shared" si="238"/>
        <v>3.8474457444648742</v>
      </c>
      <c r="M619" s="90">
        <f t="shared" si="238"/>
        <v>2.1904116307966053</v>
      </c>
      <c r="N619" s="90">
        <f t="shared" si="238"/>
        <v>2.3367085938806103</v>
      </c>
      <c r="O619" s="90">
        <f t="shared" si="238"/>
        <v>0.56364384465140849</v>
      </c>
      <c r="P619" s="90">
        <f t="shared" si="238"/>
        <v>1.2606758410654537</v>
      </c>
      <c r="Q619" s="90">
        <f t="shared" si="238"/>
        <v>1.2533490261675508</v>
      </c>
      <c r="R619" s="90">
        <f t="shared" si="238"/>
        <v>2.2639443519872122</v>
      </c>
      <c r="S619" s="90">
        <f t="shared" si="238"/>
        <v>2.4253378300836634</v>
      </c>
      <c r="T619" s="90">
        <f t="shared" si="238"/>
        <v>2.1251727530031719</v>
      </c>
      <c r="U619" s="90">
        <f t="shared" si="238"/>
        <v>2.5244935894334728</v>
      </c>
      <c r="V619" s="90">
        <f t="shared" si="238"/>
        <v>2.1859871169160834</v>
      </c>
      <c r="W619" s="90">
        <f t="shared" si="238"/>
        <v>1.029712986700299</v>
      </c>
      <c r="X619" s="90">
        <f t="shared" si="238"/>
        <v>2.2787727227495012</v>
      </c>
      <c r="Y619" s="90">
        <f t="shared" si="238"/>
        <v>4.2319485262030101</v>
      </c>
      <c r="Z619" s="90">
        <f t="shared" si="238"/>
        <v>3.9498954463955007</v>
      </c>
      <c r="AA619" s="90">
        <f t="shared" si="238"/>
        <v>3.6755264891910562</v>
      </c>
      <c r="AB619" s="90">
        <f t="shared" si="238"/>
        <v>4.2255461912921115</v>
      </c>
      <c r="AC619" s="90">
        <f t="shared" si="238"/>
        <v>6.2721387723395656</v>
      </c>
      <c r="AD619" s="90">
        <f t="shared" si="238"/>
        <v>4.6668971312566851</v>
      </c>
      <c r="AE619" s="90">
        <f t="shared" si="238"/>
        <v>4.8540961919095675</v>
      </c>
    </row>
    <row r="620" spans="1:31" x14ac:dyDescent="0.2">
      <c r="A620" s="9" t="s">
        <v>537</v>
      </c>
      <c r="B620" s="4" t="s">
        <v>538</v>
      </c>
      <c r="C620" s="90">
        <f>+C549</f>
        <v>3.08</v>
      </c>
      <c r="D620" s="90">
        <f t="shared" ref="D620:AE620" si="239">+D549</f>
        <v>3.3131999999999997</v>
      </c>
      <c r="E620" s="90">
        <f t="shared" si="239"/>
        <v>3.5463999999999998</v>
      </c>
      <c r="F620" s="90">
        <f t="shared" si="239"/>
        <v>3.7795999999999994</v>
      </c>
      <c r="G620" s="90">
        <f t="shared" si="239"/>
        <v>4.0127999999999995</v>
      </c>
      <c r="H620" s="90">
        <f t="shared" si="239"/>
        <v>4.1052</v>
      </c>
      <c r="I620" s="90">
        <f t="shared" si="239"/>
        <v>4.5847999999999995</v>
      </c>
      <c r="J620" s="90">
        <f t="shared" si="239"/>
        <v>5.0952000000000002</v>
      </c>
      <c r="K620" s="90">
        <f t="shared" si="239"/>
        <v>5.8695999999999993</v>
      </c>
      <c r="L620" s="90">
        <f t="shared" si="239"/>
        <v>5.6891999999999996</v>
      </c>
      <c r="M620" s="90">
        <f t="shared" si="239"/>
        <v>6.3624000000000001</v>
      </c>
      <c r="N620" s="90">
        <f t="shared" si="239"/>
        <v>6.7539999999999996</v>
      </c>
      <c r="O620" s="90">
        <f t="shared" si="239"/>
        <v>8.0211999999999986</v>
      </c>
      <c r="P620" s="90">
        <f t="shared" si="239"/>
        <v>7.766</v>
      </c>
      <c r="Q620" s="90">
        <f t="shared" si="239"/>
        <v>8.91</v>
      </c>
      <c r="R620" s="90">
        <f t="shared" si="239"/>
        <v>8.1326696000041956</v>
      </c>
      <c r="S620" s="90">
        <f t="shared" si="239"/>
        <v>8.3919862400016783</v>
      </c>
      <c r="T620" s="90">
        <f t="shared" si="239"/>
        <v>8.6372351999979013</v>
      </c>
      <c r="U620" s="90">
        <f t="shared" si="239"/>
        <v>8.8684164799981122</v>
      </c>
      <c r="V620" s="90">
        <f t="shared" si="239"/>
        <v>9.0855300799970635</v>
      </c>
      <c r="W620" s="90">
        <f t="shared" si="239"/>
        <v>9.2885759999999991</v>
      </c>
      <c r="X620" s="90">
        <f t="shared" si="239"/>
        <v>11.531987573329767</v>
      </c>
      <c r="Y620" s="90">
        <f t="shared" si="239"/>
        <v>11.324165600000001</v>
      </c>
      <c r="Z620" s="90">
        <f t="shared" si="239"/>
        <v>10.894537866666667</v>
      </c>
      <c r="AA620" s="90">
        <f t="shared" si="239"/>
        <v>10.024910133333332</v>
      </c>
      <c r="AB620" s="90">
        <f t="shared" si="239"/>
        <v>9.5072823999999976</v>
      </c>
      <c r="AC620" s="90">
        <f t="shared" si="239"/>
        <v>8.8400546666666671</v>
      </c>
      <c r="AD620" s="90">
        <f t="shared" si="239"/>
        <v>8.172826933333333</v>
      </c>
      <c r="AE620" s="90">
        <f t="shared" si="239"/>
        <v>7.5055992000000007</v>
      </c>
    </row>
    <row r="621" spans="1:31" x14ac:dyDescent="0.2">
      <c r="A621" s="9" t="s">
        <v>543</v>
      </c>
      <c r="B621" s="4" t="s">
        <v>544</v>
      </c>
      <c r="C621" s="90">
        <f>+C552</f>
        <v>12.811906445785558</v>
      </c>
      <c r="D621" s="90">
        <f t="shared" ref="D621:AE623" si="240">+D552</f>
        <v>14.481491603693916</v>
      </c>
      <c r="E621" s="90">
        <f t="shared" si="240"/>
        <v>15.724584994772762</v>
      </c>
      <c r="F621" s="90">
        <f t="shared" si="240"/>
        <v>15.784629736033933</v>
      </c>
      <c r="G621" s="90">
        <f t="shared" si="240"/>
        <v>14.962542731371769</v>
      </c>
      <c r="H621" s="90">
        <f t="shared" si="240"/>
        <v>16.711563416588664</v>
      </c>
      <c r="I621" s="90">
        <f t="shared" si="240"/>
        <v>22.100431901529252</v>
      </c>
      <c r="J621" s="90">
        <f t="shared" si="240"/>
        <v>15.501380865248908</v>
      </c>
      <c r="K621" s="90">
        <f t="shared" si="240"/>
        <v>17.580750718324541</v>
      </c>
      <c r="L621" s="90">
        <f t="shared" si="240"/>
        <v>20.207421606529135</v>
      </c>
      <c r="M621" s="90">
        <f t="shared" si="240"/>
        <v>22.477892935411038</v>
      </c>
      <c r="N621" s="90">
        <f t="shared" si="240"/>
        <v>20.290153115544637</v>
      </c>
      <c r="O621" s="90">
        <f t="shared" si="240"/>
        <v>22.900836105365958</v>
      </c>
      <c r="P621" s="90">
        <f t="shared" si="240"/>
        <v>25.46987814574344</v>
      </c>
      <c r="Q621" s="90">
        <f t="shared" si="240"/>
        <v>26.074166255611651</v>
      </c>
      <c r="R621" s="90">
        <f t="shared" si="240"/>
        <v>21.909624916784388</v>
      </c>
      <c r="S621" s="90">
        <f t="shared" si="240"/>
        <v>23.159612089962685</v>
      </c>
      <c r="T621" s="90">
        <f t="shared" si="240"/>
        <v>22.906716502043739</v>
      </c>
      <c r="U621" s="90">
        <f t="shared" si="240"/>
        <v>25.439114402958758</v>
      </c>
      <c r="V621" s="90">
        <f t="shared" si="240"/>
        <v>22.362284557245324</v>
      </c>
      <c r="W621" s="90">
        <f t="shared" si="240"/>
        <v>27.995971794047836</v>
      </c>
      <c r="X621" s="90">
        <f t="shared" si="240"/>
        <v>27.745391968468237</v>
      </c>
      <c r="Y621" s="90">
        <f t="shared" si="240"/>
        <v>27.627847981107138</v>
      </c>
      <c r="Z621" s="90">
        <f t="shared" si="240"/>
        <v>29.714248911030396</v>
      </c>
      <c r="AA621" s="90">
        <f t="shared" si="240"/>
        <v>28.311789861602367</v>
      </c>
      <c r="AB621" s="90">
        <f t="shared" si="240"/>
        <v>32.136697436610355</v>
      </c>
      <c r="AC621" s="90">
        <f t="shared" si="240"/>
        <v>26.491494771822545</v>
      </c>
      <c r="AD621" s="90">
        <f t="shared" si="240"/>
        <v>26.803343470266476</v>
      </c>
      <c r="AE621" s="90">
        <f t="shared" si="240"/>
        <v>27.141235001254486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-5614.1638912978842</v>
      </c>
      <c r="D624" s="28">
        <f t="shared" si="242"/>
        <v>-3317.8551857129205</v>
      </c>
      <c r="E624" s="28">
        <f t="shared" si="242"/>
        <v>-3796.1149138723131</v>
      </c>
      <c r="F624" s="28">
        <f t="shared" si="242"/>
        <v>-2961.7515713109365</v>
      </c>
      <c r="G624" s="28">
        <f t="shared" si="242"/>
        <v>-2573.0880059544861</v>
      </c>
      <c r="H624" s="28">
        <f t="shared" si="242"/>
        <v>-3125.033029459737</v>
      </c>
      <c r="I624" s="28">
        <f t="shared" si="242"/>
        <v>-4788.7716857376827</v>
      </c>
      <c r="J624" s="28">
        <f t="shared" si="242"/>
        <v>-2743.9733931276278</v>
      </c>
      <c r="K624" s="28">
        <f t="shared" si="242"/>
        <v>-5747.457351222959</v>
      </c>
      <c r="L624" s="28">
        <f t="shared" si="242"/>
        <v>4715.3745172986173</v>
      </c>
      <c r="M624" s="28">
        <f t="shared" si="242"/>
        <v>-5631.9838061692462</v>
      </c>
      <c r="N624" s="28">
        <f t="shared" si="242"/>
        <v>-5504.6305527291997</v>
      </c>
      <c r="O624" s="28">
        <f t="shared" si="242"/>
        <v>-458.460351885313</v>
      </c>
      <c r="P624" s="28">
        <f t="shared" si="242"/>
        <v>-4548.562459857636</v>
      </c>
      <c r="Q624" s="28">
        <f t="shared" si="242"/>
        <v>-4739.056719535849</v>
      </c>
      <c r="R624" s="28">
        <f t="shared" si="242"/>
        <v>-3397.842785815812</v>
      </c>
      <c r="S624" s="28">
        <f t="shared" si="242"/>
        <v>-3230.2482740614832</v>
      </c>
      <c r="T624" s="28">
        <f t="shared" si="242"/>
        <v>3646.3277090383267</v>
      </c>
      <c r="U624" s="28">
        <f t="shared" si="242"/>
        <v>2124.2922324824854</v>
      </c>
      <c r="V624" s="28">
        <f t="shared" si="242"/>
        <v>474.01239026586086</v>
      </c>
      <c r="W624" s="28">
        <f t="shared" si="242"/>
        <v>-3231.2109171517463</v>
      </c>
      <c r="X624" s="28">
        <f t="shared" si="242"/>
        <v>-3351.3002828384333</v>
      </c>
      <c r="Y624" s="28">
        <f t="shared" si="242"/>
        <v>644.11147083506648</v>
      </c>
      <c r="Z624" s="28">
        <f t="shared" si="242"/>
        <v>-4348.0875831271451</v>
      </c>
      <c r="AA624" s="28">
        <f t="shared" si="242"/>
        <v>-2887.3556042902605</v>
      </c>
      <c r="AB624" s="28">
        <f t="shared" si="242"/>
        <v>-922.71509652083023</v>
      </c>
      <c r="AC624" s="28">
        <f t="shared" si="242"/>
        <v>-4132.5484071402634</v>
      </c>
      <c r="AD624" s="28">
        <f t="shared" si="242"/>
        <v>11987.430151260718</v>
      </c>
      <c r="AE624" s="28">
        <f t="shared" si="242"/>
        <v>-1176.8142939087234</v>
      </c>
    </row>
    <row r="625" spans="1:31" x14ac:dyDescent="0.2">
      <c r="A625" s="9" t="s">
        <v>549</v>
      </c>
      <c r="B625" s="4" t="s">
        <v>550</v>
      </c>
      <c r="C625" s="90">
        <f>+C556</f>
        <v>-4737.4242695490138</v>
      </c>
      <c r="D625" s="90">
        <f t="shared" ref="D625:AE625" si="243">+D556</f>
        <v>-2716.5805156590695</v>
      </c>
      <c r="E625" s="90">
        <f t="shared" si="243"/>
        <v>-3291.4447777884561</v>
      </c>
      <c r="F625" s="90">
        <f t="shared" si="243"/>
        <v>-2491.0691397743776</v>
      </c>
      <c r="G625" s="90">
        <f t="shared" si="243"/>
        <v>-1887.9994353000657</v>
      </c>
      <c r="H625" s="90">
        <f t="shared" si="243"/>
        <v>-2121.1149288441229</v>
      </c>
      <c r="I625" s="90">
        <f t="shared" si="243"/>
        <v>-3893.4308576800404</v>
      </c>
      <c r="J625" s="90">
        <f t="shared" si="243"/>
        <v>-1717.5442157039488</v>
      </c>
      <c r="K625" s="90">
        <f t="shared" si="243"/>
        <v>-4969.968595711086</v>
      </c>
      <c r="L625" s="90">
        <f t="shared" si="243"/>
        <v>5937.1629817837311</v>
      </c>
      <c r="M625" s="90">
        <f t="shared" si="243"/>
        <v>-4415.6055693193375</v>
      </c>
      <c r="N625" s="90">
        <f t="shared" si="243"/>
        <v>-4170.5683220166211</v>
      </c>
      <c r="O625" s="90">
        <f t="shared" si="243"/>
        <v>1551.2281081686178</v>
      </c>
      <c r="P625" s="90">
        <f t="shared" si="243"/>
        <v>-2197.7042898433738</v>
      </c>
      <c r="Q625" s="90">
        <f t="shared" si="243"/>
        <v>-2428.5328793525787</v>
      </c>
      <c r="R625" s="90">
        <f t="shared" si="243"/>
        <v>-751.33018735531004</v>
      </c>
      <c r="S625" s="90">
        <f t="shared" si="243"/>
        <v>-223.25911675602038</v>
      </c>
      <c r="T625" s="90">
        <f t="shared" si="243"/>
        <v>6319.4254731450947</v>
      </c>
      <c r="U625" s="90">
        <f t="shared" si="243"/>
        <v>4963.1731368096343</v>
      </c>
      <c r="V625" s="90">
        <f t="shared" si="243"/>
        <v>2307.2547503401565</v>
      </c>
      <c r="W625" s="90">
        <f t="shared" si="243"/>
        <v>-950.73764710028081</v>
      </c>
      <c r="X625" s="90">
        <f t="shared" si="243"/>
        <v>-874.22239255113072</v>
      </c>
      <c r="Y625" s="90">
        <f t="shared" si="243"/>
        <v>2769.4133457071066</v>
      </c>
      <c r="Z625" s="90">
        <f t="shared" si="243"/>
        <v>-2196.1417021251054</v>
      </c>
      <c r="AA625" s="90">
        <f t="shared" si="243"/>
        <v>-824.57872689502619</v>
      </c>
      <c r="AB625" s="90">
        <f t="shared" si="243"/>
        <v>1398.7441025096196</v>
      </c>
      <c r="AC625" s="90">
        <f t="shared" si="243"/>
        <v>-1698.6789616712022</v>
      </c>
      <c r="AD625" s="90">
        <f t="shared" si="243"/>
        <v>13863.066405573642</v>
      </c>
      <c r="AE625" s="90">
        <f t="shared" si="243"/>
        <v>794.06977712342905</v>
      </c>
    </row>
    <row r="626" spans="1:31" x14ac:dyDescent="0.2">
      <c r="A626" s="9" t="s">
        <v>668</v>
      </c>
      <c r="B626" s="4" t="s">
        <v>639</v>
      </c>
      <c r="C626" s="90">
        <f>+C559</f>
        <v>64.311196932766379</v>
      </c>
      <c r="D626" s="90">
        <f t="shared" ref="D626:AE626" si="244">+D559</f>
        <v>71.404299015925375</v>
      </c>
      <c r="E626" s="90">
        <f t="shared" si="244"/>
        <v>78.295848453950612</v>
      </c>
      <c r="F626" s="90">
        <f t="shared" si="244"/>
        <v>85.396309439424769</v>
      </c>
      <c r="G626" s="90">
        <f t="shared" si="244"/>
        <v>92.353242105674525</v>
      </c>
      <c r="H626" s="90">
        <f t="shared" si="244"/>
        <v>99.356423489745424</v>
      </c>
      <c r="I626" s="90">
        <f t="shared" si="244"/>
        <v>106.36273028763236</v>
      </c>
      <c r="J626" s="90">
        <f t="shared" si="244"/>
        <v>113.37097548529479</v>
      </c>
      <c r="K626" s="90">
        <f t="shared" si="244"/>
        <v>120.28812563910824</v>
      </c>
      <c r="L626" s="90">
        <f t="shared" si="244"/>
        <v>127.58835582497548</v>
      </c>
      <c r="M626" s="90">
        <f t="shared" si="244"/>
        <v>134.26452653560696</v>
      </c>
      <c r="N626" s="90">
        <f t="shared" si="244"/>
        <v>141.25374247534256</v>
      </c>
      <c r="O626" s="90">
        <f t="shared" si="244"/>
        <v>128.64323528632175</v>
      </c>
      <c r="P626" s="90">
        <f t="shared" si="244"/>
        <v>133.28405974588546</v>
      </c>
      <c r="Q626" s="90">
        <f t="shared" si="244"/>
        <v>138.14449346726087</v>
      </c>
      <c r="R626" s="90">
        <f t="shared" si="244"/>
        <v>142.9969334361563</v>
      </c>
      <c r="S626" s="90">
        <f t="shared" si="244"/>
        <v>147.8474584671317</v>
      </c>
      <c r="T626" s="90">
        <f t="shared" si="244"/>
        <v>154.02866495202713</v>
      </c>
      <c r="U626" s="90">
        <f t="shared" si="244"/>
        <v>141.71856422340801</v>
      </c>
      <c r="V626" s="90">
        <f t="shared" si="244"/>
        <v>144.94569012374518</v>
      </c>
      <c r="W626" s="90">
        <f t="shared" si="244"/>
        <v>140.96131984808486</v>
      </c>
      <c r="X626" s="90">
        <f t="shared" si="244"/>
        <v>137.09254168262459</v>
      </c>
      <c r="Y626" s="90">
        <f t="shared" si="244"/>
        <v>133.65176637113532</v>
      </c>
      <c r="Z626" s="90">
        <f t="shared" si="244"/>
        <v>127.78691402637217</v>
      </c>
      <c r="AA626" s="90">
        <f t="shared" si="244"/>
        <v>103.1401697829526</v>
      </c>
      <c r="AB626" s="90">
        <f t="shared" si="244"/>
        <v>96.29660060188894</v>
      </c>
      <c r="AC626" s="90">
        <f t="shared" si="244"/>
        <v>89.548660303209289</v>
      </c>
      <c r="AD626" s="90">
        <f t="shared" si="244"/>
        <v>136.63181391668081</v>
      </c>
      <c r="AE626" s="90">
        <f t="shared" si="244"/>
        <v>134.62134733355958</v>
      </c>
    </row>
    <row r="627" spans="1:31" x14ac:dyDescent="0.2">
      <c r="A627" s="9" t="s">
        <v>678</v>
      </c>
      <c r="B627" s="4" t="s">
        <v>645</v>
      </c>
      <c r="C627" s="90">
        <f>+C562</f>
        <v>614.51612239708197</v>
      </c>
      <c r="D627" s="90">
        <f t="shared" ref="D627:AE627" si="245">+D562</f>
        <v>608.08639963687517</v>
      </c>
      <c r="E627" s="90">
        <f t="shared" si="245"/>
        <v>600.79481970881568</v>
      </c>
      <c r="F627" s="90">
        <f t="shared" si="245"/>
        <v>594.29649919764267</v>
      </c>
      <c r="G627" s="90">
        <f t="shared" si="245"/>
        <v>587.67925534986466</v>
      </c>
      <c r="H627" s="90">
        <f t="shared" si="245"/>
        <v>580.28157735688524</v>
      </c>
      <c r="I627" s="90">
        <f t="shared" si="245"/>
        <v>573.54893076920337</v>
      </c>
      <c r="J627" s="90">
        <f t="shared" si="245"/>
        <v>568.08422389951352</v>
      </c>
      <c r="K627" s="90">
        <f t="shared" si="245"/>
        <v>559.94051477499465</v>
      </c>
      <c r="L627" s="90">
        <f t="shared" si="245"/>
        <v>554.8601412680456</v>
      </c>
      <c r="M627" s="90">
        <f t="shared" si="245"/>
        <v>545.86399014347091</v>
      </c>
      <c r="N627" s="90">
        <f t="shared" si="245"/>
        <v>538.93815945218898</v>
      </c>
      <c r="O627" s="90">
        <f t="shared" si="245"/>
        <v>284.38743904300634</v>
      </c>
      <c r="P627" s="90">
        <f t="shared" si="245"/>
        <v>276.04040773916557</v>
      </c>
      <c r="Q627" s="90">
        <f t="shared" si="245"/>
        <v>269.40740307497424</v>
      </c>
      <c r="R627" s="90">
        <f t="shared" si="245"/>
        <v>261.9395534780794</v>
      </c>
      <c r="S627" s="90">
        <f t="shared" si="245"/>
        <v>254.66875734297392</v>
      </c>
      <c r="T627" s="90">
        <f t="shared" si="245"/>
        <v>255.5319290650998</v>
      </c>
      <c r="U627" s="90">
        <f t="shared" si="245"/>
        <v>41.556026609985892</v>
      </c>
      <c r="V627" s="90">
        <f t="shared" si="245"/>
        <v>33.699448737990132</v>
      </c>
      <c r="W627" s="90">
        <f t="shared" si="245"/>
        <v>32.093751508304848</v>
      </c>
      <c r="X627" s="90">
        <f t="shared" si="245"/>
        <v>31.279615322411527</v>
      </c>
      <c r="Y627" s="90">
        <f t="shared" si="245"/>
        <v>31.271693835705467</v>
      </c>
      <c r="Z627" s="90">
        <f t="shared" si="245"/>
        <v>30.536730159520921</v>
      </c>
      <c r="AA627" s="90">
        <f t="shared" si="245"/>
        <v>82.208769122754802</v>
      </c>
      <c r="AB627" s="90">
        <f t="shared" si="245"/>
        <v>89.750431516585905</v>
      </c>
      <c r="AC627" s="90">
        <f t="shared" si="245"/>
        <v>95.34099114609181</v>
      </c>
      <c r="AD627" s="90">
        <f t="shared" si="245"/>
        <v>478.62312616833697</v>
      </c>
      <c r="AE627" s="90">
        <f t="shared" si="245"/>
        <v>475.95678719718063</v>
      </c>
    </row>
    <row r="628" spans="1:31" x14ac:dyDescent="0.2">
      <c r="A628" s="9" t="s">
        <v>688</v>
      </c>
      <c r="B628" s="4" t="s">
        <v>651</v>
      </c>
      <c r="C628" s="90">
        <f>+C565</f>
        <v>9.9967013039724275</v>
      </c>
      <c r="D628" s="90">
        <f t="shared" ref="D628:AE628" si="246">+D565</f>
        <v>9.9967013039724275</v>
      </c>
      <c r="E628" s="90">
        <f t="shared" si="246"/>
        <v>9.9967013039724275</v>
      </c>
      <c r="F628" s="90">
        <f t="shared" si="246"/>
        <v>9.9967013039724275</v>
      </c>
      <c r="G628" s="90">
        <f t="shared" si="246"/>
        <v>9.9967013039724275</v>
      </c>
      <c r="H628" s="90">
        <f t="shared" si="246"/>
        <v>9.9967013039724275</v>
      </c>
      <c r="I628" s="90">
        <f t="shared" si="246"/>
        <v>9.9967013039724275</v>
      </c>
      <c r="J628" s="90">
        <f t="shared" si="246"/>
        <v>9.9967013039724275</v>
      </c>
      <c r="K628" s="90">
        <f t="shared" si="246"/>
        <v>9.9967013039724275</v>
      </c>
      <c r="L628" s="90">
        <f t="shared" si="246"/>
        <v>9.9967013039724275</v>
      </c>
      <c r="M628" s="90">
        <f t="shared" si="246"/>
        <v>9.9967013039724275</v>
      </c>
      <c r="N628" s="90">
        <f t="shared" si="246"/>
        <v>9.9967013039724275</v>
      </c>
      <c r="O628" s="90">
        <f t="shared" si="246"/>
        <v>8.2462580186835002</v>
      </c>
      <c r="P628" s="90">
        <f t="shared" si="246"/>
        <v>8.2462580186835002</v>
      </c>
      <c r="Q628" s="90">
        <f t="shared" si="246"/>
        <v>8.2462580186835002</v>
      </c>
      <c r="R628" s="90">
        <f t="shared" si="246"/>
        <v>8.2462580186835002</v>
      </c>
      <c r="S628" s="90">
        <f t="shared" si="246"/>
        <v>8.2462580186835002</v>
      </c>
      <c r="T628" s="90">
        <f t="shared" si="246"/>
        <v>8.2462580186835002</v>
      </c>
      <c r="U628" s="90">
        <f t="shared" si="246"/>
        <v>6.8361787055340866</v>
      </c>
      <c r="V628" s="90">
        <f t="shared" si="246"/>
        <v>6.8361787055340866</v>
      </c>
      <c r="W628" s="90">
        <f t="shared" si="246"/>
        <v>6.8361787055340866</v>
      </c>
      <c r="X628" s="90">
        <f t="shared" si="246"/>
        <v>6.8361787055340866</v>
      </c>
      <c r="Y628" s="90">
        <f t="shared" si="246"/>
        <v>6.8361787055340866</v>
      </c>
      <c r="Z628" s="90">
        <f t="shared" si="246"/>
        <v>6.8361787055340866</v>
      </c>
      <c r="AA628" s="90">
        <f t="shared" si="246"/>
        <v>0.53144680779455844</v>
      </c>
      <c r="AB628" s="90">
        <f t="shared" si="246"/>
        <v>0.53144680779455844</v>
      </c>
      <c r="AC628" s="90">
        <f t="shared" si="246"/>
        <v>0.53144680779455844</v>
      </c>
      <c r="AD628" s="90">
        <f t="shared" si="246"/>
        <v>1.4810533188995088</v>
      </c>
      <c r="AE628" s="90">
        <f t="shared" si="246"/>
        <v>1.4810533188995088</v>
      </c>
    </row>
    <row r="629" spans="1:31" x14ac:dyDescent="0.2">
      <c r="A629" s="9" t="s">
        <v>698</v>
      </c>
      <c r="B629" s="4" t="s">
        <v>657</v>
      </c>
      <c r="C629" s="90">
        <f>+C568</f>
        <v>12.056112467201862</v>
      </c>
      <c r="D629" s="90">
        <f t="shared" ref="D629:AE629" si="247">+D568</f>
        <v>12.640955983130031</v>
      </c>
      <c r="E629" s="90">
        <f t="shared" si="247"/>
        <v>13.320759228787935</v>
      </c>
      <c r="F629" s="90">
        <f t="shared" si="247"/>
        <v>14.000562474445832</v>
      </c>
      <c r="G629" s="90">
        <f t="shared" si="247"/>
        <v>14.680365720103733</v>
      </c>
      <c r="H629" s="90">
        <f t="shared" si="247"/>
        <v>15.360168965761636</v>
      </c>
      <c r="I629" s="90">
        <f t="shared" si="247"/>
        <v>16.039972211419538</v>
      </c>
      <c r="J629" s="90">
        <f t="shared" si="247"/>
        <v>16.719775457077429</v>
      </c>
      <c r="K629" s="90">
        <f t="shared" si="247"/>
        <v>17.39957870273534</v>
      </c>
      <c r="L629" s="90">
        <f t="shared" si="247"/>
        <v>18.079381948393234</v>
      </c>
      <c r="M629" s="90">
        <f t="shared" si="247"/>
        <v>18.759185194051138</v>
      </c>
      <c r="N629" s="90">
        <f t="shared" si="247"/>
        <v>19.438988439709039</v>
      </c>
      <c r="O629" s="90">
        <f t="shared" si="247"/>
        <v>16.721357498296445</v>
      </c>
      <c r="P629" s="90">
        <f t="shared" si="247"/>
        <v>17.245416534362853</v>
      </c>
      <c r="Q629" s="90">
        <f t="shared" si="247"/>
        <v>17.769475570429261</v>
      </c>
      <c r="R629" s="90">
        <f t="shared" si="247"/>
        <v>18.293534606495658</v>
      </c>
      <c r="S629" s="90">
        <f t="shared" si="247"/>
        <v>18.817593642562073</v>
      </c>
      <c r="T629" s="90">
        <f t="shared" si="247"/>
        <v>19.341652678628463</v>
      </c>
      <c r="U629" s="90">
        <f t="shared" si="247"/>
        <v>17.129510716732035</v>
      </c>
      <c r="V629" s="90">
        <f t="shared" si="247"/>
        <v>17.528131968568687</v>
      </c>
      <c r="W629" s="90">
        <f t="shared" si="247"/>
        <v>17.24694997474743</v>
      </c>
      <c r="X629" s="90">
        <f t="shared" si="247"/>
        <v>16.965767980926191</v>
      </c>
      <c r="Y629" s="90">
        <f t="shared" si="247"/>
        <v>16.684585987104931</v>
      </c>
      <c r="Z629" s="90">
        <f t="shared" si="247"/>
        <v>16.403403993283671</v>
      </c>
      <c r="AA629" s="90">
        <f t="shared" si="247"/>
        <v>15.978300264819961</v>
      </c>
      <c r="AB629" s="90">
        <f t="shared" si="247"/>
        <v>15.656998145809627</v>
      </c>
      <c r="AC629" s="90">
        <f t="shared" si="247"/>
        <v>15.335696026799285</v>
      </c>
      <c r="AD629" s="90">
        <f t="shared" si="247"/>
        <v>55.952705986442751</v>
      </c>
      <c r="AE629" s="90">
        <f t="shared" si="247"/>
        <v>57.597070203026789</v>
      </c>
    </row>
    <row r="630" spans="1:31" x14ac:dyDescent="0.2">
      <c r="A630" s="9" t="s">
        <v>708</v>
      </c>
      <c r="B630" s="4" t="s">
        <v>663</v>
      </c>
      <c r="C630" s="90">
        <f>+C571</f>
        <v>3.011617144931523</v>
      </c>
      <c r="D630" s="90">
        <f t="shared" ref="D630:AE630" si="248">+D571</f>
        <v>3.4106431269315225</v>
      </c>
      <c r="E630" s="90">
        <f t="shared" si="248"/>
        <v>3.8096691089315229</v>
      </c>
      <c r="F630" s="90">
        <f t="shared" si="248"/>
        <v>4.2086950909315224</v>
      </c>
      <c r="G630" s="90">
        <f t="shared" si="248"/>
        <v>4.6077210729315228</v>
      </c>
      <c r="H630" s="90">
        <f t="shared" si="248"/>
        <v>5.0067470549315232</v>
      </c>
      <c r="I630" s="90">
        <f t="shared" si="248"/>
        <v>5.4057730369315227</v>
      </c>
      <c r="J630" s="90">
        <f t="shared" si="248"/>
        <v>5.8047990189315222</v>
      </c>
      <c r="K630" s="90">
        <f t="shared" si="248"/>
        <v>6.2038250009315226</v>
      </c>
      <c r="L630" s="90">
        <f t="shared" si="248"/>
        <v>6.6028509829315229</v>
      </c>
      <c r="M630" s="90">
        <f t="shared" si="248"/>
        <v>7.0018769649315225</v>
      </c>
      <c r="N630" s="90">
        <f t="shared" si="248"/>
        <v>7.6404051090936846</v>
      </c>
      <c r="O630" s="90">
        <f t="shared" si="248"/>
        <v>6.7699407445089079</v>
      </c>
      <c r="P630" s="90">
        <f t="shared" si="248"/>
        <v>6.9873925002973714</v>
      </c>
      <c r="Q630" s="90">
        <f t="shared" si="248"/>
        <v>7.2048442560858312</v>
      </c>
      <c r="R630" s="90">
        <f t="shared" si="248"/>
        <v>7.4222960118742929</v>
      </c>
      <c r="S630" s="90">
        <f t="shared" si="248"/>
        <v>7.6397477676627545</v>
      </c>
      <c r="T630" s="90">
        <f t="shared" si="248"/>
        <v>7.8571995234512153</v>
      </c>
      <c r="U630" s="90">
        <f t="shared" si="248"/>
        <v>7.0520001159144385</v>
      </c>
      <c r="V630" s="90">
        <f t="shared" si="248"/>
        <v>7.1231638331227733</v>
      </c>
      <c r="W630" s="90">
        <f t="shared" si="248"/>
        <v>6.7953015683311069</v>
      </c>
      <c r="X630" s="90">
        <f t="shared" si="248"/>
        <v>6.4004682224583611</v>
      </c>
      <c r="Y630" s="90">
        <f t="shared" si="248"/>
        <v>6.0726059576666938</v>
      </c>
      <c r="Z630" s="90">
        <f t="shared" si="248"/>
        <v>5.7447436928750273</v>
      </c>
      <c r="AA630" s="90">
        <f t="shared" si="248"/>
        <v>38.305431777266257</v>
      </c>
      <c r="AB630" s="90">
        <f t="shared" si="248"/>
        <v>38.551183015480539</v>
      </c>
      <c r="AC630" s="90">
        <f t="shared" si="248"/>
        <v>38.796934253694822</v>
      </c>
      <c r="AD630" s="90">
        <f t="shared" si="248"/>
        <v>21.842613459595359</v>
      </c>
      <c r="AE630" s="90">
        <f t="shared" si="248"/>
        <v>22.412431711232866</v>
      </c>
    </row>
    <row r="631" spans="1:31" x14ac:dyDescent="0.2">
      <c r="A631" s="9" t="s">
        <v>718</v>
      </c>
      <c r="B631" s="4" t="s">
        <v>719</v>
      </c>
      <c r="C631" s="90">
        <f>+C574</f>
        <v>-1580.6313719948246</v>
      </c>
      <c r="D631" s="90">
        <f t="shared" ref="D631:AE631" si="249">+D574</f>
        <v>-1306.8136691206855</v>
      </c>
      <c r="E631" s="90">
        <f t="shared" si="249"/>
        <v>-1210.8879338883146</v>
      </c>
      <c r="F631" s="90">
        <f t="shared" si="249"/>
        <v>-1178.5811990429763</v>
      </c>
      <c r="G631" s="90">
        <f t="shared" si="249"/>
        <v>-1394.4058562069677</v>
      </c>
      <c r="H631" s="90">
        <f t="shared" si="249"/>
        <v>-1713.9197187869104</v>
      </c>
      <c r="I631" s="90">
        <f t="shared" si="249"/>
        <v>-1606.6949356668008</v>
      </c>
      <c r="J631" s="90">
        <f t="shared" si="249"/>
        <v>-1740.4056525884687</v>
      </c>
      <c r="K631" s="90">
        <f t="shared" si="249"/>
        <v>-1491.3175009336157</v>
      </c>
      <c r="L631" s="90">
        <f t="shared" si="249"/>
        <v>-1938.915895813431</v>
      </c>
      <c r="M631" s="90">
        <f t="shared" si="249"/>
        <v>-1932.2645169919415</v>
      </c>
      <c r="N631" s="90">
        <f t="shared" si="249"/>
        <v>-2051.3302274928856</v>
      </c>
      <c r="O631" s="90">
        <f t="shared" si="249"/>
        <v>-2454.4566906447476</v>
      </c>
      <c r="P631" s="90">
        <f t="shared" si="249"/>
        <v>-2792.6617045526568</v>
      </c>
      <c r="Q631" s="90">
        <f t="shared" si="249"/>
        <v>-2751.2963145707035</v>
      </c>
      <c r="R631" s="90">
        <f t="shared" si="249"/>
        <v>-3085.411174011791</v>
      </c>
      <c r="S631" s="90">
        <f t="shared" si="249"/>
        <v>-3444.2089725444766</v>
      </c>
      <c r="T631" s="90">
        <f t="shared" si="249"/>
        <v>-3118.1034683446583</v>
      </c>
      <c r="U631" s="90">
        <f t="shared" si="249"/>
        <v>-3053.1731846987227</v>
      </c>
      <c r="V631" s="90">
        <f t="shared" si="249"/>
        <v>-2043.374973443257</v>
      </c>
      <c r="W631" s="90">
        <f t="shared" si="249"/>
        <v>-2484.4067716564678</v>
      </c>
      <c r="X631" s="90">
        <f t="shared" si="249"/>
        <v>-2675.6524622012571</v>
      </c>
      <c r="Y631" s="90">
        <f t="shared" si="249"/>
        <v>-2319.8187057291866</v>
      </c>
      <c r="Z631" s="90">
        <f t="shared" si="249"/>
        <v>-2339.2538515796255</v>
      </c>
      <c r="AA631" s="90">
        <f t="shared" si="249"/>
        <v>-2302.9409951508223</v>
      </c>
      <c r="AB631" s="90">
        <f t="shared" si="249"/>
        <v>-2562.2458591180093</v>
      </c>
      <c r="AC631" s="90">
        <f t="shared" si="249"/>
        <v>-2673.4231740066512</v>
      </c>
      <c r="AD631" s="90">
        <f t="shared" si="249"/>
        <v>-2570.1675671628805</v>
      </c>
      <c r="AE631" s="90">
        <f t="shared" si="249"/>
        <v>-2662.9527607960517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171.12540709131244</v>
      </c>
      <c r="D633" s="28">
        <f t="shared" si="251"/>
        <v>169.72071386447752</v>
      </c>
      <c r="E633" s="28">
        <f t="shared" si="251"/>
        <v>178.1781441375943</v>
      </c>
      <c r="F633" s="28">
        <f t="shared" si="251"/>
        <v>185.82116444954247</v>
      </c>
      <c r="G633" s="28">
        <f t="shared" si="251"/>
        <v>192.82200809852051</v>
      </c>
      <c r="H633" s="28">
        <f t="shared" si="251"/>
        <v>206.04504092878071</v>
      </c>
      <c r="I633" s="28">
        <f t="shared" si="251"/>
        <v>212.30219682902018</v>
      </c>
      <c r="J633" s="28">
        <f t="shared" si="251"/>
        <v>215.65968329394519</v>
      </c>
      <c r="K633" s="28">
        <f t="shared" si="251"/>
        <v>216.53972486597894</v>
      </c>
      <c r="L633" s="28">
        <f t="shared" si="251"/>
        <v>224.39013403746256</v>
      </c>
      <c r="M633" s="28">
        <f t="shared" si="251"/>
        <v>241.4422724695857</v>
      </c>
      <c r="N633" s="28">
        <f t="shared" si="251"/>
        <v>248.08928908150074</v>
      </c>
      <c r="O633" s="28">
        <f t="shared" si="251"/>
        <v>245.01257385098944</v>
      </c>
      <c r="P633" s="28">
        <f t="shared" si="251"/>
        <v>320.81214406756982</v>
      </c>
      <c r="Q633" s="28">
        <f t="shared" si="251"/>
        <v>371.0867276447151</v>
      </c>
      <c r="R633" s="28">
        <f t="shared" si="251"/>
        <v>434.37808770376699</v>
      </c>
      <c r="S633" s="28">
        <f t="shared" si="251"/>
        <v>480.12277094824015</v>
      </c>
      <c r="T633" s="28">
        <f t="shared" si="251"/>
        <v>413.20509583587534</v>
      </c>
      <c r="U633" s="28">
        <f t="shared" si="251"/>
        <v>444.46324366679562</v>
      </c>
      <c r="V633" s="28">
        <f t="shared" si="251"/>
        <v>459.56316059853395</v>
      </c>
      <c r="W633" s="28">
        <f t="shared" si="251"/>
        <v>467.16867312697929</v>
      </c>
      <c r="X633" s="28">
        <f t="shared" si="251"/>
        <v>530.71030596146977</v>
      </c>
      <c r="Y633" s="28">
        <f t="shared" si="251"/>
        <v>436.38061621902006</v>
      </c>
      <c r="Z633" s="28">
        <f t="shared" si="251"/>
        <v>547.58054155788193</v>
      </c>
      <c r="AA633" s="28">
        <f t="shared" si="251"/>
        <v>609.57086531611958</v>
      </c>
      <c r="AB633" s="28">
        <f t="shared" si="251"/>
        <v>641.11502078912395</v>
      </c>
      <c r="AC633" s="28">
        <f t="shared" si="251"/>
        <v>681.97171652516909</v>
      </c>
      <c r="AD633" s="28">
        <f t="shared" si="251"/>
        <v>809.87820460428873</v>
      </c>
      <c r="AE633" s="28">
        <f t="shared" si="251"/>
        <v>840.95755062123203</v>
      </c>
    </row>
    <row r="634" spans="1:31" x14ac:dyDescent="0.2">
      <c r="A634" s="9" t="s">
        <v>723</v>
      </c>
      <c r="B634" s="4" t="s">
        <v>724</v>
      </c>
      <c r="C634" s="90">
        <f>+C577</f>
        <v>59.616845778436016</v>
      </c>
      <c r="D634" s="90">
        <f t="shared" ref="D634:AE638" si="252">+D577</f>
        <v>61.300065648640718</v>
      </c>
      <c r="E634" s="90">
        <f t="shared" si="252"/>
        <v>69.793552379541396</v>
      </c>
      <c r="F634" s="90">
        <f t="shared" si="252"/>
        <v>78.913744813644797</v>
      </c>
      <c r="G634" s="90">
        <f t="shared" si="252"/>
        <v>86.944812299941404</v>
      </c>
      <c r="H634" s="90">
        <f t="shared" si="252"/>
        <v>95.142580254267841</v>
      </c>
      <c r="I634" s="90">
        <f t="shared" si="252"/>
        <v>104.71740078592785</v>
      </c>
      <c r="J634" s="90">
        <f t="shared" si="252"/>
        <v>113.87554669005308</v>
      </c>
      <c r="K634" s="90">
        <f t="shared" si="252"/>
        <v>123.42412362328099</v>
      </c>
      <c r="L634" s="90">
        <f t="shared" si="252"/>
        <v>132.42250021217313</v>
      </c>
      <c r="M634" s="90">
        <f t="shared" si="252"/>
        <v>145.24198050758872</v>
      </c>
      <c r="N634" s="90">
        <f t="shared" si="252"/>
        <v>162.13085110602643</v>
      </c>
      <c r="O634" s="90">
        <f t="shared" si="252"/>
        <v>175.05951762577428</v>
      </c>
      <c r="P634" s="90">
        <f t="shared" si="252"/>
        <v>189.24081102505389</v>
      </c>
      <c r="Q634" s="90">
        <f t="shared" si="252"/>
        <v>205.35508260301287</v>
      </c>
      <c r="R634" s="90">
        <f t="shared" si="252"/>
        <v>244.6642229637348</v>
      </c>
      <c r="S634" s="90">
        <f t="shared" si="252"/>
        <v>259.72441440616791</v>
      </c>
      <c r="T634" s="90">
        <f t="shared" si="252"/>
        <v>213.58474937089733</v>
      </c>
      <c r="U634" s="90">
        <f t="shared" si="252"/>
        <v>248.69698366879859</v>
      </c>
      <c r="V634" s="90">
        <f t="shared" si="252"/>
        <v>302.67577593209074</v>
      </c>
      <c r="W634" s="90">
        <f t="shared" si="252"/>
        <v>337.92387107081072</v>
      </c>
      <c r="X634" s="90">
        <f t="shared" si="252"/>
        <v>360.14625820946583</v>
      </c>
      <c r="Y634" s="90">
        <f t="shared" si="252"/>
        <v>284.30454946678537</v>
      </c>
      <c r="Z634" s="90">
        <f t="shared" si="252"/>
        <v>389.12217160048982</v>
      </c>
      <c r="AA634" s="90">
        <f t="shared" si="252"/>
        <v>420.5966626955427</v>
      </c>
      <c r="AB634" s="90">
        <f t="shared" si="252"/>
        <v>440.31810870758363</v>
      </c>
      <c r="AC634" s="90">
        <f t="shared" si="252"/>
        <v>481.85277496944792</v>
      </c>
      <c r="AD634" s="90">
        <f t="shared" si="252"/>
        <v>610.94987845152582</v>
      </c>
      <c r="AE634" s="90">
        <f t="shared" si="252"/>
        <v>634.42227130636059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4.3795371214144065</v>
      </c>
      <c r="D636" s="90">
        <f t="shared" si="252"/>
        <v>4.4488656388492354</v>
      </c>
      <c r="E636" s="90">
        <f t="shared" si="252"/>
        <v>4.3882330835252006</v>
      </c>
      <c r="F636" s="90">
        <f t="shared" si="252"/>
        <v>4.4433794313710715</v>
      </c>
      <c r="G636" s="90">
        <f t="shared" si="252"/>
        <v>4.4699395928766528</v>
      </c>
      <c r="H636" s="90">
        <f t="shared" si="252"/>
        <v>4.5664509699556026</v>
      </c>
      <c r="I636" s="90">
        <f t="shared" si="252"/>
        <v>4.6622015460329607</v>
      </c>
      <c r="J636" s="90">
        <f t="shared" si="252"/>
        <v>4.7699750818476643</v>
      </c>
      <c r="K636" s="90">
        <f t="shared" si="252"/>
        <v>4.8160540979659991</v>
      </c>
      <c r="L636" s="90">
        <f t="shared" si="252"/>
        <v>4.7625475917646449</v>
      </c>
      <c r="M636" s="90">
        <f t="shared" si="252"/>
        <v>4.8238961718287783</v>
      </c>
      <c r="N636" s="90">
        <f t="shared" si="252"/>
        <v>4.8397691458805596</v>
      </c>
      <c r="O636" s="90">
        <f t="shared" si="252"/>
        <v>5.0952071470633102</v>
      </c>
      <c r="P636" s="90">
        <f t="shared" si="252"/>
        <v>5.5180359208780398</v>
      </c>
      <c r="Q636" s="90">
        <f t="shared" si="252"/>
        <v>5.7869725813606534</v>
      </c>
      <c r="R636" s="90">
        <f t="shared" si="252"/>
        <v>5.9663239937115575</v>
      </c>
      <c r="S636" s="90">
        <f t="shared" si="252"/>
        <v>6.5957931320110319</v>
      </c>
      <c r="T636" s="90">
        <f t="shared" si="252"/>
        <v>7.2365190651029456</v>
      </c>
      <c r="U636" s="90">
        <f t="shared" si="252"/>
        <v>7.721153712307002</v>
      </c>
      <c r="V636" s="90">
        <f t="shared" si="252"/>
        <v>7.8046330582242538</v>
      </c>
      <c r="W636" s="90">
        <f t="shared" si="252"/>
        <v>7.8457499360277403</v>
      </c>
      <c r="X636" s="90">
        <f t="shared" si="252"/>
        <v>7.8527548997070982</v>
      </c>
      <c r="Y636" s="90">
        <f t="shared" si="252"/>
        <v>7.8368724440046895</v>
      </c>
      <c r="Z636" s="90">
        <f t="shared" si="252"/>
        <v>7.911372036458836</v>
      </c>
      <c r="AA636" s="90">
        <f t="shared" si="252"/>
        <v>8.1603517768211162</v>
      </c>
      <c r="AB636" s="90">
        <f t="shared" si="252"/>
        <v>8.4265801587564031</v>
      </c>
      <c r="AC636" s="90">
        <f t="shared" si="252"/>
        <v>8.6899770703520449</v>
      </c>
      <c r="AD636" s="90">
        <f t="shared" si="252"/>
        <v>8.6406211575377991</v>
      </c>
      <c r="AE636" s="90">
        <f t="shared" si="252"/>
        <v>9.1194136376033228</v>
      </c>
    </row>
    <row r="637" spans="1:31" x14ac:dyDescent="0.2">
      <c r="A637" s="9" t="s">
        <v>736</v>
      </c>
      <c r="B637" s="4" t="s">
        <v>737</v>
      </c>
      <c r="C637" s="90">
        <f t="shared" si="253"/>
        <v>107.12902419146202</v>
      </c>
      <c r="D637" s="90">
        <f t="shared" si="252"/>
        <v>103.97178257698756</v>
      </c>
      <c r="E637" s="90">
        <f t="shared" si="252"/>
        <v>103.99635867452768</v>
      </c>
      <c r="F637" s="90">
        <f t="shared" si="252"/>
        <v>102.4640402045266</v>
      </c>
      <c r="G637" s="90">
        <f t="shared" si="252"/>
        <v>101.40725620570245</v>
      </c>
      <c r="H637" s="90">
        <f t="shared" si="252"/>
        <v>106.33600970455727</v>
      </c>
      <c r="I637" s="90">
        <f t="shared" si="252"/>
        <v>102.92259449705936</v>
      </c>
      <c r="J637" s="90">
        <f t="shared" si="252"/>
        <v>97.014161522044432</v>
      </c>
      <c r="K637" s="90">
        <f t="shared" si="252"/>
        <v>88.299547144731932</v>
      </c>
      <c r="L637" s="90">
        <f t="shared" si="252"/>
        <v>87.205086233524781</v>
      </c>
      <c r="M637" s="90">
        <f t="shared" si="252"/>
        <v>91.376395790168203</v>
      </c>
      <c r="N637" s="90">
        <f t="shared" si="252"/>
        <v>81.118668829593744</v>
      </c>
      <c r="O637" s="90">
        <f t="shared" si="252"/>
        <v>64.857849078151858</v>
      </c>
      <c r="P637" s="90">
        <f t="shared" si="252"/>
        <v>126.05329712163788</v>
      </c>
      <c r="Q637" s="90">
        <f t="shared" si="252"/>
        <v>159.94467246034156</v>
      </c>
      <c r="R637" s="90">
        <f t="shared" si="252"/>
        <v>183.74754074632062</v>
      </c>
      <c r="S637" s="90">
        <f t="shared" si="252"/>
        <v>213.80256341006123</v>
      </c>
      <c r="T637" s="90">
        <f t="shared" si="252"/>
        <v>192.38382739987503</v>
      </c>
      <c r="U637" s="90">
        <f t="shared" si="252"/>
        <v>188.04510628569003</v>
      </c>
      <c r="V637" s="90">
        <f t="shared" si="252"/>
        <v>149.08275160821896</v>
      </c>
      <c r="W637" s="90">
        <f t="shared" si="252"/>
        <v>121.39905212014084</v>
      </c>
      <c r="X637" s="90">
        <f t="shared" si="252"/>
        <v>162.71129285229682</v>
      </c>
      <c r="Y637" s="90">
        <f t="shared" si="252"/>
        <v>144.23919430822997</v>
      </c>
      <c r="Z637" s="90">
        <f t="shared" si="252"/>
        <v>150.54699792093328</v>
      </c>
      <c r="AA637" s="90">
        <f t="shared" si="252"/>
        <v>180.81385084375569</v>
      </c>
      <c r="AB637" s="90">
        <f t="shared" si="252"/>
        <v>192.37033192278386</v>
      </c>
      <c r="AC637" s="90">
        <f t="shared" si="252"/>
        <v>191.42896448536914</v>
      </c>
      <c r="AD637" s="90">
        <f t="shared" si="252"/>
        <v>190.28770499522508</v>
      </c>
      <c r="AE637" s="90">
        <f t="shared" si="252"/>
        <v>197.41586567726813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2107.2635352913244</v>
      </c>
      <c r="D656" s="28">
        <f t="shared" si="256"/>
        <v>4245.4700726222754</v>
      </c>
      <c r="E656" s="28">
        <f t="shared" si="256"/>
        <v>4037.5096197853863</v>
      </c>
      <c r="F656" s="28">
        <f t="shared" si="256"/>
        <v>5031.0500216280761</v>
      </c>
      <c r="G656" s="28">
        <f t="shared" si="256"/>
        <v>5174.6948466012991</v>
      </c>
      <c r="H656" s="28">
        <f t="shared" si="256"/>
        <v>4687.6006982978215</v>
      </c>
      <c r="I656" s="28">
        <f t="shared" si="256"/>
        <v>3911.2052331618083</v>
      </c>
      <c r="J656" s="28">
        <f t="shared" si="256"/>
        <v>6212.337514969855</v>
      </c>
      <c r="K656" s="28">
        <f t="shared" si="256"/>
        <v>3940.7892825904369</v>
      </c>
      <c r="L656" s="28">
        <f t="shared" si="256"/>
        <v>14237.116929765592</v>
      </c>
      <c r="M656" s="28">
        <f t="shared" si="256"/>
        <v>3608.5578630973637</v>
      </c>
      <c r="N656" s="28">
        <f t="shared" si="256"/>
        <v>3319.2400005232689</v>
      </c>
      <c r="O656" s="28">
        <f t="shared" si="256"/>
        <v>8737.0693274083769</v>
      </c>
      <c r="P656" s="28">
        <f t="shared" si="256"/>
        <v>4857.4730259618282</v>
      </c>
      <c r="Q656" s="28">
        <f t="shared" si="256"/>
        <v>5571.4411948654306</v>
      </c>
      <c r="R656" s="28">
        <f t="shared" si="256"/>
        <v>6654.7817966753091</v>
      </c>
      <c r="S656" s="28">
        <f t="shared" si="256"/>
        <v>7246.6021861790277</v>
      </c>
      <c r="T656" s="28">
        <f t="shared" si="256"/>
        <v>15446.576934717255</v>
      </c>
      <c r="U656" s="28">
        <f t="shared" si="256"/>
        <v>13299.682591010556</v>
      </c>
      <c r="V656" s="28">
        <f t="shared" si="256"/>
        <v>10762.401915836057</v>
      </c>
      <c r="W656" s="28">
        <f t="shared" si="256"/>
        <v>4294.8462803747943</v>
      </c>
      <c r="X656" s="28">
        <f t="shared" si="256"/>
        <v>6685.2947765480239</v>
      </c>
      <c r="Y656" s="28">
        <f t="shared" si="256"/>
        <v>13166.10417291814</v>
      </c>
      <c r="Z656" s="28">
        <f t="shared" si="256"/>
        <v>8598.8696385057465</v>
      </c>
      <c r="AA656" s="28">
        <f t="shared" si="256"/>
        <v>7582.5341221805629</v>
      </c>
      <c r="AB656" s="28">
        <f t="shared" si="256"/>
        <v>12519.326253383761</v>
      </c>
      <c r="AC656" s="28">
        <f t="shared" si="256"/>
        <v>9506.4238283450668</v>
      </c>
      <c r="AD656" s="28">
        <f t="shared" si="256"/>
        <v>26576.934543247047</v>
      </c>
      <c r="AE656" s="28">
        <f t="shared" si="256"/>
        <v>13189.067456347493</v>
      </c>
    </row>
    <row r="657" spans="1:31" x14ac:dyDescent="0.2">
      <c r="A657" s="6" t="s">
        <v>19</v>
      </c>
      <c r="B657" s="7" t="s">
        <v>20</v>
      </c>
      <c r="C657" s="21">
        <f>+C600</f>
        <v>6053.5839644946354</v>
      </c>
      <c r="D657" s="21">
        <f t="shared" ref="D657:AE657" si="257">+D600</f>
        <v>5960.5763432403046</v>
      </c>
      <c r="E657" s="21">
        <f t="shared" si="257"/>
        <v>6124.2129460302822</v>
      </c>
      <c r="F657" s="21">
        <f t="shared" si="257"/>
        <v>6273.3157708199205</v>
      </c>
      <c r="G657" s="21">
        <f t="shared" si="257"/>
        <v>5937.4085540647484</v>
      </c>
      <c r="H657" s="21">
        <f t="shared" si="257"/>
        <v>5877.2925859687066</v>
      </c>
      <c r="I657" s="21">
        <f t="shared" si="257"/>
        <v>6756.9410136243869</v>
      </c>
      <c r="J657" s="21">
        <f t="shared" si="257"/>
        <v>7178.3600273972697</v>
      </c>
      <c r="K657" s="21">
        <f t="shared" si="257"/>
        <v>7753.2945673576542</v>
      </c>
      <c r="L657" s="21">
        <f t="shared" si="257"/>
        <v>7567.1373101957124</v>
      </c>
      <c r="M657" s="21">
        <f t="shared" si="257"/>
        <v>7187.2046588955072</v>
      </c>
      <c r="N657" s="21">
        <f t="shared" si="257"/>
        <v>6929.4288431200794</v>
      </c>
      <c r="O657" s="21">
        <f t="shared" si="257"/>
        <v>7231.6253826731881</v>
      </c>
      <c r="P657" s="21">
        <f t="shared" si="257"/>
        <v>7354.7255147784499</v>
      </c>
      <c r="Q657" s="21">
        <f t="shared" si="257"/>
        <v>8192.9837965904389</v>
      </c>
      <c r="R657" s="21">
        <f t="shared" si="257"/>
        <v>7903.0451781941656</v>
      </c>
      <c r="S657" s="21">
        <f t="shared" si="257"/>
        <v>8113.4813488108148</v>
      </c>
      <c r="T657" s="21">
        <f t="shared" si="257"/>
        <v>9479.3030069636116</v>
      </c>
      <c r="U657" s="21">
        <f t="shared" si="257"/>
        <v>8812.7442747454406</v>
      </c>
      <c r="V657" s="21">
        <f t="shared" si="257"/>
        <v>8098.7642001573395</v>
      </c>
      <c r="W657" s="21">
        <f t="shared" si="257"/>
        <v>5518.1966433904036</v>
      </c>
      <c r="X657" s="21">
        <f t="shared" si="257"/>
        <v>7738.0234648095629</v>
      </c>
      <c r="Y657" s="21">
        <f t="shared" si="257"/>
        <v>10233.969367761796</v>
      </c>
      <c r="Z657" s="21">
        <f t="shared" si="257"/>
        <v>10699.838195028331</v>
      </c>
      <c r="AA657" s="21">
        <f t="shared" si="257"/>
        <v>8358.7608802760951</v>
      </c>
      <c r="AB657" s="21">
        <f t="shared" si="257"/>
        <v>11135.971027007236</v>
      </c>
      <c r="AC657" s="21">
        <f t="shared" si="257"/>
        <v>11315.216897180486</v>
      </c>
      <c r="AD657" s="21">
        <f t="shared" si="257"/>
        <v>12198.111507013353</v>
      </c>
      <c r="AE657" s="21">
        <f t="shared" si="257"/>
        <v>11842.549240149172</v>
      </c>
    </row>
    <row r="658" spans="1:31" x14ac:dyDescent="0.2">
      <c r="A658" s="12" t="s">
        <v>248</v>
      </c>
      <c r="B658" s="7" t="s">
        <v>249</v>
      </c>
      <c r="C658" s="21">
        <f>+C604</f>
        <v>578.20794862631953</v>
      </c>
      <c r="D658" s="21">
        <f t="shared" ref="D658:AE658" si="258">+D604</f>
        <v>508.10755176576413</v>
      </c>
      <c r="E658" s="21">
        <f t="shared" si="258"/>
        <v>590.82708137427358</v>
      </c>
      <c r="F658" s="21">
        <f t="shared" si="258"/>
        <v>588.09161729687776</v>
      </c>
      <c r="G658" s="21">
        <f t="shared" si="258"/>
        <v>662.43737458935345</v>
      </c>
      <c r="H658" s="21">
        <f t="shared" si="258"/>
        <v>757.66096379860403</v>
      </c>
      <c r="I658" s="21">
        <f t="shared" si="258"/>
        <v>740.80992721917187</v>
      </c>
      <c r="J658" s="21">
        <f t="shared" si="258"/>
        <v>572.75414106832159</v>
      </c>
      <c r="K658" s="21">
        <f t="shared" si="258"/>
        <v>737.41469044062603</v>
      </c>
      <c r="L658" s="21">
        <f t="shared" si="258"/>
        <v>753.0805045920423</v>
      </c>
      <c r="M658" s="21">
        <f t="shared" si="258"/>
        <v>871.35880942579354</v>
      </c>
      <c r="N658" s="21">
        <f t="shared" si="258"/>
        <v>721.742818583396</v>
      </c>
      <c r="O658" s="21">
        <f t="shared" si="258"/>
        <v>806.39231039263041</v>
      </c>
      <c r="P658" s="21">
        <f t="shared" si="258"/>
        <v>846.13303805165754</v>
      </c>
      <c r="Q658" s="21">
        <f t="shared" si="258"/>
        <v>848.12906222702043</v>
      </c>
      <c r="R658" s="21">
        <f t="shared" si="258"/>
        <v>847.63839022340767</v>
      </c>
      <c r="S658" s="21">
        <f t="shared" si="258"/>
        <v>1022.2791974152301</v>
      </c>
      <c r="T658" s="21">
        <f t="shared" si="258"/>
        <v>1047.8577143517937</v>
      </c>
      <c r="U658" s="21">
        <f t="shared" si="258"/>
        <v>1073.302622280147</v>
      </c>
      <c r="V658" s="21">
        <f t="shared" si="258"/>
        <v>916.3086583097321</v>
      </c>
      <c r="W658" s="21">
        <f t="shared" si="258"/>
        <v>754.58156790866894</v>
      </c>
      <c r="X658" s="21">
        <f t="shared" si="258"/>
        <v>1026.2634475537645</v>
      </c>
      <c r="Y658" s="21">
        <f t="shared" si="258"/>
        <v>1166.0161806154233</v>
      </c>
      <c r="Z658" s="21">
        <f t="shared" si="258"/>
        <v>1054.2824967328918</v>
      </c>
      <c r="AA658" s="21">
        <f t="shared" si="258"/>
        <v>815.19280284240381</v>
      </c>
      <c r="AB658" s="21">
        <f t="shared" si="258"/>
        <v>931.14802367925813</v>
      </c>
      <c r="AC658" s="21">
        <f t="shared" si="258"/>
        <v>904.66328385011434</v>
      </c>
      <c r="AD658" s="21">
        <f t="shared" si="258"/>
        <v>853.6822599313856</v>
      </c>
      <c r="AE658" s="21">
        <f t="shared" si="258"/>
        <v>951.43961572137482</v>
      </c>
    </row>
    <row r="659" spans="1:31" x14ac:dyDescent="0.2">
      <c r="A659" s="12" t="s">
        <v>390</v>
      </c>
      <c r="B659" s="7" t="s">
        <v>391</v>
      </c>
      <c r="C659" s="21">
        <f>+C613</f>
        <v>918.51010637694117</v>
      </c>
      <c r="D659" s="21">
        <f t="shared" ref="D659:AE659" si="259">+D613</f>
        <v>924.92064946465052</v>
      </c>
      <c r="E659" s="21">
        <f t="shared" si="259"/>
        <v>940.4063621155492</v>
      </c>
      <c r="F659" s="21">
        <f t="shared" si="259"/>
        <v>945.57304037267136</v>
      </c>
      <c r="G659" s="21">
        <f t="shared" si="259"/>
        <v>955.11491580316317</v>
      </c>
      <c r="H659" s="21">
        <f t="shared" si="259"/>
        <v>971.63513706146796</v>
      </c>
      <c r="I659" s="21">
        <f t="shared" si="259"/>
        <v>989.92378122691173</v>
      </c>
      <c r="J659" s="21">
        <f t="shared" si="259"/>
        <v>989.53705633794573</v>
      </c>
      <c r="K659" s="21">
        <f t="shared" si="259"/>
        <v>980.99765114913589</v>
      </c>
      <c r="L659" s="21">
        <f t="shared" si="259"/>
        <v>977.13446364175763</v>
      </c>
      <c r="M659" s="21">
        <f t="shared" si="259"/>
        <v>940.53592847572349</v>
      </c>
      <c r="N659" s="21">
        <f t="shared" si="259"/>
        <v>924.60960246749289</v>
      </c>
      <c r="O659" s="21">
        <f t="shared" si="259"/>
        <v>912.49941237688301</v>
      </c>
      <c r="P659" s="21">
        <f t="shared" si="259"/>
        <v>884.36478892178559</v>
      </c>
      <c r="Q659" s="21">
        <f t="shared" si="259"/>
        <v>898.2983279391043</v>
      </c>
      <c r="R659" s="21">
        <f t="shared" si="259"/>
        <v>867.56292636978117</v>
      </c>
      <c r="S659" s="21">
        <f t="shared" si="259"/>
        <v>860.96714306622607</v>
      </c>
      <c r="T659" s="21">
        <f t="shared" si="259"/>
        <v>859.88340852764748</v>
      </c>
      <c r="U659" s="21">
        <f t="shared" si="259"/>
        <v>844.88021783568684</v>
      </c>
      <c r="V659" s="21">
        <f t="shared" si="259"/>
        <v>813.75350650458813</v>
      </c>
      <c r="W659" s="21">
        <f t="shared" si="259"/>
        <v>786.11031310048793</v>
      </c>
      <c r="X659" s="21">
        <f t="shared" si="259"/>
        <v>741.59784106165944</v>
      </c>
      <c r="Y659" s="21">
        <f t="shared" si="259"/>
        <v>685.62653748683533</v>
      </c>
      <c r="Z659" s="21">
        <f t="shared" si="259"/>
        <v>645.25598831378625</v>
      </c>
      <c r="AA659" s="21">
        <f t="shared" si="259"/>
        <v>686.36517803620404</v>
      </c>
      <c r="AB659" s="21">
        <f t="shared" si="259"/>
        <v>733.80727842897215</v>
      </c>
      <c r="AC659" s="21">
        <f t="shared" si="259"/>
        <v>737.12033792956208</v>
      </c>
      <c r="AD659" s="21">
        <f t="shared" si="259"/>
        <v>727.83242043730286</v>
      </c>
      <c r="AE659" s="21">
        <f t="shared" si="259"/>
        <v>730.93534376443904</v>
      </c>
    </row>
    <row r="660" spans="1:31" x14ac:dyDescent="0.2">
      <c r="A660" s="12" t="s">
        <v>548</v>
      </c>
      <c r="B660" s="7" t="s">
        <v>804</v>
      </c>
      <c r="C660" s="21">
        <f>+C624</f>
        <v>-5614.1638912978842</v>
      </c>
      <c r="D660" s="21">
        <f t="shared" ref="D660:AE660" si="260">+D624</f>
        <v>-3317.8551857129205</v>
      </c>
      <c r="E660" s="21">
        <f t="shared" si="260"/>
        <v>-3796.1149138723131</v>
      </c>
      <c r="F660" s="21">
        <f t="shared" si="260"/>
        <v>-2961.7515713109365</v>
      </c>
      <c r="G660" s="21">
        <f t="shared" si="260"/>
        <v>-2573.0880059544861</v>
      </c>
      <c r="H660" s="21">
        <f t="shared" si="260"/>
        <v>-3125.033029459737</v>
      </c>
      <c r="I660" s="21">
        <f t="shared" si="260"/>
        <v>-4788.7716857376827</v>
      </c>
      <c r="J660" s="21">
        <f t="shared" si="260"/>
        <v>-2743.9733931276278</v>
      </c>
      <c r="K660" s="21">
        <f t="shared" si="260"/>
        <v>-5747.457351222959</v>
      </c>
      <c r="L660" s="21">
        <f t="shared" si="260"/>
        <v>4715.3745172986173</v>
      </c>
      <c r="M660" s="21">
        <f t="shared" si="260"/>
        <v>-5631.9838061692462</v>
      </c>
      <c r="N660" s="21">
        <f t="shared" si="260"/>
        <v>-5504.6305527291997</v>
      </c>
      <c r="O660" s="21">
        <f t="shared" si="260"/>
        <v>-458.460351885313</v>
      </c>
      <c r="P660" s="21">
        <f t="shared" si="260"/>
        <v>-4548.562459857636</v>
      </c>
      <c r="Q660" s="21">
        <f t="shared" si="260"/>
        <v>-4739.056719535849</v>
      </c>
      <c r="R660" s="21">
        <f t="shared" si="260"/>
        <v>-3397.842785815812</v>
      </c>
      <c r="S660" s="21">
        <f t="shared" si="260"/>
        <v>-3230.2482740614832</v>
      </c>
      <c r="T660" s="21">
        <f t="shared" si="260"/>
        <v>3646.3277090383267</v>
      </c>
      <c r="U660" s="21">
        <f t="shared" si="260"/>
        <v>2124.2922324824854</v>
      </c>
      <c r="V660" s="21">
        <f t="shared" si="260"/>
        <v>474.01239026586086</v>
      </c>
      <c r="W660" s="21">
        <f t="shared" si="260"/>
        <v>-3231.2109171517463</v>
      </c>
      <c r="X660" s="21">
        <f t="shared" si="260"/>
        <v>-3351.3002828384333</v>
      </c>
      <c r="Y660" s="21">
        <f t="shared" si="260"/>
        <v>644.11147083506648</v>
      </c>
      <c r="Z660" s="21">
        <f t="shared" si="260"/>
        <v>-4348.0875831271451</v>
      </c>
      <c r="AA660" s="21">
        <f t="shared" si="260"/>
        <v>-2887.3556042902605</v>
      </c>
      <c r="AB660" s="21">
        <f t="shared" si="260"/>
        <v>-922.71509652083023</v>
      </c>
      <c r="AC660" s="21">
        <f t="shared" si="260"/>
        <v>-4132.5484071402634</v>
      </c>
      <c r="AD660" s="21">
        <f t="shared" si="260"/>
        <v>11987.430151260718</v>
      </c>
      <c r="AE660" s="21">
        <f t="shared" si="260"/>
        <v>-1176.8142939087234</v>
      </c>
    </row>
    <row r="661" spans="1:31" x14ac:dyDescent="0.2">
      <c r="A661" s="12" t="s">
        <v>721</v>
      </c>
      <c r="B661" s="7" t="s">
        <v>722</v>
      </c>
      <c r="C661" s="21">
        <f>+C633</f>
        <v>171.12540709131244</v>
      </c>
      <c r="D661" s="21">
        <f t="shared" ref="D661:AE661" si="261">+D633</f>
        <v>169.72071386447752</v>
      </c>
      <c r="E661" s="21">
        <f t="shared" si="261"/>
        <v>178.1781441375943</v>
      </c>
      <c r="F661" s="21">
        <f t="shared" si="261"/>
        <v>185.82116444954247</v>
      </c>
      <c r="G661" s="21">
        <f t="shared" si="261"/>
        <v>192.82200809852051</v>
      </c>
      <c r="H661" s="21">
        <f t="shared" si="261"/>
        <v>206.04504092878071</v>
      </c>
      <c r="I661" s="21">
        <f t="shared" si="261"/>
        <v>212.30219682902018</v>
      </c>
      <c r="J661" s="21">
        <f t="shared" si="261"/>
        <v>215.65968329394519</v>
      </c>
      <c r="K661" s="21">
        <f t="shared" si="261"/>
        <v>216.53972486597894</v>
      </c>
      <c r="L661" s="21">
        <f t="shared" si="261"/>
        <v>224.39013403746256</v>
      </c>
      <c r="M661" s="21">
        <f t="shared" si="261"/>
        <v>241.4422724695857</v>
      </c>
      <c r="N661" s="21">
        <f t="shared" si="261"/>
        <v>248.08928908150074</v>
      </c>
      <c r="O661" s="21">
        <f t="shared" si="261"/>
        <v>245.01257385098944</v>
      </c>
      <c r="P661" s="21">
        <f t="shared" si="261"/>
        <v>320.81214406756982</v>
      </c>
      <c r="Q661" s="21">
        <f t="shared" si="261"/>
        <v>371.0867276447151</v>
      </c>
      <c r="R661" s="21">
        <f t="shared" si="261"/>
        <v>434.37808770376699</v>
      </c>
      <c r="S661" s="21">
        <f t="shared" si="261"/>
        <v>480.12277094824015</v>
      </c>
      <c r="T661" s="21">
        <f t="shared" si="261"/>
        <v>413.20509583587534</v>
      </c>
      <c r="U661" s="21">
        <f t="shared" si="261"/>
        <v>444.46324366679562</v>
      </c>
      <c r="V661" s="21">
        <f t="shared" si="261"/>
        <v>459.56316059853395</v>
      </c>
      <c r="W661" s="21">
        <f t="shared" si="261"/>
        <v>467.16867312697929</v>
      </c>
      <c r="X661" s="21">
        <f t="shared" si="261"/>
        <v>530.71030596146977</v>
      </c>
      <c r="Y661" s="21">
        <f t="shared" si="261"/>
        <v>436.38061621902006</v>
      </c>
      <c r="Z661" s="21">
        <f t="shared" si="261"/>
        <v>547.58054155788193</v>
      </c>
      <c r="AA661" s="21">
        <f t="shared" si="261"/>
        <v>609.57086531611958</v>
      </c>
      <c r="AB661" s="21">
        <f t="shared" si="261"/>
        <v>641.11502078912395</v>
      </c>
      <c r="AC661" s="21">
        <f t="shared" si="261"/>
        <v>681.97171652516909</v>
      </c>
      <c r="AD661" s="21">
        <f t="shared" si="261"/>
        <v>809.87820460428873</v>
      </c>
      <c r="AE661" s="21">
        <f t="shared" si="261"/>
        <v>840.95755062123203</v>
      </c>
    </row>
    <row r="663" spans="1:31" x14ac:dyDescent="0.2">
      <c r="A663" s="138" t="s">
        <v>17</v>
      </c>
      <c r="B663" s="138" t="s">
        <v>18</v>
      </c>
      <c r="C663" s="138">
        <v>1990</v>
      </c>
      <c r="D663" s="138">
        <v>1991</v>
      </c>
      <c r="E663" s="138">
        <v>1992</v>
      </c>
      <c r="F663" s="138">
        <v>1993</v>
      </c>
      <c r="G663" s="138">
        <v>1994</v>
      </c>
      <c r="H663" s="138">
        <v>1995</v>
      </c>
      <c r="I663" s="138">
        <v>1996</v>
      </c>
      <c r="J663" s="138">
        <v>1997</v>
      </c>
      <c r="K663" s="138">
        <v>1998</v>
      </c>
      <c r="L663" s="138">
        <v>1999</v>
      </c>
      <c r="M663" s="138">
        <v>2000</v>
      </c>
      <c r="N663" s="138">
        <v>2001</v>
      </c>
      <c r="O663" s="138">
        <v>2002</v>
      </c>
      <c r="P663" s="138">
        <v>2003</v>
      </c>
      <c r="Q663" s="138">
        <v>2004</v>
      </c>
      <c r="R663" s="138">
        <v>2005</v>
      </c>
      <c r="S663" s="138">
        <v>2006</v>
      </c>
      <c r="T663" s="138">
        <v>2007</v>
      </c>
      <c r="U663" s="138">
        <v>2008</v>
      </c>
      <c r="V663" s="138">
        <v>2009</v>
      </c>
      <c r="W663" s="138">
        <v>2010</v>
      </c>
      <c r="X663" s="138">
        <v>2011</v>
      </c>
      <c r="Y663" s="138">
        <v>2012</v>
      </c>
      <c r="Z663" s="138">
        <v>2013</v>
      </c>
      <c r="AA663" s="138">
        <v>2014</v>
      </c>
      <c r="AB663" s="138">
        <v>2015</v>
      </c>
      <c r="AC663" s="138">
        <v>2016</v>
      </c>
      <c r="AD663" s="138">
        <v>2017</v>
      </c>
      <c r="AE663" s="138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4">
        <v>0</v>
      </c>
      <c r="AE668" s="144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5" priority="368" operator="equal">
      <formula>0</formula>
    </cfRule>
  </conditionalFormatting>
  <conditionalFormatting sqref="A425:B426 A430:B431 A434:B437 A427:A429">
    <cfRule type="cellIs" dxfId="184" priority="127" operator="lessThan">
      <formula>0</formula>
    </cfRule>
  </conditionalFormatting>
  <conditionalFormatting sqref="A432:B433">
    <cfRule type="cellIs" dxfId="183" priority="126" operator="lessThan">
      <formula>0</formula>
    </cfRule>
  </conditionalFormatting>
  <conditionalFormatting sqref="B555 A576:B581">
    <cfRule type="cellIs" dxfId="182" priority="125" operator="lessThan">
      <formula>0</formula>
    </cfRule>
  </conditionalFormatting>
  <conditionalFormatting sqref="A633:B638 B624">
    <cfRule type="cellIs" dxfId="181" priority="124" operator="lessThan">
      <formula>0</formula>
    </cfRule>
  </conditionalFormatting>
  <conditionalFormatting sqref="A661:B661">
    <cfRule type="cellIs" dxfId="180" priority="123" operator="lessThan">
      <formula>0</formula>
    </cfRule>
  </conditionalFormatting>
  <conditionalFormatting sqref="B659:B660">
    <cfRule type="cellIs" dxfId="179" priority="122" operator="lessThan">
      <formula>0</formula>
    </cfRule>
  </conditionalFormatting>
  <conditionalFormatting sqref="B613">
    <cfRule type="cellIs" dxfId="178" priority="121" operator="lessThan">
      <formula>0</formula>
    </cfRule>
  </conditionalFormatting>
  <conditionalFormatting sqref="C434 C431 C425:C426">
    <cfRule type="cellIs" dxfId="177" priority="120" operator="lessThan">
      <formula>0</formula>
    </cfRule>
  </conditionalFormatting>
  <conditionalFormatting sqref="C613">
    <cfRule type="cellIs" dxfId="176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5" priority="117" operator="lessThan">
      <formula>0</formula>
    </cfRule>
  </conditionalFormatting>
  <conditionalFormatting sqref="C633 C624">
    <cfRule type="cellIs" dxfId="174" priority="115" operator="lessThan">
      <formula>0</formula>
    </cfRule>
  </conditionalFormatting>
  <conditionalFormatting sqref="C315">
    <cfRule type="cellIs" dxfId="173" priority="113" operator="lessThan">
      <formula>0</formula>
    </cfRule>
  </conditionalFormatting>
  <conditionalFormatting sqref="C328">
    <cfRule type="cellIs" dxfId="172" priority="114" operator="lessThan">
      <formula>0</formula>
    </cfRule>
  </conditionalFormatting>
  <conditionalFormatting sqref="C252">
    <cfRule type="cellIs" dxfId="171" priority="101" operator="lessThan">
      <formula>0</formula>
    </cfRule>
  </conditionalFormatting>
  <conditionalFormatting sqref="C195">
    <cfRule type="cellIs" dxfId="170" priority="112" operator="lessThan">
      <formula>0</formula>
    </cfRule>
  </conditionalFormatting>
  <conditionalFormatting sqref="C202">
    <cfRule type="cellIs" dxfId="169" priority="111" operator="lessThan">
      <formula>0</formula>
    </cfRule>
  </conditionalFormatting>
  <conditionalFormatting sqref="C206">
    <cfRule type="cellIs" dxfId="168" priority="110" operator="lessThan">
      <formula>0</formula>
    </cfRule>
  </conditionalFormatting>
  <conditionalFormatting sqref="C213">
    <cfRule type="cellIs" dxfId="167" priority="109" operator="lessThan">
      <formula>0</formula>
    </cfRule>
  </conditionalFormatting>
  <conditionalFormatting sqref="C216:C217">
    <cfRule type="cellIs" dxfId="166" priority="108" operator="lessThan">
      <formula>0</formula>
    </cfRule>
  </conditionalFormatting>
  <conditionalFormatting sqref="C219">
    <cfRule type="cellIs" dxfId="165" priority="107" operator="lessThan">
      <formula>0</formula>
    </cfRule>
  </conditionalFormatting>
  <conditionalFormatting sqref="C226">
    <cfRule type="cellIs" dxfId="164" priority="106" operator="lessThan">
      <formula>0</formula>
    </cfRule>
  </conditionalFormatting>
  <conditionalFormatting sqref="C230">
    <cfRule type="cellIs" dxfId="163" priority="105" operator="lessThan">
      <formula>0</formula>
    </cfRule>
  </conditionalFormatting>
  <conditionalFormatting sqref="C237">
    <cfRule type="cellIs" dxfId="162" priority="104" operator="lessThan">
      <formula>0</formula>
    </cfRule>
  </conditionalFormatting>
  <conditionalFormatting sqref="C240">
    <cfRule type="cellIs" dxfId="161" priority="103" operator="lessThan">
      <formula>0</formula>
    </cfRule>
  </conditionalFormatting>
  <conditionalFormatting sqref="C244">
    <cfRule type="cellIs" dxfId="160" priority="102" operator="lessThan">
      <formula>0</formula>
    </cfRule>
  </conditionalFormatting>
  <conditionalFormatting sqref="C257:C258">
    <cfRule type="cellIs" dxfId="159" priority="100" operator="lessThan">
      <formula>0</formula>
    </cfRule>
  </conditionalFormatting>
  <conditionalFormatting sqref="C260">
    <cfRule type="cellIs" dxfId="158" priority="99" operator="lessThan">
      <formula>0</formula>
    </cfRule>
  </conditionalFormatting>
  <conditionalFormatting sqref="C269:C270">
    <cfRule type="cellIs" dxfId="157" priority="98" operator="lessThan">
      <formula>0</formula>
    </cfRule>
  </conditionalFormatting>
  <conditionalFormatting sqref="C272">
    <cfRule type="cellIs" dxfId="156" priority="97" operator="lessThan">
      <formula>0</formula>
    </cfRule>
  </conditionalFormatting>
  <conditionalFormatting sqref="C277">
    <cfRule type="cellIs" dxfId="155" priority="96" operator="lessThan">
      <formula>0</formula>
    </cfRule>
  </conditionalFormatting>
  <conditionalFormatting sqref="C279">
    <cfRule type="cellIs" dxfId="154" priority="95" operator="lessThan">
      <formula>0</formula>
    </cfRule>
  </conditionalFormatting>
  <conditionalFormatting sqref="C287">
    <cfRule type="cellIs" dxfId="153" priority="94" operator="lessThan">
      <formula>0</formula>
    </cfRule>
  </conditionalFormatting>
  <conditionalFormatting sqref="C291">
    <cfRule type="cellIs" dxfId="152" priority="93" operator="lessThan">
      <formula>0</formula>
    </cfRule>
  </conditionalFormatting>
  <conditionalFormatting sqref="C453">
    <cfRule type="cellIs" dxfId="151" priority="88" operator="lessThan">
      <formula>0</formula>
    </cfRule>
  </conditionalFormatting>
  <conditionalFormatting sqref="C453">
    <cfRule type="cellIs" dxfId="150" priority="86" operator="equal">
      <formula>0</formula>
    </cfRule>
    <cfRule type="cellIs" dxfId="149" priority="87" operator="equal">
      <formula>0</formula>
    </cfRule>
  </conditionalFormatting>
  <conditionalFormatting sqref="C191:C193">
    <cfRule type="cellIs" dxfId="148" priority="85" operator="lessThan">
      <formula>0</formula>
    </cfRule>
  </conditionalFormatting>
  <conditionalFormatting sqref="C597">
    <cfRule type="cellIs" dxfId="147" priority="83" operator="lessThan">
      <formula>0</formula>
    </cfRule>
  </conditionalFormatting>
  <conditionalFormatting sqref="C597">
    <cfRule type="cellIs" dxfId="146" priority="81" operator="equal">
      <formula>0</formula>
    </cfRule>
    <cfRule type="cellIs" dxfId="145" priority="82" operator="equal">
      <formula>0</formula>
    </cfRule>
  </conditionalFormatting>
  <conditionalFormatting sqref="C654">
    <cfRule type="cellIs" dxfId="144" priority="80" operator="lessThan">
      <formula>0</formula>
    </cfRule>
  </conditionalFormatting>
  <conditionalFormatting sqref="C654">
    <cfRule type="cellIs" dxfId="143" priority="78" operator="equal">
      <formula>0</formula>
    </cfRule>
    <cfRule type="cellIs" dxfId="142" priority="79" operator="equal">
      <formula>0</formula>
    </cfRule>
  </conditionalFormatting>
  <conditionalFormatting sqref="C355">
    <cfRule type="cellIs" dxfId="141" priority="77" operator="lessThan">
      <formula>0</formula>
    </cfRule>
  </conditionalFormatting>
  <conditionalFormatting sqref="C367">
    <cfRule type="cellIs" dxfId="140" priority="76" operator="lessThan">
      <formula>0</formula>
    </cfRule>
  </conditionalFormatting>
  <conditionalFormatting sqref="C566:C567">
    <cfRule type="cellIs" dxfId="139" priority="71" operator="lessThan">
      <formula>0</formula>
    </cfRule>
  </conditionalFormatting>
  <conditionalFormatting sqref="C555:C556 C571 C568 C565 C562 C559 C574:C577">
    <cfRule type="cellIs" dxfId="138" priority="75" operator="lessThan">
      <formula>0</formula>
    </cfRule>
  </conditionalFormatting>
  <conditionalFormatting sqref="C557:C558">
    <cfRule type="cellIs" dxfId="137" priority="74" operator="lessThan">
      <formula>0</formula>
    </cfRule>
  </conditionalFormatting>
  <conditionalFormatting sqref="C560:C561">
    <cfRule type="cellIs" dxfId="136" priority="73" operator="lessThan">
      <formula>0</formula>
    </cfRule>
  </conditionalFormatting>
  <conditionalFormatting sqref="C563:C564">
    <cfRule type="cellIs" dxfId="135" priority="72" operator="lessThan">
      <formula>0</formula>
    </cfRule>
  </conditionalFormatting>
  <conditionalFormatting sqref="C569:C570">
    <cfRule type="cellIs" dxfId="134" priority="70" operator="lessThan">
      <formula>0</formula>
    </cfRule>
  </conditionalFormatting>
  <conditionalFormatting sqref="C572:C573">
    <cfRule type="cellIs" dxfId="133" priority="69" operator="lessThan">
      <formula>0</formula>
    </cfRule>
  </conditionalFormatting>
  <conditionalFormatting sqref="C578:C579">
    <cfRule type="cellIs" dxfId="132" priority="68" operator="lessThan">
      <formula>0</formula>
    </cfRule>
  </conditionalFormatting>
  <conditionalFormatting sqref="C585:C586">
    <cfRule type="cellIs" dxfId="131" priority="67" operator="lessThan">
      <formula>0</formula>
    </cfRule>
  </conditionalFormatting>
  <conditionalFormatting sqref="C541 C549:C554 C544:C545">
    <cfRule type="cellIs" dxfId="130" priority="66" operator="lessThan">
      <formula>0</formula>
    </cfRule>
  </conditionalFormatting>
  <conditionalFormatting sqref="C524">
    <cfRule type="cellIs" dxfId="129" priority="65" operator="lessThan">
      <formula>0</formula>
    </cfRule>
  </conditionalFormatting>
  <conditionalFormatting sqref="C526:C540">
    <cfRule type="cellIs" dxfId="128" priority="64" operator="lessThan">
      <formula>0</formula>
    </cfRule>
  </conditionalFormatting>
  <conditionalFormatting sqref="C525">
    <cfRule type="cellIs" dxfId="127" priority="63" operator="lessThan">
      <formula>0</formula>
    </cfRule>
  </conditionalFormatting>
  <conditionalFormatting sqref="C542">
    <cfRule type="cellIs" dxfId="126" priority="62" operator="lessThan">
      <formula>0</formula>
    </cfRule>
  </conditionalFormatting>
  <conditionalFormatting sqref="C543">
    <cfRule type="cellIs" dxfId="125" priority="61" operator="lessThan">
      <formula>0</formula>
    </cfRule>
  </conditionalFormatting>
  <conditionalFormatting sqref="C580:C581">
    <cfRule type="cellIs" dxfId="124" priority="60" operator="lessThan">
      <formula>0</formula>
    </cfRule>
  </conditionalFormatting>
  <conditionalFormatting sqref="D434:AE434 D431:AE431 D425:AE426">
    <cfRule type="cellIs" dxfId="123" priority="59" operator="lessThan">
      <formula>0</formula>
    </cfRule>
  </conditionalFormatting>
  <conditionalFormatting sqref="D613:AE613">
    <cfRule type="cellIs" dxfId="122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1" priority="57" operator="lessThan">
      <formula>0</formula>
    </cfRule>
  </conditionalFormatting>
  <conditionalFormatting sqref="D633:AE633 D624:AE624">
    <cfRule type="cellIs" dxfId="120" priority="56" operator="lessThan">
      <formula>0</formula>
    </cfRule>
  </conditionalFormatting>
  <conditionalFormatting sqref="D315:AE315">
    <cfRule type="cellIs" dxfId="119" priority="54" operator="lessThan">
      <formula>0</formula>
    </cfRule>
  </conditionalFormatting>
  <conditionalFormatting sqref="D328:AE328">
    <cfRule type="cellIs" dxfId="118" priority="55" operator="lessThan">
      <formula>0</formula>
    </cfRule>
  </conditionalFormatting>
  <conditionalFormatting sqref="D252:AE252">
    <cfRule type="cellIs" dxfId="117" priority="42" operator="lessThan">
      <formula>0</formula>
    </cfRule>
  </conditionalFormatting>
  <conditionalFormatting sqref="D195:AE195">
    <cfRule type="cellIs" dxfId="116" priority="53" operator="lessThan">
      <formula>0</formula>
    </cfRule>
  </conditionalFormatting>
  <conditionalFormatting sqref="D202:AE202">
    <cfRule type="cellIs" dxfId="115" priority="52" operator="lessThan">
      <formula>0</formula>
    </cfRule>
  </conditionalFormatting>
  <conditionalFormatting sqref="D206:AE206">
    <cfRule type="cellIs" dxfId="114" priority="51" operator="lessThan">
      <formula>0</formula>
    </cfRule>
  </conditionalFormatting>
  <conditionalFormatting sqref="D213:AE213">
    <cfRule type="cellIs" dxfId="113" priority="50" operator="lessThan">
      <formula>0</formula>
    </cfRule>
  </conditionalFormatting>
  <conditionalFormatting sqref="D216:AE217">
    <cfRule type="cellIs" dxfId="112" priority="49" operator="lessThan">
      <formula>0</formula>
    </cfRule>
  </conditionalFormatting>
  <conditionalFormatting sqref="D219:AE219">
    <cfRule type="cellIs" dxfId="111" priority="48" operator="lessThan">
      <formula>0</formula>
    </cfRule>
  </conditionalFormatting>
  <conditionalFormatting sqref="D226:AE226">
    <cfRule type="cellIs" dxfId="110" priority="47" operator="lessThan">
      <formula>0</formula>
    </cfRule>
  </conditionalFormatting>
  <conditionalFormatting sqref="D230:AE230">
    <cfRule type="cellIs" dxfId="109" priority="46" operator="lessThan">
      <formula>0</formula>
    </cfRule>
  </conditionalFormatting>
  <conditionalFormatting sqref="D237:AE237">
    <cfRule type="cellIs" dxfId="108" priority="45" operator="lessThan">
      <formula>0</formula>
    </cfRule>
  </conditionalFormatting>
  <conditionalFormatting sqref="D240:AE240">
    <cfRule type="cellIs" dxfId="107" priority="44" operator="lessThan">
      <formula>0</formula>
    </cfRule>
  </conditionalFormatting>
  <conditionalFormatting sqref="D244:AE244">
    <cfRule type="cellIs" dxfId="106" priority="43" operator="lessThan">
      <formula>0</formula>
    </cfRule>
  </conditionalFormatting>
  <conditionalFormatting sqref="D257:AE258">
    <cfRule type="cellIs" dxfId="105" priority="41" operator="lessThan">
      <formula>0</formula>
    </cfRule>
  </conditionalFormatting>
  <conditionalFormatting sqref="D260:AE260">
    <cfRule type="cellIs" dxfId="104" priority="40" operator="lessThan">
      <formula>0</formula>
    </cfRule>
  </conditionalFormatting>
  <conditionalFormatting sqref="D269:AE270">
    <cfRule type="cellIs" dxfId="103" priority="39" operator="lessThan">
      <formula>0</formula>
    </cfRule>
  </conditionalFormatting>
  <conditionalFormatting sqref="D272:AE272">
    <cfRule type="cellIs" dxfId="102" priority="38" operator="lessThan">
      <formula>0</formula>
    </cfRule>
  </conditionalFormatting>
  <conditionalFormatting sqref="D277:AE277">
    <cfRule type="cellIs" dxfId="101" priority="37" operator="lessThan">
      <formula>0</formula>
    </cfRule>
  </conditionalFormatting>
  <conditionalFormatting sqref="D279:AE279">
    <cfRule type="cellIs" dxfId="100" priority="36" operator="lessThan">
      <formula>0</formula>
    </cfRule>
  </conditionalFormatting>
  <conditionalFormatting sqref="D287:AE287">
    <cfRule type="cellIs" dxfId="99" priority="35" operator="lessThan">
      <formula>0</formula>
    </cfRule>
  </conditionalFormatting>
  <conditionalFormatting sqref="D291:AE291">
    <cfRule type="cellIs" dxfId="98" priority="34" operator="lessThan">
      <formula>0</formula>
    </cfRule>
  </conditionalFormatting>
  <conditionalFormatting sqref="D453:AE453">
    <cfRule type="cellIs" dxfId="97" priority="33" operator="lessThan">
      <formula>0</formula>
    </cfRule>
  </conditionalFormatting>
  <conditionalFormatting sqref="D453:AE453">
    <cfRule type="cellIs" dxfId="96" priority="31" operator="equal">
      <formula>0</formula>
    </cfRule>
    <cfRule type="cellIs" dxfId="95" priority="32" operator="equal">
      <formula>0</formula>
    </cfRule>
  </conditionalFormatting>
  <conditionalFormatting sqref="D191:AE193">
    <cfRule type="cellIs" dxfId="94" priority="30" operator="lessThan">
      <formula>0</formula>
    </cfRule>
  </conditionalFormatting>
  <conditionalFormatting sqref="D597:AE597">
    <cfRule type="cellIs" dxfId="93" priority="29" operator="lessThan">
      <formula>0</formula>
    </cfRule>
  </conditionalFormatting>
  <conditionalFormatting sqref="D597:AE597">
    <cfRule type="cellIs" dxfId="92" priority="27" operator="equal">
      <formula>0</formula>
    </cfRule>
    <cfRule type="cellIs" dxfId="91" priority="28" operator="equal">
      <formula>0</formula>
    </cfRule>
  </conditionalFormatting>
  <conditionalFormatting sqref="D654:AE654">
    <cfRule type="cellIs" dxfId="90" priority="26" operator="lessThan">
      <formula>0</formula>
    </cfRule>
  </conditionalFormatting>
  <conditionalFormatting sqref="D654:AE654">
    <cfRule type="cellIs" dxfId="89" priority="24" operator="equal">
      <formula>0</formula>
    </cfRule>
    <cfRule type="cellIs" dxfId="88" priority="25" operator="equal">
      <formula>0</formula>
    </cfRule>
  </conditionalFormatting>
  <conditionalFormatting sqref="D355:AE355">
    <cfRule type="cellIs" dxfId="87" priority="23" operator="lessThan">
      <formula>0</formula>
    </cfRule>
  </conditionalFormatting>
  <conditionalFormatting sqref="D367:AE367">
    <cfRule type="cellIs" dxfId="86" priority="22" operator="lessThan">
      <formula>0</formula>
    </cfRule>
  </conditionalFormatting>
  <conditionalFormatting sqref="D566:AE567">
    <cfRule type="cellIs" dxfId="85" priority="17" operator="lessThan">
      <formula>0</formula>
    </cfRule>
  </conditionalFormatting>
  <conditionalFormatting sqref="D555:AE556 D571:AE571 D568:AE568 D565:AE565 D562:AE562 D559:AE559 D574:AE577">
    <cfRule type="cellIs" dxfId="84" priority="21" operator="lessThan">
      <formula>0</formula>
    </cfRule>
  </conditionalFormatting>
  <conditionalFormatting sqref="D557:AE558">
    <cfRule type="cellIs" dxfId="83" priority="20" operator="lessThan">
      <formula>0</formula>
    </cfRule>
  </conditionalFormatting>
  <conditionalFormatting sqref="D560:AE561">
    <cfRule type="cellIs" dxfId="82" priority="19" operator="lessThan">
      <formula>0</formula>
    </cfRule>
  </conditionalFormatting>
  <conditionalFormatting sqref="D563:AE564">
    <cfRule type="cellIs" dxfId="81" priority="18" operator="lessThan">
      <formula>0</formula>
    </cfRule>
  </conditionalFormatting>
  <conditionalFormatting sqref="D569:AE570">
    <cfRule type="cellIs" dxfId="80" priority="16" operator="lessThan">
      <formula>0</formula>
    </cfRule>
  </conditionalFormatting>
  <conditionalFormatting sqref="D572:AE573">
    <cfRule type="cellIs" dxfId="79" priority="15" operator="lessThan">
      <formula>0</formula>
    </cfRule>
  </conditionalFormatting>
  <conditionalFormatting sqref="D578:AE579">
    <cfRule type="cellIs" dxfId="78" priority="14" operator="lessThan">
      <formula>0</formula>
    </cfRule>
  </conditionalFormatting>
  <conditionalFormatting sqref="D585:AE586">
    <cfRule type="cellIs" dxfId="77" priority="13" operator="lessThan">
      <formula>0</formula>
    </cfRule>
  </conditionalFormatting>
  <conditionalFormatting sqref="D541:AE541 D549:AE554 D544:AE545">
    <cfRule type="cellIs" dxfId="76" priority="12" operator="lessThan">
      <formula>0</formula>
    </cfRule>
  </conditionalFormatting>
  <conditionalFormatting sqref="D524:AE524">
    <cfRule type="cellIs" dxfId="75" priority="11" operator="lessThan">
      <formula>0</formula>
    </cfRule>
  </conditionalFormatting>
  <conditionalFormatting sqref="D526:AE540">
    <cfRule type="cellIs" dxfId="74" priority="10" operator="lessThan">
      <formula>0</formula>
    </cfRule>
  </conditionalFormatting>
  <conditionalFormatting sqref="D525:AE525">
    <cfRule type="cellIs" dxfId="73" priority="9" operator="lessThan">
      <formula>0</formula>
    </cfRule>
  </conditionalFormatting>
  <conditionalFormatting sqref="D542:AE542">
    <cfRule type="cellIs" dxfId="72" priority="8" operator="lessThan">
      <formula>0</formula>
    </cfRule>
  </conditionalFormatting>
  <conditionalFormatting sqref="D543:AE543">
    <cfRule type="cellIs" dxfId="71" priority="7" operator="lessThan">
      <formula>0</formula>
    </cfRule>
  </conditionalFormatting>
  <conditionalFormatting sqref="D580:AE581">
    <cfRule type="cellIs" dxfId="70" priority="6" operator="lessThan">
      <formula>0</formula>
    </cfRule>
  </conditionalFormatting>
  <conditionalFormatting sqref="C625:AE631">
    <cfRule type="cellIs" dxfId="69" priority="5" operator="lessThan">
      <formula>0</formula>
    </cfRule>
  </conditionalFormatting>
  <conditionalFormatting sqref="C4:AE4">
    <cfRule type="cellIs" dxfId="68" priority="4" operator="lessThan">
      <formula>0</formula>
    </cfRule>
  </conditionalFormatting>
  <conditionalFormatting sqref="A669:B669">
    <cfRule type="cellIs" dxfId="67" priority="3" operator="lessThan">
      <formula>0</formula>
    </cfRule>
  </conditionalFormatting>
  <conditionalFormatting sqref="B667:B668">
    <cfRule type="cellIs" dxfId="66" priority="2" operator="lessThan">
      <formula>0</formula>
    </cfRule>
  </conditionalFormatting>
  <conditionalFormatting sqref="C665:AE669">
    <cfRule type="cellIs" dxfId="65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C2" sqref="C2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922</v>
      </c>
    </row>
    <row r="3" spans="1:31" x14ac:dyDescent="0.2">
      <c r="B3" s="138" t="s">
        <v>789</v>
      </c>
      <c r="C3" s="138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923</v>
      </c>
      <c r="C4" s="21">
        <f>+'CO2'!C656+'abs CO2'!C656</f>
        <v>-245.13386870459726</v>
      </c>
      <c r="D4" s="21">
        <f>+'CO2'!D656+'abs CO2'!D656</f>
        <v>1928.8684849263882</v>
      </c>
      <c r="E4" s="21">
        <f>+'CO2'!E656+'abs CO2'!E656</f>
        <v>1987.1207153067589</v>
      </c>
      <c r="F4" s="21">
        <f>+'CO2'!F656+'abs CO2'!F656</f>
        <v>3031.7475783678128</v>
      </c>
      <c r="G4" s="21">
        <f>+'CO2'!G656+'abs CO2'!G656</f>
        <v>3328.2685597219788</v>
      </c>
      <c r="H4" s="21">
        <f>+'CO2'!H656+'abs CO2'!H656</f>
        <v>2983.7475281087573</v>
      </c>
      <c r="I4" s="21">
        <f>+'CO2'!I656+'abs CO2'!I656</f>
        <v>2265.4160363293886</v>
      </c>
      <c r="J4" s="21">
        <f>+'CO2'!J656+'abs CO2'!J656</f>
        <v>4566.0940452444302</v>
      </c>
      <c r="K4" s="21">
        <f>+'CO2'!K656+'abs CO2'!K656</f>
        <v>2416.8385147273402</v>
      </c>
      <c r="L4" s="21">
        <f>+'CO2'!L656+'abs CO2'!L656</f>
        <v>12337.238115716176</v>
      </c>
      <c r="M4" s="21">
        <f>+'CO2'!M656+'abs CO2'!M656</f>
        <v>2079.6103399074054</v>
      </c>
      <c r="N4" s="21">
        <f>+'CO2'!N656+'abs CO2'!N656</f>
        <v>1805.8822452849672</v>
      </c>
      <c r="O4" s="21">
        <f>+'CO2'!O656+'abs CO2'!O656</f>
        <v>6991.4697086388005</v>
      </c>
      <c r="P4" s="21">
        <f>+'CO2'!P656+'abs CO2'!P656</f>
        <v>3338.8234709599274</v>
      </c>
      <c r="Q4" s="21">
        <f>+'CO2'!Q656+'abs CO2'!Q656</f>
        <v>3929.6520942215866</v>
      </c>
      <c r="R4" s="21">
        <f>+'CO2'!R656+'abs CO2'!R656</f>
        <v>4985.4646963630803</v>
      </c>
      <c r="S4" s="21">
        <f>+'CO2'!S656+'abs CO2'!S656</f>
        <v>5564.2332774440147</v>
      </c>
      <c r="T4" s="21">
        <f>+'CO2'!T656+'abs CO2'!T656</f>
        <v>13576.199880092445</v>
      </c>
      <c r="U4" s="21">
        <f>+'CO2'!U656+'abs CO2'!U656</f>
        <v>11522.402529931172</v>
      </c>
      <c r="V4" s="21">
        <f>+'CO2'!V656+'abs CO2'!V656</f>
        <v>8939.7332731466086</v>
      </c>
      <c r="W4" s="21">
        <f>+'CO2'!W656+'abs CO2'!W656</f>
        <v>2575.3886301422681</v>
      </c>
      <c r="X4" s="21">
        <f>+'CO2'!X656+'abs CO2'!X656</f>
        <v>4890.6993195707037</v>
      </c>
      <c r="Y4" s="21">
        <f>+'CO2'!Y656+'abs CO2'!Y656</f>
        <v>11190.50084645714</v>
      </c>
      <c r="Z4" s="21">
        <f>+'CO2'!Z656+'abs CO2'!Z656</f>
        <v>6770.9097966816735</v>
      </c>
      <c r="AA4" s="21">
        <f>+'CO2'!AA656+'abs CO2'!AA656</f>
        <v>5455.4453906045237</v>
      </c>
      <c r="AB4" s="21">
        <f>+'CO2'!AB656+'abs CO2'!AB656</f>
        <v>10260.21421317372</v>
      </c>
      <c r="AC4" s="21">
        <f>+'CO2'!AC656+'abs CO2'!AC656</f>
        <v>7394.9274495283535</v>
      </c>
      <c r="AD4" s="21">
        <f>+'CO2'!AD656+'abs CO2'!AD656</f>
        <v>23778.812432317322</v>
      </c>
      <c r="AE4" s="21">
        <f>+'CO2'!AE656+'abs CO2'!AE656</f>
        <v>10930.150936240283</v>
      </c>
    </row>
    <row r="5" spans="1:31" x14ac:dyDescent="0.2">
      <c r="B5" s="3" t="s">
        <v>234</v>
      </c>
      <c r="C5" s="21">
        <f>+'CH4'!C656*PCG!$C$5</f>
        <v>1955.1483107656647</v>
      </c>
      <c r="D5" s="21">
        <f>+'CH4'!D656*PCG!$C$5</f>
        <v>1897.4072082533362</v>
      </c>
      <c r="E5" s="21">
        <f>+'CH4'!E656*PCG!$C$5</f>
        <v>1637.5259921778227</v>
      </c>
      <c r="F5" s="21">
        <f>+'CH4'!F656*PCG!$C$5</f>
        <v>1569.1427682116905</v>
      </c>
      <c r="G5" s="21">
        <f>+'CH4'!G656*PCG!$C$5</f>
        <v>1416.8898446478124</v>
      </c>
      <c r="H5" s="21">
        <f>+'CH4'!H656*PCG!$C$5</f>
        <v>1276.2077957361289</v>
      </c>
      <c r="I5" s="21">
        <f>+'CH4'!I656*PCG!$C$5</f>
        <v>1207.1050905744</v>
      </c>
      <c r="J5" s="21">
        <f>+'CH4'!J656*PCG!$C$5</f>
        <v>1170.3928974101664</v>
      </c>
      <c r="K5" s="21">
        <f>+'CH4'!K656*PCG!$C$5</f>
        <v>1084.3156552299263</v>
      </c>
      <c r="L5" s="21">
        <f>+'CH4'!L656*PCG!$C$5</f>
        <v>1293.994519339316</v>
      </c>
      <c r="M5" s="21">
        <f>+'CH4'!M656*PCG!$C$5</f>
        <v>1089.4963389534346</v>
      </c>
      <c r="N5" s="21">
        <f>+'CH4'!N656*PCG!$C$5</f>
        <v>1082.0656704051682</v>
      </c>
      <c r="O5" s="21">
        <f>+'CH4'!O656*PCG!$C$5</f>
        <v>1211.3499396027212</v>
      </c>
      <c r="P5" s="21">
        <f>+'CH4'!P656*PCG!$C$5</f>
        <v>1086.1749250760924</v>
      </c>
      <c r="Q5" s="21">
        <f>+'CH4'!Q656*PCG!$C$5</f>
        <v>1157.5190317464071</v>
      </c>
      <c r="R5" s="21">
        <f>+'CH4'!R656*PCG!$C$5</f>
        <v>1183.7287198607521</v>
      </c>
      <c r="S5" s="21">
        <f>+'CH4'!S656*PCG!$C$5</f>
        <v>1179.6160567787877</v>
      </c>
      <c r="T5" s="21">
        <f>+'CH4'!T656*PCG!$C$5</f>
        <v>1261.2901711888235</v>
      </c>
      <c r="U5" s="21">
        <f>+'CH4'!U656*PCG!$C$5</f>
        <v>1193.7463084165622</v>
      </c>
      <c r="V5" s="21">
        <f>+'CH4'!V656*PCG!$C$5</f>
        <v>1212.6820628422086</v>
      </c>
      <c r="W5" s="21">
        <f>+'CH4'!W656*PCG!$C$5</f>
        <v>1149.5629475524104</v>
      </c>
      <c r="X5" s="21">
        <f>+'CH4'!X656*PCG!$C$5</f>
        <v>1208.8331489158861</v>
      </c>
      <c r="Y5" s="21">
        <f>+'CH4'!Y656*PCG!$C$5</f>
        <v>1254.9276470837383</v>
      </c>
      <c r="Z5" s="21">
        <f>+'CH4'!Z656*PCG!$C$5</f>
        <v>1161.1039693244327</v>
      </c>
      <c r="AA5" s="21">
        <f>+'CH4'!AA656*PCG!$C$5</f>
        <v>1380.889537968304</v>
      </c>
      <c r="AB5" s="21">
        <f>+'CH4'!AB656*PCG!$C$5</f>
        <v>1447.1273395630742</v>
      </c>
      <c r="AC5" s="21">
        <f>+'CH4'!AC656*PCG!$C$5</f>
        <v>1342.7607278544506</v>
      </c>
      <c r="AD5" s="21">
        <f>+'CH4'!AD656*PCG!$C$5</f>
        <v>1771.0094601835688</v>
      </c>
      <c r="AE5" s="21">
        <f>+'CH4'!AE656*PCG!$C$5</f>
        <v>1425.805094637803</v>
      </c>
    </row>
    <row r="6" spans="1:31" x14ac:dyDescent="0.2">
      <c r="B6" s="3" t="s">
        <v>235</v>
      </c>
      <c r="C6" s="21">
        <f>+N2O!C656*PCG!$C$6</f>
        <v>397.24533450636397</v>
      </c>
      <c r="D6" s="21">
        <f>+N2O!D656*PCG!$C$6</f>
        <v>419.18171631655304</v>
      </c>
      <c r="E6" s="21">
        <f>+N2O!E656*PCG!$C$6</f>
        <v>412.83555758108002</v>
      </c>
      <c r="F6" s="21">
        <f>+N2O!F656*PCG!$C$6</f>
        <v>428.68626990835196</v>
      </c>
      <c r="G6" s="21">
        <f>+N2O!G656*PCG!$C$6</f>
        <v>427.55273339552014</v>
      </c>
      <c r="H6" s="21">
        <f>+N2O!H656*PCG!$C$6</f>
        <v>424.89215406581906</v>
      </c>
      <c r="I6" s="21">
        <f>+N2O!I656*PCG!$C$6</f>
        <v>434.62903466207626</v>
      </c>
      <c r="J6" s="21">
        <f>+N2O!J656*PCG!$C$6</f>
        <v>466.83188138538225</v>
      </c>
      <c r="K6" s="21">
        <f>+N2O!K656*PCG!$C$6</f>
        <v>430.76030408943188</v>
      </c>
      <c r="L6" s="21">
        <f>+N2O!L656*PCG!$C$6</f>
        <v>592.46974685758971</v>
      </c>
      <c r="M6" s="21">
        <f>+N2O!M656*PCG!$C$6</f>
        <v>422.02409179732962</v>
      </c>
      <c r="N6" s="21">
        <f>+N2O!N656*PCG!$C$6</f>
        <v>407.29705391195574</v>
      </c>
      <c r="O6" s="21">
        <f>+N2O!O656*PCG!$C$6</f>
        <v>508.99822678507525</v>
      </c>
      <c r="P6" s="21">
        <f>+N2O!P656*PCG!$C$6</f>
        <v>397.80498267082493</v>
      </c>
      <c r="Q6" s="21">
        <f>+N2O!Q656*PCG!$C$6</f>
        <v>443.69729596341665</v>
      </c>
      <c r="R6" s="21">
        <f>+N2O!R656*PCG!$C$6</f>
        <v>436.39892559840939</v>
      </c>
      <c r="S6" s="21">
        <f>+N2O!S656*PCG!$C$6</f>
        <v>441.11380949768034</v>
      </c>
      <c r="T6" s="21">
        <f>+N2O!T656*PCG!$C$6</f>
        <v>532.57729678422049</v>
      </c>
      <c r="U6" s="21">
        <f>+N2O!U656*PCG!$C$6</f>
        <v>480.85208647439958</v>
      </c>
      <c r="V6" s="21">
        <f>+N2O!V656*PCG!$C$6</f>
        <v>505.24229059661479</v>
      </c>
      <c r="W6" s="21">
        <f>+N2O!W656*PCG!$C$6</f>
        <v>442.62494854254425</v>
      </c>
      <c r="X6" s="21">
        <f>+N2O!X656*PCG!$C$6</f>
        <v>423.03105249276183</v>
      </c>
      <c r="Y6" s="21">
        <f>+N2O!Y656*PCG!$C$6</f>
        <v>528.6734445121167</v>
      </c>
      <c r="Z6" s="21">
        <f>+N2O!Z656*PCG!$C$6</f>
        <v>463.78713929296862</v>
      </c>
      <c r="AA6" s="21">
        <f>+N2O!AA656*PCG!$C$6</f>
        <v>519.2196721452051</v>
      </c>
      <c r="AB6" s="21">
        <f>+N2O!AB656*PCG!$C$6</f>
        <v>560.81643360897817</v>
      </c>
      <c r="AC6" s="21">
        <f>+N2O!AC656*PCG!$C$6</f>
        <v>500.12734292629244</v>
      </c>
      <c r="AD6" s="21">
        <f>+N2O!AD656*PCG!$C$6</f>
        <v>725.19292420370766</v>
      </c>
      <c r="AE6" s="21">
        <f>+N2O!AE656*PCG!$C$6</f>
        <v>496.23886854066637</v>
      </c>
    </row>
    <row r="7" spans="1:31" x14ac:dyDescent="0.2">
      <c r="B7" s="3" t="s">
        <v>236</v>
      </c>
      <c r="C7" s="21">
        <f>+SUM(C8:C10)</f>
        <v>3.7587239009223587E-3</v>
      </c>
      <c r="D7" s="21">
        <f t="shared" ref="D7:AE7" si="0">+SUM(D8:D10)</f>
        <v>1.2663126007257611E-2</v>
      </c>
      <c r="E7" s="21">
        <f t="shared" si="0"/>
        <v>2.7354719731370807E-2</v>
      </c>
      <c r="F7" s="21">
        <f t="shared" si="0"/>
        <v>1.4734051402190427</v>
      </c>
      <c r="G7" s="21">
        <f t="shared" si="0"/>
        <v>1.9837088359915929</v>
      </c>
      <c r="H7" s="21">
        <f t="shared" si="0"/>
        <v>2.7532203871257699</v>
      </c>
      <c r="I7" s="21">
        <f t="shared" si="0"/>
        <v>4.055071595946619</v>
      </c>
      <c r="J7" s="21">
        <f t="shared" si="0"/>
        <v>9.018690929877593</v>
      </c>
      <c r="K7" s="21">
        <f t="shared" si="0"/>
        <v>8.8748085437403663</v>
      </c>
      <c r="L7" s="21">
        <f t="shared" si="0"/>
        <v>13.414547852500357</v>
      </c>
      <c r="M7" s="21">
        <f t="shared" si="0"/>
        <v>17.427092439199143</v>
      </c>
      <c r="N7" s="21">
        <f t="shared" si="0"/>
        <v>23.995030921172962</v>
      </c>
      <c r="O7" s="21">
        <f t="shared" si="0"/>
        <v>25.251452381792824</v>
      </c>
      <c r="P7" s="21">
        <f t="shared" si="0"/>
        <v>34.669647254979978</v>
      </c>
      <c r="Q7" s="21">
        <f t="shared" si="0"/>
        <v>40.572772934018396</v>
      </c>
      <c r="R7" s="21">
        <f t="shared" si="0"/>
        <v>49.189454853071318</v>
      </c>
      <c r="S7" s="21">
        <f t="shared" si="0"/>
        <v>61.639042458542285</v>
      </c>
      <c r="T7" s="21">
        <f t="shared" si="0"/>
        <v>76.509586651765375</v>
      </c>
      <c r="U7" s="21">
        <f t="shared" si="0"/>
        <v>102.68166618842828</v>
      </c>
      <c r="V7" s="21">
        <f t="shared" si="0"/>
        <v>104.7442892506256</v>
      </c>
      <c r="W7" s="21">
        <f t="shared" si="0"/>
        <v>127.26975413756936</v>
      </c>
      <c r="X7" s="21">
        <f t="shared" si="0"/>
        <v>162.73125556867325</v>
      </c>
      <c r="Y7" s="21">
        <f t="shared" si="0"/>
        <v>192.00223486514145</v>
      </c>
      <c r="Z7" s="21">
        <f t="shared" si="0"/>
        <v>203.06873320667071</v>
      </c>
      <c r="AA7" s="21">
        <f t="shared" si="0"/>
        <v>226.97952146252527</v>
      </c>
      <c r="AB7" s="21">
        <f t="shared" si="0"/>
        <v>251.16826703798418</v>
      </c>
      <c r="AC7" s="21">
        <f t="shared" si="0"/>
        <v>268.60830803597241</v>
      </c>
      <c r="AD7" s="21">
        <f t="shared" si="0"/>
        <v>301.91972654244177</v>
      </c>
      <c r="AE7" s="21">
        <f t="shared" si="0"/>
        <v>336.87255692874078</v>
      </c>
    </row>
    <row r="8" spans="1:31" x14ac:dyDescent="0.2">
      <c r="B8" s="14" t="s">
        <v>237</v>
      </c>
      <c r="C8" s="21">
        <f>+HFC!C656</f>
        <v>3.7587239009223587E-3</v>
      </c>
      <c r="D8" s="21">
        <f>+HFC!D656</f>
        <v>1.2663126007257611E-2</v>
      </c>
      <c r="E8" s="21">
        <f>+HFC!E656</f>
        <v>2.7354719731370807E-2</v>
      </c>
      <c r="F8" s="21">
        <f>+HFC!F656</f>
        <v>3.6997415942312983E-2</v>
      </c>
      <c r="G8" s="21">
        <f>+HFC!G656</f>
        <v>0.50839400630605858</v>
      </c>
      <c r="H8" s="21">
        <f>+HFC!H656</f>
        <v>1.1323279735794443</v>
      </c>
      <c r="I8" s="21">
        <f>+HFC!I656</f>
        <v>2.4001722556467913</v>
      </c>
      <c r="J8" s="21">
        <f>+HFC!J656</f>
        <v>5.2723388122900285</v>
      </c>
      <c r="K8" s="21">
        <f>+HFC!K656</f>
        <v>5.5060801592761175</v>
      </c>
      <c r="L8" s="21">
        <f>+HFC!L656</f>
        <v>9.6927097014039845</v>
      </c>
      <c r="M8" s="21">
        <f>+HFC!M656</f>
        <v>13.062748716599696</v>
      </c>
      <c r="N8" s="21">
        <f>+HFC!N656</f>
        <v>20.49114059848058</v>
      </c>
      <c r="O8" s="21">
        <f>+HFC!O656</f>
        <v>21.328088461430688</v>
      </c>
      <c r="P8" s="21">
        <f>+HFC!P656</f>
        <v>29.675394652415299</v>
      </c>
      <c r="Q8" s="21">
        <f>+HFC!Q656</f>
        <v>35.879235869631444</v>
      </c>
      <c r="R8" s="21">
        <f>+HFC!R656</f>
        <v>45.055726715466385</v>
      </c>
      <c r="S8" s="21">
        <f>+HFC!S656</f>
        <v>57.316872356225872</v>
      </c>
      <c r="T8" s="21">
        <f>+HFC!T656</f>
        <v>72.1219974927496</v>
      </c>
      <c r="U8" s="21">
        <f>+HFC!U656</f>
        <v>98.131692020201157</v>
      </c>
      <c r="V8" s="21">
        <f>+HFC!V656</f>
        <v>99.424628553944217</v>
      </c>
      <c r="W8" s="21">
        <f>+HFC!W656</f>
        <v>119.72719553099876</v>
      </c>
      <c r="X8" s="21">
        <f>+HFC!X656</f>
        <v>157.83064761017181</v>
      </c>
      <c r="Y8" s="21">
        <f>+HFC!Y656</f>
        <v>186.63338000685607</v>
      </c>
      <c r="Z8" s="21">
        <f>+HFC!Z656</f>
        <v>197.36252522599676</v>
      </c>
      <c r="AA8" s="21">
        <f>+HFC!AA656</f>
        <v>221.35457159623729</v>
      </c>
      <c r="AB8" s="21">
        <f>+HFC!AB656</f>
        <v>245.24366687946474</v>
      </c>
      <c r="AC8" s="21">
        <f>+HFC!AC656</f>
        <v>263.64748507825811</v>
      </c>
      <c r="AD8" s="21">
        <f>+HFC!AD656</f>
        <v>296.45931392892987</v>
      </c>
      <c r="AE8" s="21">
        <f>+HFC!AE656</f>
        <v>331.68421793280817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1.4364077242767297</v>
      </c>
      <c r="G10" s="21">
        <f>+'SF6'!G656</f>
        <v>1.4753148296855343</v>
      </c>
      <c r="H10" s="21">
        <f>+'SF6'!H656</f>
        <v>1.6208924135463256</v>
      </c>
      <c r="I10" s="21">
        <f>+'SF6'!I656</f>
        <v>1.6548993402998278</v>
      </c>
      <c r="J10" s="21">
        <f>+'SF6'!J656</f>
        <v>3.7463521175875649</v>
      </c>
      <c r="K10" s="21">
        <f>+'SF6'!K656</f>
        <v>3.3687283844642484</v>
      </c>
      <c r="L10" s="21">
        <f>+'SF6'!L656</f>
        <v>3.7218381510963732</v>
      </c>
      <c r="M10" s="21">
        <f>+'SF6'!M656</f>
        <v>4.3643437225994486</v>
      </c>
      <c r="N10" s="21">
        <f>+'SF6'!N656</f>
        <v>3.5038903226923832</v>
      </c>
      <c r="O10" s="21">
        <f>+'SF6'!O656</f>
        <v>3.9233639203621338</v>
      </c>
      <c r="P10" s="21">
        <f>+'SF6'!P656</f>
        <v>4.9942526025646785</v>
      </c>
      <c r="Q10" s="21">
        <f>+'SF6'!Q656</f>
        <v>4.693537064386951</v>
      </c>
      <c r="R10" s="21">
        <f>+'SF6'!R656</f>
        <v>4.1337281376049342</v>
      </c>
      <c r="S10" s="21">
        <f>+'SF6'!S656</f>
        <v>4.3221701023164121</v>
      </c>
      <c r="T10" s="21">
        <f>+'SF6'!T656</f>
        <v>4.3875891590157723</v>
      </c>
      <c r="U10" s="21">
        <f>+'SF6'!U656</f>
        <v>4.5499741682271297</v>
      </c>
      <c r="V10" s="21">
        <f>+'SF6'!V656</f>
        <v>5.319660696681388</v>
      </c>
      <c r="W10" s="21">
        <f>+'SF6'!W656</f>
        <v>7.542558606570605</v>
      </c>
      <c r="X10" s="21">
        <f>+'SF6'!X656</f>
        <v>4.9006079585014408</v>
      </c>
      <c r="Y10" s="21">
        <f>+'SF6'!Y656</f>
        <v>5.368854858285367</v>
      </c>
      <c r="Z10" s="21">
        <f>+'SF6'!Z656</f>
        <v>5.7062079806739607</v>
      </c>
      <c r="AA10" s="21">
        <f>+'SF6'!AA656</f>
        <v>5.6249498662879684</v>
      </c>
      <c r="AB10" s="21">
        <f>+'SF6'!AB656</f>
        <v>5.9246001585194321</v>
      </c>
      <c r="AC10" s="21">
        <f>+'SF6'!AC656</f>
        <v>4.9608229577142851</v>
      </c>
      <c r="AD10" s="21">
        <f>+'SF6'!AD656</f>
        <v>5.4604126135118678</v>
      </c>
      <c r="AE10" s="21">
        <f>+'SF6'!AE656</f>
        <v>5.1883389959326394</v>
      </c>
    </row>
    <row r="11" spans="1:31" x14ac:dyDescent="0.2">
      <c r="B11" s="15" t="s">
        <v>240</v>
      </c>
      <c r="C11" s="28">
        <f>+SUM(C4:C7)</f>
        <v>2107.2635352913321</v>
      </c>
      <c r="D11" s="28">
        <f t="shared" ref="D11:AE11" si="1">+SUM(D4:D7)</f>
        <v>4245.4700726222845</v>
      </c>
      <c r="E11" s="28">
        <f t="shared" si="1"/>
        <v>4037.5096197853927</v>
      </c>
      <c r="F11" s="28">
        <f t="shared" si="1"/>
        <v>5031.0500216280743</v>
      </c>
      <c r="G11" s="28">
        <f t="shared" si="1"/>
        <v>5174.6948466013027</v>
      </c>
      <c r="H11" s="28">
        <f t="shared" si="1"/>
        <v>4687.6006982978315</v>
      </c>
      <c r="I11" s="28">
        <f t="shared" si="1"/>
        <v>3911.2052331618115</v>
      </c>
      <c r="J11" s="28">
        <f t="shared" si="1"/>
        <v>6212.3375149698559</v>
      </c>
      <c r="K11" s="28">
        <f t="shared" si="1"/>
        <v>3940.7892825904387</v>
      </c>
      <c r="L11" s="28">
        <f t="shared" si="1"/>
        <v>14237.116929765583</v>
      </c>
      <c r="M11" s="28">
        <f t="shared" si="1"/>
        <v>3608.5578630973687</v>
      </c>
      <c r="N11" s="28">
        <f t="shared" si="1"/>
        <v>3319.2400005232639</v>
      </c>
      <c r="O11" s="28">
        <f t="shared" si="1"/>
        <v>8737.0693274083915</v>
      </c>
      <c r="P11" s="28">
        <f t="shared" si="1"/>
        <v>4857.4730259618245</v>
      </c>
      <c r="Q11" s="28">
        <f t="shared" si="1"/>
        <v>5571.4411948654297</v>
      </c>
      <c r="R11" s="28">
        <f t="shared" si="1"/>
        <v>6654.7817966753137</v>
      </c>
      <c r="S11" s="28">
        <f t="shared" si="1"/>
        <v>7246.602186179025</v>
      </c>
      <c r="T11" s="28">
        <f t="shared" si="1"/>
        <v>15446.576934717254</v>
      </c>
      <c r="U11" s="28">
        <f t="shared" si="1"/>
        <v>13299.682591010564</v>
      </c>
      <c r="V11" s="28">
        <f t="shared" si="1"/>
        <v>10762.401915836057</v>
      </c>
      <c r="W11" s="28">
        <f t="shared" si="1"/>
        <v>4294.8462803747916</v>
      </c>
      <c r="X11" s="28">
        <f t="shared" si="1"/>
        <v>6685.2947765480249</v>
      </c>
      <c r="Y11" s="28">
        <f t="shared" si="1"/>
        <v>13166.104172918136</v>
      </c>
      <c r="Z11" s="28">
        <f t="shared" si="1"/>
        <v>8598.8696385057447</v>
      </c>
      <c r="AA11" s="28">
        <f t="shared" si="1"/>
        <v>7582.5341221805584</v>
      </c>
      <c r="AB11" s="28">
        <f t="shared" si="1"/>
        <v>12519.326253383757</v>
      </c>
      <c r="AC11" s="28">
        <f t="shared" si="1"/>
        <v>9506.4238283450704</v>
      </c>
      <c r="AD11" s="28">
        <f t="shared" si="1"/>
        <v>26576.93454324704</v>
      </c>
      <c r="AE11" s="28">
        <f t="shared" si="1"/>
        <v>13189.067456347493</v>
      </c>
    </row>
    <row r="12" spans="1:31" x14ac:dyDescent="0.2">
      <c r="C12" s="30">
        <f>+C11-CO2eq!C656</f>
        <v>7.73070496506989E-12</v>
      </c>
      <c r="D12" s="91">
        <f>+D11-CO2eq!D656</f>
        <v>9.0949470177292824E-12</v>
      </c>
      <c r="E12" s="91">
        <f>+E11-CO2eq!E656</f>
        <v>6.3664629124104977E-12</v>
      </c>
      <c r="F12" s="91">
        <f>+F11-CO2eq!F656</f>
        <v>0</v>
      </c>
      <c r="G12" s="91">
        <f>+G11-CO2eq!G656</f>
        <v>0</v>
      </c>
      <c r="H12" s="30">
        <f>+H11-CO2eq!H656</f>
        <v>1.0004441719502211E-11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5.0022208597511053E-12</v>
      </c>
      <c r="N12" s="30">
        <f>+N11-CO2eq!N656</f>
        <v>-5.0022208597511053E-12</v>
      </c>
      <c r="O12" s="30">
        <f>+O11-CO2eq!O656</f>
        <v>1.4551915228366852E-11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922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4817.7040336222117</v>
      </c>
      <c r="D24" s="21">
        <f>+'CO2'!D657</f>
        <v>4804.3514935766443</v>
      </c>
      <c r="E24" s="21">
        <f>+'CO2'!E657</f>
        <v>5209.4356971797806</v>
      </c>
      <c r="F24" s="21">
        <f>+'CO2'!F657</f>
        <v>5485.6582268575139</v>
      </c>
      <c r="G24" s="21">
        <f>+'CO2'!G657</f>
        <v>5302.6709155555191</v>
      </c>
      <c r="H24" s="21">
        <f>+'CO2'!H657</f>
        <v>5373.2471224765204</v>
      </c>
      <c r="I24" s="21">
        <f>+'CO2'!I657</f>
        <v>6334.1992896493521</v>
      </c>
      <c r="J24" s="21">
        <f>+'CO2'!J657</f>
        <v>6855.8220683799527</v>
      </c>
      <c r="K24" s="21">
        <f>+'CO2'!K657</f>
        <v>7448.3351097460572</v>
      </c>
      <c r="L24" s="21">
        <f>+'CO2'!L657</f>
        <v>7273.0267711526112</v>
      </c>
      <c r="M24" s="21">
        <f>+'CO2'!M657</f>
        <v>6856.5557747464645</v>
      </c>
      <c r="N24" s="21">
        <f>+'CO2'!N657</f>
        <v>6608.5958077572741</v>
      </c>
      <c r="O24" s="21">
        <f>+'CO2'!O657</f>
        <v>6921.2093218132131</v>
      </c>
      <c r="P24" s="21">
        <f>+'CO2'!P657</f>
        <v>7063.5337993233506</v>
      </c>
      <c r="Q24" s="21">
        <f>+'CO2'!Q657</f>
        <v>7886.7264830463027</v>
      </c>
      <c r="R24" s="21">
        <f>+'CO2'!R657</f>
        <v>7597.2365169701507</v>
      </c>
      <c r="S24" s="21">
        <f>+'CO2'!S657</f>
        <v>7824.0720374367338</v>
      </c>
      <c r="T24" s="21">
        <f>+'CO2'!T657</f>
        <v>9116.389587367963</v>
      </c>
      <c r="U24" s="21">
        <f>+'CO2'!U657</f>
        <v>8434.514421603064</v>
      </c>
      <c r="V24" s="21">
        <f>+'CO2'!V657</f>
        <v>7738.8470342179116</v>
      </c>
      <c r="W24" s="21">
        <f>+'CO2'!W657</f>
        <v>5192.4136241318092</v>
      </c>
      <c r="X24" s="21">
        <f>+'CO2'!X657</f>
        <v>7350.2911470469517</v>
      </c>
      <c r="Y24" s="21">
        <f>+'CO2'!Y657</f>
        <v>9797.8257197047369</v>
      </c>
      <c r="Z24" s="21">
        <f>+'CO2'!Z657</f>
        <v>10242.862352462842</v>
      </c>
      <c r="AA24" s="21">
        <f>+'CO2'!AA657</f>
        <v>7852.0552997014165</v>
      </c>
      <c r="AB24" s="21">
        <f>+'CO2'!AB657</f>
        <v>10682.77795734205</v>
      </c>
      <c r="AC24" s="21">
        <f>+'CO2'!AC657</f>
        <v>10894.809883204985</v>
      </c>
      <c r="AD24" s="21">
        <f>+'CO2'!AD657</f>
        <v>11825.057593254145</v>
      </c>
      <c r="AE24" s="21">
        <f>+'CO2'!AE657</f>
        <v>11484.797516252651</v>
      </c>
    </row>
    <row r="25" spans="1:31" x14ac:dyDescent="0.2">
      <c r="B25" s="3" t="s">
        <v>234</v>
      </c>
      <c r="C25" s="21">
        <f>+'CH4'!C657*PCG!$C$5</f>
        <v>1182.6772931436478</v>
      </c>
      <c r="D25" s="21">
        <f>+'CH4'!D657*PCG!$C$5</f>
        <v>1094.693521902894</v>
      </c>
      <c r="E25" s="21">
        <f>+'CH4'!E657*PCG!$C$5</f>
        <v>850.36135762006802</v>
      </c>
      <c r="F25" s="21">
        <f>+'CH4'!F657*PCG!$C$5</f>
        <v>733.21953420420152</v>
      </c>
      <c r="G25" s="21">
        <f>+'CH4'!G657*PCG!$C$5</f>
        <v>577.59405030644405</v>
      </c>
      <c r="H25" s="21">
        <f>+'CH4'!H657*PCG!$C$5</f>
        <v>442.7286817771278</v>
      </c>
      <c r="I25" s="21">
        <f>+'CH4'!I657*PCG!$C$5</f>
        <v>358.48112645701525</v>
      </c>
      <c r="J25" s="21">
        <f>+'CH4'!J657*PCG!$C$5</f>
        <v>259.34919273043198</v>
      </c>
      <c r="K25" s="21">
        <f>+'CH4'!K657*PCG!$C$5</f>
        <v>237.70438909488178</v>
      </c>
      <c r="L25" s="21">
        <f>+'CH4'!L657*PCG!$C$5</f>
        <v>222.21549019909395</v>
      </c>
      <c r="M25" s="21">
        <f>+'CH4'!M657*PCG!$C$5</f>
        <v>253.34566609768672</v>
      </c>
      <c r="N25" s="21">
        <f>+'CH4'!N657*PCG!$C$5</f>
        <v>250.61885647190144</v>
      </c>
      <c r="O25" s="21">
        <f>+'CH4'!O657*PCG!$C$5</f>
        <v>236.77445922947325</v>
      </c>
      <c r="P25" s="21">
        <f>+'CH4'!P657*PCG!$C$5</f>
        <v>221.25857924563923</v>
      </c>
      <c r="Q25" s="21">
        <f>+'CH4'!Q657*PCG!$C$5</f>
        <v>231.02849824666635</v>
      </c>
      <c r="R25" s="21">
        <f>+'CH4'!R657*PCG!$C$5</f>
        <v>221.00744092724068</v>
      </c>
      <c r="S25" s="21">
        <f>+'CH4'!S657*PCG!$C$5</f>
        <v>194.91711024687237</v>
      </c>
      <c r="T25" s="21">
        <f>+'CH4'!T657*PCG!$C$5</f>
        <v>250.83445531372982</v>
      </c>
      <c r="U25" s="21">
        <f>+'CH4'!U657*PCG!$C$5</f>
        <v>263.22657888088554</v>
      </c>
      <c r="V25" s="21">
        <f>+'CH4'!V657*PCG!$C$5</f>
        <v>245.00383262211579</v>
      </c>
      <c r="W25" s="21">
        <f>+'CH4'!W657*PCG!$C$5</f>
        <v>226.66000551987588</v>
      </c>
      <c r="X25" s="21">
        <f>+'CH4'!X657*PCG!$C$5</f>
        <v>272.2335395311099</v>
      </c>
      <c r="Y25" s="21">
        <f>+'CH4'!Y657*PCG!$C$5</f>
        <v>312.95786515344076</v>
      </c>
      <c r="Z25" s="21">
        <f>+'CH4'!Z657*PCG!$C$5</f>
        <v>322.48692418625814</v>
      </c>
      <c r="AA25" s="21">
        <f>+'CH4'!AA657*PCG!$C$5</f>
        <v>371.20824241933803</v>
      </c>
      <c r="AB25" s="21">
        <f>+'CH4'!AB657*PCG!$C$5</f>
        <v>309.09340151601185</v>
      </c>
      <c r="AC25" s="21">
        <f>+'CH4'!AC657*PCG!$C$5</f>
        <v>272.4294224423474</v>
      </c>
      <c r="AD25" s="21">
        <f>+'CH4'!AD657*PCG!$C$5</f>
        <v>224.38566054932548</v>
      </c>
      <c r="AE25" s="21">
        <f>+'CH4'!AE657*PCG!$C$5</f>
        <v>206.80036242596574</v>
      </c>
    </row>
    <row r="26" spans="1:31" x14ac:dyDescent="0.2">
      <c r="B26" s="3" t="s">
        <v>235</v>
      </c>
      <c r="C26" s="21">
        <f>+N2O!C657*PCG!$C$6</f>
        <v>53.20263772877653</v>
      </c>
      <c r="D26" s="21">
        <f>+N2O!D657*PCG!$C$6</f>
        <v>61.531327760767276</v>
      </c>
      <c r="E26" s="21">
        <f>+N2O!E657*PCG!$C$6</f>
        <v>64.415891230433616</v>
      </c>
      <c r="F26" s="21">
        <f>+N2O!F657*PCG!$C$6</f>
        <v>54.438009758204103</v>
      </c>
      <c r="G26" s="21">
        <f>+N2O!G657*PCG!$C$6</f>
        <v>57.143588202786916</v>
      </c>
      <c r="H26" s="21">
        <f>+N2O!H657*PCG!$C$6</f>
        <v>61.316781715059918</v>
      </c>
      <c r="I26" s="21">
        <f>+N2O!I657*PCG!$C$6</f>
        <v>64.260597518019679</v>
      </c>
      <c r="J26" s="21">
        <f>+N2O!J657*PCG!$C$6</f>
        <v>63.188766286884466</v>
      </c>
      <c r="K26" s="21">
        <f>+N2O!K657*PCG!$C$6</f>
        <v>67.255068516716037</v>
      </c>
      <c r="L26" s="21">
        <f>+N2O!L657*PCG!$C$6</f>
        <v>71.895048844008528</v>
      </c>
      <c r="M26" s="21">
        <f>+N2O!M657*PCG!$C$6</f>
        <v>77.303218051357163</v>
      </c>
      <c r="N26" s="21">
        <f>+N2O!N657*PCG!$C$6</f>
        <v>70.214178890903568</v>
      </c>
      <c r="O26" s="21">
        <f>+N2O!O657*PCG!$C$6</f>
        <v>73.641601630501896</v>
      </c>
      <c r="P26" s="21">
        <f>+N2O!P657*PCG!$C$6</f>
        <v>69.933136209459988</v>
      </c>
      <c r="Q26" s="21">
        <f>+N2O!Q657*PCG!$C$6</f>
        <v>75.228815297469168</v>
      </c>
      <c r="R26" s="21">
        <f>+N2O!R657*PCG!$C$6</f>
        <v>84.801220296774616</v>
      </c>
      <c r="S26" s="21">
        <f>+N2O!S657*PCG!$C$6</f>
        <v>94.492201127208418</v>
      </c>
      <c r="T26" s="21">
        <f>+N2O!T657*PCG!$C$6</f>
        <v>112.07896428191717</v>
      </c>
      <c r="U26" s="21">
        <f>+N2O!U657*PCG!$C$6</f>
        <v>115.00327426149146</v>
      </c>
      <c r="V26" s="21">
        <f>+N2O!V657*PCG!$C$6</f>
        <v>114.9133333173139</v>
      </c>
      <c r="W26" s="21">
        <f>+N2O!W657*PCG!$C$6</f>
        <v>99.12301373871685</v>
      </c>
      <c r="X26" s="21">
        <f>+N2O!X657*PCG!$C$6</f>
        <v>115.49877823150099</v>
      </c>
      <c r="Y26" s="21">
        <f>+N2O!Y657*PCG!$C$6</f>
        <v>123.18578290361584</v>
      </c>
      <c r="Z26" s="21">
        <f>+N2O!Z657*PCG!$C$6</f>
        <v>134.48891837923043</v>
      </c>
      <c r="AA26" s="21">
        <f>+N2O!AA657*PCG!$C$6</f>
        <v>135.49733815533895</v>
      </c>
      <c r="AB26" s="21">
        <f>+N2O!AB657*PCG!$C$6</f>
        <v>144.09966814917101</v>
      </c>
      <c r="AC26" s="21">
        <f>+N2O!AC657*PCG!$C$6</f>
        <v>147.97759153315343</v>
      </c>
      <c r="AD26" s="21">
        <f>+N2O!AD657*PCG!$C$6</f>
        <v>148.66825320988616</v>
      </c>
      <c r="AE26" s="21">
        <f>+N2O!AE657*PCG!$C$6</f>
        <v>150.95136147055925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6053.5839644946363</v>
      </c>
      <c r="D31" s="28">
        <f t="shared" ref="D31:AE31" si="3">+SUM(D24:D27)</f>
        <v>5960.5763432403055</v>
      </c>
      <c r="E31" s="28">
        <f t="shared" si="3"/>
        <v>6124.2129460302822</v>
      </c>
      <c r="F31" s="28">
        <f t="shared" si="3"/>
        <v>6273.3157708199196</v>
      </c>
      <c r="G31" s="28">
        <f t="shared" si="3"/>
        <v>5937.4085540647502</v>
      </c>
      <c r="H31" s="28">
        <f t="shared" si="3"/>
        <v>5877.2925859687084</v>
      </c>
      <c r="I31" s="28">
        <f t="shared" si="3"/>
        <v>6756.9410136243869</v>
      </c>
      <c r="J31" s="28">
        <f t="shared" si="3"/>
        <v>7178.3600273972697</v>
      </c>
      <c r="K31" s="28">
        <f t="shared" si="3"/>
        <v>7753.2945673576551</v>
      </c>
      <c r="L31" s="28">
        <f t="shared" si="3"/>
        <v>7567.1373101957142</v>
      </c>
      <c r="M31" s="28">
        <f t="shared" si="3"/>
        <v>7187.2046588955081</v>
      </c>
      <c r="N31" s="28">
        <f t="shared" si="3"/>
        <v>6929.4288431200794</v>
      </c>
      <c r="O31" s="28">
        <f t="shared" si="3"/>
        <v>7231.6253826731881</v>
      </c>
      <c r="P31" s="28">
        <f t="shared" si="3"/>
        <v>7354.7255147784499</v>
      </c>
      <c r="Q31" s="28">
        <f t="shared" si="3"/>
        <v>8192.9837965904389</v>
      </c>
      <c r="R31" s="28">
        <f t="shared" si="3"/>
        <v>7903.0451781941665</v>
      </c>
      <c r="S31" s="28">
        <f t="shared" si="3"/>
        <v>8113.4813488108148</v>
      </c>
      <c r="T31" s="28">
        <f t="shared" si="3"/>
        <v>9479.3030069636097</v>
      </c>
      <c r="U31" s="28">
        <f t="shared" si="3"/>
        <v>8812.7442747454406</v>
      </c>
      <c r="V31" s="28">
        <f t="shared" si="3"/>
        <v>8098.7642001573413</v>
      </c>
      <c r="W31" s="28">
        <f t="shared" si="3"/>
        <v>5518.1966433904017</v>
      </c>
      <c r="X31" s="28">
        <f t="shared" si="3"/>
        <v>7738.0234648095629</v>
      </c>
      <c r="Y31" s="28">
        <f t="shared" si="3"/>
        <v>10233.969367761794</v>
      </c>
      <c r="Z31" s="28">
        <f t="shared" si="3"/>
        <v>10699.838195028331</v>
      </c>
      <c r="AA31" s="28">
        <f t="shared" si="3"/>
        <v>8358.7608802760933</v>
      </c>
      <c r="AB31" s="28">
        <f t="shared" si="3"/>
        <v>11135.971027007232</v>
      </c>
      <c r="AC31" s="28">
        <f t="shared" si="3"/>
        <v>11315.216897180486</v>
      </c>
      <c r="AD31" s="28">
        <f t="shared" si="3"/>
        <v>12198.111507013356</v>
      </c>
      <c r="AE31" s="28">
        <f t="shared" si="3"/>
        <v>11842.549240149176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572.00850971941975</v>
      </c>
      <c r="D44" s="21">
        <f>+'CO2'!D658</f>
        <v>502.15671992200134</v>
      </c>
      <c r="E44" s="21">
        <f>+'CO2'!E658</f>
        <v>585.1866990581741</v>
      </c>
      <c r="F44" s="21">
        <f>+'CO2'!F658</f>
        <v>581.17135020507135</v>
      </c>
      <c r="G44" s="21">
        <f>+'CO2'!G658</f>
        <v>654.95172205026722</v>
      </c>
      <c r="H44" s="21">
        <f>+'CO2'!H658</f>
        <v>748.92121337688457</v>
      </c>
      <c r="I44" s="21">
        <f>+'CO2'!I658</f>
        <v>730.31781410008307</v>
      </c>
      <c r="J44" s="21">
        <f>+'CO2'!J658</f>
        <v>557.95487955850672</v>
      </c>
      <c r="K44" s="21">
        <f>+'CO2'!K658</f>
        <v>722.12284274094918</v>
      </c>
      <c r="L44" s="21">
        <f>+'CO2'!L658</f>
        <v>732.53977965512331</v>
      </c>
      <c r="M44" s="21">
        <f>+'CO2'!M658</f>
        <v>847.07763224826567</v>
      </c>
      <c r="N44" s="21">
        <f>+'CO2'!N658</f>
        <v>690.07506731657327</v>
      </c>
      <c r="O44" s="21">
        <f>+'CO2'!O658</f>
        <v>773.24101620096155</v>
      </c>
      <c r="P44" s="21">
        <f>+'CO2'!P658</f>
        <v>804.43606436876019</v>
      </c>
      <c r="Q44" s="21">
        <f>+'CO2'!Q658</f>
        <v>800.1561051398844</v>
      </c>
      <c r="R44" s="21">
        <f>+'CO2'!R658</f>
        <v>791.233306282851</v>
      </c>
      <c r="S44" s="21">
        <f>+'CO2'!S658</f>
        <v>953.94691113308784</v>
      </c>
      <c r="T44" s="21">
        <f>+'CO2'!T658</f>
        <v>964.77094120748984</v>
      </c>
      <c r="U44" s="21">
        <f>+'CO2'!U658</f>
        <v>964.14859601997898</v>
      </c>
      <c r="V44" s="21">
        <f>+'CO2'!V658</f>
        <v>804.867265571703</v>
      </c>
      <c r="W44" s="21">
        <f>+'CO2'!W658</f>
        <v>622.89875528370408</v>
      </c>
      <c r="X44" s="21">
        <f>+'CO2'!X658</f>
        <v>857.09899468472065</v>
      </c>
      <c r="Y44" s="21">
        <f>+'CO2'!Y658</f>
        <v>962.08451238226485</v>
      </c>
      <c r="Z44" s="21">
        <f>+'CO2'!Z658</f>
        <v>841.62560985104301</v>
      </c>
      <c r="AA44" s="21">
        <f>+'CO2'!AA658</f>
        <v>586.4279288458057</v>
      </c>
      <c r="AB44" s="21">
        <f>+'CO2'!AB658</f>
        <v>679.93642476721527</v>
      </c>
      <c r="AC44" s="21">
        <f>+'CO2'!AC658</f>
        <v>636.02007999053592</v>
      </c>
      <c r="AD44" s="21">
        <f>+'CO2'!AD658</f>
        <v>551.73429178041715</v>
      </c>
      <c r="AE44" s="21">
        <f>+'CO2'!AE658</f>
        <v>614.54545428671224</v>
      </c>
    </row>
    <row r="45" spans="2:31" x14ac:dyDescent="0.2">
      <c r="B45" s="3" t="s">
        <v>234</v>
      </c>
      <c r="C45" s="21">
        <f>+'CH4'!C658*PCG!$C$5</f>
        <v>6.1352726493290834</v>
      </c>
      <c r="D45" s="21">
        <f>+'CH4'!D658*PCG!$C$5</f>
        <v>5.8777611840857142</v>
      </c>
      <c r="E45" s="21">
        <f>+'CH4'!E658*PCG!$C$5</f>
        <v>5.5526200626984528</v>
      </c>
      <c r="F45" s="21">
        <f>+'CH4'!F658*PCG!$C$5</f>
        <v>5.386454417917574</v>
      </c>
      <c r="G45" s="21">
        <f>+'CH4'!G658*PCG!$C$5</f>
        <v>5.4415361694249889</v>
      </c>
      <c r="H45" s="21">
        <f>+'CH4'!H658*PCG!$C$5</f>
        <v>5.9261225009239409</v>
      </c>
      <c r="I45" s="21">
        <f>+'CH4'!I658*PCG!$C$5</f>
        <v>6.3766339894724577</v>
      </c>
      <c r="J45" s="21">
        <f>+'CH4'!J658*PCG!$C$5</f>
        <v>5.7201630462675119</v>
      </c>
      <c r="K45" s="21">
        <f>+'CH4'!K658*PCG!$C$5</f>
        <v>6.3566316222667156</v>
      </c>
      <c r="L45" s="21">
        <f>+'CH4'!L658*PCG!$C$5</f>
        <v>7.0657695507487528</v>
      </c>
      <c r="M45" s="21">
        <f>+'CH4'!M658*PCG!$C$5</f>
        <v>6.7936772046589002</v>
      </c>
      <c r="N45" s="21">
        <f>+'CH4'!N658*PCG!$C$5</f>
        <v>7.6123128119800318</v>
      </c>
      <c r="O45" s="21">
        <f>+'CH4'!O658*PCG!$C$5</f>
        <v>7.8394342762063225</v>
      </c>
      <c r="P45" s="21">
        <f>+'CH4'!P658*PCG!$C$5</f>
        <v>6.9671381031613953</v>
      </c>
      <c r="Q45" s="21">
        <f>+'CH4'!Q658*PCG!$C$5</f>
        <v>7.3402285357737105</v>
      </c>
      <c r="R45" s="21">
        <f>+'CH4'!R658*PCG!$C$5</f>
        <v>7.1558985024958393</v>
      </c>
      <c r="S45" s="21">
        <f>+'CH4'!S658*PCG!$C$5</f>
        <v>6.6337427620632283</v>
      </c>
      <c r="T45" s="21">
        <f>+'CH4'!T658*PCG!$C$5</f>
        <v>6.5179003327787006</v>
      </c>
      <c r="U45" s="21">
        <f>+'CH4'!U658*PCG!$C$5</f>
        <v>6.4133119467554085</v>
      </c>
      <c r="V45" s="21">
        <f>+'CH4'!V658*PCG!$C$5</f>
        <v>6.6382803868552411</v>
      </c>
      <c r="W45" s="21">
        <f>+'CH4'!W658*PCG!$C$5</f>
        <v>4.3544425956738753</v>
      </c>
      <c r="X45" s="21">
        <f>+'CH4'!X658*PCG!$C$5</f>
        <v>6.3747928452579021</v>
      </c>
      <c r="Y45" s="21">
        <f>+'CH4'!Y658*PCG!$C$5</f>
        <v>11.880905870216306</v>
      </c>
      <c r="Z45" s="21">
        <f>+'CH4'!Z658*PCG!$C$5</f>
        <v>9.5494021990682203</v>
      </c>
      <c r="AA45" s="21">
        <f>+'CH4'!AA658*PCG!$C$5</f>
        <v>1.7442969212146429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6.0407533669771245E-2</v>
      </c>
      <c r="D46" s="21">
        <f>+N2O!D658*PCG!$C$6</f>
        <v>6.0407533669771266E-2</v>
      </c>
      <c r="E46" s="21">
        <f>+N2O!E658*PCG!$C$6</f>
        <v>6.0407533669771259E-2</v>
      </c>
      <c r="F46" s="21">
        <f>+N2O!F658*PCG!$C$6</f>
        <v>6.0407533669771238E-2</v>
      </c>
      <c r="G46" s="21">
        <f>+N2O!G658*PCG!$C$6</f>
        <v>6.0407533669771245E-2</v>
      </c>
      <c r="H46" s="21">
        <f>+N2O!H658*PCG!$C$6</f>
        <v>6.0407533669771238E-2</v>
      </c>
      <c r="I46" s="21">
        <f>+N2O!I658*PCG!$C$6</f>
        <v>6.0407533669771245E-2</v>
      </c>
      <c r="J46" s="21">
        <f>+N2O!J658*PCG!$C$6</f>
        <v>6.0407533669771238E-2</v>
      </c>
      <c r="K46" s="21">
        <f>+N2O!K658*PCG!$C$6</f>
        <v>6.0407533669771245E-2</v>
      </c>
      <c r="L46" s="21">
        <f>+N2O!L658*PCG!$C$6</f>
        <v>6.0407533669771245E-2</v>
      </c>
      <c r="M46" s="21">
        <f>+N2O!M658*PCG!$C$6</f>
        <v>6.0407533669771259E-2</v>
      </c>
      <c r="N46" s="21">
        <f>+N2O!N658*PCG!$C$6</f>
        <v>6.0407533669771259E-2</v>
      </c>
      <c r="O46" s="21">
        <f>+N2O!O658*PCG!$C$6</f>
        <v>6.0407533669771245E-2</v>
      </c>
      <c r="P46" s="21">
        <f>+N2O!P658*PCG!$C$6</f>
        <v>6.0188324756061222E-2</v>
      </c>
      <c r="Q46" s="21">
        <f>+N2O!Q658*PCG!$C$6</f>
        <v>5.9955617343917224E-2</v>
      </c>
      <c r="R46" s="21">
        <f>+N2O!R658*PCG!$C$6</f>
        <v>5.9730584989457436E-2</v>
      </c>
      <c r="S46" s="21">
        <f>+N2O!S658*PCG!$C$6</f>
        <v>5.9501061536821637E-2</v>
      </c>
      <c r="T46" s="21">
        <f>+N2O!T658*PCG!$C$6</f>
        <v>5.9286159759697386E-2</v>
      </c>
      <c r="U46" s="21">
        <f>+N2O!U658*PCG!$C$6</f>
        <v>5.9048124984185969E-2</v>
      </c>
      <c r="V46" s="21">
        <f>+N2O!V658*PCG!$C$6</f>
        <v>5.8823100548250185E-2</v>
      </c>
      <c r="W46" s="21">
        <f>+N2O!W658*PCG!$C$6</f>
        <v>5.861589172166682E-2</v>
      </c>
      <c r="X46" s="21">
        <f>+N2O!X658*PCG!$C$6</f>
        <v>5.8404455112571654E-2</v>
      </c>
      <c r="Y46" s="21">
        <f>+N2O!Y658*PCG!$C$6</f>
        <v>4.8527497800736272E-2</v>
      </c>
      <c r="Z46" s="21">
        <f>+N2O!Z658*PCG!$C$6</f>
        <v>3.8751476109888459E-2</v>
      </c>
      <c r="AA46" s="21">
        <f>+N2O!AA658*PCG!$C$6</f>
        <v>4.1055612858331147E-2</v>
      </c>
      <c r="AB46" s="21">
        <f>+N2O!AB658*PCG!$C$6</f>
        <v>4.3331874058653373E-2</v>
      </c>
      <c r="AC46" s="21">
        <f>+N2O!AC658*PCG!$C$6</f>
        <v>3.4895823606044402E-2</v>
      </c>
      <c r="AD46" s="21">
        <f>+N2O!AD658*PCG!$C$6</f>
        <v>2.8241608526670067E-2</v>
      </c>
      <c r="AE46" s="21">
        <f>+N2O!AE658*PCG!$C$6</f>
        <v>2.1604505921771995E-2</v>
      </c>
    </row>
    <row r="47" spans="2:31" x14ac:dyDescent="0.2">
      <c r="B47" s="3" t="s">
        <v>236</v>
      </c>
      <c r="C47" s="21">
        <f>+SUM(C48:C50)</f>
        <v>3.7587239009223587E-3</v>
      </c>
      <c r="D47" s="21">
        <f t="shared" ref="D47:AE47" si="4">+SUM(D48:D50)</f>
        <v>1.2663126007257611E-2</v>
      </c>
      <c r="E47" s="21">
        <f t="shared" si="4"/>
        <v>2.7354719731370807E-2</v>
      </c>
      <c r="F47" s="21">
        <f t="shared" si="4"/>
        <v>1.4734051402190427</v>
      </c>
      <c r="G47" s="21">
        <f t="shared" si="4"/>
        <v>1.9837088359915929</v>
      </c>
      <c r="H47" s="21">
        <f t="shared" si="4"/>
        <v>2.7532203871257699</v>
      </c>
      <c r="I47" s="21">
        <f t="shared" si="4"/>
        <v>4.055071595946619</v>
      </c>
      <c r="J47" s="21">
        <f t="shared" si="4"/>
        <v>9.018690929877593</v>
      </c>
      <c r="K47" s="21">
        <f t="shared" si="4"/>
        <v>8.8748085437403663</v>
      </c>
      <c r="L47" s="21">
        <f t="shared" si="4"/>
        <v>13.414547852500357</v>
      </c>
      <c r="M47" s="21">
        <f t="shared" si="4"/>
        <v>17.427092439199143</v>
      </c>
      <c r="N47" s="21">
        <f t="shared" si="4"/>
        <v>23.995030921172962</v>
      </c>
      <c r="O47" s="21">
        <f t="shared" si="4"/>
        <v>25.251452381792824</v>
      </c>
      <c r="P47" s="21">
        <f t="shared" si="4"/>
        <v>34.669647254979978</v>
      </c>
      <c r="Q47" s="21">
        <f t="shared" si="4"/>
        <v>40.572772934018396</v>
      </c>
      <c r="R47" s="21">
        <f t="shared" si="4"/>
        <v>49.189454853071318</v>
      </c>
      <c r="S47" s="21">
        <f t="shared" si="4"/>
        <v>61.639042458542285</v>
      </c>
      <c r="T47" s="21">
        <f t="shared" si="4"/>
        <v>76.509586651765375</v>
      </c>
      <c r="U47" s="21">
        <f t="shared" si="4"/>
        <v>102.68166618842828</v>
      </c>
      <c r="V47" s="21">
        <f t="shared" si="4"/>
        <v>104.7442892506256</v>
      </c>
      <c r="W47" s="21">
        <f t="shared" si="4"/>
        <v>127.26975413756936</v>
      </c>
      <c r="X47" s="21">
        <f t="shared" si="4"/>
        <v>162.73125556867325</v>
      </c>
      <c r="Y47" s="21">
        <f t="shared" si="4"/>
        <v>192.00223486514145</v>
      </c>
      <c r="Z47" s="21">
        <f t="shared" si="4"/>
        <v>203.06873320667071</v>
      </c>
      <c r="AA47" s="21">
        <f t="shared" si="4"/>
        <v>226.97952146252527</v>
      </c>
      <c r="AB47" s="21">
        <f t="shared" si="4"/>
        <v>251.16826703798418</v>
      </c>
      <c r="AC47" s="21">
        <f t="shared" si="4"/>
        <v>268.60830803597241</v>
      </c>
      <c r="AD47" s="21">
        <f t="shared" si="4"/>
        <v>301.91972654244177</v>
      </c>
      <c r="AE47" s="21">
        <f t="shared" si="4"/>
        <v>336.87255692874078</v>
      </c>
    </row>
    <row r="48" spans="2:31" x14ac:dyDescent="0.2">
      <c r="B48" s="14" t="s">
        <v>237</v>
      </c>
      <c r="C48" s="21">
        <f>+HFC!C658</f>
        <v>3.7587239009223587E-3</v>
      </c>
      <c r="D48" s="21">
        <f>+HFC!D658</f>
        <v>1.2663126007257611E-2</v>
      </c>
      <c r="E48" s="21">
        <f>+HFC!E658</f>
        <v>2.7354719731370807E-2</v>
      </c>
      <c r="F48" s="21">
        <f>+HFC!F658</f>
        <v>3.6997415942312983E-2</v>
      </c>
      <c r="G48" s="21">
        <f>+HFC!G658</f>
        <v>0.50839400630605858</v>
      </c>
      <c r="H48" s="21">
        <f>+HFC!H658</f>
        <v>1.1323279735794443</v>
      </c>
      <c r="I48" s="21">
        <f>+HFC!I658</f>
        <v>2.4001722556467913</v>
      </c>
      <c r="J48" s="21">
        <f>+HFC!J658</f>
        <v>5.2723388122900285</v>
      </c>
      <c r="K48" s="21">
        <f>+HFC!K658</f>
        <v>5.5060801592761175</v>
      </c>
      <c r="L48" s="21">
        <f>+HFC!L658</f>
        <v>9.6927097014039845</v>
      </c>
      <c r="M48" s="21">
        <f>+HFC!M658</f>
        <v>13.062748716599696</v>
      </c>
      <c r="N48" s="21">
        <f>+HFC!N658</f>
        <v>20.49114059848058</v>
      </c>
      <c r="O48" s="21">
        <f>+HFC!O658</f>
        <v>21.328088461430688</v>
      </c>
      <c r="P48" s="21">
        <f>+HFC!P658</f>
        <v>29.675394652415299</v>
      </c>
      <c r="Q48" s="21">
        <f>+HFC!Q658</f>
        <v>35.879235869631444</v>
      </c>
      <c r="R48" s="21">
        <f>+HFC!R658</f>
        <v>45.055726715466385</v>
      </c>
      <c r="S48" s="21">
        <f>+HFC!S658</f>
        <v>57.316872356225872</v>
      </c>
      <c r="T48" s="21">
        <f>+HFC!T658</f>
        <v>72.1219974927496</v>
      </c>
      <c r="U48" s="21">
        <f>+HFC!U658</f>
        <v>98.131692020201157</v>
      </c>
      <c r="V48" s="21">
        <f>+HFC!V658</f>
        <v>99.424628553944217</v>
      </c>
      <c r="W48" s="21">
        <f>+HFC!W658</f>
        <v>119.72719553099876</v>
      </c>
      <c r="X48" s="21">
        <f>+HFC!X658</f>
        <v>157.83064761017181</v>
      </c>
      <c r="Y48" s="21">
        <f>+HFC!Y658</f>
        <v>186.63338000685607</v>
      </c>
      <c r="Z48" s="21">
        <f>+HFC!Z658</f>
        <v>197.36252522599676</v>
      </c>
      <c r="AA48" s="21">
        <f>+HFC!AA658</f>
        <v>221.35457159623729</v>
      </c>
      <c r="AB48" s="21">
        <f>+HFC!AB658</f>
        <v>245.24366687946474</v>
      </c>
      <c r="AC48" s="21">
        <f>+HFC!AC658</f>
        <v>263.64748507825811</v>
      </c>
      <c r="AD48" s="21">
        <f>+HFC!AD658</f>
        <v>296.45931392892987</v>
      </c>
      <c r="AE48" s="21">
        <f>+HFC!AE658</f>
        <v>331.68421793280817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1.4364077242767297</v>
      </c>
      <c r="G50" s="21">
        <f>+'SF6'!G658</f>
        <v>1.4753148296855343</v>
      </c>
      <c r="H50" s="21">
        <f>+'SF6'!H658</f>
        <v>1.6208924135463256</v>
      </c>
      <c r="I50" s="21">
        <f>+'SF6'!I658</f>
        <v>1.6548993402998278</v>
      </c>
      <c r="J50" s="21">
        <f>+'SF6'!J658</f>
        <v>3.7463521175875649</v>
      </c>
      <c r="K50" s="21">
        <f>+'SF6'!K658</f>
        <v>3.3687283844642484</v>
      </c>
      <c r="L50" s="21">
        <f>+'SF6'!L658</f>
        <v>3.7218381510963732</v>
      </c>
      <c r="M50" s="21">
        <f>+'SF6'!M658</f>
        <v>4.3643437225994486</v>
      </c>
      <c r="N50" s="21">
        <f>+'SF6'!N658</f>
        <v>3.5038903226923832</v>
      </c>
      <c r="O50" s="21">
        <f>+'SF6'!O658</f>
        <v>3.9233639203621338</v>
      </c>
      <c r="P50" s="21">
        <f>+'SF6'!P658</f>
        <v>4.9942526025646785</v>
      </c>
      <c r="Q50" s="21">
        <f>+'SF6'!Q658</f>
        <v>4.693537064386951</v>
      </c>
      <c r="R50" s="21">
        <f>+'SF6'!R658</f>
        <v>4.1337281376049342</v>
      </c>
      <c r="S50" s="21">
        <f>+'SF6'!S658</f>
        <v>4.3221701023164121</v>
      </c>
      <c r="T50" s="21">
        <f>+'SF6'!T658</f>
        <v>4.3875891590157723</v>
      </c>
      <c r="U50" s="21">
        <f>+'SF6'!U658</f>
        <v>4.5499741682271297</v>
      </c>
      <c r="V50" s="21">
        <f>+'SF6'!V658</f>
        <v>5.319660696681388</v>
      </c>
      <c r="W50" s="21">
        <f>+'SF6'!W658</f>
        <v>7.542558606570605</v>
      </c>
      <c r="X50" s="21">
        <f>+'SF6'!X658</f>
        <v>4.9006079585014408</v>
      </c>
      <c r="Y50" s="21">
        <f>+'SF6'!Y658</f>
        <v>5.368854858285367</v>
      </c>
      <c r="Z50" s="21">
        <f>+'SF6'!Z658</f>
        <v>5.7062079806739607</v>
      </c>
      <c r="AA50" s="21">
        <f>+'SF6'!AA658</f>
        <v>5.6249498662879684</v>
      </c>
      <c r="AB50" s="21">
        <f>+'SF6'!AB658</f>
        <v>5.9246001585194321</v>
      </c>
      <c r="AC50" s="21">
        <f>+'SF6'!AC658</f>
        <v>4.9608229577142851</v>
      </c>
      <c r="AD50" s="21">
        <f>+'SF6'!AD658</f>
        <v>5.4604126135118678</v>
      </c>
      <c r="AE50" s="21">
        <f>+'SF6'!AE658</f>
        <v>5.1883389959326394</v>
      </c>
    </row>
    <row r="51" spans="2:31" x14ac:dyDescent="0.2">
      <c r="B51" s="15" t="s">
        <v>240</v>
      </c>
      <c r="C51" s="28">
        <f>+SUM(C44:C47)</f>
        <v>578.20794862631942</v>
      </c>
      <c r="D51" s="28">
        <f t="shared" ref="D51:AE51" si="5">+SUM(D44:D47)</f>
        <v>508.10755176576413</v>
      </c>
      <c r="E51" s="28">
        <f t="shared" si="5"/>
        <v>590.82708137427369</v>
      </c>
      <c r="F51" s="28">
        <f t="shared" si="5"/>
        <v>588.09161729687764</v>
      </c>
      <c r="G51" s="28">
        <f t="shared" si="5"/>
        <v>662.43737458935357</v>
      </c>
      <c r="H51" s="28">
        <f t="shared" si="5"/>
        <v>757.66096379860403</v>
      </c>
      <c r="I51" s="28">
        <f t="shared" si="5"/>
        <v>740.80992721917187</v>
      </c>
      <c r="J51" s="28">
        <f t="shared" si="5"/>
        <v>572.75414106832159</v>
      </c>
      <c r="K51" s="28">
        <f t="shared" si="5"/>
        <v>737.41469044062603</v>
      </c>
      <c r="L51" s="28">
        <f t="shared" si="5"/>
        <v>753.08050459204219</v>
      </c>
      <c r="M51" s="28">
        <f t="shared" si="5"/>
        <v>871.35880942579342</v>
      </c>
      <c r="N51" s="28">
        <f t="shared" si="5"/>
        <v>721.742818583396</v>
      </c>
      <c r="O51" s="28">
        <f t="shared" si="5"/>
        <v>806.39231039263041</v>
      </c>
      <c r="P51" s="28">
        <f t="shared" si="5"/>
        <v>846.13303805165754</v>
      </c>
      <c r="Q51" s="28">
        <f t="shared" si="5"/>
        <v>848.12906222702043</v>
      </c>
      <c r="R51" s="28">
        <f t="shared" si="5"/>
        <v>847.63839022340755</v>
      </c>
      <c r="S51" s="28">
        <f t="shared" si="5"/>
        <v>1022.2791974152301</v>
      </c>
      <c r="T51" s="28">
        <f t="shared" si="5"/>
        <v>1047.8577143517937</v>
      </c>
      <c r="U51" s="28">
        <f t="shared" si="5"/>
        <v>1073.3026222801468</v>
      </c>
      <c r="V51" s="28">
        <f t="shared" si="5"/>
        <v>916.3086583097321</v>
      </c>
      <c r="W51" s="28">
        <f t="shared" si="5"/>
        <v>754.58156790866894</v>
      </c>
      <c r="X51" s="28">
        <f t="shared" si="5"/>
        <v>1026.2634475537645</v>
      </c>
      <c r="Y51" s="28">
        <f t="shared" si="5"/>
        <v>1166.0161806154233</v>
      </c>
      <c r="Z51" s="28">
        <f t="shared" si="5"/>
        <v>1054.2824967328918</v>
      </c>
      <c r="AA51" s="28">
        <f t="shared" si="5"/>
        <v>815.19280284240403</v>
      </c>
      <c r="AB51" s="28">
        <f t="shared" si="5"/>
        <v>931.14802367925813</v>
      </c>
      <c r="AC51" s="28">
        <f t="shared" si="5"/>
        <v>904.66328385011434</v>
      </c>
      <c r="AD51" s="28">
        <f t="shared" si="5"/>
        <v>853.68225993138549</v>
      </c>
      <c r="AE51" s="28">
        <f t="shared" si="5"/>
        <v>951.43961572137482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15.891906445785558</v>
      </c>
      <c r="D64" s="21">
        <f>+'CO2'!D659</f>
        <v>17.794691603693916</v>
      </c>
      <c r="E64" s="21">
        <f>+'CO2'!E659</f>
        <v>19.270984994772761</v>
      </c>
      <c r="F64" s="21">
        <f>+'CO2'!F659</f>
        <v>19.564229736033933</v>
      </c>
      <c r="G64" s="21">
        <f>+'CO2'!G659</f>
        <v>18.975342731371768</v>
      </c>
      <c r="H64" s="21">
        <f>+'CO2'!H659</f>
        <v>20.816763416588664</v>
      </c>
      <c r="I64" s="21">
        <f>+'CO2'!I659</f>
        <v>26.685231901529249</v>
      </c>
      <c r="J64" s="21">
        <f>+'CO2'!J659</f>
        <v>20.59658086524891</v>
      </c>
      <c r="K64" s="21">
        <f>+'CO2'!K659</f>
        <v>23.45035071832454</v>
      </c>
      <c r="L64" s="21">
        <f>+'CO2'!L659</f>
        <v>25.896621606529134</v>
      </c>
      <c r="M64" s="21">
        <f>+'CO2'!M659</f>
        <v>28.840292935411039</v>
      </c>
      <c r="N64" s="21">
        <f>+'CO2'!N659</f>
        <v>27.044153115544638</v>
      </c>
      <c r="O64" s="21">
        <f>+'CO2'!O659</f>
        <v>30.922036105365954</v>
      </c>
      <c r="P64" s="21">
        <f>+'CO2'!P659</f>
        <v>33.235878145743442</v>
      </c>
      <c r="Q64" s="21">
        <f>+'CO2'!Q659</f>
        <v>34.984166255611655</v>
      </c>
      <c r="R64" s="21">
        <f>+'CO2'!R659</f>
        <v>30.042294516788584</v>
      </c>
      <c r="S64" s="21">
        <f>+'CO2'!S659</f>
        <v>31.551598329964364</v>
      </c>
      <c r="T64" s="21">
        <f>+'CO2'!T659</f>
        <v>31.543951702041639</v>
      </c>
      <c r="U64" s="21">
        <f>+'CO2'!U659</f>
        <v>34.307530882956868</v>
      </c>
      <c r="V64" s="21">
        <f>+'CO2'!V659</f>
        <v>31.447814637242388</v>
      </c>
      <c r="W64" s="21">
        <f>+'CO2'!W659</f>
        <v>37.284547794047839</v>
      </c>
      <c r="X64" s="21">
        <f>+'CO2'!X659</f>
        <v>39.277379541798005</v>
      </c>
      <c r="Y64" s="21">
        <f>+'CO2'!Y659</f>
        <v>38.952013581107138</v>
      </c>
      <c r="Z64" s="21">
        <f>+'CO2'!Z659</f>
        <v>40.608786777697063</v>
      </c>
      <c r="AA64" s="21">
        <f>+'CO2'!AA659</f>
        <v>38.336699994935699</v>
      </c>
      <c r="AB64" s="21">
        <f>+'CO2'!AB659</f>
        <v>41.643979836610356</v>
      </c>
      <c r="AC64" s="21">
        <f>+'CO2'!AC659</f>
        <v>35.331549438489212</v>
      </c>
      <c r="AD64" s="21">
        <f>+'CO2'!AD659</f>
        <v>34.976170403599809</v>
      </c>
      <c r="AE64" s="21">
        <f>+'CO2'!AE659</f>
        <v>34.646834201254485</v>
      </c>
    </row>
    <row r="65" spans="2:31" x14ac:dyDescent="0.2">
      <c r="B65" s="3" t="s">
        <v>234</v>
      </c>
      <c r="C65" s="21">
        <f>+'CH4'!C659*PCG!$C$5</f>
        <v>600.97540417916196</v>
      </c>
      <c r="D65" s="21">
        <f>+'CH4'!D659*PCG!$C$5</f>
        <v>607.41178830682338</v>
      </c>
      <c r="E65" s="21">
        <f>+'CH4'!E659*PCG!$C$5</f>
        <v>612.56188159663122</v>
      </c>
      <c r="F65" s="21">
        <f>+'CH4'!F659*PCG!$C$5</f>
        <v>616.75823752986071</v>
      </c>
      <c r="G65" s="21">
        <f>+'CH4'!G659*PCG!$C$5</f>
        <v>623.75129222968872</v>
      </c>
      <c r="H65" s="21">
        <f>+'CH4'!H659*PCG!$C$5</f>
        <v>629.78577503275517</v>
      </c>
      <c r="I65" s="21">
        <f>+'CH4'!I659*PCG!$C$5</f>
        <v>634.98119670859251</v>
      </c>
      <c r="J65" s="21">
        <f>+'CH4'!J659*PCG!$C$5</f>
        <v>640.68433224478895</v>
      </c>
      <c r="K65" s="21">
        <f>+'CH4'!K659*PCG!$C$5</f>
        <v>630.19194954685145</v>
      </c>
      <c r="L65" s="21">
        <f>+'CH4'!L659*PCG!$C$5</f>
        <v>618.17173102268896</v>
      </c>
      <c r="M65" s="21">
        <f>+'CH4'!M659*PCG!$C$5</f>
        <v>601.88837759078581</v>
      </c>
      <c r="N65" s="21">
        <f>+'CH4'!N659*PCG!$C$5</f>
        <v>584.31256468193192</v>
      </c>
      <c r="O65" s="21">
        <f>+'CH4'!O659*PCG!$C$5</f>
        <v>570.28246033541063</v>
      </c>
      <c r="P65" s="21">
        <f>+'CH4'!P659*PCG!$C$5</f>
        <v>555.69317125300688</v>
      </c>
      <c r="Q65" s="21">
        <f>+'CH4'!Q659*PCG!$C$5</f>
        <v>546.84473288799097</v>
      </c>
      <c r="R65" s="21">
        <f>+'CH4'!R659*PCG!$C$5</f>
        <v>536.1669554082564</v>
      </c>
      <c r="S65" s="21">
        <f>+'CH4'!S659*PCG!$C$5</f>
        <v>524.76907464962903</v>
      </c>
      <c r="T65" s="21">
        <f>+'CH4'!T659*PCG!$C$5</f>
        <v>511.75418694862208</v>
      </c>
      <c r="U65" s="21">
        <f>+'CH4'!U659*PCG!$C$5</f>
        <v>491.07652670648008</v>
      </c>
      <c r="V65" s="21">
        <f>+'CH4'!V659*PCG!$C$5</f>
        <v>466.31498059948518</v>
      </c>
      <c r="W65" s="21">
        <f>+'CH4'!W659*PCG!$C$5</f>
        <v>445.70038011012736</v>
      </c>
      <c r="X65" s="21">
        <f>+'CH4'!X659*PCG!$C$5</f>
        <v>425.76270583016662</v>
      </c>
      <c r="Y65" s="21">
        <f>+'CH4'!Y659*PCG!$C$5</f>
        <v>368.97243708891205</v>
      </c>
      <c r="Z65" s="21">
        <f>+'CH4'!Z659*PCG!$C$5</f>
        <v>306.21423346837145</v>
      </c>
      <c r="AA65" s="21">
        <f>+'CH4'!AA659*PCG!$C$5</f>
        <v>348.15354418171046</v>
      </c>
      <c r="AB65" s="21">
        <f>+'CH4'!AB659*PCG!$C$5</f>
        <v>392.54166810616755</v>
      </c>
      <c r="AC65" s="21">
        <f>+'CH4'!AC659*PCG!$C$5</f>
        <v>394.84982275541523</v>
      </c>
      <c r="AD65" s="21">
        <f>+'CH4'!AD659*PCG!$C$5</f>
        <v>393.77586402498548</v>
      </c>
      <c r="AE65" s="21">
        <f>+'CH4'!AE659*PCG!$C$5</f>
        <v>394.98814640478457</v>
      </c>
    </row>
    <row r="66" spans="2:31" x14ac:dyDescent="0.2">
      <c r="B66" s="3" t="s">
        <v>235</v>
      </c>
      <c r="C66" s="21">
        <f>+N2O!C659*PCG!$C$6</f>
        <v>301.64279575199367</v>
      </c>
      <c r="D66" s="21">
        <f>+N2O!D659*PCG!$C$6</f>
        <v>299.71416955413298</v>
      </c>
      <c r="E66" s="21">
        <f>+N2O!E659*PCG!$C$6</f>
        <v>308.57349552414553</v>
      </c>
      <c r="F66" s="21">
        <f>+N2O!F659*PCG!$C$6</f>
        <v>309.25057310677698</v>
      </c>
      <c r="G66" s="21">
        <f>+N2O!G659*PCG!$C$6</f>
        <v>312.38828084210292</v>
      </c>
      <c r="H66" s="21">
        <f>+N2O!H659*PCG!$C$6</f>
        <v>321.03259861212427</v>
      </c>
      <c r="I66" s="21">
        <f>+N2O!I659*PCG!$C$6</f>
        <v>328.25735261679</v>
      </c>
      <c r="J66" s="21">
        <f>+N2O!J659*PCG!$C$6</f>
        <v>328.25614322790767</v>
      </c>
      <c r="K66" s="21">
        <f>+N2O!K659*PCG!$C$6</f>
        <v>327.35535088396006</v>
      </c>
      <c r="L66" s="21">
        <f>+N2O!L659*PCG!$C$6</f>
        <v>333.06611101253952</v>
      </c>
      <c r="M66" s="21">
        <f>+N2O!M659*PCG!$C$6</f>
        <v>309.80725794952662</v>
      </c>
      <c r="N66" s="21">
        <f>+N2O!N659*PCG!$C$6</f>
        <v>313.25288467001616</v>
      </c>
      <c r="O66" s="21">
        <f>+N2O!O659*PCG!$C$6</f>
        <v>311.29491593610624</v>
      </c>
      <c r="P66" s="21">
        <f>+N2O!P659*PCG!$C$6</f>
        <v>295.43573952303524</v>
      </c>
      <c r="Q66" s="21">
        <f>+N2O!Q659*PCG!$C$6</f>
        <v>316.46942879550181</v>
      </c>
      <c r="R66" s="21">
        <f>+N2O!R659*PCG!$C$6</f>
        <v>301.35367644473615</v>
      </c>
      <c r="S66" s="21">
        <f>+N2O!S659*PCG!$C$6</f>
        <v>304.64647008663258</v>
      </c>
      <c r="T66" s="21">
        <f>+N2O!T659*PCG!$C$6</f>
        <v>316.58526987698349</v>
      </c>
      <c r="U66" s="21">
        <f>+N2O!U659*PCG!$C$6</f>
        <v>319.49616024624981</v>
      </c>
      <c r="V66" s="21">
        <f>+N2O!V659*PCG!$C$6</f>
        <v>315.99071126786066</v>
      </c>
      <c r="W66" s="21">
        <f>+N2O!W659*PCG!$C$6</f>
        <v>303.12538519631289</v>
      </c>
      <c r="X66" s="21">
        <f>+N2O!X659*PCG!$C$6</f>
        <v>276.55775568969489</v>
      </c>
      <c r="Y66" s="21">
        <f>+N2O!Y659*PCG!$C$6</f>
        <v>277.70208681681606</v>
      </c>
      <c r="Z66" s="21">
        <f>+N2O!Z659*PCG!$C$6</f>
        <v>298.43296806771775</v>
      </c>
      <c r="AA66" s="21">
        <f>+N2O!AA659*PCG!$C$6</f>
        <v>299.87493385955793</v>
      </c>
      <c r="AB66" s="21">
        <f>+N2O!AB659*PCG!$C$6</f>
        <v>299.62163048619419</v>
      </c>
      <c r="AC66" s="21">
        <f>+N2O!AC659*PCG!$C$6</f>
        <v>306.93896573565763</v>
      </c>
      <c r="AD66" s="21">
        <f>+N2O!AD659*PCG!$C$6</f>
        <v>299.08038600871771</v>
      </c>
      <c r="AE66" s="21">
        <f>+N2O!AE659*PCG!$C$6</f>
        <v>301.30036315840005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918.51010637694117</v>
      </c>
      <c r="D71" s="28">
        <f t="shared" ref="D71:AE71" si="7">+SUM(D64:D67)</f>
        <v>924.9206494646503</v>
      </c>
      <c r="E71" s="28">
        <f t="shared" si="7"/>
        <v>940.40636211554954</v>
      </c>
      <c r="F71" s="28">
        <f t="shared" si="7"/>
        <v>945.57304037267158</v>
      </c>
      <c r="G71" s="28">
        <f t="shared" si="7"/>
        <v>955.11491580316329</v>
      </c>
      <c r="H71" s="28">
        <f t="shared" si="7"/>
        <v>971.63513706146807</v>
      </c>
      <c r="I71" s="28">
        <f t="shared" si="7"/>
        <v>989.92378122691184</v>
      </c>
      <c r="J71" s="28">
        <f t="shared" si="7"/>
        <v>989.53705633794561</v>
      </c>
      <c r="K71" s="28">
        <f t="shared" si="7"/>
        <v>980.99765114913612</v>
      </c>
      <c r="L71" s="28">
        <f t="shared" si="7"/>
        <v>977.13446364175763</v>
      </c>
      <c r="M71" s="28">
        <f t="shared" si="7"/>
        <v>940.53592847572349</v>
      </c>
      <c r="N71" s="28">
        <f t="shared" si="7"/>
        <v>924.60960246749278</v>
      </c>
      <c r="O71" s="28">
        <f t="shared" si="7"/>
        <v>912.49941237688279</v>
      </c>
      <c r="P71" s="28">
        <f t="shared" si="7"/>
        <v>884.36478892178548</v>
      </c>
      <c r="Q71" s="28">
        <f t="shared" si="7"/>
        <v>898.29832793910441</v>
      </c>
      <c r="R71" s="28">
        <f t="shared" si="7"/>
        <v>867.56292636978117</v>
      </c>
      <c r="S71" s="28">
        <f t="shared" si="7"/>
        <v>860.96714306622596</v>
      </c>
      <c r="T71" s="28">
        <f t="shared" si="7"/>
        <v>859.88340852764725</v>
      </c>
      <c r="U71" s="28">
        <f t="shared" si="7"/>
        <v>844.88021783568672</v>
      </c>
      <c r="V71" s="28">
        <f t="shared" si="7"/>
        <v>813.75350650458824</v>
      </c>
      <c r="W71" s="28">
        <f t="shared" si="7"/>
        <v>786.11031310048816</v>
      </c>
      <c r="X71" s="28">
        <f t="shared" si="7"/>
        <v>741.59784106165944</v>
      </c>
      <c r="Y71" s="28">
        <f t="shared" si="7"/>
        <v>685.62653748683522</v>
      </c>
      <c r="Z71" s="28">
        <f t="shared" si="7"/>
        <v>645.25598831378625</v>
      </c>
      <c r="AA71" s="28">
        <f t="shared" si="7"/>
        <v>686.36517803620404</v>
      </c>
      <c r="AB71" s="28">
        <f t="shared" si="7"/>
        <v>733.80727842897204</v>
      </c>
      <c r="AC71" s="28">
        <f t="shared" si="7"/>
        <v>737.12033792956208</v>
      </c>
      <c r="AD71" s="28">
        <f t="shared" si="7"/>
        <v>727.83242043730297</v>
      </c>
      <c r="AE71" s="28">
        <f t="shared" si="7"/>
        <v>730.93534376443904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923</v>
      </c>
      <c r="C84" s="21">
        <f>+'CO2'!C660+'abs CO2'!C660</f>
        <v>-5653.035456834481</v>
      </c>
      <c r="D84" s="21">
        <f>+'CO2'!D660+'abs CO2'!D660</f>
        <v>-3397.7679224516851</v>
      </c>
      <c r="E84" s="21">
        <f>+'CO2'!E660+'abs CO2'!E660</f>
        <v>-3829.0743654417802</v>
      </c>
      <c r="F84" s="21">
        <f>+'CO2'!F660+'abs CO2'!F660</f>
        <v>-3056.9768531016234</v>
      </c>
      <c r="G84" s="21">
        <f>+'CO2'!G660+'abs CO2'!G660</f>
        <v>-2650.6739765220373</v>
      </c>
      <c r="H84" s="21">
        <f>+'CO2'!H660+'abs CO2'!H660</f>
        <v>-3161.632748852684</v>
      </c>
      <c r="I84" s="21">
        <f>+'CO2'!I660+'abs CO2'!I660</f>
        <v>-4828.2316997451344</v>
      </c>
      <c r="J84" s="21">
        <f>+'CO2'!J660+'abs CO2'!J660</f>
        <v>-2870.7814180264759</v>
      </c>
      <c r="K84" s="21">
        <f>+'CO2'!K660+'abs CO2'!K660</f>
        <v>-5779.5959237992793</v>
      </c>
      <c r="L84" s="21">
        <f>+'CO2'!L660+'abs CO2'!L660</f>
        <v>4303.276884645511</v>
      </c>
      <c r="M84" s="21">
        <f>+'CO2'!M660+'abs CO2'!M660</f>
        <v>-5655.393606009744</v>
      </c>
      <c r="N84" s="21">
        <f>+'CO2'!N660+'abs CO2'!N660</f>
        <v>-5522.3713629229205</v>
      </c>
      <c r="O84" s="21">
        <f>+'CO2'!O660+'abs CO2'!O660</f>
        <v>-736.57523496426074</v>
      </c>
      <c r="P84" s="21">
        <f>+'CO2'!P660+'abs CO2'!P660</f>
        <v>-4565.2766217589997</v>
      </c>
      <c r="Q84" s="21">
        <f>+'CO2'!Q660+'abs CO2'!Q660</f>
        <v>-4795.2500666638698</v>
      </c>
      <c r="R84" s="21">
        <f>+'CO2'!R660+'abs CO2'!R660</f>
        <v>-3436.1769108787703</v>
      </c>
      <c r="S84" s="21">
        <f>+'CO2'!S660+'abs CO2'!S660</f>
        <v>-3248.7969307385938</v>
      </c>
      <c r="T84" s="21">
        <f>+'CO2'!T660+'abs CO2'!T660</f>
        <v>3459.6996524216192</v>
      </c>
      <c r="U84" s="21">
        <f>+'CO2'!U660+'abs CO2'!U660</f>
        <v>2085.3820426352322</v>
      </c>
      <c r="V84" s="21">
        <f>+'CO2'!V660+'abs CO2'!V660</f>
        <v>360.47742347732856</v>
      </c>
      <c r="W84" s="21">
        <f>+'CO2'!W660+'abs CO2'!W660</f>
        <v>-3281.323597012135</v>
      </c>
      <c r="X84" s="21">
        <f>+'CO2'!X660+'abs CO2'!X660</f>
        <v>-3360.0871949220054</v>
      </c>
      <c r="Y84" s="21">
        <f>+'CO2'!Y660+'abs CO2'!Y660</f>
        <v>387.52795293851523</v>
      </c>
      <c r="Z84" s="21">
        <f>+'CO2'!Z660+'abs CO2'!Z660</f>
        <v>-4358.336666964271</v>
      </c>
      <c r="AA84" s="21">
        <f>+'CO2'!AA660+'abs CO2'!AA660</f>
        <v>-3025.6548510986249</v>
      </c>
      <c r="AB84" s="21">
        <f>+'CO2'!AB660+'abs CO2'!AB660</f>
        <v>-1148.5647970741738</v>
      </c>
      <c r="AC84" s="21">
        <f>+'CO2'!AC660+'abs CO2'!AC660</f>
        <v>-4175.7942660017652</v>
      </c>
      <c r="AD84" s="21">
        <f>+'CO2'!AD660+'abs CO2'!AD660</f>
        <v>11362.512084182275</v>
      </c>
      <c r="AE84" s="21">
        <f>+'CO2'!AE660+'abs CO2'!AE660</f>
        <v>-1208.6258612645979</v>
      </c>
    </row>
    <row r="85" spans="2:31" x14ac:dyDescent="0.2">
      <c r="B85" s="3" t="s">
        <v>234</v>
      </c>
      <c r="C85" s="21">
        <f>+'CH4'!C660*PCG!$C$5</f>
        <v>23.415412346930705</v>
      </c>
      <c r="D85" s="21">
        <f>+'CH4'!D660*PCG!$C$5</f>
        <v>48.109367952236539</v>
      </c>
      <c r="E85" s="21">
        <f>+'CH4'!E660*PCG!$C$5</f>
        <v>19.849754231015261</v>
      </c>
      <c r="F85" s="21">
        <f>+'CH4'!F660*PCG!$C$5</f>
        <v>57.343917174407821</v>
      </c>
      <c r="G85" s="21">
        <f>+'CH4'!G660*PCG!$C$5</f>
        <v>46.676741346185899</v>
      </c>
      <c r="H85" s="21">
        <f>+'CH4'!H660*PCG!$C$5</f>
        <v>22.044155184316441</v>
      </c>
      <c r="I85" s="21">
        <f>+'CH4'!I660*PCG!$C$5</f>
        <v>23.752821132711695</v>
      </c>
      <c r="J85" s="21">
        <f>+'CH4'!J660*PCG!$C$5</f>
        <v>76.219343023827861</v>
      </c>
      <c r="K85" s="21">
        <f>+'CH4'!K660*PCG!$C$5</f>
        <v>19.314335138682345</v>
      </c>
      <c r="L85" s="21">
        <f>+'CH4'!L660*PCG!$C$5</f>
        <v>248.11538027393158</v>
      </c>
      <c r="M85" s="21">
        <f>+'CH4'!M660*PCG!$C$5</f>
        <v>14.093923518986317</v>
      </c>
      <c r="N85" s="21">
        <f>+'CH4'!N660*PCG!$C$5</f>
        <v>10.683777148610387</v>
      </c>
      <c r="O85" s="21">
        <f>+'CH4'!O660*PCG!$C$5</f>
        <v>167.44735121577509</v>
      </c>
      <c r="P85" s="21">
        <f>+'CH4'!P660*PCG!$C$5</f>
        <v>10.036279599657105</v>
      </c>
      <c r="Q85" s="21">
        <f>+'CH4'!Q660*PCG!$C$5</f>
        <v>33.779324778482795</v>
      </c>
      <c r="R85" s="21">
        <f>+'CH4'!R660*PCG!$C$5</f>
        <v>23.045152253036981</v>
      </c>
      <c r="S85" s="21">
        <f>+'CH4'!S660*PCG!$C$5</f>
        <v>11.163450763808749</v>
      </c>
      <c r="T85" s="21">
        <f>+'CH4'!T660*PCG!$C$5</f>
        <v>112.6163445528626</v>
      </c>
      <c r="U85" s="21">
        <f>+'CH4'!U660*PCG!$C$5</f>
        <v>23.379386236414103</v>
      </c>
      <c r="V85" s="21">
        <f>+'CH4'!V660*PCG!$C$5</f>
        <v>68.238490359201236</v>
      </c>
      <c r="W85" s="21">
        <f>+'CH4'!W660*PCG!$C$5</f>
        <v>30.13893396710403</v>
      </c>
      <c r="X85" s="21">
        <f>+'CH4'!X660*PCG!$C$5</f>
        <v>5.2759786868809062</v>
      </c>
      <c r="Y85" s="21">
        <f>+'CH4'!Y660*PCG!$C$5</f>
        <v>154.84430405116581</v>
      </c>
      <c r="Z85" s="21">
        <f>+'CH4'!Z660*PCG!$C$5</f>
        <v>6.1352062569050574</v>
      </c>
      <c r="AA85" s="21">
        <f>+'CH4'!AA660*PCG!$C$5</f>
        <v>83.221442423596088</v>
      </c>
      <c r="AB85" s="21">
        <f>+'CH4'!AB660*PCG!$C$5</f>
        <v>135.88211343187666</v>
      </c>
      <c r="AC85" s="21">
        <f>+'CH4'!AC660*PCG!$C$5</f>
        <v>25.997735147669328</v>
      </c>
      <c r="AD85" s="21">
        <f>+'CH4'!AD660*PCG!$C$5</f>
        <v>376.74468408416755</v>
      </c>
      <c r="AE85" s="21">
        <f>+'CH4'!AE660*PCG!$C$5</f>
        <v>19.125597125317068</v>
      </c>
    </row>
    <row r="86" spans="2:31" x14ac:dyDescent="0.2">
      <c r="B86" s="3" t="s">
        <v>235</v>
      </c>
      <c r="C86" s="21">
        <f>+N2O!C660*PCG!$C$6</f>
        <v>15.456153189673007</v>
      </c>
      <c r="D86" s="21">
        <f>+N2O!D660*PCG!$C$6</f>
        <v>31.80336878653581</v>
      </c>
      <c r="E86" s="21">
        <f>+N2O!E660*PCG!$C$6</f>
        <v>13.109697338459952</v>
      </c>
      <c r="F86" s="21">
        <f>+N2O!F660*PCG!$C$6</f>
        <v>37.881364616278873</v>
      </c>
      <c r="G86" s="21">
        <f>+N2O!G660*PCG!$C$6</f>
        <v>30.909229221364555</v>
      </c>
      <c r="H86" s="21">
        <f>+N2O!H660*PCG!$C$6</f>
        <v>14.555564208637422</v>
      </c>
      <c r="I86" s="21">
        <f>+N2O!I660*PCG!$C$6</f>
        <v>15.707192874743521</v>
      </c>
      <c r="J86" s="21">
        <f>+N2O!J660*PCG!$C$6</f>
        <v>50.588681875020036</v>
      </c>
      <c r="K86" s="21">
        <f>+N2O!K660*PCG!$C$6</f>
        <v>12.82423743763785</v>
      </c>
      <c r="L86" s="21">
        <f>+N2O!L660*PCG!$C$6</f>
        <v>163.98225237917021</v>
      </c>
      <c r="M86" s="21">
        <f>+N2O!M660*PCG!$C$6</f>
        <v>9.3158763215170097</v>
      </c>
      <c r="N86" s="21">
        <f>+N2O!N660*PCG!$C$6</f>
        <v>7.0570330451061825</v>
      </c>
      <c r="O86" s="21">
        <f>+N2O!O660*PCG!$C$6</f>
        <v>110.66753186317884</v>
      </c>
      <c r="P86" s="21">
        <f>+N2O!P660*PCG!$C$6</f>
        <v>6.6778823017049573</v>
      </c>
      <c r="Q86" s="21">
        <f>+N2O!Q660*PCG!$C$6</f>
        <v>22.414022349537575</v>
      </c>
      <c r="R86" s="21">
        <f>+N2O!R660*PCG!$C$6</f>
        <v>15.288972809928113</v>
      </c>
      <c r="S86" s="21">
        <f>+N2O!S660*PCG!$C$6</f>
        <v>7.3852059133046533</v>
      </c>
      <c r="T86" s="21">
        <f>+N2O!T660*PCG!$C$6</f>
        <v>74.011712063847597</v>
      </c>
      <c r="U86" s="21">
        <f>+N2O!U660*PCG!$C$6</f>
        <v>15.530803610843432</v>
      </c>
      <c r="V86" s="21">
        <f>+N2O!V660*PCG!$C$6</f>
        <v>45.296476429328123</v>
      </c>
      <c r="W86" s="21">
        <f>+N2O!W660*PCG!$C$6</f>
        <v>19.973745893284686</v>
      </c>
      <c r="X86" s="21">
        <f>+N2O!X660*PCG!$C$6</f>
        <v>3.5109333966865495</v>
      </c>
      <c r="Y86" s="21">
        <f>+N2O!Y660*PCG!$C$6</f>
        <v>101.73921384538708</v>
      </c>
      <c r="Z86" s="21">
        <f>+N2O!Z660*PCG!$C$6</f>
        <v>4.1138775802218284</v>
      </c>
      <c r="AA86" s="21">
        <f>+N2O!AA660*PCG!$C$6</f>
        <v>55.07780438476621</v>
      </c>
      <c r="AB86" s="21">
        <f>+N2O!AB660*PCG!$C$6</f>
        <v>89.967587121467076</v>
      </c>
      <c r="AC86" s="21">
        <f>+N2O!AC660*PCG!$C$6</f>
        <v>17.248123713830879</v>
      </c>
      <c r="AD86" s="21">
        <f>+N2O!AD660*PCG!$C$6</f>
        <v>248.17338299426922</v>
      </c>
      <c r="AE86" s="21">
        <f>+N2O!AE660*PCG!$C$6</f>
        <v>12.685970230553741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-5614.1638912978769</v>
      </c>
      <c r="D91" s="28">
        <f t="shared" ref="D91:AE91" si="9">+SUM(D84:D87)</f>
        <v>-3317.8551857129128</v>
      </c>
      <c r="E91" s="28">
        <f t="shared" si="9"/>
        <v>-3796.1149138723049</v>
      </c>
      <c r="F91" s="28">
        <f t="shared" si="9"/>
        <v>-2961.7515713109365</v>
      </c>
      <c r="G91" s="28">
        <f t="shared" si="9"/>
        <v>-2573.088005954487</v>
      </c>
      <c r="H91" s="28">
        <f t="shared" si="9"/>
        <v>-3125.0330294597302</v>
      </c>
      <c r="I91" s="28">
        <f t="shared" si="9"/>
        <v>-4788.771685737679</v>
      </c>
      <c r="J91" s="28">
        <f t="shared" si="9"/>
        <v>-2743.9733931276278</v>
      </c>
      <c r="K91" s="28">
        <f t="shared" si="9"/>
        <v>-5747.457351222959</v>
      </c>
      <c r="L91" s="28">
        <f t="shared" si="9"/>
        <v>4715.3745172986128</v>
      </c>
      <c r="M91" s="28">
        <f t="shared" si="9"/>
        <v>-5631.9838061692408</v>
      </c>
      <c r="N91" s="28">
        <f t="shared" si="9"/>
        <v>-5504.6305527292034</v>
      </c>
      <c r="O91" s="28">
        <f t="shared" si="9"/>
        <v>-458.46035188530675</v>
      </c>
      <c r="P91" s="28">
        <f t="shared" si="9"/>
        <v>-4548.5624598576378</v>
      </c>
      <c r="Q91" s="28">
        <f t="shared" si="9"/>
        <v>-4739.056719535849</v>
      </c>
      <c r="R91" s="28">
        <f t="shared" si="9"/>
        <v>-3397.8427858158052</v>
      </c>
      <c r="S91" s="28">
        <f t="shared" si="9"/>
        <v>-3230.2482740614805</v>
      </c>
      <c r="T91" s="28">
        <f t="shared" si="9"/>
        <v>3646.3277090383294</v>
      </c>
      <c r="U91" s="28">
        <f t="shared" si="9"/>
        <v>2124.2922324824899</v>
      </c>
      <c r="V91" s="28">
        <f t="shared" si="9"/>
        <v>474.0123902658579</v>
      </c>
      <c r="W91" s="28">
        <f t="shared" si="9"/>
        <v>-3231.2109171517463</v>
      </c>
      <c r="X91" s="28">
        <f t="shared" si="9"/>
        <v>-3351.3002828384379</v>
      </c>
      <c r="Y91" s="28">
        <f t="shared" si="9"/>
        <v>644.11147083506819</v>
      </c>
      <c r="Z91" s="28">
        <f t="shared" si="9"/>
        <v>-4348.0875831271442</v>
      </c>
      <c r="AA91" s="28">
        <f t="shared" si="9"/>
        <v>-2887.3556042902624</v>
      </c>
      <c r="AB91" s="28">
        <f t="shared" si="9"/>
        <v>-922.71509652083012</v>
      </c>
      <c r="AC91" s="28">
        <f t="shared" si="9"/>
        <v>-4132.5484071402652</v>
      </c>
      <c r="AD91" s="28">
        <f t="shared" si="9"/>
        <v>11987.430151260713</v>
      </c>
      <c r="AE91" s="28">
        <f t="shared" si="9"/>
        <v>-1176.8142939087272</v>
      </c>
    </row>
    <row r="92" spans="2:31" x14ac:dyDescent="0.2">
      <c r="C92" s="30">
        <f>+C91-CO2eq!C660</f>
        <v>7.2759576141834259E-12</v>
      </c>
      <c r="D92" s="30">
        <f>+D91-CO2eq!D660</f>
        <v>7.73070496506989E-12</v>
      </c>
      <c r="E92" s="30">
        <f>+E91-CO2eq!E660</f>
        <v>8.1854523159563541E-12</v>
      </c>
      <c r="F92" s="30">
        <f>+F91-CO2eq!F660</f>
        <v>0</v>
      </c>
      <c r="G92" s="30">
        <f>+G91-CO2eq!G660</f>
        <v>0</v>
      </c>
      <c r="H92" s="30">
        <f>+H91-CO2eq!H660</f>
        <v>6.8212102632969618E-12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6.2527760746888816E-12</v>
      </c>
      <c r="P92" s="30">
        <f>+P91-CO2eq!P660</f>
        <v>0</v>
      </c>
      <c r="Q92" s="30">
        <f>+Q91-CO2eq!Q660</f>
        <v>0</v>
      </c>
      <c r="R92" s="30">
        <f>+R91-CO2eq!R660</f>
        <v>6.8212102632969618E-12</v>
      </c>
      <c r="S92" s="30">
        <f>+S91-CO2eq!S660</f>
        <v>0</v>
      </c>
      <c r="T92" s="30">
        <f>+T91-CO2eq!T660</f>
        <v>0</v>
      </c>
      <c r="U92" s="30">
        <f>+U91-CO2eq!U660</f>
        <v>4.5474735088646412E-12</v>
      </c>
      <c r="V92" s="30">
        <f>+V91-CO2eq!V660</f>
        <v>-2.9558577807620168E-12</v>
      </c>
      <c r="W92" s="30">
        <f>+W91-CO2eq!W660</f>
        <v>0</v>
      </c>
      <c r="X92" s="30">
        <f>+X91-CO2eq!X660</f>
        <v>-4.5474735088646412E-12</v>
      </c>
      <c r="Y92" s="30">
        <f>+Y91-CO2eq!Y660</f>
        <v>1.7053025658242404E-12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-3.865352482534945E-12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2.2971383424663721</v>
      </c>
      <c r="D104" s="21">
        <f>+'CO2'!D661</f>
        <v>2.333502275733927</v>
      </c>
      <c r="E104" s="21">
        <f>+'CO2'!E661</f>
        <v>2.3016995158131319</v>
      </c>
      <c r="F104" s="21">
        <f>+'CO2'!F661</f>
        <v>2.3306246708173726</v>
      </c>
      <c r="G104" s="21">
        <f>+'CO2'!G661</f>
        <v>2.3445559068555921</v>
      </c>
      <c r="H104" s="21">
        <f>+'CO2'!H661</f>
        <v>2.3951776914474499</v>
      </c>
      <c r="I104" s="21">
        <f>+'CO2'!I661</f>
        <v>2.4454004235588074</v>
      </c>
      <c r="J104" s="21">
        <f>+'CO2'!J661</f>
        <v>2.5019344671947019</v>
      </c>
      <c r="K104" s="21">
        <f>+'CO2'!K661</f>
        <v>2.5261353212865871</v>
      </c>
      <c r="L104" s="21">
        <f>+'CO2'!L661</f>
        <v>2.4980586564080673</v>
      </c>
      <c r="M104" s="21">
        <f>+'CO2'!M661</f>
        <v>2.530245987009943</v>
      </c>
      <c r="N104" s="21">
        <f>+'CO2'!N661</f>
        <v>2.538580018496305</v>
      </c>
      <c r="O104" s="21">
        <f>+'CO2'!O661</f>
        <v>2.6725694835152667</v>
      </c>
      <c r="P104" s="21">
        <f>+'CO2'!P661</f>
        <v>2.8943508810732497</v>
      </c>
      <c r="Q104" s="21">
        <f>+'CO2'!Q661</f>
        <v>3.0354064436575943</v>
      </c>
      <c r="R104" s="21">
        <f>+'CO2'!R661</f>
        <v>3.1294894720636974</v>
      </c>
      <c r="S104" s="21">
        <f>+'CO2'!S661</f>
        <v>3.4596612828281468</v>
      </c>
      <c r="T104" s="21">
        <f>+'CO2'!T661</f>
        <v>3.7957473933326491</v>
      </c>
      <c r="U104" s="21">
        <f>+'CO2'!U661</f>
        <v>4.0499387899378343</v>
      </c>
      <c r="V104" s="21">
        <f>+'CO2'!V661</f>
        <v>4.0937352424192737</v>
      </c>
      <c r="W104" s="21">
        <f>+'CO2'!W661</f>
        <v>4.115299944841718</v>
      </c>
      <c r="X104" s="21">
        <f>+'CO2'!X661</f>
        <v>4.1189932192319292</v>
      </c>
      <c r="Y104" s="21">
        <f>+'CO2'!Y661</f>
        <v>4.1106478505199329</v>
      </c>
      <c r="Z104" s="21">
        <f>+'CO2'!Z661</f>
        <v>4.1497145543635678</v>
      </c>
      <c r="AA104" s="21">
        <f>+'CO2'!AA661</f>
        <v>4.2803131609910565</v>
      </c>
      <c r="AB104" s="21">
        <f>+'CO2'!AB661</f>
        <v>4.420648302018507</v>
      </c>
      <c r="AC104" s="21">
        <f>+'CO2'!AC661</f>
        <v>4.5602028961060013</v>
      </c>
      <c r="AD104" s="21">
        <f>+'CO2'!AD661</f>
        <v>4.5322926968905239</v>
      </c>
      <c r="AE104" s="21">
        <f>+'CO2'!AE661</f>
        <v>4.7869927642647134</v>
      </c>
    </row>
    <row r="105" spans="2:31" x14ac:dyDescent="0.2">
      <c r="B105" s="3" t="s">
        <v>234</v>
      </c>
      <c r="C105" s="21">
        <f>+'CH4'!C661*PCG!$C$5</f>
        <v>141.9449284465951</v>
      </c>
      <c r="D105" s="21">
        <f>+'CH4'!D661*PCG!$C$5</f>
        <v>141.31476890729641</v>
      </c>
      <c r="E105" s="21">
        <f>+'CH4'!E661*PCG!$C$5</f>
        <v>149.20037866740995</v>
      </c>
      <c r="F105" s="21">
        <f>+'CH4'!F661*PCG!$C$5</f>
        <v>156.43462488530292</v>
      </c>
      <c r="G105" s="21">
        <f>+'CH4'!G661*PCG!$C$5</f>
        <v>163.42622459606886</v>
      </c>
      <c r="H105" s="21">
        <f>+'CH4'!H661*PCG!$C$5</f>
        <v>175.72306124100558</v>
      </c>
      <c r="I105" s="21">
        <f>+'CH4'!I661*PCG!$C$5</f>
        <v>183.51331228660811</v>
      </c>
      <c r="J105" s="21">
        <f>+'CH4'!J661*PCG!$C$5</f>
        <v>188.41986636485021</v>
      </c>
      <c r="K105" s="21">
        <f>+'CH4'!K661*PCG!$C$5</f>
        <v>190.74834982724411</v>
      </c>
      <c r="L105" s="21">
        <f>+'CH4'!L661*PCG!$C$5</f>
        <v>198.42614829285279</v>
      </c>
      <c r="M105" s="21">
        <f>+'CH4'!M661*PCG!$C$5</f>
        <v>213.37469454131667</v>
      </c>
      <c r="N105" s="21">
        <f>+'CH4'!N661*PCG!$C$5</f>
        <v>228.83815929074441</v>
      </c>
      <c r="O105" s="21">
        <f>+'CH4'!O661*PCG!$C$5</f>
        <v>229.00623454585576</v>
      </c>
      <c r="P105" s="21">
        <f>+'CH4'!P661*PCG!$C$5</f>
        <v>292.21975687462776</v>
      </c>
      <c r="Q105" s="21">
        <f>+'CH4'!Q661*PCG!$C$5</f>
        <v>338.52624729749323</v>
      </c>
      <c r="R105" s="21">
        <f>+'CH4'!R661*PCG!$C$5</f>
        <v>396.35327276972225</v>
      </c>
      <c r="S105" s="21">
        <f>+'CH4'!S661*PCG!$C$5</f>
        <v>442.1326783564142</v>
      </c>
      <c r="T105" s="21">
        <f>+'CH4'!T661*PCG!$C$5</f>
        <v>379.5672840408302</v>
      </c>
      <c r="U105" s="21">
        <f>+'CH4'!U661*PCG!$C$5</f>
        <v>409.65050464602706</v>
      </c>
      <c r="V105" s="21">
        <f>+'CH4'!V661*PCG!$C$5</f>
        <v>426.48647887455093</v>
      </c>
      <c r="W105" s="21">
        <f>+'CH4'!W661*PCG!$C$5</f>
        <v>442.70918535962932</v>
      </c>
      <c r="X105" s="21">
        <f>+'CH4'!X661*PCG!$C$5</f>
        <v>499.18613202247093</v>
      </c>
      <c r="Y105" s="21">
        <f>+'CH4'!Y661*PCG!$C$5</f>
        <v>406.27213492000323</v>
      </c>
      <c r="Z105" s="21">
        <f>+'CH4'!Z661*PCG!$C$5</f>
        <v>516.71820321382961</v>
      </c>
      <c r="AA105" s="21">
        <f>+'CH4'!AA661*PCG!$C$5</f>
        <v>576.56201202244483</v>
      </c>
      <c r="AB105" s="21">
        <f>+'CH4'!AB661*PCG!$C$5</f>
        <v>609.61015650901822</v>
      </c>
      <c r="AC105" s="21">
        <f>+'CH4'!AC661*PCG!$C$5</f>
        <v>649.48374750901849</v>
      </c>
      <c r="AD105" s="21">
        <f>+'CH4'!AD661*PCG!$C$5</f>
        <v>776.1032515250904</v>
      </c>
      <c r="AE105" s="21">
        <f>+'CH4'!AE661*PCG!$C$5</f>
        <v>804.89098868173573</v>
      </c>
    </row>
    <row r="106" spans="2:31" x14ac:dyDescent="0.2">
      <c r="B106" s="3" t="s">
        <v>235</v>
      </c>
      <c r="C106" s="21">
        <f>+N2O!C661*PCG!$C$6</f>
        <v>26.883340302250968</v>
      </c>
      <c r="D106" s="21">
        <f>+N2O!D661*PCG!$C$6</f>
        <v>26.072442681447164</v>
      </c>
      <c r="E106" s="21">
        <f>+N2O!E661*PCG!$C$6</f>
        <v>26.676065954371186</v>
      </c>
      <c r="F106" s="21">
        <f>+N2O!F661*PCG!$C$6</f>
        <v>27.055914893422162</v>
      </c>
      <c r="G106" s="21">
        <f>+N2O!G661*PCG!$C$6</f>
        <v>27.051227595596043</v>
      </c>
      <c r="H106" s="21">
        <f>+N2O!H661*PCG!$C$6</f>
        <v>27.926801996327676</v>
      </c>
      <c r="I106" s="21">
        <f>+N2O!I661*PCG!$C$6</f>
        <v>26.343484118853269</v>
      </c>
      <c r="J106" s="21">
        <f>+N2O!J661*PCG!$C$6</f>
        <v>24.737882461900284</v>
      </c>
      <c r="K106" s="21">
        <f>+N2O!K661*PCG!$C$6</f>
        <v>23.265239717448196</v>
      </c>
      <c r="L106" s="21">
        <f>+N2O!L661*PCG!$C$6</f>
        <v>23.465927088201695</v>
      </c>
      <c r="M106" s="21">
        <f>+N2O!M661*PCG!$C$6</f>
        <v>25.537331941259097</v>
      </c>
      <c r="N106" s="21">
        <f>+N2O!N661*PCG!$C$6</f>
        <v>16.712549772260012</v>
      </c>
      <c r="O106" s="21">
        <f>+N2O!O661*PCG!$C$6</f>
        <v>13.333769821618455</v>
      </c>
      <c r="P106" s="21">
        <f>+N2O!P661*PCG!$C$6</f>
        <v>25.698036311868787</v>
      </c>
      <c r="Q106" s="21">
        <f>+N2O!Q661*PCG!$C$6</f>
        <v>29.52507390356422</v>
      </c>
      <c r="R106" s="21">
        <f>+N2O!R661*PCG!$C$6</f>
        <v>34.895325461981059</v>
      </c>
      <c r="S106" s="21">
        <f>+N2O!S661*PCG!$C$6</f>
        <v>34.530431308997827</v>
      </c>
      <c r="T106" s="21">
        <f>+N2O!T661*PCG!$C$6</f>
        <v>29.842064401712459</v>
      </c>
      <c r="U106" s="21">
        <f>+N2O!U661*PCG!$C$6</f>
        <v>30.762800230830653</v>
      </c>
      <c r="V106" s="21">
        <f>+N2O!V661*PCG!$C$6</f>
        <v>28.98294648156385</v>
      </c>
      <c r="W106" s="21">
        <f>+N2O!W661*PCG!$C$6</f>
        <v>20.344187822508214</v>
      </c>
      <c r="X106" s="21">
        <f>+N2O!X661*PCG!$C$6</f>
        <v>27.405180719766868</v>
      </c>
      <c r="Y106" s="21">
        <f>+N2O!Y661*PCG!$C$6</f>
        <v>25.997833448496934</v>
      </c>
      <c r="Z106" s="21">
        <f>+N2O!Z661*PCG!$C$6</f>
        <v>26.712623789688706</v>
      </c>
      <c r="AA106" s="21">
        <f>+N2O!AA661*PCG!$C$6</f>
        <v>28.728540132683658</v>
      </c>
      <c r="AB106" s="21">
        <f>+N2O!AB661*PCG!$C$6</f>
        <v>27.084215978087244</v>
      </c>
      <c r="AC106" s="21">
        <f>+N2O!AC661*PCG!$C$6</f>
        <v>27.927766120044499</v>
      </c>
      <c r="AD106" s="21">
        <f>+N2O!AD661*PCG!$C$6</f>
        <v>29.242660382307879</v>
      </c>
      <c r="AE106" s="21">
        <f>+N2O!AE661*PCG!$C$6</f>
        <v>31.279569175231593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171.12540709131244</v>
      </c>
      <c r="D111" s="28">
        <f t="shared" ref="D111:AE111" si="11">+SUM(D104:D107)</f>
        <v>169.72071386447752</v>
      </c>
      <c r="E111" s="28">
        <f t="shared" si="11"/>
        <v>178.17814413759427</v>
      </c>
      <c r="F111" s="28">
        <f t="shared" si="11"/>
        <v>185.82116444954247</v>
      </c>
      <c r="G111" s="28">
        <f t="shared" si="11"/>
        <v>192.82200809852048</v>
      </c>
      <c r="H111" s="28">
        <f t="shared" si="11"/>
        <v>206.04504092878071</v>
      </c>
      <c r="I111" s="28">
        <f t="shared" si="11"/>
        <v>212.30219682902018</v>
      </c>
      <c r="J111" s="28">
        <f t="shared" si="11"/>
        <v>215.65968329394519</v>
      </c>
      <c r="K111" s="28">
        <f t="shared" si="11"/>
        <v>216.53972486597888</v>
      </c>
      <c r="L111" s="28">
        <f t="shared" si="11"/>
        <v>224.39013403746253</v>
      </c>
      <c r="M111" s="28">
        <f t="shared" si="11"/>
        <v>241.4422724695857</v>
      </c>
      <c r="N111" s="28">
        <f t="shared" si="11"/>
        <v>248.08928908150074</v>
      </c>
      <c r="O111" s="28">
        <f t="shared" si="11"/>
        <v>245.0125738509895</v>
      </c>
      <c r="P111" s="28">
        <f t="shared" si="11"/>
        <v>320.81214406756982</v>
      </c>
      <c r="Q111" s="28">
        <f t="shared" si="11"/>
        <v>371.0867276447151</v>
      </c>
      <c r="R111" s="28">
        <f t="shared" si="11"/>
        <v>434.37808770376705</v>
      </c>
      <c r="S111" s="28">
        <f t="shared" si="11"/>
        <v>480.1227709482402</v>
      </c>
      <c r="T111" s="28">
        <f t="shared" si="11"/>
        <v>413.20509583587528</v>
      </c>
      <c r="U111" s="28">
        <f t="shared" si="11"/>
        <v>444.46324366679551</v>
      </c>
      <c r="V111" s="28">
        <f t="shared" si="11"/>
        <v>459.56316059853401</v>
      </c>
      <c r="W111" s="28">
        <f t="shared" si="11"/>
        <v>467.16867312697923</v>
      </c>
      <c r="X111" s="28">
        <f t="shared" si="11"/>
        <v>530.71030596146977</v>
      </c>
      <c r="Y111" s="28">
        <f t="shared" si="11"/>
        <v>436.38061621902006</v>
      </c>
      <c r="Z111" s="28">
        <f t="shared" si="11"/>
        <v>547.58054155788182</v>
      </c>
      <c r="AA111" s="28">
        <f t="shared" si="11"/>
        <v>609.57086531611947</v>
      </c>
      <c r="AB111" s="28">
        <f t="shared" si="11"/>
        <v>641.11502078912406</v>
      </c>
      <c r="AC111" s="28">
        <f t="shared" si="11"/>
        <v>681.97171652516897</v>
      </c>
      <c r="AD111" s="28">
        <f t="shared" si="11"/>
        <v>809.87820460428884</v>
      </c>
      <c r="AE111" s="28">
        <f t="shared" si="11"/>
        <v>840.95755062123203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4" priority="17" operator="equal">
      <formula>0</formula>
    </cfRule>
  </conditionalFormatting>
  <conditionalFormatting sqref="C32:AE32">
    <cfRule type="cellIs" dxfId="63" priority="16" operator="equal">
      <formula>0</formula>
    </cfRule>
  </conditionalFormatting>
  <conditionalFormatting sqref="C52:AE52">
    <cfRule type="cellIs" dxfId="62" priority="15" operator="equal">
      <formula>0</formula>
    </cfRule>
  </conditionalFormatting>
  <conditionalFormatting sqref="C72:AE72">
    <cfRule type="cellIs" dxfId="61" priority="11" operator="equal">
      <formula>0</formula>
    </cfRule>
  </conditionalFormatting>
  <conditionalFormatting sqref="C92:AE92">
    <cfRule type="cellIs" dxfId="60" priority="10" operator="equal">
      <formula>0</formula>
    </cfRule>
  </conditionalFormatting>
  <conditionalFormatting sqref="C112:AE112">
    <cfRule type="cellIs" dxfId="59" priority="9" operator="equal">
      <formula>0</formula>
    </cfRule>
  </conditionalFormatting>
  <conditionalFormatting sqref="C12:AE12">
    <cfRule type="cellIs" dxfId="58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G254"/>
  <sheetViews>
    <sheetView workbookViewId="0">
      <selection activeCell="H2" sqref="H2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921</v>
      </c>
      <c r="D1" s="110">
        <f>aux!D1</f>
        <v>77665.104278152096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 t="shared" ref="D2:D65" si="0">ABS(C2)</f>
        <v>2018</v>
      </c>
      <c r="F2" s="114" t="s">
        <v>911</v>
      </c>
      <c r="G2" s="114" t="s">
        <v>912</v>
      </c>
    </row>
    <row r="3" spans="1:7" x14ac:dyDescent="0.25">
      <c r="A3" s="140" t="str">
        <f>CO2eq!A350</f>
        <v>4.A.1.b.i.</v>
      </c>
      <c r="B3" s="140" t="str">
        <f>CO2eq!B350</f>
        <v>Cosecha</v>
      </c>
      <c r="C3" s="94">
        <f>CO2eq!AE350</f>
        <v>25714.81963235249</v>
      </c>
      <c r="D3" s="94">
        <f t="shared" si="0"/>
        <v>25714.81963235249</v>
      </c>
      <c r="F3" s="141">
        <f t="shared" ref="F3:F66" si="1">C3/D$1</f>
        <v>0.33109875884871892</v>
      </c>
      <c r="G3" s="142">
        <f>ABS(F3)</f>
        <v>0.33109875884871892</v>
      </c>
    </row>
    <row r="4" spans="1:7" x14ac:dyDescent="0.25">
      <c r="A4" s="143" t="str">
        <f>CO2eq!A341</f>
        <v>4.A.1.a.ii.</v>
      </c>
      <c r="B4" s="143" t="str">
        <f>CO2eq!B341</f>
        <v>Plantaciones forestales</v>
      </c>
      <c r="C4" s="33">
        <f>CO2eq!AE341</f>
        <v>-14036.43146628447</v>
      </c>
      <c r="D4" s="94">
        <f t="shared" si="0"/>
        <v>14036.43146628447</v>
      </c>
      <c r="F4" s="141">
        <f t="shared" si="1"/>
        <v>-0.18073022107861955</v>
      </c>
      <c r="G4" s="142">
        <f>G3+ABS(F4)</f>
        <v>0.51182897992733845</v>
      </c>
    </row>
    <row r="5" spans="1:7" x14ac:dyDescent="0.25">
      <c r="A5" s="140" t="str">
        <f>CO2eq!A10</f>
        <v>1.A.1.a.i.</v>
      </c>
      <c r="B5" s="140" t="str">
        <f>CO2eq!B10</f>
        <v>Generación de electricidad</v>
      </c>
      <c r="C5" s="94">
        <f>CO2eq!AE10</f>
        <v>6359.0560207116523</v>
      </c>
      <c r="D5" s="94">
        <f t="shared" si="0"/>
        <v>6359.0560207116523</v>
      </c>
      <c r="F5" s="141">
        <f t="shared" si="1"/>
        <v>8.1877904881671709E-2</v>
      </c>
      <c r="G5" s="142">
        <f t="shared" ref="G5:G68" si="2">G4+ABS(F5)</f>
        <v>0.59370688480901013</v>
      </c>
    </row>
    <row r="6" spans="1:7" x14ac:dyDescent="0.25">
      <c r="A6" s="140" t="str">
        <f>CO2eq!A301</f>
        <v>4.A.1.a.i.</v>
      </c>
      <c r="B6" s="140" t="str">
        <f>CO2eq!B301</f>
        <v>Bosque nativo</v>
      </c>
      <c r="C6" s="94">
        <f>CO2eq!AE301</f>
        <v>-5692.2749361060487</v>
      </c>
      <c r="D6" s="94">
        <f t="shared" si="0"/>
        <v>5692.2749361060487</v>
      </c>
      <c r="F6" s="141">
        <f t="shared" si="1"/>
        <v>-7.3292567994495531E-2</v>
      </c>
      <c r="G6" s="142">
        <f t="shared" si="2"/>
        <v>0.6669994528035057</v>
      </c>
    </row>
    <row r="7" spans="1:7" x14ac:dyDescent="0.25">
      <c r="A7" s="140" t="str">
        <f>CO2eq!A370</f>
        <v>4.A.2.a.ii.</v>
      </c>
      <c r="B7" s="140" t="str">
        <f>CO2eq!B370</f>
        <v>Tierras de cultivo convertidas en plantaciones forestales</v>
      </c>
      <c r="C7" s="94">
        <f>CO2eq!AE370</f>
        <v>-4273.8873118717174</v>
      </c>
      <c r="D7" s="94">
        <f t="shared" si="0"/>
        <v>4273.8873118717174</v>
      </c>
      <c r="F7" s="141">
        <f t="shared" si="1"/>
        <v>-5.5029699008258479E-2</v>
      </c>
      <c r="G7" s="142">
        <f t="shared" si="2"/>
        <v>0.72202915181176419</v>
      </c>
    </row>
    <row r="8" spans="1:7" x14ac:dyDescent="0.25">
      <c r="A8" s="140" t="str">
        <f>CO2eq!A373</f>
        <v>4.A.2.b.ii.</v>
      </c>
      <c r="B8" s="140" t="str">
        <f>CO2eq!B373</f>
        <v>Pastizales convertidos en plantaciones forestales</v>
      </c>
      <c r="C8" s="94">
        <f>CO2eq!AE373</f>
        <v>-2709.5498449855236</v>
      </c>
      <c r="D8" s="94">
        <f t="shared" si="0"/>
        <v>2709.5498449855236</v>
      </c>
      <c r="F8" s="141">
        <f t="shared" si="1"/>
        <v>-3.4887609695101442E-2</v>
      </c>
      <c r="G8" s="142">
        <f t="shared" si="2"/>
        <v>0.7569167615068656</v>
      </c>
    </row>
    <row r="9" spans="1:7" x14ac:dyDescent="0.25">
      <c r="A9" s="140" t="str">
        <f>CO2eq!A423</f>
        <v>4.G.</v>
      </c>
      <c r="B9" s="140" t="str">
        <f>CO2eq!B423</f>
        <v>Productos de madera recolectada</v>
      </c>
      <c r="C9" s="94">
        <f>CO2eq!AE423</f>
        <v>-2662.9527607960517</v>
      </c>
      <c r="D9" s="94">
        <f t="shared" si="0"/>
        <v>2662.9527607960517</v>
      </c>
      <c r="F9" s="141">
        <f t="shared" si="1"/>
        <v>-3.4287635168284515E-2</v>
      </c>
      <c r="G9" s="142">
        <f t="shared" si="2"/>
        <v>0.79120439667515008</v>
      </c>
    </row>
    <row r="10" spans="1:7" x14ac:dyDescent="0.25">
      <c r="A10" s="140" t="str">
        <f>CO2eq!A357</f>
        <v>4.A.1.b.ii.2.</v>
      </c>
      <c r="B10" s="140" t="str">
        <f>CO2eq!B357</f>
        <v>Leña especies exótica</v>
      </c>
      <c r="C10" s="94">
        <f>CO2eq!AE357</f>
        <v>2434.3424971675913</v>
      </c>
      <c r="D10" s="94">
        <f t="shared" si="0"/>
        <v>2434.3424971675913</v>
      </c>
      <c r="F10" s="141">
        <f t="shared" si="1"/>
        <v>3.1344096165108658E-2</v>
      </c>
      <c r="G10" s="142">
        <f t="shared" si="2"/>
        <v>0.82254849284025877</v>
      </c>
    </row>
    <row r="11" spans="1:7" x14ac:dyDescent="0.25">
      <c r="A11" s="143" t="str">
        <f>CO2eq!A364</f>
        <v>4.A.1.c.</v>
      </c>
      <c r="B11" s="143" t="str">
        <f>CO2eq!B364</f>
        <v>Tierras forestales con cambio de vegetación</v>
      </c>
      <c r="C11" s="33">
        <f>CO2eq!AE364</f>
        <v>-1455.9370408862881</v>
      </c>
      <c r="D11" s="94">
        <f t="shared" si="0"/>
        <v>1455.9370408862881</v>
      </c>
      <c r="F11" s="141">
        <f t="shared" si="1"/>
        <v>-1.8746347596108957E-2</v>
      </c>
      <c r="G11" s="142">
        <f t="shared" si="2"/>
        <v>0.84129484043636771</v>
      </c>
    </row>
    <row r="12" spans="1:7" x14ac:dyDescent="0.25">
      <c r="A12" s="140" t="str">
        <f>CO2eq!A42</f>
        <v>1.A.3.b.iii.</v>
      </c>
      <c r="B12" s="140" t="str">
        <f>CO2eq!B42</f>
        <v>Camiones para servicio pesado y autobuses</v>
      </c>
      <c r="C12" s="94">
        <f>CO2eq!AE42</f>
        <v>1316.0941672571064</v>
      </c>
      <c r="D12" s="94">
        <f t="shared" si="0"/>
        <v>1316.0941672571064</v>
      </c>
      <c r="F12" s="141">
        <f t="shared" si="1"/>
        <v>1.6945759353436365E-2</v>
      </c>
      <c r="G12" s="142">
        <f t="shared" si="2"/>
        <v>0.85824059978980405</v>
      </c>
    </row>
    <row r="13" spans="1:7" x14ac:dyDescent="0.25">
      <c r="A13" s="94" t="str">
        <f>'GPC alcances 2018'!B38</f>
        <v>I.3</v>
      </c>
      <c r="B13" s="94" t="str">
        <f>'GPC alcances 2018'!C38</f>
        <v>Industrias manufactureras y de la construcción (electricidad)</v>
      </c>
      <c r="C13" s="94">
        <f>'GPC alcances 2018'!K38</f>
        <v>1208.4891522506462</v>
      </c>
      <c r="D13" s="94">
        <f t="shared" si="0"/>
        <v>1208.4891522506462</v>
      </c>
      <c r="F13" s="141">
        <f t="shared" si="1"/>
        <v>1.5560259185676587E-2</v>
      </c>
      <c r="G13" s="142">
        <f t="shared" si="2"/>
        <v>0.87380085897548065</v>
      </c>
    </row>
    <row r="14" spans="1:7" x14ac:dyDescent="0.25">
      <c r="A14" s="143" t="str">
        <f>CO2eq!A36</f>
        <v>1.A.3.b.i.</v>
      </c>
      <c r="B14" s="143" t="str">
        <f>CO2eq!B36</f>
        <v>Automóviles</v>
      </c>
      <c r="C14" s="33">
        <f>CO2eq!AE36</f>
        <v>684.05344818196647</v>
      </c>
      <c r="D14" s="94">
        <f t="shared" si="0"/>
        <v>684.05344818196647</v>
      </c>
      <c r="F14" s="141">
        <f t="shared" si="1"/>
        <v>8.8077323083488989E-3</v>
      </c>
      <c r="G14" s="142">
        <f t="shared" si="2"/>
        <v>0.88260859128382951</v>
      </c>
    </row>
    <row r="15" spans="1:7" x14ac:dyDescent="0.25">
      <c r="A15" s="143" t="str">
        <f>CO2eq!A426</f>
        <v>5.A.</v>
      </c>
      <c r="B15" s="143" t="str">
        <f>CO2eq!B426</f>
        <v>Disposición de residuos sólidos</v>
      </c>
      <c r="C15" s="33">
        <f>CO2eq!AE426</f>
        <v>634.42227130636059</v>
      </c>
      <c r="D15" s="94">
        <f t="shared" si="0"/>
        <v>634.42227130636059</v>
      </c>
      <c r="F15" s="141">
        <f t="shared" si="1"/>
        <v>8.1686914245839674E-3</v>
      </c>
      <c r="G15" s="142">
        <f t="shared" si="2"/>
        <v>0.8907772827084135</v>
      </c>
    </row>
    <row r="16" spans="1:7" x14ac:dyDescent="0.25">
      <c r="A16" s="94" t="str">
        <f>'GPC alcances 2018'!B36</f>
        <v xml:space="preserve">I.1 </v>
      </c>
      <c r="B16" s="94" t="str">
        <f>'GPC alcances 2018'!C36</f>
        <v>Edificios residenciales (electricidad)</v>
      </c>
      <c r="C16" s="94">
        <f>'GPC alcances 2018'!K36</f>
        <v>539.2758723370697</v>
      </c>
      <c r="D16" s="94">
        <f t="shared" si="0"/>
        <v>539.2758723370697</v>
      </c>
      <c r="F16" s="141">
        <f t="shared" si="1"/>
        <v>6.9436058491042663E-3</v>
      </c>
      <c r="G16" s="142">
        <f t="shared" si="2"/>
        <v>0.89772088855751775</v>
      </c>
    </row>
    <row r="17" spans="1:7" x14ac:dyDescent="0.25">
      <c r="A17" s="140" t="str">
        <f>CO2eq!A21</f>
        <v>1.A.2.d.</v>
      </c>
      <c r="B17" s="140" t="str">
        <f>CO2eq!B21</f>
        <v>Pulpa, papel e imprenta</v>
      </c>
      <c r="C17" s="94">
        <f>CO2eq!AE21</f>
        <v>533.62271678826767</v>
      </c>
      <c r="D17" s="94">
        <f t="shared" si="0"/>
        <v>533.62271678826767</v>
      </c>
      <c r="F17" s="141">
        <f t="shared" si="1"/>
        <v>6.8708169743406967E-3</v>
      </c>
      <c r="G17" s="142">
        <f t="shared" si="2"/>
        <v>0.90459170553185841</v>
      </c>
    </row>
    <row r="18" spans="1:7" x14ac:dyDescent="0.25">
      <c r="A18" s="143" t="str">
        <f>CO2eq!A39</f>
        <v>1.A.3.b.ii.</v>
      </c>
      <c r="B18" s="143" t="str">
        <f>CO2eq!B39</f>
        <v>Camiones para servicio ligero</v>
      </c>
      <c r="C18" s="33">
        <f>CO2eq!AE39</f>
        <v>528.12399754683304</v>
      </c>
      <c r="D18" s="94">
        <f t="shared" si="0"/>
        <v>528.12399754683304</v>
      </c>
      <c r="F18" s="141">
        <f t="shared" si="1"/>
        <v>6.8000165898882232E-3</v>
      </c>
      <c r="G18" s="142">
        <f t="shared" si="2"/>
        <v>0.91139172212174668</v>
      </c>
    </row>
    <row r="19" spans="1:7" x14ac:dyDescent="0.25">
      <c r="A19" s="140" t="str">
        <f>CO2eq!A142</f>
        <v>2.C.1.</v>
      </c>
      <c r="B19" s="140" t="str">
        <f>CO2eq!B142</f>
        <v>Producción de hierro y acero</v>
      </c>
      <c r="C19" s="94">
        <f>CO2eq!AE142</f>
        <v>501.33524862260344</v>
      </c>
      <c r="D19" s="94">
        <f t="shared" si="0"/>
        <v>501.33524862260344</v>
      </c>
      <c r="F19" s="141">
        <f t="shared" si="1"/>
        <v>6.4550901370982079E-3</v>
      </c>
      <c r="G19" s="142">
        <f t="shared" si="2"/>
        <v>0.9178468122588449</v>
      </c>
    </row>
    <row r="20" spans="1:7" x14ac:dyDescent="0.25">
      <c r="A20" s="143" t="str">
        <f>CO2eq!A393</f>
        <v>4.C.2.</v>
      </c>
      <c r="B20" s="143" t="str">
        <f>CO2eq!B393</f>
        <v>Tierras convertidas en pastizales</v>
      </c>
      <c r="C20" s="33">
        <f>CO2eq!AE393</f>
        <v>475.50057564264188</v>
      </c>
      <c r="D20" s="94">
        <f t="shared" si="0"/>
        <v>475.50057564264188</v>
      </c>
      <c r="F20" s="141">
        <f t="shared" si="1"/>
        <v>6.1224481710559489E-3</v>
      </c>
      <c r="G20" s="142">
        <f t="shared" si="2"/>
        <v>0.9239692604299008</v>
      </c>
    </row>
    <row r="21" spans="1:7" x14ac:dyDescent="0.25">
      <c r="A21" s="140" t="str">
        <f>CO2eq!A30</f>
        <v>1.A.2.m.</v>
      </c>
      <c r="B21" s="140" t="str">
        <f>CO2eq!B30</f>
        <v>Industria no especificada</v>
      </c>
      <c r="C21" s="94">
        <f>CO2eq!AE30</f>
        <v>463.32191687371852</v>
      </c>
      <c r="D21" s="94">
        <f t="shared" si="0"/>
        <v>463.32191687371852</v>
      </c>
      <c r="F21" s="141">
        <f t="shared" si="1"/>
        <v>5.9656382513099283E-3</v>
      </c>
      <c r="G21" s="142">
        <f t="shared" si="2"/>
        <v>0.92993489868121071</v>
      </c>
    </row>
    <row r="22" spans="1:7" x14ac:dyDescent="0.25">
      <c r="A22" s="140" t="str">
        <f>CO2eq!A356</f>
        <v>4.A.1.b.ii.1.</v>
      </c>
      <c r="B22" s="140" t="str">
        <f>CO2eq!B356</f>
        <v>Leña especies nativas</v>
      </c>
      <c r="C22" s="94">
        <f>CO2eq!AE356</f>
        <v>399.4499437537761</v>
      </c>
      <c r="D22" s="94">
        <f t="shared" si="0"/>
        <v>399.4499437537761</v>
      </c>
      <c r="F22" s="141">
        <f t="shared" si="1"/>
        <v>5.143235787377228E-3</v>
      </c>
      <c r="G22" s="142">
        <f t="shared" si="2"/>
        <v>0.9350781344685879</v>
      </c>
    </row>
    <row r="23" spans="1:7" x14ac:dyDescent="0.25">
      <c r="A23" s="143" t="str">
        <f>CO2eq!A359</f>
        <v>4.A.1.b.iii.1.</v>
      </c>
      <c r="B23" s="143" t="str">
        <f>CO2eq!B359</f>
        <v>Incendios</v>
      </c>
      <c r="C23" s="33">
        <f>CO2eq!AE359</f>
        <v>378.41731869725163</v>
      </c>
      <c r="D23" s="94">
        <f t="shared" si="0"/>
        <v>378.41731869725163</v>
      </c>
      <c r="F23" s="141">
        <f t="shared" si="1"/>
        <v>4.8724240083677312E-3</v>
      </c>
      <c r="G23" s="142">
        <f t="shared" si="2"/>
        <v>0.93995055847695563</v>
      </c>
    </row>
    <row r="24" spans="1:7" x14ac:dyDescent="0.25">
      <c r="A24" s="94" t="str">
        <f>'GPC alcances 2018'!B39</f>
        <v>I.4</v>
      </c>
      <c r="B24" s="94" t="str">
        <f>'GPC alcances 2018'!C39</f>
        <v>Industrias energéticas (electricidad)</v>
      </c>
      <c r="C24" s="94">
        <f>'GPC alcances 2018'!K39</f>
        <v>373.20332857878122</v>
      </c>
      <c r="D24" s="94">
        <f t="shared" si="0"/>
        <v>373.20332857878122</v>
      </c>
      <c r="F24" s="141">
        <f t="shared" si="1"/>
        <v>4.8052897378748098E-3</v>
      </c>
      <c r="G24" s="142">
        <f t="shared" si="2"/>
        <v>0.9447558482148305</v>
      </c>
    </row>
    <row r="25" spans="1:7" x14ac:dyDescent="0.25">
      <c r="A25" s="143" t="str">
        <f>CO2eq!A193</f>
        <v>3.A.1.</v>
      </c>
      <c r="B25" s="143" t="str">
        <f>CO2eq!B193</f>
        <v>Ganado vacuno</v>
      </c>
      <c r="C25" s="33">
        <f>CO2eq!AE193</f>
        <v>345.15453507430385</v>
      </c>
      <c r="D25" s="94">
        <f t="shared" si="0"/>
        <v>345.15453507430385</v>
      </c>
      <c r="F25" s="141">
        <f t="shared" si="1"/>
        <v>4.4441392087514265E-3</v>
      </c>
      <c r="G25" s="142">
        <f t="shared" si="2"/>
        <v>0.94919998742358191</v>
      </c>
    </row>
    <row r="26" spans="1:7" x14ac:dyDescent="0.25">
      <c r="A26" s="140" t="str">
        <f>CO2eq!A55</f>
        <v>1.A.4.b.</v>
      </c>
      <c r="B26" s="140" t="str">
        <f>CO2eq!B55</f>
        <v>Residencial</v>
      </c>
      <c r="C26" s="94">
        <f>CO2eq!AE55</f>
        <v>322.29713725792016</v>
      </c>
      <c r="D26" s="94">
        <f t="shared" si="0"/>
        <v>322.29713725792016</v>
      </c>
      <c r="F26" s="141">
        <f t="shared" si="1"/>
        <v>4.1498320288560443E-3</v>
      </c>
      <c r="G26" s="142">
        <f t="shared" si="2"/>
        <v>0.95334981945243791</v>
      </c>
    </row>
    <row r="27" spans="1:7" x14ac:dyDescent="0.25">
      <c r="A27" s="140" t="str">
        <f>CO2eq!A20</f>
        <v>1.A.2.c.</v>
      </c>
      <c r="B27" s="140" t="str">
        <f>CO2eq!B20</f>
        <v>Sustancias químicas</v>
      </c>
      <c r="C27" s="94">
        <f>CO2eq!AE20</f>
        <v>286.44084045161645</v>
      </c>
      <c r="D27" s="94">
        <f t="shared" si="0"/>
        <v>286.44084045161645</v>
      </c>
      <c r="F27" s="141">
        <f t="shared" si="1"/>
        <v>3.688153683870027E-3</v>
      </c>
      <c r="G27" s="142">
        <f t="shared" si="2"/>
        <v>0.9570379731363079</v>
      </c>
    </row>
    <row r="28" spans="1:7" x14ac:dyDescent="0.25">
      <c r="A28" s="140" t="str">
        <f>CO2eq!A13</f>
        <v>1.A.1.b.</v>
      </c>
      <c r="B28" s="140" t="str">
        <f>CO2eq!B13</f>
        <v>Refinación del petróleo</v>
      </c>
      <c r="C28" s="94">
        <f>CO2eq!AE13</f>
        <v>273.87906578861862</v>
      </c>
      <c r="D28" s="94">
        <f t="shared" si="0"/>
        <v>273.87906578861862</v>
      </c>
      <c r="F28" s="141">
        <f t="shared" si="1"/>
        <v>3.5264108422199507E-3</v>
      </c>
      <c r="G28" s="142">
        <f t="shared" si="2"/>
        <v>0.96056438397852784</v>
      </c>
    </row>
    <row r="29" spans="1:7" x14ac:dyDescent="0.25">
      <c r="A29" s="94" t="str">
        <f>'GPC alcances 2018'!B37</f>
        <v>I.2</v>
      </c>
      <c r="B29" s="94" t="str">
        <f>'GPC alcances 2018'!C37</f>
        <v>Edificios/instalaciones comerciales e institucionales (electricidad)</v>
      </c>
      <c r="C29" s="94">
        <f>'GPC alcances 2018'!K37</f>
        <v>269.93689272943266</v>
      </c>
      <c r="D29" s="94">
        <f t="shared" si="0"/>
        <v>269.93689272943266</v>
      </c>
      <c r="F29" s="141">
        <f t="shared" si="1"/>
        <v>3.475652228092976E-3</v>
      </c>
      <c r="G29" s="142">
        <f t="shared" si="2"/>
        <v>0.96404003620662082</v>
      </c>
    </row>
    <row r="30" spans="1:7" x14ac:dyDescent="0.25">
      <c r="A30" s="94" t="str">
        <f>'GPC alcances 2018'!B40</f>
        <v>I.4.1</v>
      </c>
      <c r="B30" s="94" t="str">
        <f>'GPC alcances 2018'!C40</f>
        <v>Otras industrias de la energía (electricidad)</v>
      </c>
      <c r="C30" s="94">
        <f>'GPC alcances 2018'!K40</f>
        <v>244.50973637942923</v>
      </c>
      <c r="D30" s="94">
        <f t="shared" si="0"/>
        <v>244.50973637942923</v>
      </c>
      <c r="F30" s="141">
        <f t="shared" si="1"/>
        <v>3.1482573628400065E-3</v>
      </c>
      <c r="G30" s="142">
        <f t="shared" si="2"/>
        <v>0.96718829356946079</v>
      </c>
    </row>
    <row r="31" spans="1:7" x14ac:dyDescent="0.25">
      <c r="A31" s="140" t="str">
        <f>CO2eq!A49</f>
        <v>1.A.3.d.ii.</v>
      </c>
      <c r="B31" s="140" t="str">
        <f>CO2eq!B49</f>
        <v>Navegación marítima y fluvial nacional</v>
      </c>
      <c r="C31" s="94">
        <f>CO2eq!AE49</f>
        <v>179.81339042213372</v>
      </c>
      <c r="D31" s="94">
        <f t="shared" si="0"/>
        <v>179.81339042213372</v>
      </c>
      <c r="F31" s="141">
        <f t="shared" si="1"/>
        <v>2.3152404428396149E-3</v>
      </c>
      <c r="G31" s="142">
        <f t="shared" si="2"/>
        <v>0.96950353401230038</v>
      </c>
    </row>
    <row r="32" spans="1:7" x14ac:dyDescent="0.25">
      <c r="A32" s="140" t="str">
        <f>CO2eq!A18</f>
        <v>1.A.2.a.</v>
      </c>
      <c r="B32" s="140" t="str">
        <f>CO2eq!B18</f>
        <v>Hierro y acero</v>
      </c>
      <c r="C32" s="94">
        <f>CO2eq!AE18</f>
        <v>178.0520848163963</v>
      </c>
      <c r="D32" s="94">
        <f t="shared" si="0"/>
        <v>178.0520848163963</v>
      </c>
      <c r="F32" s="141">
        <f t="shared" si="1"/>
        <v>2.2925622320510292E-3</v>
      </c>
      <c r="G32" s="142">
        <f t="shared" si="2"/>
        <v>0.97179609624435137</v>
      </c>
    </row>
    <row r="33" spans="1:7" x14ac:dyDescent="0.25">
      <c r="A33" s="140" t="str">
        <f>CO2eq!A435</f>
        <v>5.D.1.</v>
      </c>
      <c r="B33" s="140" t="str">
        <f>CO2eq!B435</f>
        <v>Tratamiento y descarga de aguas residuales domésticas</v>
      </c>
      <c r="C33" s="94">
        <f>CO2eq!AE435</f>
        <v>167.37919424660575</v>
      </c>
      <c r="D33" s="94">
        <f t="shared" si="0"/>
        <v>167.37919424660575</v>
      </c>
      <c r="F33" s="141">
        <f t="shared" si="1"/>
        <v>2.1551402757041178E-3</v>
      </c>
      <c r="G33" s="142">
        <f t="shared" si="2"/>
        <v>0.97395123652005544</v>
      </c>
    </row>
    <row r="34" spans="1:7" x14ac:dyDescent="0.25">
      <c r="A34" s="140" t="str">
        <f>CO2eq!A164</f>
        <v>2.F.1.c.</v>
      </c>
      <c r="B34" s="140" t="str">
        <f>CO2eq!B164</f>
        <v>Refrigeración industrial</v>
      </c>
      <c r="C34" s="94">
        <f>CO2eq!AE164</f>
        <v>155.07453007872135</v>
      </c>
      <c r="D34" s="94">
        <f t="shared" si="0"/>
        <v>155.07453007872135</v>
      </c>
      <c r="F34" s="141">
        <f t="shared" si="1"/>
        <v>1.9967079362094571E-3</v>
      </c>
      <c r="G34" s="142">
        <f t="shared" si="2"/>
        <v>0.97594794445626487</v>
      </c>
    </row>
    <row r="35" spans="1:7" x14ac:dyDescent="0.25">
      <c r="A35" s="143" t="str">
        <f>CO2eq!A385</f>
        <v>4.B.2.</v>
      </c>
      <c r="B35" s="143" t="str">
        <f>CO2eq!B385</f>
        <v>Tierras convertidas en tierras de cultivo</v>
      </c>
      <c r="C35" s="33">
        <f>CO2eq!AE385</f>
        <v>134.54948149475959</v>
      </c>
      <c r="D35" s="94">
        <f t="shared" si="0"/>
        <v>134.54948149475959</v>
      </c>
      <c r="F35" s="141">
        <f t="shared" si="1"/>
        <v>1.7324316080601671E-3</v>
      </c>
      <c r="G35" s="142">
        <f t="shared" si="2"/>
        <v>0.97768037606432501</v>
      </c>
    </row>
    <row r="36" spans="1:7" x14ac:dyDescent="0.25">
      <c r="A36" s="94" t="str">
        <f>'GPC alcances 2018'!B41</f>
        <v>I.4.4</v>
      </c>
      <c r="B36" s="94" t="str">
        <f>'GPC alcances 2018'!C41</f>
        <v>Generación de electricidad suministrada a la red (electricidad)</v>
      </c>
      <c r="C36" s="94">
        <f>'GPC alcances 2018'!K41</f>
        <v>128.69359219935203</v>
      </c>
      <c r="D36" s="94">
        <f t="shared" si="0"/>
        <v>128.69359219935203</v>
      </c>
      <c r="F36" s="141">
        <f t="shared" si="1"/>
        <v>1.6570323750348032E-3</v>
      </c>
      <c r="G36" s="142">
        <f t="shared" si="2"/>
        <v>0.97933740843935979</v>
      </c>
    </row>
    <row r="37" spans="1:7" x14ac:dyDescent="0.25">
      <c r="A37" s="140" t="str">
        <f>CO2eq!A52</f>
        <v>1.A.3.e.ii.</v>
      </c>
      <c r="B37" s="140" t="str">
        <f>CO2eq!B52</f>
        <v>Todo terreno</v>
      </c>
      <c r="C37" s="94">
        <f>CO2eq!AE52</f>
        <v>126.90083500111612</v>
      </c>
      <c r="D37" s="94">
        <f t="shared" si="0"/>
        <v>126.90083500111612</v>
      </c>
      <c r="F37" s="141">
        <f t="shared" si="1"/>
        <v>1.6339491999731272E-3</v>
      </c>
      <c r="G37" s="142">
        <f t="shared" si="2"/>
        <v>0.98097135763933296</v>
      </c>
    </row>
    <row r="38" spans="1:7" x14ac:dyDescent="0.25">
      <c r="A38" s="140" t="str">
        <f>CO2eq!A54</f>
        <v>1.A.4.a.</v>
      </c>
      <c r="B38" s="140" t="str">
        <f>CO2eq!B54</f>
        <v>Comercial / Institucional</v>
      </c>
      <c r="C38" s="94">
        <f>CO2eq!AE54</f>
        <v>123.34667720431817</v>
      </c>
      <c r="D38" s="94">
        <f t="shared" si="0"/>
        <v>123.34667720431817</v>
      </c>
      <c r="F38" s="141">
        <f t="shared" si="1"/>
        <v>1.588186591014682E-3</v>
      </c>
      <c r="G38" s="142">
        <f t="shared" si="2"/>
        <v>0.98255954423034764</v>
      </c>
    </row>
    <row r="39" spans="1:7" x14ac:dyDescent="0.25">
      <c r="A39" s="140" t="str">
        <f>CO2eq!A34</f>
        <v>1.A.3.a.ii.</v>
      </c>
      <c r="B39" s="140" t="str">
        <f>CO2eq!B34</f>
        <v>Aviación de cabotaje</v>
      </c>
      <c r="C39" s="94">
        <f>CO2eq!AE34</f>
        <v>103.25365825628222</v>
      </c>
      <c r="D39" s="94">
        <f t="shared" si="0"/>
        <v>103.25365825628222</v>
      </c>
      <c r="F39" s="141">
        <f t="shared" si="1"/>
        <v>1.3294729881065572E-3</v>
      </c>
      <c r="G39" s="142">
        <f t="shared" si="2"/>
        <v>0.98388901721845423</v>
      </c>
    </row>
    <row r="40" spans="1:7" x14ac:dyDescent="0.25">
      <c r="A40" s="140" t="str">
        <f>CO2eq!A259</f>
        <v>3.D.1.a.</v>
      </c>
      <c r="B40" s="140" t="str">
        <f>CO2eq!B259</f>
        <v>Fertilizante inorgánicos</v>
      </c>
      <c r="C40" s="94">
        <f>CO2eq!AE259</f>
        <v>90.564440051980071</v>
      </c>
      <c r="D40" s="94">
        <f t="shared" si="0"/>
        <v>90.564440051980071</v>
      </c>
      <c r="F40" s="141">
        <f t="shared" si="1"/>
        <v>1.1660892094811322E-3</v>
      </c>
      <c r="G40" s="142">
        <f t="shared" si="2"/>
        <v>0.98505510642793537</v>
      </c>
    </row>
    <row r="41" spans="1:7" x14ac:dyDescent="0.25">
      <c r="A41" s="140" t="str">
        <f>CO2eq!A23</f>
        <v>1.A.2.f.</v>
      </c>
      <c r="B41" s="140" t="str">
        <f>CO2eq!B23</f>
        <v>Minerales no metálicos</v>
      </c>
      <c r="C41" s="94">
        <f>CO2eq!AE23</f>
        <v>83.078163882435106</v>
      </c>
      <c r="D41" s="94">
        <f t="shared" si="0"/>
        <v>83.078163882435106</v>
      </c>
      <c r="F41" s="141">
        <f t="shared" si="1"/>
        <v>1.0696974484820947E-3</v>
      </c>
      <c r="G41" s="142">
        <f t="shared" si="2"/>
        <v>0.98612480387641743</v>
      </c>
    </row>
    <row r="42" spans="1:7" x14ac:dyDescent="0.25">
      <c r="A42" s="140" t="str">
        <f>CO2eq!A113</f>
        <v>2.A.1.</v>
      </c>
      <c r="B42" s="140" t="str">
        <f>CO2eq!B113</f>
        <v>Producción de cemento</v>
      </c>
      <c r="C42" s="94">
        <f>CO2eq!AE113</f>
        <v>81.220039665042819</v>
      </c>
      <c r="D42" s="94">
        <f t="shared" si="0"/>
        <v>81.220039665042819</v>
      </c>
      <c r="F42" s="141">
        <f t="shared" si="1"/>
        <v>1.0457726210494609E-3</v>
      </c>
      <c r="G42" s="142">
        <f t="shared" si="2"/>
        <v>0.98717057649746687</v>
      </c>
    </row>
    <row r="43" spans="1:7" x14ac:dyDescent="0.25">
      <c r="A43" s="140" t="str">
        <f>CO2eq!A22</f>
        <v>1.A.2.e.</v>
      </c>
      <c r="B43" s="140" t="str">
        <f>CO2eq!B22</f>
        <v>Procesamiento de alimentos, bebidas y tabaco</v>
      </c>
      <c r="C43" s="94">
        <f>CO2eq!AE22</f>
        <v>78.332060929830163</v>
      </c>
      <c r="D43" s="94">
        <f t="shared" si="0"/>
        <v>78.332060929830163</v>
      </c>
      <c r="F43" s="141">
        <f t="shared" si="1"/>
        <v>1.0085875974528973E-3</v>
      </c>
      <c r="G43" s="142">
        <f t="shared" si="2"/>
        <v>0.98817916409491979</v>
      </c>
    </row>
    <row r="44" spans="1:7" x14ac:dyDescent="0.25">
      <c r="A44" s="140" t="str">
        <f>CO2eq!A59</f>
        <v>1.A.4.c.iii.</v>
      </c>
      <c r="B44" s="140" t="str">
        <f>CO2eq!B59</f>
        <v>Pesca (combustión móvil)</v>
      </c>
      <c r="C44" s="94">
        <f>CO2eq!AE59</f>
        <v>76.940869642896317</v>
      </c>
      <c r="D44" s="94">
        <f t="shared" si="0"/>
        <v>76.940869642896317</v>
      </c>
      <c r="F44" s="141">
        <f t="shared" si="1"/>
        <v>9.9067490294403029E-4</v>
      </c>
      <c r="G44" s="142">
        <f t="shared" si="2"/>
        <v>0.98916983899786382</v>
      </c>
    </row>
    <row r="45" spans="1:7" x14ac:dyDescent="0.25">
      <c r="A45" s="140" t="str">
        <f>CO2eq!A265</f>
        <v>3.D.1.d.</v>
      </c>
      <c r="B45" s="140" t="str">
        <f>CO2eq!B265</f>
        <v>Residuos de cosechas</v>
      </c>
      <c r="C45" s="94">
        <f>CO2eq!AE265</f>
        <v>72.235127855403547</v>
      </c>
      <c r="D45" s="94">
        <f t="shared" si="0"/>
        <v>72.235127855403547</v>
      </c>
      <c r="F45" s="141">
        <f t="shared" si="1"/>
        <v>9.3008473402286991E-4</v>
      </c>
      <c r="G45" s="142">
        <f t="shared" si="2"/>
        <v>0.99009992373188671</v>
      </c>
    </row>
    <row r="46" spans="1:7" x14ac:dyDescent="0.25">
      <c r="A46" s="140" t="str">
        <f>CO2eq!A86</f>
        <v>1.B.2.a.iii.2.</v>
      </c>
      <c r="B46" s="140" t="str">
        <f>CO2eq!B86</f>
        <v>Producción y refinación</v>
      </c>
      <c r="C46" s="94">
        <f>CO2eq!AE86</f>
        <v>69.571823241350685</v>
      </c>
      <c r="D46" s="94">
        <f t="shared" si="0"/>
        <v>69.571823241350685</v>
      </c>
      <c r="F46" s="141">
        <f t="shared" si="1"/>
        <v>8.9579256846400543E-4</v>
      </c>
      <c r="G46" s="142">
        <f t="shared" si="2"/>
        <v>0.99099571630035077</v>
      </c>
    </row>
    <row r="47" spans="1:7" x14ac:dyDescent="0.25">
      <c r="A47" s="140" t="str">
        <f>CO2eq!A162</f>
        <v>2.F.1.a.</v>
      </c>
      <c r="B47" s="140" t="str">
        <f>CO2eq!B162</f>
        <v>Refrigeración comercial</v>
      </c>
      <c r="C47" s="94">
        <f>CO2eq!AE162</f>
        <v>66.143164673939665</v>
      </c>
      <c r="D47" s="94">
        <f t="shared" si="0"/>
        <v>66.143164673939665</v>
      </c>
      <c r="F47" s="141">
        <f t="shared" si="1"/>
        <v>8.5164586191827649E-4</v>
      </c>
      <c r="G47" s="142">
        <f t="shared" si="2"/>
        <v>0.9918473621622691</v>
      </c>
    </row>
    <row r="48" spans="1:7" x14ac:dyDescent="0.25">
      <c r="A48" s="140" t="str">
        <f>CO2eq!A167</f>
        <v>2.F.1.f.</v>
      </c>
      <c r="B48" s="140" t="str">
        <f>CO2eq!B167</f>
        <v>Aire acondicionado móvil</v>
      </c>
      <c r="C48" s="94">
        <f>CO2eq!AE167</f>
        <v>61.32725585159578</v>
      </c>
      <c r="D48" s="94">
        <f t="shared" si="0"/>
        <v>61.32725585159578</v>
      </c>
      <c r="F48" s="141">
        <f t="shared" si="1"/>
        <v>7.8963720478577529E-4</v>
      </c>
      <c r="G48" s="142">
        <f t="shared" si="2"/>
        <v>0.99263699936705485</v>
      </c>
    </row>
    <row r="49" spans="1:7" x14ac:dyDescent="0.25">
      <c r="A49" s="143" t="str">
        <f>CO2eq!A409</f>
        <v>4.E.2.</v>
      </c>
      <c r="B49" s="143" t="str">
        <f>CO2eq!B409</f>
        <v>Tierras convertidas en asentamientos</v>
      </c>
      <c r="C49" s="33">
        <f>CO2eq!AE409</f>
        <v>57.597070203026789</v>
      </c>
      <c r="D49" s="94">
        <f t="shared" si="0"/>
        <v>57.597070203026789</v>
      </c>
      <c r="F49" s="141">
        <f t="shared" si="1"/>
        <v>7.4160809720601086E-4</v>
      </c>
      <c r="G49" s="142">
        <f t="shared" si="2"/>
        <v>0.99337860746426088</v>
      </c>
    </row>
    <row r="50" spans="1:7" x14ac:dyDescent="0.25">
      <c r="A50" s="140" t="str">
        <f>CO2eq!A264</f>
        <v>3.D.1.c.</v>
      </c>
      <c r="B50" s="140" t="str">
        <f>CO2eq!B264</f>
        <v>Orina y estiércol depositado por animales de pastoreo</v>
      </c>
      <c r="C50" s="94">
        <f>CO2eq!AE264</f>
        <v>55.91732318680463</v>
      </c>
      <c r="D50" s="94">
        <f t="shared" si="0"/>
        <v>55.91732318680463</v>
      </c>
      <c r="F50" s="141">
        <f t="shared" si="1"/>
        <v>7.1998001813711188E-4</v>
      </c>
      <c r="G50" s="142">
        <f t="shared" si="2"/>
        <v>0.99409858748239799</v>
      </c>
    </row>
    <row r="51" spans="1:7" x14ac:dyDescent="0.25">
      <c r="A51" s="140" t="str">
        <f>CO2eq!A372</f>
        <v>4.A.2.b.i.</v>
      </c>
      <c r="B51" s="140" t="str">
        <f>CO2eq!B372</f>
        <v>Pastizales convertidos en bosque nativo</v>
      </c>
      <c r="C51" s="94">
        <f>CO2eq!AE372</f>
        <v>42.058895705986878</v>
      </c>
      <c r="D51" s="94">
        <f t="shared" si="0"/>
        <v>42.058895705986878</v>
      </c>
      <c r="F51" s="141">
        <f t="shared" si="1"/>
        <v>5.4154173997315327E-4</v>
      </c>
      <c r="G51" s="142">
        <f t="shared" si="2"/>
        <v>0.99464012922237111</v>
      </c>
    </row>
    <row r="52" spans="1:7" x14ac:dyDescent="0.25">
      <c r="A52" s="140" t="str">
        <f>CO2eq!A436</f>
        <v>5.D.2.</v>
      </c>
      <c r="B52" s="140" t="str">
        <f>CO2eq!B436</f>
        <v>Tratamiento y descarga de aguas residuales industriales</v>
      </c>
      <c r="C52" s="94">
        <f>CO2eq!AE436</f>
        <v>30.036671430662377</v>
      </c>
      <c r="D52" s="94">
        <f t="shared" si="0"/>
        <v>30.036671430662377</v>
      </c>
      <c r="F52" s="141">
        <f t="shared" si="1"/>
        <v>3.8674603877551181E-4</v>
      </c>
      <c r="G52" s="142">
        <f t="shared" si="2"/>
        <v>0.99502687526114664</v>
      </c>
    </row>
    <row r="53" spans="1:7" x14ac:dyDescent="0.25">
      <c r="A53" s="140" t="str">
        <f>CO2eq!A294</f>
        <v>3.H.</v>
      </c>
      <c r="B53" s="140" t="str">
        <f>CO2eq!B294</f>
        <v>Aplicación de urea</v>
      </c>
      <c r="C53" s="94">
        <f>CO2eq!AE294</f>
        <v>27.141235001254486</v>
      </c>
      <c r="D53" s="94">
        <f t="shared" si="0"/>
        <v>27.141235001254486</v>
      </c>
      <c r="F53" s="141">
        <f t="shared" si="1"/>
        <v>3.4946499143360531E-4</v>
      </c>
      <c r="G53" s="142">
        <f t="shared" si="2"/>
        <v>0.99537634025258026</v>
      </c>
    </row>
    <row r="54" spans="1:7" x14ac:dyDescent="0.25">
      <c r="A54" s="140" t="str">
        <f>CO2eq!A376</f>
        <v>4.A.2.c.ii.</v>
      </c>
      <c r="B54" s="140" t="str">
        <f>CO2eq!B376</f>
        <v>Humedales convertidos en plantaciones forestales</v>
      </c>
      <c r="C54" s="94">
        <f>CO2eq!AE376</f>
        <v>-23.830257187974428</v>
      </c>
      <c r="D54" s="94">
        <f t="shared" si="0"/>
        <v>23.830257187974428</v>
      </c>
      <c r="F54" s="141">
        <f t="shared" si="1"/>
        <v>-3.0683351821209228E-4</v>
      </c>
      <c r="G54" s="142">
        <f t="shared" si="2"/>
        <v>0.99568317377079241</v>
      </c>
    </row>
    <row r="55" spans="1:7" x14ac:dyDescent="0.25">
      <c r="A55" s="143" t="str">
        <f>CO2eq!A417</f>
        <v>4.F.2.</v>
      </c>
      <c r="B55" s="143" t="str">
        <f>CO2eq!B417</f>
        <v>Tierras convertidas en otras tierras</v>
      </c>
      <c r="C55" s="33">
        <f>CO2eq!AE417</f>
        <v>22.412431711232866</v>
      </c>
      <c r="D55" s="94">
        <f t="shared" si="0"/>
        <v>22.412431711232866</v>
      </c>
      <c r="F55" s="141">
        <f t="shared" si="1"/>
        <v>2.8857788732201175E-4</v>
      </c>
      <c r="G55" s="142">
        <f t="shared" si="2"/>
        <v>0.99597175165811447</v>
      </c>
    </row>
    <row r="56" spans="1:7" x14ac:dyDescent="0.25">
      <c r="A56" s="140" t="str">
        <f>CO2eq!A166</f>
        <v>2.F.1.e.</v>
      </c>
      <c r="B56" s="140" t="str">
        <f>CO2eq!B166</f>
        <v>Aire acondicionado fijo</v>
      </c>
      <c r="C56" s="94">
        <f>CO2eq!AE166</f>
        <v>21.321439505658045</v>
      </c>
      <c r="D56" s="94">
        <f t="shared" si="0"/>
        <v>21.321439505658045</v>
      </c>
      <c r="F56" s="141">
        <f t="shared" si="1"/>
        <v>2.7453049479334778E-4</v>
      </c>
      <c r="G56" s="142">
        <f t="shared" si="2"/>
        <v>0.99624628215290778</v>
      </c>
    </row>
    <row r="57" spans="1:7" x14ac:dyDescent="0.25">
      <c r="A57" s="140" t="str">
        <f>CO2eq!A115</f>
        <v>2.A.3.</v>
      </c>
      <c r="B57" s="140" t="str">
        <f>CO2eq!B115</f>
        <v>Producción de vidrio</v>
      </c>
      <c r="C57" s="94">
        <f>CO2eq!AE115</f>
        <v>20.433445199999998</v>
      </c>
      <c r="D57" s="94">
        <f t="shared" si="0"/>
        <v>20.433445199999998</v>
      </c>
      <c r="F57" s="141">
        <f t="shared" si="1"/>
        <v>2.6309686171049299E-4</v>
      </c>
      <c r="G57" s="142">
        <f t="shared" si="2"/>
        <v>0.99650937901461822</v>
      </c>
    </row>
    <row r="58" spans="1:7" x14ac:dyDescent="0.25">
      <c r="A58" s="140" t="str">
        <f>CO2eq!A278</f>
        <v>3.D.2.b.i.</v>
      </c>
      <c r="B58" s="140" t="str">
        <f>CO2eq!B278</f>
        <v>Fertilizante inorgánicos</v>
      </c>
      <c r="C58" s="94">
        <f>CO2eq!AE278</f>
        <v>20.376999011695514</v>
      </c>
      <c r="D58" s="94">
        <f t="shared" si="0"/>
        <v>20.376999011695514</v>
      </c>
      <c r="F58" s="141">
        <f t="shared" si="1"/>
        <v>2.6237007213325472E-4</v>
      </c>
      <c r="G58" s="142">
        <f t="shared" si="2"/>
        <v>0.99677174908675148</v>
      </c>
    </row>
    <row r="59" spans="1:7" x14ac:dyDescent="0.25">
      <c r="A59" s="140" t="str">
        <f>CO2eq!A71</f>
        <v>1.B.1.a.i.1.</v>
      </c>
      <c r="B59" s="140" t="str">
        <f>CO2eq!B71</f>
        <v>Minería</v>
      </c>
      <c r="C59" s="94">
        <f>CO2eq!AE71</f>
        <v>17.109450000000002</v>
      </c>
      <c r="D59" s="94">
        <f t="shared" si="0"/>
        <v>17.109450000000002</v>
      </c>
      <c r="F59" s="141">
        <f t="shared" si="1"/>
        <v>2.2029777927965838E-4</v>
      </c>
      <c r="G59" s="142">
        <f t="shared" si="2"/>
        <v>0.99699204686603116</v>
      </c>
    </row>
    <row r="60" spans="1:7" x14ac:dyDescent="0.25">
      <c r="A60" s="140" t="str">
        <f>CO2eq!A284</f>
        <v>3.D.2.b.iv.</v>
      </c>
      <c r="B60" s="140" t="str">
        <f>CO2eq!B284</f>
        <v>Residuos de cosechas</v>
      </c>
      <c r="C60" s="94">
        <f>CO2eq!AE284</f>
        <v>16.252903767465799</v>
      </c>
      <c r="D60" s="94">
        <f t="shared" si="0"/>
        <v>16.252903767465799</v>
      </c>
      <c r="F60" s="141">
        <f t="shared" si="1"/>
        <v>2.0926906515514576E-4</v>
      </c>
      <c r="G60" s="142">
        <f t="shared" si="2"/>
        <v>0.99720131593118633</v>
      </c>
    </row>
    <row r="61" spans="1:7" x14ac:dyDescent="0.25">
      <c r="A61" s="143" t="str">
        <f>CO2eq!A226</f>
        <v>3.B.3.</v>
      </c>
      <c r="B61" s="143" t="str">
        <f>CO2eq!B226</f>
        <v>Porcinos</v>
      </c>
      <c r="C61" s="33">
        <f>CO2eq!AE226</f>
        <v>16.198208291210641</v>
      </c>
      <c r="D61" s="94">
        <f t="shared" si="0"/>
        <v>16.198208291210641</v>
      </c>
      <c r="F61" s="141">
        <f t="shared" si="1"/>
        <v>2.085648173882301E-4</v>
      </c>
      <c r="G61" s="142">
        <f t="shared" si="2"/>
        <v>0.99740988074857451</v>
      </c>
    </row>
    <row r="62" spans="1:7" x14ac:dyDescent="0.25">
      <c r="A62" s="143" t="str">
        <f>CO2eq!A217</f>
        <v>3.B.1.</v>
      </c>
      <c r="B62" s="143" t="str">
        <f>CO2eq!B217</f>
        <v>Ganado vacuno</v>
      </c>
      <c r="C62" s="33">
        <f>CO2eq!AE217</f>
        <v>15.822026416129667</v>
      </c>
      <c r="D62" s="94">
        <f t="shared" si="0"/>
        <v>15.822026416129667</v>
      </c>
      <c r="F62" s="141">
        <f t="shared" si="1"/>
        <v>2.037211764947124E-4</v>
      </c>
      <c r="G62" s="142">
        <f t="shared" si="2"/>
        <v>0.9976136019250692</v>
      </c>
    </row>
    <row r="63" spans="1:7" x14ac:dyDescent="0.25">
      <c r="A63" s="94" t="str">
        <f>'GPC alcances 2018'!B42</f>
        <v>I.5</v>
      </c>
      <c r="B63" s="94" t="str">
        <f>'GPC alcances 2018'!C42</f>
        <v>Actividades agrícolas, de silvicultura y de pesca (electricidad)</v>
      </c>
      <c r="C63" s="94">
        <f>'GPC alcances 2018'!K42</f>
        <v>14.978447061614208</v>
      </c>
      <c r="D63" s="94">
        <f t="shared" si="0"/>
        <v>14.978447061614208</v>
      </c>
      <c r="F63" s="141">
        <f t="shared" si="1"/>
        <v>1.928594212398139E-4</v>
      </c>
      <c r="G63" s="142">
        <f t="shared" si="2"/>
        <v>0.99780646134630901</v>
      </c>
    </row>
    <row r="64" spans="1:7" x14ac:dyDescent="0.25">
      <c r="A64" s="140" t="str">
        <f>CO2eq!A150</f>
        <v>2.D.1.</v>
      </c>
      <c r="B64" s="140" t="str">
        <f>CO2eq!B150</f>
        <v>Uso de lubricantes</v>
      </c>
      <c r="C64" s="94">
        <f>CO2eq!AE150</f>
        <v>10.69507150169205</v>
      </c>
      <c r="D64" s="94">
        <f t="shared" si="0"/>
        <v>10.69507150169205</v>
      </c>
      <c r="F64" s="141">
        <f t="shared" si="1"/>
        <v>1.3770755349002566E-4</v>
      </c>
      <c r="G64" s="142">
        <f t="shared" si="2"/>
        <v>0.99794416889979909</v>
      </c>
    </row>
    <row r="65" spans="1:7" x14ac:dyDescent="0.25">
      <c r="A65" s="140" t="str">
        <f>CO2eq!A15</f>
        <v>1.A.1.c.i.</v>
      </c>
      <c r="B65" s="140" t="str">
        <f>CO2eq!B15</f>
        <v>Manufactura de combustibles sólidos</v>
      </c>
      <c r="C65" s="94">
        <f>CO2eq!AE15</f>
        <v>9.2904947074391142</v>
      </c>
      <c r="D65" s="94">
        <f t="shared" si="0"/>
        <v>9.2904947074391142</v>
      </c>
      <c r="F65" s="141">
        <f t="shared" si="1"/>
        <v>1.1962250992628379E-4</v>
      </c>
      <c r="G65" s="142">
        <f t="shared" si="2"/>
        <v>0.99806379140972534</v>
      </c>
    </row>
    <row r="66" spans="1:7" x14ac:dyDescent="0.25">
      <c r="A66" s="140" t="str">
        <f>CO2eq!A46</f>
        <v>1.A.3.c.</v>
      </c>
      <c r="B66" s="140" t="str">
        <f>CO2eq!B46</f>
        <v>Ferrocarriles</v>
      </c>
      <c r="C66" s="94">
        <f>CO2eq!AE46</f>
        <v>9.2425779432826758</v>
      </c>
      <c r="D66" s="94">
        <f t="shared" ref="D66:D129" si="3">ABS(C66)</f>
        <v>9.2425779432826758</v>
      </c>
      <c r="F66" s="141">
        <f t="shared" si="1"/>
        <v>1.1900554347008967E-4</v>
      </c>
      <c r="G66" s="142">
        <f t="shared" si="2"/>
        <v>0.99818279695319545</v>
      </c>
    </row>
    <row r="67" spans="1:7" x14ac:dyDescent="0.25">
      <c r="A67" s="140" t="str">
        <f>CO2eq!A261</f>
        <v>3.D.1.b.i.</v>
      </c>
      <c r="B67" s="140" t="str">
        <f>CO2eq!B261</f>
        <v>Estiércol animal aplicado a los suelos</v>
      </c>
      <c r="C67" s="94">
        <f>CO2eq!AE261</f>
        <v>9.2234407959401352</v>
      </c>
      <c r="D67" s="94">
        <f t="shared" si="3"/>
        <v>9.2234407959401352</v>
      </c>
      <c r="F67" s="141">
        <f t="shared" ref="F67:F130" si="4">C67/D$1</f>
        <v>1.1875913747449604E-4</v>
      </c>
      <c r="G67" s="142">
        <f t="shared" si="2"/>
        <v>0.99830155609066995</v>
      </c>
    </row>
    <row r="68" spans="1:7" x14ac:dyDescent="0.25">
      <c r="A68" s="140" t="str">
        <f>CO2eq!A433</f>
        <v>5.C.2.</v>
      </c>
      <c r="B68" s="140" t="str">
        <f>CO2eq!B433</f>
        <v>Incineración abierta de residuos</v>
      </c>
      <c r="C68" s="94">
        <f>CO2eq!AE433</f>
        <v>9.110584601153322</v>
      </c>
      <c r="D68" s="94">
        <f t="shared" si="3"/>
        <v>9.110584601153322</v>
      </c>
      <c r="F68" s="141">
        <f t="shared" si="4"/>
        <v>1.1730602418976231E-4</v>
      </c>
      <c r="G68" s="142">
        <f t="shared" si="2"/>
        <v>0.99841886211485975</v>
      </c>
    </row>
    <row r="69" spans="1:7" x14ac:dyDescent="0.25">
      <c r="A69" s="140" t="str">
        <f>CO2eq!A271</f>
        <v>3.D.2.a.i</v>
      </c>
      <c r="B69" s="140" t="str">
        <f>CO2eq!B271</f>
        <v>Fertilizante inorgánicos</v>
      </c>
      <c r="C69" s="94">
        <f>CO2eq!AE271</f>
        <v>9.0564440051980064</v>
      </c>
      <c r="D69" s="94">
        <f t="shared" si="3"/>
        <v>9.0564440051980064</v>
      </c>
      <c r="F69" s="141">
        <f t="shared" si="4"/>
        <v>1.166089209481132E-4</v>
      </c>
      <c r="G69" s="142">
        <f t="shared" ref="G69:G132" si="5">G68+ABS(F69)</f>
        <v>0.99853547103580786</v>
      </c>
    </row>
    <row r="70" spans="1:7" x14ac:dyDescent="0.25">
      <c r="A70" s="140" t="str">
        <f>CO2eq!A283</f>
        <v>3.D.2.b.iii.</v>
      </c>
      <c r="B70" s="140" t="str">
        <f>CO2eq!B283</f>
        <v>Orina y estiércol depositado por animales de pastoreo</v>
      </c>
      <c r="C70" s="94">
        <f>CO2eq!AE283</f>
        <v>7.7775488230584875</v>
      </c>
      <c r="D70" s="94">
        <f t="shared" si="3"/>
        <v>7.7775488230584875</v>
      </c>
      <c r="F70" s="141">
        <f t="shared" si="4"/>
        <v>1.0014212811977623E-4</v>
      </c>
      <c r="G70" s="142">
        <f t="shared" si="5"/>
        <v>0.99863561316392768</v>
      </c>
    </row>
    <row r="71" spans="1:7" x14ac:dyDescent="0.25">
      <c r="A71" s="143" t="str">
        <f>CO2eq!A291</f>
        <v>3.G.</v>
      </c>
      <c r="B71" s="143" t="str">
        <f>CO2eq!B291</f>
        <v>Encalado</v>
      </c>
      <c r="C71" s="33">
        <f>CO2eq!AE291</f>
        <v>7.5055992000000007</v>
      </c>
      <c r="D71" s="94">
        <f t="shared" si="3"/>
        <v>7.5055992000000007</v>
      </c>
      <c r="F71" s="141">
        <f t="shared" si="4"/>
        <v>9.664056038757415E-5</v>
      </c>
      <c r="G71" s="142">
        <f t="shared" si="5"/>
        <v>0.99873225372431529</v>
      </c>
    </row>
    <row r="72" spans="1:7" x14ac:dyDescent="0.25">
      <c r="A72" s="140" t="str">
        <f>CO2eq!A163</f>
        <v>2.F.1.b.</v>
      </c>
      <c r="B72" s="140" t="str">
        <f>CO2eq!B163</f>
        <v>Refrigeración doméstica</v>
      </c>
      <c r="C72" s="94">
        <f>CO2eq!AE163</f>
        <v>7.1720439294230056</v>
      </c>
      <c r="D72" s="94">
        <f t="shared" si="3"/>
        <v>7.1720439294230056</v>
      </c>
      <c r="F72" s="141">
        <f t="shared" si="4"/>
        <v>9.2345770936414843E-5</v>
      </c>
      <c r="G72" s="142">
        <f t="shared" si="5"/>
        <v>0.99882459949525171</v>
      </c>
    </row>
    <row r="73" spans="1:7" x14ac:dyDescent="0.25">
      <c r="A73" s="140" t="str">
        <f>CO2eq!A209</f>
        <v>3.A.4.c.</v>
      </c>
      <c r="B73" s="140" t="str">
        <f>CO2eq!B209</f>
        <v>Equinos</v>
      </c>
      <c r="C73" s="94">
        <f>CO2eq!AE209</f>
        <v>7.0959600000000149</v>
      </c>
      <c r="D73" s="94">
        <f t="shared" si="3"/>
        <v>7.0959600000000149</v>
      </c>
      <c r="F73" s="141">
        <f t="shared" si="4"/>
        <v>9.1366129820496142E-5</v>
      </c>
      <c r="G73" s="142">
        <f t="shared" si="5"/>
        <v>0.99891596562507223</v>
      </c>
    </row>
    <row r="74" spans="1:7" x14ac:dyDescent="0.25">
      <c r="A74" s="140" t="str">
        <f>CO2eq!A276</f>
        <v>3.D.2.a.iii.</v>
      </c>
      <c r="B74" s="140" t="str">
        <f>CO2eq!B276</f>
        <v>Orina y estiércol depositado por animales de pastoreo</v>
      </c>
      <c r="C74" s="94">
        <f>CO2eq!AE276</f>
        <v>6.9133767316075456</v>
      </c>
      <c r="D74" s="94">
        <f t="shared" si="3"/>
        <v>6.9133767316075456</v>
      </c>
      <c r="F74" s="141">
        <f t="shared" si="4"/>
        <v>8.9015224995356656E-5</v>
      </c>
      <c r="G74" s="142">
        <f t="shared" si="5"/>
        <v>0.99900498085006761</v>
      </c>
    </row>
    <row r="75" spans="1:7" x14ac:dyDescent="0.25">
      <c r="A75" s="140" t="str">
        <f>CO2eq!A168</f>
        <v>2.F.2.</v>
      </c>
      <c r="B75" s="140" t="str">
        <f>CO2eq!B168</f>
        <v>Agentes espumantes</v>
      </c>
      <c r="C75" s="94">
        <f>CO2eq!AE168</f>
        <v>6.3389138165145296</v>
      </c>
      <c r="D75" s="94">
        <f t="shared" si="3"/>
        <v>6.3389138165145296</v>
      </c>
      <c r="F75" s="141">
        <f t="shared" si="4"/>
        <v>8.1618557979554844E-5</v>
      </c>
      <c r="G75" s="142">
        <f t="shared" si="5"/>
        <v>0.99908659940804712</v>
      </c>
    </row>
    <row r="76" spans="1:7" x14ac:dyDescent="0.25">
      <c r="A76" s="140" t="str">
        <f>CO2eq!A43</f>
        <v>1.A.3.b.iv.</v>
      </c>
      <c r="B76" s="140" t="str">
        <f>CO2eq!B43</f>
        <v>Motocicletas</v>
      </c>
      <c r="C76" s="94">
        <f>CO2eq!AE43</f>
        <v>6.2678767626045815</v>
      </c>
      <c r="D76" s="94">
        <f t="shared" si="3"/>
        <v>6.2678767626045815</v>
      </c>
      <c r="F76" s="141">
        <f t="shared" si="4"/>
        <v>8.0703899400644892E-5</v>
      </c>
      <c r="G76" s="142">
        <f t="shared" si="5"/>
        <v>0.99916730330744774</v>
      </c>
    </row>
    <row r="77" spans="1:7" x14ac:dyDescent="0.25">
      <c r="A77" s="140" t="str">
        <f>CO2eq!A165</f>
        <v>2.F.1.d.</v>
      </c>
      <c r="B77" s="140" t="str">
        <f>CO2eq!B165</f>
        <v>Transporte refrigerado</v>
      </c>
      <c r="C77" s="94">
        <f>CO2eq!AE165</f>
        <v>6.1424599065815695</v>
      </c>
      <c r="D77" s="94">
        <f t="shared" si="3"/>
        <v>6.1424599065815695</v>
      </c>
      <c r="F77" s="141">
        <f t="shared" si="4"/>
        <v>7.9089057610516849E-5</v>
      </c>
      <c r="G77" s="142">
        <f t="shared" si="5"/>
        <v>0.9992463923650583</v>
      </c>
    </row>
    <row r="78" spans="1:7" x14ac:dyDescent="0.25">
      <c r="A78" s="140" t="str">
        <f>CO2eq!A99</f>
        <v>1.B.2.b.iii.5.</v>
      </c>
      <c r="B78" s="140" t="str">
        <f>CO2eq!B99</f>
        <v>Distribución</v>
      </c>
      <c r="C78" s="94">
        <f>CO2eq!AE99</f>
        <v>4.9307107006001081</v>
      </c>
      <c r="D78" s="94">
        <f t="shared" si="3"/>
        <v>4.9307107006001081</v>
      </c>
      <c r="F78" s="141">
        <f t="shared" si="4"/>
        <v>6.348682263969048E-5</v>
      </c>
      <c r="G78" s="142">
        <f t="shared" si="5"/>
        <v>0.99930987918769798</v>
      </c>
    </row>
    <row r="79" spans="1:7" x14ac:dyDescent="0.25">
      <c r="A79" s="143" t="str">
        <f>CO2eq!A287</f>
        <v>3.F.</v>
      </c>
      <c r="B79" s="143" t="str">
        <f>CO2eq!B287</f>
        <v>Quema de residuos agrícola en el campo</v>
      </c>
      <c r="C79" s="33">
        <f>CO2eq!AE287</f>
        <v>4.8540961919095675</v>
      </c>
      <c r="D79" s="94">
        <f t="shared" si="3"/>
        <v>4.8540961919095675</v>
      </c>
      <c r="F79" s="141">
        <f t="shared" si="4"/>
        <v>6.2500349893627446E-5</v>
      </c>
      <c r="G79" s="142">
        <f t="shared" si="5"/>
        <v>0.99937237953759162</v>
      </c>
    </row>
    <row r="80" spans="1:7" x14ac:dyDescent="0.25">
      <c r="A80" s="140" t="str">
        <f>CO2eq!A176</f>
        <v>2.G.1.b.</v>
      </c>
      <c r="B80" s="140" t="str">
        <f>CO2eq!B176</f>
        <v>Uso de equipos eléctricos</v>
      </c>
      <c r="C80" s="94">
        <f>CO2eq!AE176</f>
        <v>4.0770819763320141</v>
      </c>
      <c r="D80" s="94">
        <f t="shared" si="3"/>
        <v>4.0770819763320141</v>
      </c>
      <c r="F80" s="141">
        <f t="shared" si="4"/>
        <v>5.2495673754975366E-5</v>
      </c>
      <c r="G80" s="142">
        <f t="shared" si="5"/>
        <v>0.9994248752113466</v>
      </c>
    </row>
    <row r="81" spans="1:7" x14ac:dyDescent="0.25">
      <c r="A81" s="140" t="str">
        <f>CO2eq!A201</f>
        <v>3.A.2.</v>
      </c>
      <c r="B81" s="140" t="str">
        <f>CO2eq!B201</f>
        <v>Ovinos</v>
      </c>
      <c r="C81" s="94">
        <f>CO2eq!AE201</f>
        <v>4.0500684523809527</v>
      </c>
      <c r="D81" s="94">
        <f t="shared" si="3"/>
        <v>4.0500684523809527</v>
      </c>
      <c r="F81" s="141">
        <f t="shared" si="4"/>
        <v>5.2147853144906853E-5</v>
      </c>
      <c r="G81" s="142">
        <f t="shared" si="5"/>
        <v>0.99947702306449149</v>
      </c>
    </row>
    <row r="82" spans="1:7" x14ac:dyDescent="0.25">
      <c r="A82" s="94" t="str">
        <f>'GPC alcances 2018'!B45</f>
        <v>II.2</v>
      </c>
      <c r="B82" s="94" t="str">
        <f>'GPC alcances 2018'!C45</f>
        <v>Ferroviario (electricidad)</v>
      </c>
      <c r="C82" s="94">
        <f>'GPC alcances 2018'!K45</f>
        <v>3.8753820414721893</v>
      </c>
      <c r="D82" s="94">
        <f t="shared" si="3"/>
        <v>3.8753820414721893</v>
      </c>
      <c r="F82" s="141">
        <f t="shared" si="4"/>
        <v>4.9898626641802754E-5</v>
      </c>
      <c r="G82" s="142">
        <f t="shared" si="5"/>
        <v>0.99952692169113333</v>
      </c>
    </row>
    <row r="83" spans="1:7" x14ac:dyDescent="0.25">
      <c r="A83" s="140" t="str">
        <f>CO2eq!A169</f>
        <v>2.F.3.</v>
      </c>
      <c r="B83" s="140" t="str">
        <f>CO2eq!B169</f>
        <v>Protección contra incendios</v>
      </c>
      <c r="C83" s="94">
        <f>CO2eq!AE169</f>
        <v>3.2988468837659957</v>
      </c>
      <c r="D83" s="94">
        <f t="shared" si="3"/>
        <v>3.2988468837659957</v>
      </c>
      <c r="F83" s="141">
        <f t="shared" si="4"/>
        <v>4.2475277853891861E-5</v>
      </c>
      <c r="G83" s="142">
        <f t="shared" si="5"/>
        <v>0.99956939696898717</v>
      </c>
    </row>
    <row r="84" spans="1:7" x14ac:dyDescent="0.25">
      <c r="A84" s="140" t="str">
        <f>CO2eq!A171</f>
        <v>2.F.5.</v>
      </c>
      <c r="B84" s="140" t="str">
        <f>CO2eq!B171</f>
        <v>Solventes</v>
      </c>
      <c r="C84" s="94">
        <f>CO2eq!AE171</f>
        <v>2.9930459354503194</v>
      </c>
      <c r="D84" s="94">
        <f t="shared" si="3"/>
        <v>2.9930459354503194</v>
      </c>
      <c r="F84" s="141">
        <f t="shared" si="4"/>
        <v>3.853784738034905E-5</v>
      </c>
      <c r="G84" s="142">
        <f t="shared" si="5"/>
        <v>0.99960793481636756</v>
      </c>
    </row>
    <row r="85" spans="1:7" x14ac:dyDescent="0.25">
      <c r="A85" s="140" t="str">
        <f>CO2eq!A58</f>
        <v>1.A.4.c.ii.</v>
      </c>
      <c r="B85" s="140" t="str">
        <f>CO2eq!B58</f>
        <v>Vehículo todo terreno y otra maquinaria</v>
      </c>
      <c r="C85" s="94">
        <f>CO2eq!AE58</f>
        <v>2.8897144216423354</v>
      </c>
      <c r="D85" s="94">
        <f t="shared" si="3"/>
        <v>2.8897144216423354</v>
      </c>
      <c r="F85" s="141">
        <f t="shared" si="4"/>
        <v>3.7207371940080411E-5</v>
      </c>
      <c r="G85" s="142">
        <f t="shared" si="5"/>
        <v>0.99964514218830769</v>
      </c>
    </row>
    <row r="86" spans="1:7" x14ac:dyDescent="0.25">
      <c r="A86" s="140" t="str">
        <f>CO2eq!A88</f>
        <v>1.B.2.a.iii.4.</v>
      </c>
      <c r="B86" s="140" t="str">
        <f>CO2eq!B88</f>
        <v>Refinación</v>
      </c>
      <c r="C86" s="94">
        <f>CO2eq!AE88</f>
        <v>2.866895543164349</v>
      </c>
      <c r="D86" s="94">
        <f t="shared" si="3"/>
        <v>2.866895543164349</v>
      </c>
      <c r="F86" s="141">
        <f t="shared" si="4"/>
        <v>3.6913560727308942E-5</v>
      </c>
      <c r="G86" s="142">
        <f t="shared" si="5"/>
        <v>0.99968205574903501</v>
      </c>
    </row>
    <row r="87" spans="1:7" x14ac:dyDescent="0.25">
      <c r="A87" s="140" t="str">
        <f>CO2eq!A249</f>
        <v>3.B.5.d.v.</v>
      </c>
      <c r="B87" s="140" t="str">
        <f>CO2eq!B249</f>
        <v>Aves de corral</v>
      </c>
      <c r="C87" s="94">
        <f>CO2eq!AE249</f>
        <v>2.4879134230078828</v>
      </c>
      <c r="D87" s="94">
        <f t="shared" si="3"/>
        <v>2.4879134230078828</v>
      </c>
      <c r="F87" s="141">
        <f t="shared" si="4"/>
        <v>3.2033864450855512E-5</v>
      </c>
      <c r="G87" s="142">
        <f t="shared" si="5"/>
        <v>0.99971408961348585</v>
      </c>
    </row>
    <row r="88" spans="1:7" x14ac:dyDescent="0.25">
      <c r="A88" s="140" t="str">
        <f>CO2eq!A72</f>
        <v>1.B.1.a.i.2.</v>
      </c>
      <c r="B88" s="140" t="str">
        <f>CO2eq!B72</f>
        <v>Emisiones de gas de carbono posteriores a la minería</v>
      </c>
      <c r="C88" s="94">
        <f>CO2eq!AE72</f>
        <v>2.3763125</v>
      </c>
      <c r="D88" s="94">
        <f t="shared" si="3"/>
        <v>2.3763125</v>
      </c>
      <c r="F88" s="141">
        <f t="shared" si="4"/>
        <v>3.0596913788841439E-5</v>
      </c>
      <c r="G88" s="142">
        <f t="shared" si="5"/>
        <v>0.99974468652727466</v>
      </c>
    </row>
    <row r="89" spans="1:7" x14ac:dyDescent="0.25">
      <c r="A89" s="140" t="str">
        <f>CO2eq!A280</f>
        <v>3.D.2.b.ii.1.</v>
      </c>
      <c r="B89" s="140" t="str">
        <f>CO2eq!B280</f>
        <v>Estiércol animal aplicado a los suelos</v>
      </c>
      <c r="C89" s="94">
        <f>CO2eq!AE280</f>
        <v>2.0752741790865308</v>
      </c>
      <c r="D89" s="94">
        <f t="shared" si="3"/>
        <v>2.0752741790865308</v>
      </c>
      <c r="F89" s="141">
        <f t="shared" si="4"/>
        <v>2.6720805931761613E-5</v>
      </c>
      <c r="G89" s="142">
        <f t="shared" si="5"/>
        <v>0.99977140733320646</v>
      </c>
    </row>
    <row r="90" spans="1:7" x14ac:dyDescent="0.25">
      <c r="A90" s="140" t="str">
        <f>CO2eq!A170</f>
        <v>2.F.4.</v>
      </c>
      <c r="B90" s="140" t="str">
        <f>CO2eq!B170</f>
        <v>Aerosoles</v>
      </c>
      <c r="C90" s="94">
        <f>CO2eq!AE170</f>
        <v>1.8725173511578921</v>
      </c>
      <c r="D90" s="94">
        <f t="shared" si="3"/>
        <v>1.8725173511578921</v>
      </c>
      <c r="F90" s="141">
        <f t="shared" si="4"/>
        <v>2.4110150479571923E-5</v>
      </c>
      <c r="G90" s="142">
        <f t="shared" si="5"/>
        <v>0.999795517483686</v>
      </c>
    </row>
    <row r="91" spans="1:7" x14ac:dyDescent="0.25">
      <c r="A91" s="140" t="str">
        <f>CO2eq!A273</f>
        <v>3.D.2.a.ii.1.</v>
      </c>
      <c r="B91" s="140" t="str">
        <f>CO2eq!B273</f>
        <v>Estiércol animal aplicado a los suelos</v>
      </c>
      <c r="C91" s="94">
        <f>CO2eq!AE273</f>
        <v>1.8446881591880275</v>
      </c>
      <c r="D91" s="94">
        <f t="shared" si="3"/>
        <v>1.8446881591880275</v>
      </c>
      <c r="F91" s="141">
        <f t="shared" si="4"/>
        <v>2.3751827494899215E-5</v>
      </c>
      <c r="G91" s="142">
        <f t="shared" si="5"/>
        <v>0.99981926931118092</v>
      </c>
    </row>
    <row r="92" spans="1:7" x14ac:dyDescent="0.25">
      <c r="A92" s="140" t="str">
        <f>CO2eq!A208</f>
        <v>3.A.4.b.</v>
      </c>
      <c r="B92" s="140" t="str">
        <f>CO2eq!B208</f>
        <v>Caprinos</v>
      </c>
      <c r="C92" s="94">
        <f>CO2eq!AE208</f>
        <v>1.7857898492023925</v>
      </c>
      <c r="D92" s="94">
        <f t="shared" si="3"/>
        <v>1.7857898492023925</v>
      </c>
      <c r="F92" s="141">
        <f t="shared" si="4"/>
        <v>2.2993464900358751E-5</v>
      </c>
      <c r="G92" s="142">
        <f t="shared" si="5"/>
        <v>0.99984226277608124</v>
      </c>
    </row>
    <row r="93" spans="1:7" x14ac:dyDescent="0.25">
      <c r="A93" s="143" t="str">
        <f>CO2eq!A202</f>
        <v>3.A.3.</v>
      </c>
      <c r="B93" s="143" t="str">
        <f>CO2eq!B202</f>
        <v>Porcinos</v>
      </c>
      <c r="C93" s="33">
        <f>CO2eq!AE202</f>
        <v>1.7408533498583461</v>
      </c>
      <c r="D93" s="94">
        <f t="shared" si="3"/>
        <v>1.7408533498583461</v>
      </c>
      <c r="F93" s="141">
        <f t="shared" si="4"/>
        <v>2.2414871724418249E-5</v>
      </c>
      <c r="G93" s="142">
        <f t="shared" si="5"/>
        <v>0.99986467764780562</v>
      </c>
    </row>
    <row r="94" spans="1:7" x14ac:dyDescent="0.25">
      <c r="A94" s="140" t="str">
        <f>CO2eq!A235</f>
        <v>3.B.4.e.</v>
      </c>
      <c r="B94" s="140" t="str">
        <f>CO2eq!B235</f>
        <v>Aves de corral</v>
      </c>
      <c r="C94" s="94">
        <f>CO2eq!AE235</f>
        <v>1.5095177557519697</v>
      </c>
      <c r="D94" s="94">
        <f t="shared" si="3"/>
        <v>1.5095177557519697</v>
      </c>
      <c r="F94" s="141">
        <f t="shared" si="4"/>
        <v>1.9436241923344857E-5</v>
      </c>
      <c r="G94" s="142">
        <f t="shared" si="5"/>
        <v>0.99988411388972898</v>
      </c>
    </row>
    <row r="95" spans="1:7" x14ac:dyDescent="0.25">
      <c r="A95" s="143" t="str">
        <f>CO2eq!A401</f>
        <v>4.D.2.</v>
      </c>
      <c r="B95" s="143" t="str">
        <f>CO2eq!B401</f>
        <v>Tierras convertidas en humedales</v>
      </c>
      <c r="C95" s="33">
        <f>CO2eq!AE401</f>
        <v>1.4810533188995088</v>
      </c>
      <c r="D95" s="94">
        <f t="shared" si="3"/>
        <v>1.4810533188995088</v>
      </c>
      <c r="F95" s="141">
        <f t="shared" si="4"/>
        <v>1.9069739655472819E-5</v>
      </c>
      <c r="G95" s="142">
        <f t="shared" si="5"/>
        <v>0.99990318362938446</v>
      </c>
    </row>
    <row r="96" spans="1:7" x14ac:dyDescent="0.25">
      <c r="A96" s="140" t="str">
        <f>CO2eq!A241</f>
        <v>3.B.5.a.</v>
      </c>
      <c r="B96" s="140" t="str">
        <f>CO2eq!B241</f>
        <v>Ganado vacuno</v>
      </c>
      <c r="C96" s="94">
        <f>CO2eq!AE241</f>
        <v>1.2944512933376056</v>
      </c>
      <c r="D96" s="94">
        <f t="shared" si="3"/>
        <v>1.2944512933376056</v>
      </c>
      <c r="F96" s="141">
        <f t="shared" si="4"/>
        <v>1.6667090134864424E-5</v>
      </c>
      <c r="G96" s="142">
        <f t="shared" si="5"/>
        <v>0.99991985071951928</v>
      </c>
    </row>
    <row r="97" spans="1:7" x14ac:dyDescent="0.25">
      <c r="A97" s="140" t="str">
        <f>CO2eq!A175</f>
        <v>2.G.1.a.</v>
      </c>
      <c r="B97" s="140" t="str">
        <f>CO2eq!B175</f>
        <v>Manufactura de equipos eléctricos</v>
      </c>
      <c r="C97" s="94">
        <f>CO2eq!AE175</f>
        <v>1.0104015857182296</v>
      </c>
      <c r="D97" s="94">
        <f t="shared" si="3"/>
        <v>1.0104015857182296</v>
      </c>
      <c r="F97" s="141">
        <f t="shared" si="4"/>
        <v>1.3009724188350375E-5</v>
      </c>
      <c r="G97" s="142">
        <f t="shared" si="5"/>
        <v>0.99993286044370766</v>
      </c>
    </row>
    <row r="98" spans="1:7" x14ac:dyDescent="0.25">
      <c r="A98" s="140" t="str">
        <f>CO2eq!A243</f>
        <v>3.B.5.c.</v>
      </c>
      <c r="B98" s="140" t="str">
        <f>CO2eq!B243</f>
        <v>Porcinos</v>
      </c>
      <c r="C98" s="94">
        <f>CO2eq!AE243</f>
        <v>0.86973585271906217</v>
      </c>
      <c r="D98" s="94">
        <f t="shared" si="3"/>
        <v>0.86973585271906217</v>
      </c>
      <c r="F98" s="141">
        <f t="shared" si="4"/>
        <v>1.1198540976706406E-5</v>
      </c>
      <c r="G98" s="142">
        <f t="shared" si="5"/>
        <v>0.99994405898468441</v>
      </c>
    </row>
    <row r="99" spans="1:7" x14ac:dyDescent="0.25">
      <c r="A99" s="140" t="str">
        <f>CO2eq!A151</f>
        <v>2.D.2.</v>
      </c>
      <c r="B99" s="140" t="str">
        <f>CO2eq!B151</f>
        <v>Uso de la cera de parafina</v>
      </c>
      <c r="C99" s="94">
        <f>CO2eq!AE151</f>
        <v>0.86164929737385842</v>
      </c>
      <c r="D99" s="94">
        <f t="shared" si="3"/>
        <v>0.86164929737385842</v>
      </c>
      <c r="F99" s="141">
        <f t="shared" si="4"/>
        <v>1.1094420143800004E-5</v>
      </c>
      <c r="G99" s="142">
        <f t="shared" si="5"/>
        <v>0.99995515340482821</v>
      </c>
    </row>
    <row r="100" spans="1:7" x14ac:dyDescent="0.25">
      <c r="A100" s="140" t="str">
        <f>CO2eq!A87</f>
        <v>1.B.2.a.iii.3.</v>
      </c>
      <c r="B100" s="140" t="str">
        <f>CO2eq!B87</f>
        <v>Transporte</v>
      </c>
      <c r="C100" s="94">
        <f>CO2eq!AE87</f>
        <v>0.71272601310704153</v>
      </c>
      <c r="D100" s="94">
        <f t="shared" si="3"/>
        <v>0.71272601310704153</v>
      </c>
      <c r="F100" s="141">
        <f t="shared" si="4"/>
        <v>9.1769143907212639E-6</v>
      </c>
      <c r="G100" s="142">
        <f t="shared" si="5"/>
        <v>0.99996433031921894</v>
      </c>
    </row>
    <row r="101" spans="1:7" x14ac:dyDescent="0.25">
      <c r="A101" s="140" t="str">
        <f>CO2eq!A233</f>
        <v>3.B.4.c.</v>
      </c>
      <c r="B101" s="140" t="str">
        <f>CO2eq!B233</f>
        <v>Equinos</v>
      </c>
      <c r="C101" s="94">
        <f>CO2eq!AE233</f>
        <v>0.64652080000000123</v>
      </c>
      <c r="D101" s="94">
        <f t="shared" si="3"/>
        <v>0.64652080000000123</v>
      </c>
      <c r="F101" s="141">
        <f t="shared" si="4"/>
        <v>8.3244696058674255E-6</v>
      </c>
      <c r="G101" s="142">
        <f t="shared" si="5"/>
        <v>0.9999726547888248</v>
      </c>
    </row>
    <row r="102" spans="1:7" x14ac:dyDescent="0.25">
      <c r="A102" s="140" t="str">
        <f>CO2eq!A392</f>
        <v>4.C.1.</v>
      </c>
      <c r="B102" s="140" t="str">
        <f>CO2eq!B392</f>
        <v>Pastizales que permanecen como tales</v>
      </c>
      <c r="C102" s="94">
        <f>CO2eq!AE392</f>
        <v>0.45621155453875201</v>
      </c>
      <c r="D102" s="94">
        <f t="shared" si="3"/>
        <v>0.45621155453875201</v>
      </c>
      <c r="F102" s="141">
        <f t="shared" si="4"/>
        <v>5.8740866799697128E-6</v>
      </c>
      <c r="G102" s="142">
        <f t="shared" si="5"/>
        <v>0.99997852887550476</v>
      </c>
    </row>
    <row r="103" spans="1:7" x14ac:dyDescent="0.25">
      <c r="A103" s="140" t="str">
        <f>CO2eq!A26</f>
        <v>1.A.2.i.</v>
      </c>
      <c r="B103" s="140" t="str">
        <f>CO2eq!B26</f>
        <v>Minería (con excepción de combustibles) y cantería</v>
      </c>
      <c r="C103" s="94">
        <f>CO2eq!AE26</f>
        <v>0.42859753052969812</v>
      </c>
      <c r="D103" s="94">
        <f t="shared" si="3"/>
        <v>0.42859753052969812</v>
      </c>
      <c r="F103" s="141">
        <f t="shared" si="4"/>
        <v>5.5185341539580801E-6</v>
      </c>
      <c r="G103" s="142">
        <f t="shared" si="5"/>
        <v>0.99998404740965874</v>
      </c>
    </row>
    <row r="104" spans="1:7" x14ac:dyDescent="0.25">
      <c r="A104" s="140" t="str">
        <f>CO2eq!A214</f>
        <v>3.A.4.g.i.</v>
      </c>
      <c r="B104" s="140" t="str">
        <f>CO2eq!B214</f>
        <v>Ciervos</v>
      </c>
      <c r="C104" s="94">
        <f>CO2eq!AE214</f>
        <v>0.29481249999999998</v>
      </c>
      <c r="D104" s="94">
        <f t="shared" si="3"/>
        <v>0.29481249999999998</v>
      </c>
      <c r="F104" s="141">
        <f t="shared" si="4"/>
        <v>3.7959454601921322E-6</v>
      </c>
      <c r="G104" s="142">
        <f t="shared" si="5"/>
        <v>0.99998784335511892</v>
      </c>
    </row>
    <row r="105" spans="1:7" x14ac:dyDescent="0.25">
      <c r="A105" s="94" t="str">
        <f>'GPC alcances 2018'!B44</f>
        <v>II.1</v>
      </c>
      <c r="B105" s="94" t="str">
        <f>'GPC alcances 2018'!C44</f>
        <v>Transporte por carretera (electricidad)</v>
      </c>
      <c r="C105" s="94">
        <f>'GPC alcances 2018'!K44</f>
        <v>0.23952875900220183</v>
      </c>
      <c r="D105" s="94">
        <f t="shared" si="3"/>
        <v>0.23952875900220183</v>
      </c>
      <c r="F105" s="141">
        <f t="shared" si="4"/>
        <v>3.0841233167517097E-6</v>
      </c>
      <c r="G105" s="142">
        <f t="shared" si="5"/>
        <v>0.99999092747843565</v>
      </c>
    </row>
    <row r="106" spans="1:7" x14ac:dyDescent="0.25">
      <c r="A106" s="140" t="str">
        <f>CO2eq!A63</f>
        <v>1.A.5.b.i.</v>
      </c>
      <c r="B106" s="140" t="str">
        <f>CO2eq!B63</f>
        <v>Móvil (componente aviación)</v>
      </c>
      <c r="C106" s="94">
        <f>CO2eq!AE63</f>
        <v>0.22629622452831702</v>
      </c>
      <c r="D106" s="94">
        <f t="shared" si="3"/>
        <v>0.22629622452831702</v>
      </c>
      <c r="F106" s="141">
        <f t="shared" si="4"/>
        <v>2.9137439089485162E-6</v>
      </c>
      <c r="G106" s="142">
        <f t="shared" si="5"/>
        <v>0.99999384122234458</v>
      </c>
    </row>
    <row r="107" spans="1:7" x14ac:dyDescent="0.25">
      <c r="A107" s="140" t="str">
        <f>CO2eq!A225</f>
        <v>3.B.2.</v>
      </c>
      <c r="B107" s="140" t="str">
        <f>CO2eq!B225</f>
        <v>Ovinos</v>
      </c>
      <c r="C107" s="94">
        <f>CO2eq!AE225</f>
        <v>0.12150205357142857</v>
      </c>
      <c r="D107" s="94">
        <f t="shared" si="3"/>
        <v>0.12150205357142857</v>
      </c>
      <c r="F107" s="141">
        <f t="shared" si="4"/>
        <v>1.5644355943472055E-6</v>
      </c>
      <c r="G107" s="142">
        <f t="shared" si="5"/>
        <v>0.99999540565793887</v>
      </c>
    </row>
    <row r="108" spans="1:7" x14ac:dyDescent="0.25">
      <c r="A108" s="140" t="str">
        <f>CO2eq!A177</f>
        <v>2.G.1.c.</v>
      </c>
      <c r="B108" s="140" t="str">
        <f>CO2eq!B177</f>
        <v>Eliminación de equipos eléctricos</v>
      </c>
      <c r="C108" s="94">
        <f>CO2eq!AE177</f>
        <v>0.10085543388239623</v>
      </c>
      <c r="D108" s="94">
        <f t="shared" si="3"/>
        <v>0.10085543388239623</v>
      </c>
      <c r="F108" s="141">
        <f t="shared" si="4"/>
        <v>1.2985939415105865E-6</v>
      </c>
      <c r="G108" s="142">
        <f t="shared" si="5"/>
        <v>0.99999670425188036</v>
      </c>
    </row>
    <row r="109" spans="1:7" x14ac:dyDescent="0.25">
      <c r="A109" s="140" t="str">
        <f>CO2eq!A384</f>
        <v>4.B.1.</v>
      </c>
      <c r="B109" s="140" t="str">
        <f>CO2eq!B384</f>
        <v>Tierras de cultivo que permanecen como tales</v>
      </c>
      <c r="C109" s="94">
        <f>CO2eq!AE384</f>
        <v>7.1865838799999998E-2</v>
      </c>
      <c r="D109" s="94">
        <f t="shared" si="3"/>
        <v>7.1865838799999998E-2</v>
      </c>
      <c r="F109" s="141">
        <f t="shared" si="4"/>
        <v>9.2532984366592185E-7</v>
      </c>
      <c r="G109" s="142">
        <f t="shared" si="5"/>
        <v>0.999997629581724</v>
      </c>
    </row>
    <row r="110" spans="1:7" x14ac:dyDescent="0.25">
      <c r="A110" s="140" t="str">
        <f>CO2eq!A232</f>
        <v>3.B.4.b.</v>
      </c>
      <c r="B110" s="140" t="str">
        <f>CO2eq!B232</f>
        <v>Caprinos</v>
      </c>
      <c r="C110" s="94">
        <f>CO2eq!AE232</f>
        <v>6.0716854872881351E-2</v>
      </c>
      <c r="D110" s="94">
        <f t="shared" si="3"/>
        <v>6.0716854872881351E-2</v>
      </c>
      <c r="F110" s="141">
        <f t="shared" si="4"/>
        <v>7.8177780661219765E-7</v>
      </c>
      <c r="G110" s="142">
        <f t="shared" si="5"/>
        <v>0.9999984113595306</v>
      </c>
    </row>
    <row r="111" spans="1:7" x14ac:dyDescent="0.25">
      <c r="A111" s="140" t="str">
        <f>CO2eq!A212</f>
        <v>3.A.4.f.</v>
      </c>
      <c r="B111" s="140" t="str">
        <f>CO2eq!B212</f>
        <v>Camélidos (llamas y alpacas)</v>
      </c>
      <c r="C111" s="94">
        <f>CO2eq!AE212</f>
        <v>3.3759999999999957E-2</v>
      </c>
      <c r="D111" s="94">
        <f t="shared" si="3"/>
        <v>3.3759999999999957E-2</v>
      </c>
      <c r="F111" s="141">
        <f t="shared" si="4"/>
        <v>4.3468685600538042E-7</v>
      </c>
      <c r="G111" s="142">
        <f t="shared" si="5"/>
        <v>0.99999884604638656</v>
      </c>
    </row>
    <row r="112" spans="1:7" x14ac:dyDescent="0.25">
      <c r="A112" s="140" t="str">
        <f>CO2eq!A82</f>
        <v>1.B.2.a.i.</v>
      </c>
      <c r="B112" s="140" t="str">
        <f>CO2eq!B82</f>
        <v>Venteo</v>
      </c>
      <c r="C112" s="94">
        <f>CO2eq!AE82</f>
        <v>2.4137351972963295E-2</v>
      </c>
      <c r="D112" s="94">
        <f t="shared" si="3"/>
        <v>2.4137351972963295E-2</v>
      </c>
      <c r="F112" s="141">
        <f t="shared" si="4"/>
        <v>3.1078760786204665E-7</v>
      </c>
      <c r="G112" s="142">
        <f t="shared" si="5"/>
        <v>0.99999915683399443</v>
      </c>
    </row>
    <row r="113" spans="1:7" x14ac:dyDescent="0.25">
      <c r="A113" s="140" t="str">
        <f>CO2eq!A183</f>
        <v>2.G.3.a.</v>
      </c>
      <c r="B113" s="140" t="str">
        <f>CO2eq!B183</f>
        <v>Aplicaciones médicas</v>
      </c>
      <c r="C113" s="94">
        <f>CO2eq!AE183</f>
        <v>2.1604505921771995E-2</v>
      </c>
      <c r="D113" s="94">
        <f t="shared" si="3"/>
        <v>2.1604505921771995E-2</v>
      </c>
      <c r="F113" s="141">
        <f t="shared" si="4"/>
        <v>2.7817520007952324E-7</v>
      </c>
      <c r="G113" s="142">
        <f t="shared" si="5"/>
        <v>0.99999943500919453</v>
      </c>
    </row>
    <row r="114" spans="1:7" x14ac:dyDescent="0.25">
      <c r="A114" s="140" t="str">
        <f>CO2eq!A210</f>
        <v>3.A.4.d.</v>
      </c>
      <c r="B114" s="140" t="str">
        <f>CO2eq!B210</f>
        <v>Mulas y asnos</v>
      </c>
      <c r="C114" s="94">
        <f>CO2eq!AE210</f>
        <v>1.7549999999999968E-2</v>
      </c>
      <c r="D114" s="94">
        <f t="shared" si="3"/>
        <v>1.7549999999999968E-2</v>
      </c>
      <c r="F114" s="141">
        <f t="shared" si="4"/>
        <v>2.2597021098620922E-7</v>
      </c>
      <c r="G114" s="142">
        <f t="shared" si="5"/>
        <v>0.99999966097940551</v>
      </c>
    </row>
    <row r="115" spans="1:7" x14ac:dyDescent="0.25">
      <c r="A115" s="140" t="str">
        <f>CO2eq!A432</f>
        <v>5.C.1.</v>
      </c>
      <c r="B115" s="140" t="str">
        <f>CO2eq!B432</f>
        <v>Incineración de residuos</v>
      </c>
      <c r="C115" s="94">
        <f>CO2eq!AE432</f>
        <v>8.829036450000001E-3</v>
      </c>
      <c r="D115" s="94">
        <f t="shared" si="3"/>
        <v>8.829036450000001E-3</v>
      </c>
      <c r="F115" s="141">
        <f t="shared" si="4"/>
        <v>1.1368086777273135E-7</v>
      </c>
      <c r="G115" s="142">
        <f t="shared" si="5"/>
        <v>0.99999977466027323</v>
      </c>
    </row>
    <row r="116" spans="1:7" x14ac:dyDescent="0.25">
      <c r="A116" s="140" t="str">
        <f>CO2eq!A236</f>
        <v>3.B.4.f.</v>
      </c>
      <c r="B116" s="140" t="str">
        <f>CO2eq!B236</f>
        <v>Camélidos (llamas y alpacas)</v>
      </c>
      <c r="C116" s="94">
        <f>CO2eq!AE236</f>
        <v>8.1023999999999888E-3</v>
      </c>
      <c r="D116" s="94">
        <f t="shared" si="3"/>
        <v>8.1023999999999888E-3</v>
      </c>
      <c r="F116" s="141">
        <f t="shared" si="4"/>
        <v>1.043248454412913E-7</v>
      </c>
      <c r="G116" s="142">
        <f t="shared" si="5"/>
        <v>0.99999987898511866</v>
      </c>
    </row>
    <row r="117" spans="1:7" x14ac:dyDescent="0.25">
      <c r="A117" s="140" t="str">
        <f>CO2eq!A83</f>
        <v>1.B.2.a.ii.</v>
      </c>
      <c r="B117" s="140" t="str">
        <f>CO2eq!B83</f>
        <v>Quema en antorcha</v>
      </c>
      <c r="C117" s="94">
        <f>CO2eq!AE83</f>
        <v>4.5761958422522696E-3</v>
      </c>
      <c r="D117" s="94">
        <f t="shared" si="3"/>
        <v>4.5761958422522696E-3</v>
      </c>
      <c r="F117" s="141">
        <f t="shared" si="4"/>
        <v>5.8922161822675818E-8</v>
      </c>
      <c r="G117" s="142">
        <f t="shared" si="5"/>
        <v>0.99999993790728048</v>
      </c>
    </row>
    <row r="118" spans="1:7" x14ac:dyDescent="0.25">
      <c r="A118" s="140" t="str">
        <f>CO2eq!A238</f>
        <v>3.B.4.g.i.</v>
      </c>
      <c r="B118" s="140" t="str">
        <f>CO2eq!B238</f>
        <v>Ciervos</v>
      </c>
      <c r="C118" s="94">
        <f>CO2eq!AE238</f>
        <v>3.2429374999999997E-3</v>
      </c>
      <c r="D118" s="94">
        <f t="shared" si="3"/>
        <v>3.2429374999999997E-3</v>
      </c>
      <c r="F118" s="141">
        <f t="shared" si="4"/>
        <v>4.175540006211345E-8</v>
      </c>
      <c r="G118" s="142">
        <f t="shared" si="5"/>
        <v>0.9999999796626805</v>
      </c>
    </row>
    <row r="119" spans="1:7" x14ac:dyDescent="0.25">
      <c r="A119" s="140" t="str">
        <f>CO2eq!A234</f>
        <v>3.B.4.d.</v>
      </c>
      <c r="B119" s="140" t="str">
        <f>CO2eq!B234</f>
        <v>Mulas y asnos</v>
      </c>
      <c r="C119" s="94">
        <f>CO2eq!AE234</f>
        <v>1.5794999999999969E-3</v>
      </c>
      <c r="D119" s="94">
        <f t="shared" si="3"/>
        <v>1.5794999999999969E-3</v>
      </c>
      <c r="F119" s="141">
        <f t="shared" si="4"/>
        <v>2.0337318988758825E-8</v>
      </c>
      <c r="G119" s="142">
        <f t="shared" si="5"/>
        <v>0.99999999999999944</v>
      </c>
    </row>
    <row r="120" spans="1:7" x14ac:dyDescent="0.25">
      <c r="A120" s="143" t="str">
        <f>CO2eq!A252</f>
        <v>3.C.</v>
      </c>
      <c r="B120" s="143" t="str">
        <f>CO2eq!B252</f>
        <v>Cultivo del arroz</v>
      </c>
      <c r="C120" s="33">
        <f>CO2eq!AE252</f>
        <v>0</v>
      </c>
      <c r="D120" s="94">
        <f t="shared" si="3"/>
        <v>0</v>
      </c>
      <c r="F120" s="141">
        <f t="shared" si="4"/>
        <v>0</v>
      </c>
      <c r="G120" s="142">
        <f t="shared" si="5"/>
        <v>0.99999999999999944</v>
      </c>
    </row>
    <row r="121" spans="1:7" x14ac:dyDescent="0.25">
      <c r="A121" s="140" t="str">
        <f>CO2eq!A215</f>
        <v>3.A.4.g.ii.</v>
      </c>
      <c r="B121" s="140" t="str">
        <f>CO2eq!B215</f>
        <v>Jabalíes</v>
      </c>
      <c r="C121" s="94">
        <f>CO2eq!AE215</f>
        <v>0</v>
      </c>
      <c r="D121" s="94">
        <f t="shared" si="3"/>
        <v>0</v>
      </c>
      <c r="F121" s="141">
        <f t="shared" si="4"/>
        <v>0</v>
      </c>
      <c r="G121" s="142">
        <f t="shared" si="5"/>
        <v>0.99999999999999944</v>
      </c>
    </row>
    <row r="122" spans="1:7" x14ac:dyDescent="0.25">
      <c r="A122" s="140" t="str">
        <f>CO2eq!A239</f>
        <v>3.B.4.g.ii.</v>
      </c>
      <c r="B122" s="140" t="str">
        <f>CO2eq!B239</f>
        <v>Jabalíes</v>
      </c>
      <c r="C122" s="94">
        <f>CO2eq!AE239</f>
        <v>0</v>
      </c>
      <c r="D122" s="94">
        <f t="shared" si="3"/>
        <v>0</v>
      </c>
      <c r="F122" s="141">
        <f t="shared" si="4"/>
        <v>0</v>
      </c>
      <c r="G122" s="142">
        <f t="shared" si="5"/>
        <v>0.99999999999999944</v>
      </c>
    </row>
    <row r="123" spans="1:7" x14ac:dyDescent="0.25">
      <c r="A123" s="140" t="str">
        <f>CO2eq!A11</f>
        <v>1.A.1.a.ii.</v>
      </c>
      <c r="B123" s="140" t="str">
        <f>CO2eq!B11</f>
        <v>Generación combinada de calor y energía (CHP)</v>
      </c>
      <c r="C123" s="94">
        <f>CO2eq!AE11</f>
        <v>0</v>
      </c>
      <c r="D123" s="94">
        <f t="shared" si="3"/>
        <v>0</v>
      </c>
      <c r="F123" s="141">
        <f t="shared" si="4"/>
        <v>0</v>
      </c>
      <c r="G123" s="142">
        <f t="shared" si="5"/>
        <v>0.99999999999999944</v>
      </c>
    </row>
    <row r="124" spans="1:7" x14ac:dyDescent="0.25">
      <c r="A124" s="140" t="str">
        <f>CO2eq!A12</f>
        <v>1.A.1.a.iii.</v>
      </c>
      <c r="B124" s="140" t="str">
        <f>CO2eq!B12</f>
        <v>Plantas generadoras de energía</v>
      </c>
      <c r="C124" s="94">
        <f>CO2eq!AE12</f>
        <v>0</v>
      </c>
      <c r="D124" s="94">
        <f t="shared" si="3"/>
        <v>0</v>
      </c>
      <c r="F124" s="141">
        <f t="shared" si="4"/>
        <v>0</v>
      </c>
      <c r="G124" s="142">
        <f t="shared" si="5"/>
        <v>0.99999999999999944</v>
      </c>
    </row>
    <row r="125" spans="1:7" x14ac:dyDescent="0.25">
      <c r="A125" s="140" t="str">
        <f>CO2eq!A16</f>
        <v>1.A.1.c.ii.</v>
      </c>
      <c r="B125" s="140" t="str">
        <f>CO2eq!B16</f>
        <v>Otras industrias de la energía</v>
      </c>
      <c r="C125" s="94">
        <f>CO2eq!AE16</f>
        <v>0</v>
      </c>
      <c r="D125" s="94">
        <f t="shared" si="3"/>
        <v>0</v>
      </c>
      <c r="F125" s="141">
        <f t="shared" si="4"/>
        <v>0</v>
      </c>
      <c r="G125" s="142">
        <f t="shared" si="5"/>
        <v>0.99999999999999944</v>
      </c>
    </row>
    <row r="126" spans="1:7" x14ac:dyDescent="0.25">
      <c r="A126" s="140" t="str">
        <f>CO2eq!A19</f>
        <v>1.A.2.b.</v>
      </c>
      <c r="B126" s="140" t="str">
        <f>CO2eq!B19</f>
        <v>Metales no ferrosos</v>
      </c>
      <c r="C126" s="94">
        <f>CO2eq!AE19</f>
        <v>0</v>
      </c>
      <c r="D126" s="94">
        <f t="shared" si="3"/>
        <v>0</v>
      </c>
      <c r="F126" s="141">
        <f t="shared" si="4"/>
        <v>0</v>
      </c>
      <c r="G126" s="142">
        <f t="shared" si="5"/>
        <v>0.99999999999999944</v>
      </c>
    </row>
    <row r="127" spans="1:7" x14ac:dyDescent="0.25">
      <c r="A127" s="140" t="str">
        <f>CO2eq!A24</f>
        <v>1.A.2.g.</v>
      </c>
      <c r="B127" s="140" t="str">
        <f>CO2eq!B24</f>
        <v>Equipo de transporte</v>
      </c>
      <c r="C127" s="94">
        <f>CO2eq!AE24</f>
        <v>0</v>
      </c>
      <c r="D127" s="94">
        <f t="shared" si="3"/>
        <v>0</v>
      </c>
      <c r="F127" s="141">
        <f t="shared" si="4"/>
        <v>0</v>
      </c>
      <c r="G127" s="142">
        <f t="shared" si="5"/>
        <v>0.99999999999999944</v>
      </c>
    </row>
    <row r="128" spans="1:7" x14ac:dyDescent="0.25">
      <c r="A128" s="140" t="str">
        <f>CO2eq!A25</f>
        <v>1.A.2.h.</v>
      </c>
      <c r="B128" s="140" t="str">
        <f>CO2eq!B25</f>
        <v>Maquinaria</v>
      </c>
      <c r="C128" s="94">
        <f>CO2eq!AE25</f>
        <v>0</v>
      </c>
      <c r="D128" s="94">
        <f t="shared" si="3"/>
        <v>0</v>
      </c>
      <c r="F128" s="141">
        <f t="shared" si="4"/>
        <v>0</v>
      </c>
      <c r="G128" s="142">
        <f t="shared" si="5"/>
        <v>0.99999999999999944</v>
      </c>
    </row>
    <row r="129" spans="1:7" x14ac:dyDescent="0.25">
      <c r="A129" s="140" t="str">
        <f>CO2eq!A27</f>
        <v>1.A.2.j.</v>
      </c>
      <c r="B129" s="140" t="str">
        <f>CO2eq!B27</f>
        <v>Madera y productos de la madera</v>
      </c>
      <c r="C129" s="94">
        <f>CO2eq!AE27</f>
        <v>0</v>
      </c>
      <c r="D129" s="94">
        <f t="shared" si="3"/>
        <v>0</v>
      </c>
      <c r="F129" s="141">
        <f t="shared" si="4"/>
        <v>0</v>
      </c>
      <c r="G129" s="142">
        <f t="shared" si="5"/>
        <v>0.99999999999999944</v>
      </c>
    </row>
    <row r="130" spans="1:7" x14ac:dyDescent="0.25">
      <c r="A130" s="140" t="str">
        <f>CO2eq!A28</f>
        <v>1.A.2.k.</v>
      </c>
      <c r="B130" s="140" t="str">
        <f>CO2eq!B28</f>
        <v>Construcción</v>
      </c>
      <c r="C130" s="94">
        <f>CO2eq!AE28</f>
        <v>0</v>
      </c>
      <c r="D130" s="94">
        <f t="shared" ref="D130:D193" si="6">ABS(C130)</f>
        <v>0</v>
      </c>
      <c r="F130" s="141">
        <f t="shared" si="4"/>
        <v>0</v>
      </c>
      <c r="G130" s="142">
        <f t="shared" si="5"/>
        <v>0.99999999999999944</v>
      </c>
    </row>
    <row r="131" spans="1:7" x14ac:dyDescent="0.25">
      <c r="A131" s="140" t="str">
        <f>CO2eq!A29</f>
        <v>1.A.2.l.</v>
      </c>
      <c r="B131" s="140" t="str">
        <f>CO2eq!B29</f>
        <v>Textiles y cueros</v>
      </c>
      <c r="C131" s="94">
        <f>CO2eq!AE29</f>
        <v>0</v>
      </c>
      <c r="D131" s="94">
        <f t="shared" si="6"/>
        <v>0</v>
      </c>
      <c r="F131" s="141">
        <f t="shared" ref="F131:F194" si="7">C131/D$1</f>
        <v>0</v>
      </c>
      <c r="G131" s="142">
        <f t="shared" si="5"/>
        <v>0.99999999999999944</v>
      </c>
    </row>
    <row r="132" spans="1:7" x14ac:dyDescent="0.25">
      <c r="A132" s="140" t="str">
        <f>CO2eq!A44</f>
        <v>1.A.3.b.v.</v>
      </c>
      <c r="B132" s="140" t="str">
        <f>CO2eq!B44</f>
        <v>Emisiones por evaporación procedentes de vehículos</v>
      </c>
      <c r="C132" s="94">
        <f>CO2eq!AE44</f>
        <v>0</v>
      </c>
      <c r="D132" s="94">
        <f t="shared" si="6"/>
        <v>0</v>
      </c>
      <c r="F132" s="141">
        <f t="shared" si="7"/>
        <v>0</v>
      </c>
      <c r="G132" s="142">
        <f t="shared" si="5"/>
        <v>0.99999999999999944</v>
      </c>
    </row>
    <row r="133" spans="1:7" x14ac:dyDescent="0.25">
      <c r="A133" s="140" t="str">
        <f>CO2eq!A45</f>
        <v>1.A.3.b.vi.</v>
      </c>
      <c r="B133" s="140" t="str">
        <f>CO2eq!B45</f>
        <v>Catalizadores basados en urea</v>
      </c>
      <c r="C133" s="94">
        <f>CO2eq!AE45</f>
        <v>0</v>
      </c>
      <c r="D133" s="94">
        <f t="shared" si="6"/>
        <v>0</v>
      </c>
      <c r="F133" s="141">
        <f t="shared" si="7"/>
        <v>0</v>
      </c>
      <c r="G133" s="142">
        <f t="shared" ref="G133:G196" si="8">G132+ABS(F133)</f>
        <v>0.99999999999999944</v>
      </c>
    </row>
    <row r="134" spans="1:7" x14ac:dyDescent="0.25">
      <c r="A134" s="140" t="str">
        <f>CO2eq!A51</f>
        <v>1.A.3.e.i.</v>
      </c>
      <c r="B134" s="140" t="str">
        <f>CO2eq!B51</f>
        <v>Transporte por gasoductos</v>
      </c>
      <c r="C134" s="94">
        <f>CO2eq!AE51</f>
        <v>0</v>
      </c>
      <c r="D134" s="94">
        <f t="shared" si="6"/>
        <v>0</v>
      </c>
      <c r="F134" s="141">
        <f t="shared" si="7"/>
        <v>0</v>
      </c>
      <c r="G134" s="142">
        <f t="shared" si="8"/>
        <v>0.99999999999999944</v>
      </c>
    </row>
    <row r="135" spans="1:7" x14ac:dyDescent="0.25">
      <c r="A135" s="140" t="str">
        <f>CO2eq!A57</f>
        <v>1.A.4.c.i.</v>
      </c>
      <c r="B135" s="140" t="str">
        <f>CO2eq!B57</f>
        <v>Estacionaria</v>
      </c>
      <c r="C135" s="94">
        <f>CO2eq!AE57</f>
        <v>0</v>
      </c>
      <c r="D135" s="94">
        <f t="shared" si="6"/>
        <v>0</v>
      </c>
      <c r="F135" s="141">
        <f t="shared" si="7"/>
        <v>0</v>
      </c>
      <c r="G135" s="142">
        <f t="shared" si="8"/>
        <v>0.99999999999999944</v>
      </c>
    </row>
    <row r="136" spans="1:7" x14ac:dyDescent="0.25">
      <c r="A136" s="140" t="str">
        <f>CO2eq!A61</f>
        <v>1.A.5.a.</v>
      </c>
      <c r="B136" s="140" t="str">
        <f>CO2eq!B61</f>
        <v>Estacionaria</v>
      </c>
      <c r="C136" s="94">
        <f>CO2eq!AE61</f>
        <v>0</v>
      </c>
      <c r="D136" s="94">
        <f t="shared" si="6"/>
        <v>0</v>
      </c>
      <c r="F136" s="141">
        <f t="shared" si="7"/>
        <v>0</v>
      </c>
      <c r="G136" s="142">
        <f t="shared" si="8"/>
        <v>0.99999999999999944</v>
      </c>
    </row>
    <row r="137" spans="1:7" x14ac:dyDescent="0.25">
      <c r="A137" s="140" t="str">
        <f>CO2eq!A64</f>
        <v>1.A.5.b.ii.</v>
      </c>
      <c r="B137" s="140" t="str">
        <f>CO2eq!B64</f>
        <v>Móvil (componente marítimo y fluvial)</v>
      </c>
      <c r="C137" s="94">
        <f>CO2eq!AE64</f>
        <v>0</v>
      </c>
      <c r="D137" s="94">
        <f t="shared" si="6"/>
        <v>0</v>
      </c>
      <c r="F137" s="141">
        <f t="shared" si="7"/>
        <v>0</v>
      </c>
      <c r="G137" s="142">
        <f t="shared" si="8"/>
        <v>0.99999999999999944</v>
      </c>
    </row>
    <row r="138" spans="1:7" x14ac:dyDescent="0.25">
      <c r="A138" s="140" t="str">
        <f>CO2eq!A65</f>
        <v>1.A.5.b.iii.</v>
      </c>
      <c r="B138" s="140" t="str">
        <f>CO2eq!B65</f>
        <v>Móvil (otro)</v>
      </c>
      <c r="C138" s="94">
        <f>CO2eq!AE65</f>
        <v>0</v>
      </c>
      <c r="D138" s="94">
        <f t="shared" si="6"/>
        <v>0</v>
      </c>
      <c r="F138" s="141">
        <f t="shared" si="7"/>
        <v>0</v>
      </c>
      <c r="G138" s="142">
        <f t="shared" si="8"/>
        <v>0.99999999999999944</v>
      </c>
    </row>
    <row r="139" spans="1:7" x14ac:dyDescent="0.25">
      <c r="A139" s="140" t="str">
        <f>CO2eq!A73</f>
        <v>1.B.1.a.i.3.</v>
      </c>
      <c r="B139" s="140" t="str">
        <f>CO2eq!B73</f>
        <v>Minas subterráneas abandonadas</v>
      </c>
      <c r="C139" s="94">
        <f>CO2eq!AE73</f>
        <v>0</v>
      </c>
      <c r="D139" s="94">
        <f t="shared" si="6"/>
        <v>0</v>
      </c>
      <c r="F139" s="141">
        <f t="shared" si="7"/>
        <v>0</v>
      </c>
      <c r="G139" s="142">
        <f t="shared" si="8"/>
        <v>0.99999999999999944</v>
      </c>
    </row>
    <row r="140" spans="1:7" x14ac:dyDescent="0.25">
      <c r="A140" s="140" t="str">
        <f>CO2eq!A74</f>
        <v>1.B.1.a.i.4.</v>
      </c>
      <c r="B140" s="140" t="str">
        <f>CO2eq!B74</f>
        <v>Quema en antorcha de metano drenado o conversión de metano en CO2</v>
      </c>
      <c r="C140" s="94">
        <f>CO2eq!AE74</f>
        <v>0</v>
      </c>
      <c r="D140" s="94">
        <f t="shared" si="6"/>
        <v>0</v>
      </c>
      <c r="F140" s="141">
        <f t="shared" si="7"/>
        <v>0</v>
      </c>
      <c r="G140" s="142">
        <f t="shared" si="8"/>
        <v>0.99999999999999944</v>
      </c>
    </row>
    <row r="141" spans="1:7" x14ac:dyDescent="0.25">
      <c r="A141" s="140" t="str">
        <f>CO2eq!A76</f>
        <v>1.B.1.a.ii.1.</v>
      </c>
      <c r="B141" s="140" t="str">
        <f>CO2eq!B76</f>
        <v>Minería</v>
      </c>
      <c r="C141" s="94">
        <f>CO2eq!AE76</f>
        <v>0</v>
      </c>
      <c r="D141" s="94">
        <f t="shared" si="6"/>
        <v>0</v>
      </c>
      <c r="F141" s="141">
        <f t="shared" si="7"/>
        <v>0</v>
      </c>
      <c r="G141" s="142">
        <f t="shared" si="8"/>
        <v>0.99999999999999944</v>
      </c>
    </row>
    <row r="142" spans="1:7" x14ac:dyDescent="0.25">
      <c r="A142" s="140" t="str">
        <f>CO2eq!A77</f>
        <v>1.B.1.a.ii.2.</v>
      </c>
      <c r="B142" s="140" t="str">
        <f>CO2eq!B77</f>
        <v>Emisiones de gas de carbono posteriores a la minería</v>
      </c>
      <c r="C142" s="94">
        <f>CO2eq!AE77</f>
        <v>0</v>
      </c>
      <c r="D142" s="94">
        <f t="shared" si="6"/>
        <v>0</v>
      </c>
      <c r="F142" s="141">
        <f t="shared" si="7"/>
        <v>0</v>
      </c>
      <c r="G142" s="142">
        <f t="shared" si="8"/>
        <v>0.99999999999999944</v>
      </c>
    </row>
    <row r="143" spans="1:7" x14ac:dyDescent="0.25">
      <c r="A143" s="140" t="str">
        <f>CO2eq!A78</f>
        <v>1.B.1.b.</v>
      </c>
      <c r="B143" s="140" t="str">
        <f>CO2eq!B78</f>
        <v>Combustión espontánea y vertederos para quema de carbón</v>
      </c>
      <c r="C143" s="94">
        <f>CO2eq!AE78</f>
        <v>0</v>
      </c>
      <c r="D143" s="94">
        <f t="shared" si="6"/>
        <v>0</v>
      </c>
      <c r="F143" s="141">
        <f t="shared" si="7"/>
        <v>0</v>
      </c>
      <c r="G143" s="142">
        <f t="shared" si="8"/>
        <v>0.99999999999999944</v>
      </c>
    </row>
    <row r="144" spans="1:7" x14ac:dyDescent="0.25">
      <c r="A144" s="140" t="str">
        <f>CO2eq!A79</f>
        <v>1.B.1.c.</v>
      </c>
      <c r="B144" s="140" t="str">
        <f>CO2eq!B79</f>
        <v>Otros</v>
      </c>
      <c r="C144" s="94">
        <f>CO2eq!AE79</f>
        <v>0</v>
      </c>
      <c r="D144" s="94">
        <f t="shared" si="6"/>
        <v>0</v>
      </c>
      <c r="F144" s="141">
        <f t="shared" si="7"/>
        <v>0</v>
      </c>
      <c r="G144" s="142">
        <f t="shared" si="8"/>
        <v>0.99999999999999944</v>
      </c>
    </row>
    <row r="145" spans="1:7" x14ac:dyDescent="0.25">
      <c r="A145" s="140" t="str">
        <f>CO2eq!A85</f>
        <v>1.B.2.a.iii.1.</v>
      </c>
      <c r="B145" s="140" t="str">
        <f>CO2eq!B85</f>
        <v>Exploración</v>
      </c>
      <c r="C145" s="94">
        <f>CO2eq!AE85</f>
        <v>0</v>
      </c>
      <c r="D145" s="94">
        <f t="shared" si="6"/>
        <v>0</v>
      </c>
      <c r="F145" s="141">
        <f t="shared" si="7"/>
        <v>0</v>
      </c>
      <c r="G145" s="142">
        <f t="shared" si="8"/>
        <v>0.99999999999999944</v>
      </c>
    </row>
    <row r="146" spans="1:7" x14ac:dyDescent="0.25">
      <c r="A146" s="140" t="str">
        <f>CO2eq!A89</f>
        <v>1.B.2.a.iii.5.</v>
      </c>
      <c r="B146" s="140" t="str">
        <f>CO2eq!B89</f>
        <v>Distribución de productos de petróleo</v>
      </c>
      <c r="C146" s="94">
        <f>CO2eq!AE89</f>
        <v>0</v>
      </c>
      <c r="D146" s="94">
        <f t="shared" si="6"/>
        <v>0</v>
      </c>
      <c r="F146" s="141">
        <f t="shared" si="7"/>
        <v>0</v>
      </c>
      <c r="G146" s="142">
        <f t="shared" si="8"/>
        <v>0.99999999999999944</v>
      </c>
    </row>
    <row r="147" spans="1:7" x14ac:dyDescent="0.25">
      <c r="A147" s="140" t="str">
        <f>CO2eq!A90</f>
        <v>1.B.2.a.iii.6.</v>
      </c>
      <c r="B147" s="140" t="str">
        <f>CO2eq!B90</f>
        <v>Otros</v>
      </c>
      <c r="C147" s="94">
        <f>CO2eq!AE90</f>
        <v>0</v>
      </c>
      <c r="D147" s="94">
        <f t="shared" si="6"/>
        <v>0</v>
      </c>
      <c r="F147" s="141">
        <f t="shared" si="7"/>
        <v>0</v>
      </c>
      <c r="G147" s="142">
        <f t="shared" si="8"/>
        <v>0.99999999999999944</v>
      </c>
    </row>
    <row r="148" spans="1:7" x14ac:dyDescent="0.25">
      <c r="A148" s="140" t="str">
        <f>CO2eq!A92</f>
        <v>1.B.2.b.i.</v>
      </c>
      <c r="B148" s="140" t="str">
        <f>CO2eq!B92</f>
        <v>Venteo</v>
      </c>
      <c r="C148" s="94">
        <f>CO2eq!AE92</f>
        <v>0</v>
      </c>
      <c r="D148" s="94">
        <f t="shared" si="6"/>
        <v>0</v>
      </c>
      <c r="F148" s="141">
        <f t="shared" si="7"/>
        <v>0</v>
      </c>
      <c r="G148" s="142">
        <f t="shared" si="8"/>
        <v>0.99999999999999944</v>
      </c>
    </row>
    <row r="149" spans="1:7" x14ac:dyDescent="0.25">
      <c r="A149" s="140" t="str">
        <f>CO2eq!A93</f>
        <v>1.B.2.b.ii.</v>
      </c>
      <c r="B149" s="140" t="str">
        <f>CO2eq!B93</f>
        <v>Quema en antorcha</v>
      </c>
      <c r="C149" s="94">
        <f>CO2eq!AE93</f>
        <v>0</v>
      </c>
      <c r="D149" s="94">
        <f t="shared" si="6"/>
        <v>0</v>
      </c>
      <c r="F149" s="141">
        <f t="shared" si="7"/>
        <v>0</v>
      </c>
      <c r="G149" s="142">
        <f t="shared" si="8"/>
        <v>0.99999999999999944</v>
      </c>
    </row>
    <row r="150" spans="1:7" x14ac:dyDescent="0.25">
      <c r="A150" s="140" t="str">
        <f>CO2eq!A95</f>
        <v>1.B.2.b.iii.1.</v>
      </c>
      <c r="B150" s="140" t="str">
        <f>CO2eq!B95</f>
        <v>Exploración</v>
      </c>
      <c r="C150" s="94">
        <f>CO2eq!AE95</f>
        <v>0</v>
      </c>
      <c r="D150" s="94">
        <f t="shared" si="6"/>
        <v>0</v>
      </c>
      <c r="F150" s="141">
        <f t="shared" si="7"/>
        <v>0</v>
      </c>
      <c r="G150" s="142">
        <f t="shared" si="8"/>
        <v>0.99999999999999944</v>
      </c>
    </row>
    <row r="151" spans="1:7" x14ac:dyDescent="0.25">
      <c r="A151" s="140" t="str">
        <f>CO2eq!A96</f>
        <v>1.B.2.b.iii.2.</v>
      </c>
      <c r="B151" s="140" t="str">
        <f>CO2eq!B96</f>
        <v>Producción y refinación</v>
      </c>
      <c r="C151" s="94">
        <f>CO2eq!AE96</f>
        <v>0</v>
      </c>
      <c r="D151" s="94">
        <f t="shared" si="6"/>
        <v>0</v>
      </c>
      <c r="F151" s="141">
        <f t="shared" si="7"/>
        <v>0</v>
      </c>
      <c r="G151" s="142">
        <f t="shared" si="8"/>
        <v>0.99999999999999944</v>
      </c>
    </row>
    <row r="152" spans="1:7" x14ac:dyDescent="0.25">
      <c r="A152" s="140" t="str">
        <f>CO2eq!A97</f>
        <v>1.B.2.b.iii.3.</v>
      </c>
      <c r="B152" s="140" t="str">
        <f>CO2eq!B97</f>
        <v>Procesamiento</v>
      </c>
      <c r="C152" s="94">
        <f>CO2eq!AE97</f>
        <v>0</v>
      </c>
      <c r="D152" s="94">
        <f t="shared" si="6"/>
        <v>0</v>
      </c>
      <c r="F152" s="141">
        <f t="shared" si="7"/>
        <v>0</v>
      </c>
      <c r="G152" s="142">
        <f t="shared" si="8"/>
        <v>0.99999999999999944</v>
      </c>
    </row>
    <row r="153" spans="1:7" x14ac:dyDescent="0.25">
      <c r="A153" s="140" t="str">
        <f>CO2eq!A98</f>
        <v>1.B.2.b.iii.4.</v>
      </c>
      <c r="B153" s="140" t="str">
        <f>CO2eq!B98</f>
        <v>Transmisión y almacenamiento</v>
      </c>
      <c r="C153" s="94">
        <f>CO2eq!AE98</f>
        <v>0</v>
      </c>
      <c r="D153" s="94">
        <f t="shared" si="6"/>
        <v>0</v>
      </c>
      <c r="F153" s="141">
        <f t="shared" si="7"/>
        <v>0</v>
      </c>
      <c r="G153" s="142">
        <f t="shared" si="8"/>
        <v>0.99999999999999944</v>
      </c>
    </row>
    <row r="154" spans="1:7" x14ac:dyDescent="0.25">
      <c r="A154" s="140" t="str">
        <f>CO2eq!A100</f>
        <v>1.B.2.b.iii.6.</v>
      </c>
      <c r="B154" s="140" t="str">
        <f>CO2eq!B100</f>
        <v>Otros</v>
      </c>
      <c r="C154" s="94">
        <f>CO2eq!AE100</f>
        <v>0</v>
      </c>
      <c r="D154" s="94">
        <f t="shared" si="6"/>
        <v>0</v>
      </c>
      <c r="F154" s="141">
        <f t="shared" si="7"/>
        <v>0</v>
      </c>
      <c r="G154" s="142">
        <f t="shared" si="8"/>
        <v>0.99999999999999944</v>
      </c>
    </row>
    <row r="155" spans="1:7" x14ac:dyDescent="0.25">
      <c r="A155" s="140" t="str">
        <f>CO2eq!A101</f>
        <v>1.B.3.</v>
      </c>
      <c r="B155" s="140" t="str">
        <f>CO2eq!B101</f>
        <v>Otras emisiones provenientes de la producción de energía</v>
      </c>
      <c r="C155" s="94">
        <f>CO2eq!AE101</f>
        <v>0</v>
      </c>
      <c r="D155" s="94">
        <f t="shared" si="6"/>
        <v>0</v>
      </c>
      <c r="F155" s="141">
        <f t="shared" si="7"/>
        <v>0</v>
      </c>
      <c r="G155" s="142">
        <f t="shared" si="8"/>
        <v>0.99999999999999944</v>
      </c>
    </row>
    <row r="156" spans="1:7" x14ac:dyDescent="0.25">
      <c r="A156" s="140" t="str">
        <f>CO2eq!A104</f>
        <v>1.C.1.a.</v>
      </c>
      <c r="B156" s="140" t="str">
        <f>CO2eq!B104</f>
        <v>Gasoductos</v>
      </c>
      <c r="C156" s="94">
        <f>CO2eq!AE104</f>
        <v>0</v>
      </c>
      <c r="D156" s="94">
        <f t="shared" si="6"/>
        <v>0</v>
      </c>
      <c r="F156" s="141">
        <f t="shared" si="7"/>
        <v>0</v>
      </c>
      <c r="G156" s="142">
        <f t="shared" si="8"/>
        <v>0.99999999999999944</v>
      </c>
    </row>
    <row r="157" spans="1:7" x14ac:dyDescent="0.25">
      <c r="A157" s="140" t="str">
        <f>CO2eq!A105</f>
        <v>1.C.1.b.</v>
      </c>
      <c r="B157" s="140" t="str">
        <f>CO2eq!B105</f>
        <v>Embarcaciones</v>
      </c>
      <c r="C157" s="94">
        <f>CO2eq!AE105</f>
        <v>0</v>
      </c>
      <c r="D157" s="94">
        <f t="shared" si="6"/>
        <v>0</v>
      </c>
      <c r="F157" s="141">
        <f t="shared" si="7"/>
        <v>0</v>
      </c>
      <c r="G157" s="142">
        <f t="shared" si="8"/>
        <v>0.99999999999999944</v>
      </c>
    </row>
    <row r="158" spans="1:7" x14ac:dyDescent="0.25">
      <c r="A158" s="140" t="str">
        <f>CO2eq!A106</f>
        <v>1.C.1.c.</v>
      </c>
      <c r="B158" s="140" t="str">
        <f>CO2eq!B106</f>
        <v>Otros (sírvase especificar)</v>
      </c>
      <c r="C158" s="94">
        <f>CO2eq!AE106</f>
        <v>0</v>
      </c>
      <c r="D158" s="94">
        <f t="shared" si="6"/>
        <v>0</v>
      </c>
      <c r="F158" s="141">
        <f t="shared" si="7"/>
        <v>0</v>
      </c>
      <c r="G158" s="142">
        <f t="shared" si="8"/>
        <v>0.99999999999999944</v>
      </c>
    </row>
    <row r="159" spans="1:7" x14ac:dyDescent="0.25">
      <c r="A159" s="140" t="str">
        <f>CO2eq!A108</f>
        <v>1.C.2.a.</v>
      </c>
      <c r="B159" s="140" t="str">
        <f>CO2eq!B108</f>
        <v>Inyección</v>
      </c>
      <c r="C159" s="94">
        <f>CO2eq!AE108</f>
        <v>0</v>
      </c>
      <c r="D159" s="94">
        <f t="shared" si="6"/>
        <v>0</v>
      </c>
      <c r="F159" s="141">
        <f t="shared" si="7"/>
        <v>0</v>
      </c>
      <c r="G159" s="142">
        <f t="shared" si="8"/>
        <v>0.99999999999999944</v>
      </c>
    </row>
    <row r="160" spans="1:7" x14ac:dyDescent="0.25">
      <c r="A160" s="140" t="str">
        <f>CO2eq!A109</f>
        <v>1.C.2.b.</v>
      </c>
      <c r="B160" s="140" t="str">
        <f>CO2eq!B109</f>
        <v>Almacenamiento</v>
      </c>
      <c r="C160" s="94">
        <f>CO2eq!AE109</f>
        <v>0</v>
      </c>
      <c r="D160" s="94">
        <f t="shared" si="6"/>
        <v>0</v>
      </c>
      <c r="F160" s="141">
        <f t="shared" si="7"/>
        <v>0</v>
      </c>
      <c r="G160" s="142">
        <f t="shared" si="8"/>
        <v>0.99999999999999944</v>
      </c>
    </row>
    <row r="161" spans="1:7" x14ac:dyDescent="0.25">
      <c r="A161" s="140" t="str">
        <f>CO2eq!A110</f>
        <v>1.C.3.</v>
      </c>
      <c r="B161" s="140" t="str">
        <f>CO2eq!B110</f>
        <v>Otros</v>
      </c>
      <c r="C161" s="94">
        <f>CO2eq!AE110</f>
        <v>0</v>
      </c>
      <c r="D161" s="94">
        <f t="shared" si="6"/>
        <v>0</v>
      </c>
      <c r="F161" s="141">
        <f t="shared" si="7"/>
        <v>0</v>
      </c>
      <c r="G161" s="142">
        <f t="shared" si="8"/>
        <v>0.99999999999999944</v>
      </c>
    </row>
    <row r="162" spans="1:7" x14ac:dyDescent="0.25">
      <c r="A162" s="140" t="str">
        <f>CO2eq!A114</f>
        <v>2.A.2.</v>
      </c>
      <c r="B162" s="140" t="str">
        <f>CO2eq!B114</f>
        <v>Producción de cal</v>
      </c>
      <c r="C162" s="94">
        <f>CO2eq!AE114</f>
        <v>0</v>
      </c>
      <c r="D162" s="94">
        <f t="shared" si="6"/>
        <v>0</v>
      </c>
      <c r="F162" s="141">
        <f t="shared" si="7"/>
        <v>0</v>
      </c>
      <c r="G162" s="142">
        <f t="shared" si="8"/>
        <v>0.99999999999999944</v>
      </c>
    </row>
    <row r="163" spans="1:7" x14ac:dyDescent="0.25">
      <c r="A163" s="143" t="str">
        <f>CO2eq!A116</f>
        <v>2.A.4.</v>
      </c>
      <c r="B163" s="143" t="str">
        <f>CO2eq!B116</f>
        <v>Otros uso de carbonatos en los procesos</v>
      </c>
      <c r="C163" s="33">
        <f>CO2eq!AE116</f>
        <v>0</v>
      </c>
      <c r="D163" s="94">
        <f t="shared" si="6"/>
        <v>0</v>
      </c>
      <c r="F163" s="141">
        <f t="shared" si="7"/>
        <v>0</v>
      </c>
      <c r="G163" s="142">
        <f t="shared" si="8"/>
        <v>0.99999999999999944</v>
      </c>
    </row>
    <row r="164" spans="1:7" x14ac:dyDescent="0.25">
      <c r="A164" s="140" t="str">
        <f>CO2eq!A123</f>
        <v>2.B.1.</v>
      </c>
      <c r="B164" s="140" t="str">
        <f>CO2eq!B123</f>
        <v>Producción de amoníaco</v>
      </c>
      <c r="C164" s="94">
        <f>CO2eq!AE123</f>
        <v>0</v>
      </c>
      <c r="D164" s="94">
        <f t="shared" si="6"/>
        <v>0</v>
      </c>
      <c r="F164" s="141">
        <f t="shared" si="7"/>
        <v>0</v>
      </c>
      <c r="G164" s="142">
        <f t="shared" si="8"/>
        <v>0.99999999999999944</v>
      </c>
    </row>
    <row r="165" spans="1:7" x14ac:dyDescent="0.25">
      <c r="A165" s="140" t="str">
        <f>CO2eq!A124</f>
        <v>2.B.2.</v>
      </c>
      <c r="B165" s="140" t="str">
        <f>CO2eq!B124</f>
        <v>Producción de ácido nítrico</v>
      </c>
      <c r="C165" s="94">
        <f>CO2eq!AE124</f>
        <v>0</v>
      </c>
      <c r="D165" s="94">
        <f t="shared" si="6"/>
        <v>0</v>
      </c>
      <c r="F165" s="141">
        <f t="shared" si="7"/>
        <v>0</v>
      </c>
      <c r="G165" s="142">
        <f t="shared" si="8"/>
        <v>0.99999999999999944</v>
      </c>
    </row>
    <row r="166" spans="1:7" x14ac:dyDescent="0.25">
      <c r="A166" s="140" t="str">
        <f>CO2eq!A125</f>
        <v>2.B.3.</v>
      </c>
      <c r="B166" s="140" t="str">
        <f>CO2eq!B125</f>
        <v>Producción de ácido adípico</v>
      </c>
      <c r="C166" s="94">
        <f>CO2eq!AE125</f>
        <v>0</v>
      </c>
      <c r="D166" s="94">
        <f t="shared" si="6"/>
        <v>0</v>
      </c>
      <c r="F166" s="141">
        <f t="shared" si="7"/>
        <v>0</v>
      </c>
      <c r="G166" s="142">
        <f t="shared" si="8"/>
        <v>0.99999999999999944</v>
      </c>
    </row>
    <row r="167" spans="1:7" x14ac:dyDescent="0.25">
      <c r="A167" s="140" t="str">
        <f>CO2eq!A126</f>
        <v>2.B.4.</v>
      </c>
      <c r="B167" s="140" t="str">
        <f>CO2eq!B126</f>
        <v>Producción de caprolactama, glioxil y ácido glioxílico</v>
      </c>
      <c r="C167" s="94">
        <f>CO2eq!AE126</f>
        <v>0</v>
      </c>
      <c r="D167" s="94">
        <f t="shared" si="6"/>
        <v>0</v>
      </c>
      <c r="F167" s="141">
        <f t="shared" si="7"/>
        <v>0</v>
      </c>
      <c r="G167" s="142">
        <f t="shared" si="8"/>
        <v>0.99999999999999944</v>
      </c>
    </row>
    <row r="168" spans="1:7" x14ac:dyDescent="0.25">
      <c r="A168" s="140" t="str">
        <f>CO2eq!A127</f>
        <v>2.B.5.</v>
      </c>
      <c r="B168" s="140" t="str">
        <f>CO2eq!B127</f>
        <v>Producción de carburo</v>
      </c>
      <c r="C168" s="94">
        <f>CO2eq!AE127</f>
        <v>0</v>
      </c>
      <c r="D168" s="94">
        <f t="shared" si="6"/>
        <v>0</v>
      </c>
      <c r="F168" s="141">
        <f t="shared" si="7"/>
        <v>0</v>
      </c>
      <c r="G168" s="142">
        <f t="shared" si="8"/>
        <v>0.99999999999999944</v>
      </c>
    </row>
    <row r="169" spans="1:7" x14ac:dyDescent="0.25">
      <c r="A169" s="140" t="str">
        <f>CO2eq!A128</f>
        <v>2.B.6.</v>
      </c>
      <c r="B169" s="140" t="str">
        <f>CO2eq!B128</f>
        <v>Producción de dióxido de titanio</v>
      </c>
      <c r="C169" s="94">
        <f>CO2eq!AE128</f>
        <v>0</v>
      </c>
      <c r="D169" s="94">
        <f t="shared" si="6"/>
        <v>0</v>
      </c>
      <c r="F169" s="141">
        <f t="shared" si="7"/>
        <v>0</v>
      </c>
      <c r="G169" s="142">
        <f t="shared" si="8"/>
        <v>0.99999999999999944</v>
      </c>
    </row>
    <row r="170" spans="1:7" x14ac:dyDescent="0.25">
      <c r="A170" s="140" t="str">
        <f>CO2eq!A129</f>
        <v>2.B.7.</v>
      </c>
      <c r="B170" s="140" t="str">
        <f>CO2eq!B129</f>
        <v>Producción de ceniza de sosa</v>
      </c>
      <c r="C170" s="94">
        <f>CO2eq!AE129</f>
        <v>0</v>
      </c>
      <c r="D170" s="94">
        <f t="shared" si="6"/>
        <v>0</v>
      </c>
      <c r="F170" s="141">
        <f t="shared" si="7"/>
        <v>0</v>
      </c>
      <c r="G170" s="142">
        <f t="shared" si="8"/>
        <v>0.99999999999999944</v>
      </c>
    </row>
    <row r="171" spans="1:7" x14ac:dyDescent="0.25">
      <c r="A171" s="140" t="str">
        <f>CO2eq!A131</f>
        <v>2.B.8.a.</v>
      </c>
      <c r="B171" s="140" t="str">
        <f>CO2eq!B131</f>
        <v>Metanol</v>
      </c>
      <c r="C171" s="94">
        <f>CO2eq!AE131</f>
        <v>0</v>
      </c>
      <c r="D171" s="94">
        <f t="shared" si="6"/>
        <v>0</v>
      </c>
      <c r="F171" s="141">
        <f t="shared" si="7"/>
        <v>0</v>
      </c>
      <c r="G171" s="142">
        <f t="shared" si="8"/>
        <v>0.99999999999999944</v>
      </c>
    </row>
    <row r="172" spans="1:7" x14ac:dyDescent="0.25">
      <c r="A172" s="140" t="str">
        <f>CO2eq!A132</f>
        <v>2.B.8.b.</v>
      </c>
      <c r="B172" s="140" t="str">
        <f>CO2eq!B132</f>
        <v>Etileno</v>
      </c>
      <c r="C172" s="94">
        <f>CO2eq!AE132</f>
        <v>0</v>
      </c>
      <c r="D172" s="94">
        <f t="shared" si="6"/>
        <v>0</v>
      </c>
      <c r="F172" s="141">
        <f t="shared" si="7"/>
        <v>0</v>
      </c>
      <c r="G172" s="142">
        <f t="shared" si="8"/>
        <v>0.99999999999999944</v>
      </c>
    </row>
    <row r="173" spans="1:7" x14ac:dyDescent="0.25">
      <c r="A173" s="140" t="str">
        <f>CO2eq!A133</f>
        <v>2.B.8.c.</v>
      </c>
      <c r="B173" s="140" t="str">
        <f>CO2eq!B133</f>
        <v>Dicloruro de etileno y monómero cloruro de vinilo</v>
      </c>
      <c r="C173" s="94">
        <f>CO2eq!AE133</f>
        <v>0</v>
      </c>
      <c r="D173" s="94">
        <f t="shared" si="6"/>
        <v>0</v>
      </c>
      <c r="F173" s="141">
        <f t="shared" si="7"/>
        <v>0</v>
      </c>
      <c r="G173" s="142">
        <f t="shared" si="8"/>
        <v>0.99999999999999944</v>
      </c>
    </row>
    <row r="174" spans="1:7" x14ac:dyDescent="0.25">
      <c r="A174" s="140" t="str">
        <f>CO2eq!A134</f>
        <v>2.B.8.d.</v>
      </c>
      <c r="B174" s="140" t="str">
        <f>CO2eq!B134</f>
        <v>Óxido de etileno</v>
      </c>
      <c r="C174" s="94">
        <f>CO2eq!AE134</f>
        <v>0</v>
      </c>
      <c r="D174" s="94">
        <f t="shared" si="6"/>
        <v>0</v>
      </c>
      <c r="F174" s="141">
        <f t="shared" si="7"/>
        <v>0</v>
      </c>
      <c r="G174" s="142">
        <f t="shared" si="8"/>
        <v>0.99999999999999944</v>
      </c>
    </row>
    <row r="175" spans="1:7" x14ac:dyDescent="0.25">
      <c r="A175" s="140" t="str">
        <f>CO2eq!A135</f>
        <v>2.B.8.e.</v>
      </c>
      <c r="B175" s="140" t="str">
        <f>CO2eq!B135</f>
        <v>Acrilonitrilo</v>
      </c>
      <c r="C175" s="94">
        <f>CO2eq!AE135</f>
        <v>0</v>
      </c>
      <c r="D175" s="94">
        <f t="shared" si="6"/>
        <v>0</v>
      </c>
      <c r="F175" s="141">
        <f t="shared" si="7"/>
        <v>0</v>
      </c>
      <c r="G175" s="142">
        <f t="shared" si="8"/>
        <v>0.99999999999999944</v>
      </c>
    </row>
    <row r="176" spans="1:7" x14ac:dyDescent="0.25">
      <c r="A176" s="140" t="str">
        <f>CO2eq!A136</f>
        <v>2.B.8.f.</v>
      </c>
      <c r="B176" s="140" t="str">
        <f>CO2eq!B136</f>
        <v>Negro de humo</v>
      </c>
      <c r="C176" s="94">
        <f>CO2eq!AE136</f>
        <v>0</v>
      </c>
      <c r="D176" s="94">
        <f t="shared" si="6"/>
        <v>0</v>
      </c>
      <c r="F176" s="141">
        <f t="shared" si="7"/>
        <v>0</v>
      </c>
      <c r="G176" s="142">
        <f t="shared" si="8"/>
        <v>0.99999999999999944</v>
      </c>
    </row>
    <row r="177" spans="1:7" x14ac:dyDescent="0.25">
      <c r="A177" s="140" t="str">
        <f>CO2eq!A138</f>
        <v>2.B.9.a.</v>
      </c>
      <c r="B177" s="140" t="str">
        <f>CO2eq!B138</f>
        <v>Emisiones de productos derivados</v>
      </c>
      <c r="C177" s="94">
        <f>CO2eq!AE138</f>
        <v>0</v>
      </c>
      <c r="D177" s="94">
        <f t="shared" si="6"/>
        <v>0</v>
      </c>
      <c r="F177" s="141">
        <f t="shared" si="7"/>
        <v>0</v>
      </c>
      <c r="G177" s="142">
        <f t="shared" si="8"/>
        <v>0.99999999999999944</v>
      </c>
    </row>
    <row r="178" spans="1:7" x14ac:dyDescent="0.25">
      <c r="A178" s="140" t="str">
        <f>CO2eq!A139</f>
        <v>2.B.9.b.</v>
      </c>
      <c r="B178" s="140" t="str">
        <f>CO2eq!B139</f>
        <v>Emisiones fugitivas</v>
      </c>
      <c r="C178" s="94">
        <f>CO2eq!AE139</f>
        <v>0</v>
      </c>
      <c r="D178" s="94">
        <f t="shared" si="6"/>
        <v>0</v>
      </c>
      <c r="F178" s="141">
        <f t="shared" si="7"/>
        <v>0</v>
      </c>
      <c r="G178" s="142">
        <f t="shared" si="8"/>
        <v>0.99999999999999944</v>
      </c>
    </row>
    <row r="179" spans="1:7" x14ac:dyDescent="0.25">
      <c r="A179" s="140" t="str">
        <f>CO2eq!A140</f>
        <v>2.B.10.</v>
      </c>
      <c r="B179" s="140" t="str">
        <f>CO2eq!B140</f>
        <v>Otros (especificar)</v>
      </c>
      <c r="C179" s="94">
        <f>CO2eq!AE140</f>
        <v>0</v>
      </c>
      <c r="D179" s="94">
        <f t="shared" si="6"/>
        <v>0</v>
      </c>
      <c r="F179" s="141">
        <f t="shared" si="7"/>
        <v>0</v>
      </c>
      <c r="G179" s="142">
        <f t="shared" si="8"/>
        <v>0.99999999999999944</v>
      </c>
    </row>
    <row r="180" spans="1:7" x14ac:dyDescent="0.25">
      <c r="A180" s="140" t="str">
        <f>CO2eq!A143</f>
        <v>2.C.2.</v>
      </c>
      <c r="B180" s="140" t="str">
        <f>CO2eq!B143</f>
        <v>Producción de ferroaleaciones</v>
      </c>
      <c r="C180" s="94">
        <f>CO2eq!AE143</f>
        <v>0</v>
      </c>
      <c r="D180" s="94">
        <f t="shared" si="6"/>
        <v>0</v>
      </c>
      <c r="F180" s="141">
        <f t="shared" si="7"/>
        <v>0</v>
      </c>
      <c r="G180" s="142">
        <f t="shared" si="8"/>
        <v>0.99999999999999944</v>
      </c>
    </row>
    <row r="181" spans="1:7" x14ac:dyDescent="0.25">
      <c r="A181" s="140" t="str">
        <f>CO2eq!A144</f>
        <v>2.C.3.</v>
      </c>
      <c r="B181" s="140" t="str">
        <f>CO2eq!B144</f>
        <v>Producción de aluminio</v>
      </c>
      <c r="C181" s="94">
        <f>CO2eq!AE144</f>
        <v>0</v>
      </c>
      <c r="D181" s="94">
        <f t="shared" si="6"/>
        <v>0</v>
      </c>
      <c r="F181" s="141">
        <f t="shared" si="7"/>
        <v>0</v>
      </c>
      <c r="G181" s="142">
        <f t="shared" si="8"/>
        <v>0.99999999999999944</v>
      </c>
    </row>
    <row r="182" spans="1:7" x14ac:dyDescent="0.25">
      <c r="A182" s="140" t="str">
        <f>CO2eq!A145</f>
        <v>2.C.4.</v>
      </c>
      <c r="B182" s="140" t="str">
        <f>CO2eq!B145</f>
        <v>Producción de magnesio</v>
      </c>
      <c r="C182" s="94">
        <f>CO2eq!AE145</f>
        <v>0</v>
      </c>
      <c r="D182" s="94">
        <f t="shared" si="6"/>
        <v>0</v>
      </c>
      <c r="F182" s="141">
        <f t="shared" si="7"/>
        <v>0</v>
      </c>
      <c r="G182" s="142">
        <f t="shared" si="8"/>
        <v>0.99999999999999944</v>
      </c>
    </row>
    <row r="183" spans="1:7" x14ac:dyDescent="0.25">
      <c r="A183" s="140" t="str">
        <f>CO2eq!A146</f>
        <v>2.C.5.</v>
      </c>
      <c r="B183" s="140" t="str">
        <f>CO2eq!B146</f>
        <v>Producción de plomo</v>
      </c>
      <c r="C183" s="94">
        <f>CO2eq!AE146</f>
        <v>0</v>
      </c>
      <c r="D183" s="94">
        <f t="shared" si="6"/>
        <v>0</v>
      </c>
      <c r="F183" s="141">
        <f t="shared" si="7"/>
        <v>0</v>
      </c>
      <c r="G183" s="142">
        <f t="shared" si="8"/>
        <v>0.99999999999999944</v>
      </c>
    </row>
    <row r="184" spans="1:7" x14ac:dyDescent="0.25">
      <c r="A184" s="140" t="str">
        <f>CO2eq!A147</f>
        <v>2.C.6.</v>
      </c>
      <c r="B184" s="140" t="str">
        <f>CO2eq!B147</f>
        <v>Producción de cinc</v>
      </c>
      <c r="C184" s="94">
        <f>CO2eq!AE147</f>
        <v>0</v>
      </c>
      <c r="D184" s="94">
        <f t="shared" si="6"/>
        <v>0</v>
      </c>
      <c r="F184" s="141">
        <f t="shared" si="7"/>
        <v>0</v>
      </c>
      <c r="G184" s="142">
        <f t="shared" si="8"/>
        <v>0.99999999999999944</v>
      </c>
    </row>
    <row r="185" spans="1:7" x14ac:dyDescent="0.25">
      <c r="A185" s="140" t="str">
        <f>CO2eq!A148</f>
        <v>2.C.7.</v>
      </c>
      <c r="B185" s="140" t="str">
        <f>CO2eq!B148</f>
        <v>Otros (especificar)</v>
      </c>
      <c r="C185" s="94">
        <f>CO2eq!AE148</f>
        <v>0</v>
      </c>
      <c r="D185" s="94">
        <f t="shared" si="6"/>
        <v>0</v>
      </c>
      <c r="F185" s="141">
        <f t="shared" si="7"/>
        <v>0</v>
      </c>
      <c r="G185" s="142">
        <f t="shared" si="8"/>
        <v>0.99999999999999944</v>
      </c>
    </row>
    <row r="186" spans="1:7" x14ac:dyDescent="0.25">
      <c r="A186" s="140" t="str">
        <f>CO2eq!A152</f>
        <v>2.D.3.</v>
      </c>
      <c r="B186" s="140" t="str">
        <f>CO2eq!B152</f>
        <v>Uso de solventes</v>
      </c>
      <c r="C186" s="94">
        <f>CO2eq!AE152</f>
        <v>0</v>
      </c>
      <c r="D186" s="94">
        <f t="shared" si="6"/>
        <v>0</v>
      </c>
      <c r="F186" s="141">
        <f t="shared" si="7"/>
        <v>0</v>
      </c>
      <c r="G186" s="142">
        <f t="shared" si="8"/>
        <v>0.99999999999999944</v>
      </c>
    </row>
    <row r="187" spans="1:7" x14ac:dyDescent="0.25">
      <c r="A187" s="140" t="str">
        <f>CO2eq!A153</f>
        <v>2.D.4.</v>
      </c>
      <c r="B187" s="140" t="str">
        <f>CO2eq!B153</f>
        <v>Otros (especificar)</v>
      </c>
      <c r="C187" s="94">
        <f>CO2eq!AE153</f>
        <v>0</v>
      </c>
      <c r="D187" s="94">
        <f t="shared" si="6"/>
        <v>0</v>
      </c>
      <c r="F187" s="141">
        <f t="shared" si="7"/>
        <v>0</v>
      </c>
      <c r="G187" s="142">
        <f t="shared" si="8"/>
        <v>0.99999999999999944</v>
      </c>
    </row>
    <row r="188" spans="1:7" x14ac:dyDescent="0.25">
      <c r="A188" s="140" t="str">
        <f>CO2eq!A155</f>
        <v>2.E.1.</v>
      </c>
      <c r="B188" s="140" t="str">
        <f>CO2eq!B155</f>
        <v>Circuitos integrados o semiconductores</v>
      </c>
      <c r="C188" s="94">
        <f>CO2eq!AE155</f>
        <v>0</v>
      </c>
      <c r="D188" s="94">
        <f t="shared" si="6"/>
        <v>0</v>
      </c>
      <c r="F188" s="141">
        <f t="shared" si="7"/>
        <v>0</v>
      </c>
      <c r="G188" s="142">
        <f t="shared" si="8"/>
        <v>0.99999999999999944</v>
      </c>
    </row>
    <row r="189" spans="1:7" x14ac:dyDescent="0.25">
      <c r="A189" s="140" t="str">
        <f>CO2eq!A156</f>
        <v>2.E.2.</v>
      </c>
      <c r="B189" s="140" t="str">
        <f>CO2eq!B156</f>
        <v>Pantalla plana tipo TFT</v>
      </c>
      <c r="C189" s="94">
        <f>CO2eq!AE156</f>
        <v>0</v>
      </c>
      <c r="D189" s="94">
        <f t="shared" si="6"/>
        <v>0</v>
      </c>
      <c r="F189" s="141">
        <f t="shared" si="7"/>
        <v>0</v>
      </c>
      <c r="G189" s="142">
        <f t="shared" si="8"/>
        <v>0.99999999999999944</v>
      </c>
    </row>
    <row r="190" spans="1:7" x14ac:dyDescent="0.25">
      <c r="A190" s="140" t="str">
        <f>CO2eq!A157</f>
        <v>2.E.3.</v>
      </c>
      <c r="B190" s="140" t="str">
        <f>CO2eq!B157</f>
        <v>Células fotovoltaicas</v>
      </c>
      <c r="C190" s="94">
        <f>CO2eq!AE157</f>
        <v>0</v>
      </c>
      <c r="D190" s="94">
        <f t="shared" si="6"/>
        <v>0</v>
      </c>
      <c r="F190" s="141">
        <f t="shared" si="7"/>
        <v>0</v>
      </c>
      <c r="G190" s="142">
        <f t="shared" si="8"/>
        <v>0.99999999999999944</v>
      </c>
    </row>
    <row r="191" spans="1:7" x14ac:dyDescent="0.25">
      <c r="A191" s="140" t="str">
        <f>CO2eq!A158</f>
        <v>2.E.4.</v>
      </c>
      <c r="B191" s="140" t="str">
        <f>CO2eq!B158</f>
        <v>Fluidos de transferencia térmica</v>
      </c>
      <c r="C191" s="94">
        <f>CO2eq!AE158</f>
        <v>0</v>
      </c>
      <c r="D191" s="94">
        <f t="shared" si="6"/>
        <v>0</v>
      </c>
      <c r="F191" s="141">
        <f t="shared" si="7"/>
        <v>0</v>
      </c>
      <c r="G191" s="142">
        <f t="shared" si="8"/>
        <v>0.99999999999999944</v>
      </c>
    </row>
    <row r="192" spans="1:7" x14ac:dyDescent="0.25">
      <c r="A192" s="140" t="str">
        <f>CO2eq!A159</f>
        <v>2.E.5.</v>
      </c>
      <c r="B192" s="140" t="str">
        <f>CO2eq!B159</f>
        <v>Otros (especificar)</v>
      </c>
      <c r="C192" s="94">
        <f>CO2eq!AE159</f>
        <v>0</v>
      </c>
      <c r="D192" s="94">
        <f t="shared" si="6"/>
        <v>0</v>
      </c>
      <c r="F192" s="141">
        <f t="shared" si="7"/>
        <v>0</v>
      </c>
      <c r="G192" s="142">
        <f t="shared" si="8"/>
        <v>0.99999999999999944</v>
      </c>
    </row>
    <row r="193" spans="1:7" x14ac:dyDescent="0.25">
      <c r="A193" s="140" t="str">
        <f>CO2eq!A172</f>
        <v>2.F.6.</v>
      </c>
      <c r="B193" s="140" t="str">
        <f>CO2eq!B172</f>
        <v>Otras aplicaciones (especificar)</v>
      </c>
      <c r="C193" s="94">
        <f>CO2eq!AE172</f>
        <v>0</v>
      </c>
      <c r="D193" s="94">
        <f t="shared" si="6"/>
        <v>0</v>
      </c>
      <c r="F193" s="141">
        <f t="shared" si="7"/>
        <v>0</v>
      </c>
      <c r="G193" s="142">
        <f t="shared" si="8"/>
        <v>0.99999999999999944</v>
      </c>
    </row>
    <row r="194" spans="1:7" x14ac:dyDescent="0.25">
      <c r="A194" s="140" t="str">
        <f>CO2eq!A179</f>
        <v>2.G.2.a.</v>
      </c>
      <c r="B194" s="140" t="str">
        <f>CO2eq!B179</f>
        <v>Aplicaciones militares</v>
      </c>
      <c r="C194" s="94">
        <f>CO2eq!AE179</f>
        <v>0</v>
      </c>
      <c r="D194" s="94">
        <f t="shared" ref="D194:D238" si="9">ABS(C194)</f>
        <v>0</v>
      </c>
      <c r="F194" s="141">
        <f t="shared" si="7"/>
        <v>0</v>
      </c>
      <c r="G194" s="142">
        <f t="shared" si="8"/>
        <v>0.99999999999999944</v>
      </c>
    </row>
    <row r="195" spans="1:7" x14ac:dyDescent="0.25">
      <c r="A195" s="140" t="str">
        <f>CO2eq!A180</f>
        <v>2.G.2.b.</v>
      </c>
      <c r="B195" s="140" t="str">
        <f>CO2eq!B180</f>
        <v>Aceleradores</v>
      </c>
      <c r="C195" s="94">
        <f>CO2eq!AE180</f>
        <v>0</v>
      </c>
      <c r="D195" s="94">
        <f t="shared" si="9"/>
        <v>0</v>
      </c>
      <c r="F195" s="141">
        <f t="shared" ref="F195:F254" si="10">C195/D$1</f>
        <v>0</v>
      </c>
      <c r="G195" s="142">
        <f t="shared" si="8"/>
        <v>0.99999999999999944</v>
      </c>
    </row>
    <row r="196" spans="1:7" x14ac:dyDescent="0.25">
      <c r="A196" s="140" t="str">
        <f>CO2eq!A181</f>
        <v>2.G.2.c.</v>
      </c>
      <c r="B196" s="140" t="str">
        <f>CO2eq!B181</f>
        <v>Otros (especificar)</v>
      </c>
      <c r="C196" s="94">
        <f>CO2eq!AE181</f>
        <v>0</v>
      </c>
      <c r="D196" s="94">
        <f t="shared" si="9"/>
        <v>0</v>
      </c>
      <c r="F196" s="141">
        <f t="shared" si="10"/>
        <v>0</v>
      </c>
      <c r="G196" s="142">
        <f t="shared" si="8"/>
        <v>0.99999999999999944</v>
      </c>
    </row>
    <row r="197" spans="1:7" x14ac:dyDescent="0.25">
      <c r="A197" s="140" t="str">
        <f>CO2eq!A184</f>
        <v>2.G.3.b.</v>
      </c>
      <c r="B197" s="140" t="str">
        <f>CO2eq!B184</f>
        <v>Propulsor para productos presurizados y aerosoles</v>
      </c>
      <c r="C197" s="94">
        <f>CO2eq!AE184</f>
        <v>0</v>
      </c>
      <c r="D197" s="94">
        <f t="shared" si="9"/>
        <v>0</v>
      </c>
      <c r="F197" s="141">
        <f t="shared" si="10"/>
        <v>0</v>
      </c>
      <c r="G197" s="142">
        <f t="shared" ref="G197:G254" si="11">G196+ABS(F197)</f>
        <v>0.99999999999999944</v>
      </c>
    </row>
    <row r="198" spans="1:7" x14ac:dyDescent="0.25">
      <c r="A198" s="140" t="str">
        <f>CO2eq!A185</f>
        <v>2.G.3.c.</v>
      </c>
      <c r="B198" s="140" t="str">
        <f>CO2eq!B185</f>
        <v>Otros (especificar)</v>
      </c>
      <c r="C198" s="94">
        <f>CO2eq!AE185</f>
        <v>0</v>
      </c>
      <c r="D198" s="94">
        <f t="shared" si="9"/>
        <v>0</v>
      </c>
      <c r="F198" s="141">
        <f t="shared" si="10"/>
        <v>0</v>
      </c>
      <c r="G198" s="142">
        <f t="shared" si="11"/>
        <v>0.99999999999999944</v>
      </c>
    </row>
    <row r="199" spans="1:7" x14ac:dyDescent="0.25">
      <c r="A199" s="140" t="str">
        <f>CO2eq!A186</f>
        <v>2.G.4.</v>
      </c>
      <c r="B199" s="140" t="str">
        <f>CO2eq!B186</f>
        <v>Otros (especificar)</v>
      </c>
      <c r="C199" s="94">
        <f>CO2eq!AE186</f>
        <v>0</v>
      </c>
      <c r="D199" s="94">
        <f t="shared" si="9"/>
        <v>0</v>
      </c>
      <c r="F199" s="141">
        <f t="shared" si="10"/>
        <v>0</v>
      </c>
      <c r="G199" s="142">
        <f t="shared" si="11"/>
        <v>0.99999999999999944</v>
      </c>
    </row>
    <row r="200" spans="1:7" x14ac:dyDescent="0.25">
      <c r="A200" s="140" t="str">
        <f>CO2eq!A188</f>
        <v>2.H.1.</v>
      </c>
      <c r="B200" s="140" t="str">
        <f>CO2eq!B188</f>
        <v>Industria de la pulpa y el papel</v>
      </c>
      <c r="C200" s="94">
        <f>CO2eq!AE188</f>
        <v>0</v>
      </c>
      <c r="D200" s="94">
        <f t="shared" si="9"/>
        <v>0</v>
      </c>
      <c r="F200" s="141">
        <f t="shared" si="10"/>
        <v>0</v>
      </c>
      <c r="G200" s="142">
        <f t="shared" si="11"/>
        <v>0.99999999999999944</v>
      </c>
    </row>
    <row r="201" spans="1:7" x14ac:dyDescent="0.25">
      <c r="A201" s="140" t="str">
        <f>CO2eq!A189</f>
        <v>2.H.2.</v>
      </c>
      <c r="B201" s="140" t="str">
        <f>CO2eq!B189</f>
        <v>Industria de la alimentación y las bebidas</v>
      </c>
      <c r="C201" s="94">
        <f>CO2eq!AE189</f>
        <v>0</v>
      </c>
      <c r="D201" s="94">
        <f t="shared" si="9"/>
        <v>0</v>
      </c>
      <c r="F201" s="141">
        <f t="shared" si="10"/>
        <v>0</v>
      </c>
      <c r="G201" s="142">
        <f t="shared" si="11"/>
        <v>0.99999999999999944</v>
      </c>
    </row>
    <row r="202" spans="1:7" x14ac:dyDescent="0.25">
      <c r="A202" s="140" t="str">
        <f>CO2eq!A190</f>
        <v>2.H.3.</v>
      </c>
      <c r="B202" s="140" t="str">
        <f>CO2eq!B190</f>
        <v>Otros (especificar)</v>
      </c>
      <c r="C202" s="94">
        <f>CO2eq!AE190</f>
        <v>0</v>
      </c>
      <c r="D202" s="94">
        <f t="shared" si="9"/>
        <v>0</v>
      </c>
      <c r="F202" s="141">
        <f t="shared" si="10"/>
        <v>0</v>
      </c>
      <c r="G202" s="142">
        <f t="shared" si="11"/>
        <v>0.99999999999999944</v>
      </c>
    </row>
    <row r="203" spans="1:7" x14ac:dyDescent="0.25">
      <c r="A203" s="140" t="str">
        <f>CO2eq!A207</f>
        <v>3.A.4.a.</v>
      </c>
      <c r="B203" s="140" t="str">
        <f>CO2eq!B207</f>
        <v>Búfalos</v>
      </c>
      <c r="C203" s="94">
        <f>CO2eq!AE207</f>
        <v>0</v>
      </c>
      <c r="D203" s="94">
        <f t="shared" si="9"/>
        <v>0</v>
      </c>
      <c r="F203" s="141">
        <f t="shared" si="10"/>
        <v>0</v>
      </c>
      <c r="G203" s="142">
        <f t="shared" si="11"/>
        <v>0.99999999999999944</v>
      </c>
    </row>
    <row r="204" spans="1:7" x14ac:dyDescent="0.25">
      <c r="A204" s="140" t="str">
        <f>CO2eq!A211</f>
        <v>3.A.4.e.</v>
      </c>
      <c r="B204" s="140" t="str">
        <f>CO2eq!B211</f>
        <v>Aves de corral</v>
      </c>
      <c r="C204" s="94">
        <f>CO2eq!AE211</f>
        <v>0</v>
      </c>
      <c r="D204" s="94">
        <f t="shared" si="9"/>
        <v>0</v>
      </c>
      <c r="F204" s="141">
        <f t="shared" si="10"/>
        <v>0</v>
      </c>
      <c r="G204" s="142">
        <f t="shared" si="11"/>
        <v>0.99999999999999944</v>
      </c>
    </row>
    <row r="205" spans="1:7" x14ac:dyDescent="0.25">
      <c r="A205" s="140" t="str">
        <f>CO2eq!A231</f>
        <v>3.B.4.a.</v>
      </c>
      <c r="B205" s="140" t="str">
        <f>CO2eq!B231</f>
        <v>Búfalos</v>
      </c>
      <c r="C205" s="94">
        <f>CO2eq!AE231</f>
        <v>0</v>
      </c>
      <c r="D205" s="94">
        <f t="shared" si="9"/>
        <v>0</v>
      </c>
      <c r="F205" s="141">
        <f t="shared" si="10"/>
        <v>0</v>
      </c>
      <c r="G205" s="142">
        <f t="shared" si="11"/>
        <v>0.99999999999999944</v>
      </c>
    </row>
    <row r="206" spans="1:7" x14ac:dyDescent="0.25">
      <c r="A206" s="140" t="str">
        <f>CO2eq!A242</f>
        <v>3.B.5.b.</v>
      </c>
      <c r="B206" s="140" t="str">
        <f>CO2eq!B242</f>
        <v>Ovinos</v>
      </c>
      <c r="C206" s="94">
        <f>CO2eq!AE242</f>
        <v>0</v>
      </c>
      <c r="D206" s="94">
        <f t="shared" si="9"/>
        <v>0</v>
      </c>
      <c r="F206" s="141">
        <f t="shared" si="10"/>
        <v>0</v>
      </c>
      <c r="G206" s="142">
        <f t="shared" si="11"/>
        <v>0.99999999999999944</v>
      </c>
    </row>
    <row r="207" spans="1:7" x14ac:dyDescent="0.25">
      <c r="A207" s="140" t="str">
        <f>CO2eq!A245</f>
        <v>3.B.5.d.i.</v>
      </c>
      <c r="B207" s="140" t="str">
        <f>CO2eq!B245</f>
        <v>Búfalos</v>
      </c>
      <c r="C207" s="94">
        <f>CO2eq!AE245</f>
        <v>0</v>
      </c>
      <c r="D207" s="94">
        <f t="shared" si="9"/>
        <v>0</v>
      </c>
      <c r="F207" s="141">
        <f t="shared" si="10"/>
        <v>0</v>
      </c>
      <c r="G207" s="142">
        <f t="shared" si="11"/>
        <v>0.99999999999999944</v>
      </c>
    </row>
    <row r="208" spans="1:7" x14ac:dyDescent="0.25">
      <c r="A208" s="140" t="str">
        <f>CO2eq!A246</f>
        <v>3.B.5.d.ii.</v>
      </c>
      <c r="B208" s="140" t="str">
        <f>CO2eq!B246</f>
        <v>Caprinos</v>
      </c>
      <c r="C208" s="94">
        <f>CO2eq!AE246</f>
        <v>0</v>
      </c>
      <c r="D208" s="94">
        <f t="shared" si="9"/>
        <v>0</v>
      </c>
      <c r="F208" s="141">
        <f t="shared" si="10"/>
        <v>0</v>
      </c>
      <c r="G208" s="142">
        <f t="shared" si="11"/>
        <v>0.99999999999999944</v>
      </c>
    </row>
    <row r="209" spans="1:7" x14ac:dyDescent="0.25">
      <c r="A209" s="140" t="str">
        <f>CO2eq!A247</f>
        <v>3.B.5.d.iii.</v>
      </c>
      <c r="B209" s="140" t="str">
        <f>CO2eq!B247</f>
        <v>Equinos</v>
      </c>
      <c r="C209" s="94">
        <f>CO2eq!AE247</f>
        <v>0</v>
      </c>
      <c r="D209" s="94">
        <f t="shared" si="9"/>
        <v>0</v>
      </c>
      <c r="F209" s="141">
        <f t="shared" si="10"/>
        <v>0</v>
      </c>
      <c r="G209" s="142">
        <f t="shared" si="11"/>
        <v>0.99999999999999944</v>
      </c>
    </row>
    <row r="210" spans="1:7" x14ac:dyDescent="0.25">
      <c r="A210" s="140" t="str">
        <f>CO2eq!A248</f>
        <v>3.B.5.d.iv.</v>
      </c>
      <c r="B210" s="140" t="str">
        <f>CO2eq!B248</f>
        <v>Mulas y asnos</v>
      </c>
      <c r="C210" s="94">
        <f>CO2eq!AE248</f>
        <v>0</v>
      </c>
      <c r="D210" s="94">
        <f t="shared" si="9"/>
        <v>0</v>
      </c>
      <c r="F210" s="141">
        <f t="shared" si="10"/>
        <v>0</v>
      </c>
      <c r="G210" s="142">
        <f t="shared" si="11"/>
        <v>0.99999999999999944</v>
      </c>
    </row>
    <row r="211" spans="1:7" x14ac:dyDescent="0.25">
      <c r="A211" s="140" t="str">
        <f>CO2eq!A250</f>
        <v>3.B.5.d.vi.</v>
      </c>
      <c r="B211" s="140" t="str">
        <f>CO2eq!B250</f>
        <v>Camélidos (llamas y alpacas)</v>
      </c>
      <c r="C211" s="94">
        <f>CO2eq!AE250</f>
        <v>0</v>
      </c>
      <c r="D211" s="94">
        <f t="shared" si="9"/>
        <v>0</v>
      </c>
      <c r="F211" s="141">
        <f t="shared" si="10"/>
        <v>0</v>
      </c>
      <c r="G211" s="142">
        <f t="shared" si="11"/>
        <v>0.99999999999999944</v>
      </c>
    </row>
    <row r="212" spans="1:7" x14ac:dyDescent="0.25">
      <c r="A212" s="140" t="str">
        <f>CO2eq!A251</f>
        <v>3.B.5.d.vii.</v>
      </c>
      <c r="B212" s="140" t="str">
        <f>CO2eq!B251</f>
        <v>Otros</v>
      </c>
      <c r="C212" s="94">
        <f>CO2eq!AE251</f>
        <v>0</v>
      </c>
      <c r="D212" s="94">
        <f t="shared" si="9"/>
        <v>0</v>
      </c>
      <c r="F212" s="141">
        <f t="shared" si="10"/>
        <v>0</v>
      </c>
      <c r="G212" s="142">
        <f t="shared" si="11"/>
        <v>0.99999999999999944</v>
      </c>
    </row>
    <row r="213" spans="1:7" x14ac:dyDescent="0.25">
      <c r="A213" s="140" t="str">
        <f>CO2eq!A262</f>
        <v>3.D.1.b.ii.</v>
      </c>
      <c r="B213" s="140" t="str">
        <f>CO2eq!B262</f>
        <v>Lodos aplicados a los suelos</v>
      </c>
      <c r="C213" s="94">
        <f>CO2eq!AE262</f>
        <v>0</v>
      </c>
      <c r="D213" s="94">
        <f t="shared" si="9"/>
        <v>0</v>
      </c>
      <c r="F213" s="141">
        <f t="shared" si="10"/>
        <v>0</v>
      </c>
      <c r="G213" s="142">
        <f t="shared" si="11"/>
        <v>0.99999999999999944</v>
      </c>
    </row>
    <row r="214" spans="1:7" x14ac:dyDescent="0.25">
      <c r="A214" s="140" t="str">
        <f>CO2eq!A263</f>
        <v>3.D.1.b.iii.</v>
      </c>
      <c r="B214" s="140" t="str">
        <f>CO2eq!B263</f>
        <v>Otros fertilizantes orgánicos aplicados a los suelos</v>
      </c>
      <c r="C214" s="94">
        <f>CO2eq!AE263</f>
        <v>0</v>
      </c>
      <c r="D214" s="94">
        <f t="shared" si="9"/>
        <v>0</v>
      </c>
      <c r="F214" s="141">
        <f t="shared" si="10"/>
        <v>0</v>
      </c>
      <c r="G214" s="142">
        <f t="shared" si="11"/>
        <v>0.99999999999999944</v>
      </c>
    </row>
    <row r="215" spans="1:7" x14ac:dyDescent="0.25">
      <c r="A215" s="140" t="str">
        <f>CO2eq!A266</f>
        <v>3.D.1.e.</v>
      </c>
      <c r="B215" s="140" t="str">
        <f>CO2eq!B266</f>
        <v>Mineralización / inmovilización asociada a la pérdida / ganancia de materia orgánica del suelo</v>
      </c>
      <c r="C215" s="94">
        <f>CO2eq!AE266</f>
        <v>0</v>
      </c>
      <c r="D215" s="94">
        <f t="shared" si="9"/>
        <v>0</v>
      </c>
      <c r="F215" s="141">
        <f t="shared" si="10"/>
        <v>0</v>
      </c>
      <c r="G215" s="142">
        <f t="shared" si="11"/>
        <v>0.99999999999999944</v>
      </c>
    </row>
    <row r="216" spans="1:7" x14ac:dyDescent="0.25">
      <c r="A216" s="140" t="str">
        <f>CO2eq!A267</f>
        <v>3.D.1.f.</v>
      </c>
      <c r="B216" s="140" t="str">
        <f>CO2eq!B267</f>
        <v>Cultivo de suelos orgánicos (histosoles)</v>
      </c>
      <c r="C216" s="94">
        <f>CO2eq!AE267</f>
        <v>0</v>
      </c>
      <c r="D216" s="94">
        <f t="shared" si="9"/>
        <v>0</v>
      </c>
      <c r="F216" s="141">
        <f t="shared" si="10"/>
        <v>0</v>
      </c>
      <c r="G216" s="142">
        <f t="shared" si="11"/>
        <v>0.99999999999999944</v>
      </c>
    </row>
    <row r="217" spans="1:7" x14ac:dyDescent="0.25">
      <c r="A217" s="140" t="str">
        <f>CO2eq!A268</f>
        <v>3.D.1.g.</v>
      </c>
      <c r="B217" s="140" t="str">
        <f>CO2eq!B268</f>
        <v>Otros</v>
      </c>
      <c r="C217" s="94">
        <f>CO2eq!AE268</f>
        <v>0</v>
      </c>
      <c r="D217" s="94">
        <f t="shared" si="9"/>
        <v>0</v>
      </c>
      <c r="F217" s="141">
        <f t="shared" si="10"/>
        <v>0</v>
      </c>
      <c r="G217" s="142">
        <f t="shared" si="11"/>
        <v>0.99999999999999944</v>
      </c>
    </row>
    <row r="218" spans="1:7" x14ac:dyDescent="0.25">
      <c r="A218" s="140" t="str">
        <f>CO2eq!A274</f>
        <v>3.D.2.a.ii.2.</v>
      </c>
      <c r="B218" s="140" t="str">
        <f>CO2eq!B274</f>
        <v>Lodos aplicado a los suelos</v>
      </c>
      <c r="C218" s="94">
        <f>CO2eq!AE274</f>
        <v>0</v>
      </c>
      <c r="D218" s="94">
        <f t="shared" si="9"/>
        <v>0</v>
      </c>
      <c r="F218" s="141">
        <f t="shared" si="10"/>
        <v>0</v>
      </c>
      <c r="G218" s="142">
        <f t="shared" si="11"/>
        <v>0.99999999999999944</v>
      </c>
    </row>
    <row r="219" spans="1:7" x14ac:dyDescent="0.25">
      <c r="A219" s="140" t="str">
        <f>CO2eq!A275</f>
        <v>3.D.2.a.ii.3.</v>
      </c>
      <c r="B219" s="140" t="str">
        <f>CO2eq!B275</f>
        <v>Otros fertilizantes orgánicos aplicados a los suelos</v>
      </c>
      <c r="C219" s="94">
        <f>CO2eq!AE275</f>
        <v>0</v>
      </c>
      <c r="D219" s="94">
        <f t="shared" si="9"/>
        <v>0</v>
      </c>
      <c r="F219" s="141">
        <f t="shared" si="10"/>
        <v>0</v>
      </c>
      <c r="G219" s="142">
        <f t="shared" si="11"/>
        <v>0.99999999999999944</v>
      </c>
    </row>
    <row r="220" spans="1:7" x14ac:dyDescent="0.25">
      <c r="A220" s="140" t="str">
        <f>CO2eq!A281</f>
        <v>3.D.2.b.ii.2.</v>
      </c>
      <c r="B220" s="140" t="str">
        <f>CO2eq!B281</f>
        <v>Lodos aplicado a los suelos</v>
      </c>
      <c r="C220" s="94">
        <f>CO2eq!AE281</f>
        <v>0</v>
      </c>
      <c r="D220" s="94">
        <f t="shared" si="9"/>
        <v>0</v>
      </c>
      <c r="F220" s="141">
        <f t="shared" si="10"/>
        <v>0</v>
      </c>
      <c r="G220" s="142">
        <f t="shared" si="11"/>
        <v>0.99999999999999944</v>
      </c>
    </row>
    <row r="221" spans="1:7" x14ac:dyDescent="0.25">
      <c r="A221" s="140" t="str">
        <f>CO2eq!A282</f>
        <v>3.D.2.b.ii.3.</v>
      </c>
      <c r="B221" s="140" t="str">
        <f>CO2eq!B282</f>
        <v>Otros fertilizantes orgánicos aplicados a los suelos</v>
      </c>
      <c r="C221" s="94">
        <f>CO2eq!AE282</f>
        <v>0</v>
      </c>
      <c r="D221" s="94">
        <f t="shared" si="9"/>
        <v>0</v>
      </c>
      <c r="F221" s="141">
        <f t="shared" si="10"/>
        <v>0</v>
      </c>
      <c r="G221" s="142">
        <f t="shared" si="11"/>
        <v>0.99999999999999944</v>
      </c>
    </row>
    <row r="222" spans="1:7" x14ac:dyDescent="0.25">
      <c r="A222" s="140" t="str">
        <f>CO2eq!A285</f>
        <v>3.D.2.b.v.</v>
      </c>
      <c r="B222" s="140" t="str">
        <f>CO2eq!B285</f>
        <v>Mineralización / inmovilización asociada a la pérdida / ganancia de materia orgánica del suelo</v>
      </c>
      <c r="C222" s="94">
        <f>CO2eq!AE285</f>
        <v>0</v>
      </c>
      <c r="D222" s="94">
        <f t="shared" si="9"/>
        <v>0</v>
      </c>
      <c r="F222" s="141">
        <f t="shared" si="10"/>
        <v>0</v>
      </c>
      <c r="G222" s="142">
        <f t="shared" si="11"/>
        <v>0.99999999999999944</v>
      </c>
    </row>
    <row r="223" spans="1:7" x14ac:dyDescent="0.25">
      <c r="A223" s="140" t="str">
        <f>CO2eq!A286</f>
        <v>3.E.</v>
      </c>
      <c r="B223" s="140" t="str">
        <f>CO2eq!B286</f>
        <v>Quema prescrita de sabanas</v>
      </c>
      <c r="C223" s="94">
        <f>CO2eq!AE286</f>
        <v>0</v>
      </c>
      <c r="D223" s="94">
        <f t="shared" si="9"/>
        <v>0</v>
      </c>
      <c r="F223" s="141">
        <f t="shared" si="10"/>
        <v>0</v>
      </c>
      <c r="G223" s="142">
        <f t="shared" si="11"/>
        <v>0.99999999999999944</v>
      </c>
    </row>
    <row r="224" spans="1:7" x14ac:dyDescent="0.25">
      <c r="A224" s="140" t="str">
        <f>CO2eq!A295</f>
        <v>3.I.</v>
      </c>
      <c r="B224" s="140" t="str">
        <f>CO2eq!B295</f>
        <v>Otros fertilizantes que contienen carbono</v>
      </c>
      <c r="C224" s="94">
        <f>CO2eq!AE295</f>
        <v>0</v>
      </c>
      <c r="D224" s="94">
        <f t="shared" si="9"/>
        <v>0</v>
      </c>
      <c r="F224" s="141">
        <f t="shared" si="10"/>
        <v>0</v>
      </c>
      <c r="G224" s="142">
        <f t="shared" si="11"/>
        <v>0.99999999999999944</v>
      </c>
    </row>
    <row r="225" spans="1:7" x14ac:dyDescent="0.25">
      <c r="A225" s="140" t="str">
        <f>CO2eq!A296</f>
        <v>3.J.</v>
      </c>
      <c r="B225" s="140" t="str">
        <f>CO2eq!B296</f>
        <v>Otros</v>
      </c>
      <c r="C225" s="94">
        <f>CO2eq!AE296</f>
        <v>0</v>
      </c>
      <c r="D225" s="94">
        <f t="shared" si="9"/>
        <v>0</v>
      </c>
      <c r="F225" s="141">
        <f t="shared" si="10"/>
        <v>0</v>
      </c>
      <c r="G225" s="142">
        <f t="shared" si="11"/>
        <v>0.99999999999999944</v>
      </c>
    </row>
    <row r="226" spans="1:7" x14ac:dyDescent="0.25">
      <c r="A226" s="140" t="str">
        <f>CO2eq!A369</f>
        <v>4.A.2.a.i.</v>
      </c>
      <c r="B226" s="140" t="str">
        <f>CO2eq!B369</f>
        <v>Tierras de cultivo convertidas en bosque nativo</v>
      </c>
      <c r="C226" s="94">
        <f>CO2eq!AE369</f>
        <v>0</v>
      </c>
      <c r="D226" s="94">
        <f t="shared" si="9"/>
        <v>0</v>
      </c>
      <c r="F226" s="141">
        <f t="shared" si="10"/>
        <v>0</v>
      </c>
      <c r="G226" s="142">
        <f t="shared" si="11"/>
        <v>0.99999999999999944</v>
      </c>
    </row>
    <row r="227" spans="1:7" x14ac:dyDescent="0.25">
      <c r="A227" s="140" t="str">
        <f>CO2eq!A375</f>
        <v>4.A.2.c.i.</v>
      </c>
      <c r="B227" s="140" t="str">
        <f>CO2eq!B375</f>
        <v>Humedales convertidos en bosque nativo</v>
      </c>
      <c r="C227" s="94">
        <f>CO2eq!AE375</f>
        <v>0</v>
      </c>
      <c r="D227" s="94">
        <f t="shared" si="9"/>
        <v>0</v>
      </c>
      <c r="F227" s="141">
        <f t="shared" si="10"/>
        <v>0</v>
      </c>
      <c r="G227" s="142">
        <f t="shared" si="11"/>
        <v>0.99999999999999944</v>
      </c>
    </row>
    <row r="228" spans="1:7" x14ac:dyDescent="0.25">
      <c r="A228" s="140" t="str">
        <f>CO2eq!A378</f>
        <v>4.A.2.d.i.</v>
      </c>
      <c r="B228" s="140" t="str">
        <f>CO2eq!B378</f>
        <v>Asentamientos convertidos en bosque nativo</v>
      </c>
      <c r="C228" s="94">
        <f>CO2eq!AE378</f>
        <v>0</v>
      </c>
      <c r="D228" s="94">
        <f t="shared" si="9"/>
        <v>0</v>
      </c>
      <c r="F228" s="141">
        <f t="shared" si="10"/>
        <v>0</v>
      </c>
      <c r="G228" s="142">
        <f t="shared" si="11"/>
        <v>0.99999999999999944</v>
      </c>
    </row>
    <row r="229" spans="1:7" x14ac:dyDescent="0.25">
      <c r="A229" s="140" t="str">
        <f>CO2eq!A379</f>
        <v>4.A.2.d.ii.</v>
      </c>
      <c r="B229" s="140" t="str">
        <f>CO2eq!B379</f>
        <v>Asentamientos convertidos en plantaciones forestales</v>
      </c>
      <c r="C229" s="94">
        <f>CO2eq!AE379</f>
        <v>0</v>
      </c>
      <c r="D229" s="94">
        <f t="shared" si="9"/>
        <v>0</v>
      </c>
      <c r="F229" s="141">
        <f t="shared" si="10"/>
        <v>0</v>
      </c>
      <c r="G229" s="142">
        <f t="shared" si="11"/>
        <v>0.99999999999999944</v>
      </c>
    </row>
    <row r="230" spans="1:7" x14ac:dyDescent="0.25">
      <c r="A230" s="140" t="str">
        <f>CO2eq!A381</f>
        <v>4.A.2.e.i.</v>
      </c>
      <c r="B230" s="140" t="str">
        <f>CO2eq!B381</f>
        <v>Otras tierras convertidas en bosque nativo</v>
      </c>
      <c r="C230" s="94">
        <f>CO2eq!AE381</f>
        <v>0</v>
      </c>
      <c r="D230" s="94">
        <f t="shared" si="9"/>
        <v>0</v>
      </c>
      <c r="F230" s="141">
        <f t="shared" si="10"/>
        <v>0</v>
      </c>
      <c r="G230" s="142">
        <f t="shared" si="11"/>
        <v>0.99999999999999944</v>
      </c>
    </row>
    <row r="231" spans="1:7" x14ac:dyDescent="0.25">
      <c r="A231" s="140" t="str">
        <f>CO2eq!A382</f>
        <v>4.A.2.e.ii.</v>
      </c>
      <c r="B231" s="140" t="str">
        <f>CO2eq!B382</f>
        <v>Otras tierras convertidas en plantaciones forestales</v>
      </c>
      <c r="C231" s="94">
        <f>CO2eq!AE382</f>
        <v>0</v>
      </c>
      <c r="D231" s="94">
        <f t="shared" si="9"/>
        <v>0</v>
      </c>
      <c r="F231" s="141">
        <f t="shared" si="10"/>
        <v>0</v>
      </c>
      <c r="G231" s="142">
        <f t="shared" si="11"/>
        <v>0.99999999999999944</v>
      </c>
    </row>
    <row r="232" spans="1:7" x14ac:dyDescent="0.25">
      <c r="A232" s="140" t="str">
        <f>CO2eq!A400</f>
        <v>4.D.1.</v>
      </c>
      <c r="B232" s="140" t="str">
        <f>CO2eq!B400</f>
        <v>Humedales que permanecen como tales</v>
      </c>
      <c r="C232" s="94">
        <f>CO2eq!AE400</f>
        <v>0</v>
      </c>
      <c r="D232" s="94">
        <f t="shared" si="9"/>
        <v>0</v>
      </c>
      <c r="F232" s="141">
        <f t="shared" si="10"/>
        <v>0</v>
      </c>
      <c r="G232" s="142">
        <f t="shared" si="11"/>
        <v>0.99999999999999944</v>
      </c>
    </row>
    <row r="233" spans="1:7" x14ac:dyDescent="0.25">
      <c r="A233" s="140" t="str">
        <f>CO2eq!A408</f>
        <v>4.E.1.</v>
      </c>
      <c r="B233" s="140" t="str">
        <f>CO2eq!B408</f>
        <v>Asentamientos que permanecen como tales</v>
      </c>
      <c r="C233" s="94">
        <f>CO2eq!AE408</f>
        <v>0</v>
      </c>
      <c r="D233" s="94">
        <f t="shared" si="9"/>
        <v>0</v>
      </c>
      <c r="F233" s="141">
        <f t="shared" si="10"/>
        <v>0</v>
      </c>
      <c r="G233" s="142">
        <f t="shared" si="11"/>
        <v>0.99999999999999944</v>
      </c>
    </row>
    <row r="234" spans="1:7" x14ac:dyDescent="0.25">
      <c r="A234" s="140" t="str">
        <f>CO2eq!A416</f>
        <v>4.F.1.</v>
      </c>
      <c r="B234" s="140" t="str">
        <f>CO2eq!B416</f>
        <v>Otras tierras que permanecen como tales</v>
      </c>
      <c r="C234" s="94">
        <f>CO2eq!AE416</f>
        <v>0</v>
      </c>
      <c r="D234" s="94">
        <f t="shared" si="9"/>
        <v>0</v>
      </c>
      <c r="F234" s="141">
        <f t="shared" si="10"/>
        <v>0</v>
      </c>
      <c r="G234" s="142">
        <f t="shared" si="11"/>
        <v>0.99999999999999944</v>
      </c>
    </row>
    <row r="235" spans="1:7" x14ac:dyDescent="0.25">
      <c r="A235" s="140" t="str">
        <f>CO2eq!A424</f>
        <v>4.H.</v>
      </c>
      <c r="B235" s="140" t="str">
        <f>CO2eq!B424</f>
        <v>Otros (sírvase especificar)</v>
      </c>
      <c r="C235" s="94">
        <f>CO2eq!AE424</f>
        <v>0</v>
      </c>
      <c r="D235" s="94">
        <f t="shared" si="9"/>
        <v>0</v>
      </c>
      <c r="F235" s="141">
        <f t="shared" si="10"/>
        <v>0</v>
      </c>
      <c r="G235" s="142">
        <f t="shared" si="11"/>
        <v>0.99999999999999944</v>
      </c>
    </row>
    <row r="236" spans="1:7" x14ac:dyDescent="0.25">
      <c r="A236" s="140" t="str">
        <f>CO2eq!A430</f>
        <v>5.B.</v>
      </c>
      <c r="B236" s="140" t="str">
        <f>CO2eq!B430</f>
        <v>Tratamiento biológico de residuos sólidos</v>
      </c>
      <c r="C236" s="94">
        <f>CO2eq!AE430</f>
        <v>0</v>
      </c>
      <c r="D236" s="94">
        <f t="shared" si="9"/>
        <v>0</v>
      </c>
      <c r="F236" s="141">
        <f t="shared" si="10"/>
        <v>0</v>
      </c>
      <c r="G236" s="142">
        <f t="shared" si="11"/>
        <v>0.99999999999999944</v>
      </c>
    </row>
    <row r="237" spans="1:7" x14ac:dyDescent="0.25">
      <c r="A237" s="140" t="str">
        <f>CO2eq!A437</f>
        <v>5.E.</v>
      </c>
      <c r="B237" s="140" t="str">
        <f>CO2eq!B437</f>
        <v>Otros</v>
      </c>
      <c r="C237" s="94">
        <f>CO2eq!AE437</f>
        <v>0</v>
      </c>
      <c r="D237" s="94">
        <f t="shared" si="9"/>
        <v>0</v>
      </c>
      <c r="F237" s="141">
        <f t="shared" si="10"/>
        <v>0</v>
      </c>
      <c r="G237" s="142">
        <f t="shared" si="11"/>
        <v>0.99999999999999944</v>
      </c>
    </row>
    <row r="238" spans="1:7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9"/>
        <v>0</v>
      </c>
      <c r="F238" s="141">
        <f t="shared" si="10"/>
        <v>0</v>
      </c>
      <c r="G238" s="142">
        <f t="shared" si="11"/>
        <v>0.99999999999999944</v>
      </c>
    </row>
    <row r="239" spans="1:7" x14ac:dyDescent="0.25">
      <c r="A239" s="94"/>
      <c r="B239" s="94"/>
      <c r="C239" s="94"/>
      <c r="D239" s="94"/>
      <c r="F239" s="141">
        <f t="shared" si="10"/>
        <v>0</v>
      </c>
      <c r="G239" s="142">
        <f t="shared" si="11"/>
        <v>0.99999999999999944</v>
      </c>
    </row>
    <row r="240" spans="1:7" x14ac:dyDescent="0.25">
      <c r="A240" s="94"/>
      <c r="B240" s="94"/>
      <c r="C240" s="94"/>
      <c r="D240" s="94"/>
      <c r="F240" s="141">
        <f t="shared" si="10"/>
        <v>0</v>
      </c>
      <c r="G240" s="142">
        <f t="shared" si="11"/>
        <v>0.99999999999999944</v>
      </c>
    </row>
    <row r="241" spans="1:7" x14ac:dyDescent="0.25">
      <c r="A241" s="94"/>
      <c r="B241" s="94"/>
      <c r="C241" s="94"/>
      <c r="D241" s="94"/>
      <c r="F241" s="141">
        <f t="shared" si="10"/>
        <v>0</v>
      </c>
      <c r="G241" s="142">
        <f t="shared" si="11"/>
        <v>0.99999999999999944</v>
      </c>
    </row>
    <row r="242" spans="1:7" x14ac:dyDescent="0.25">
      <c r="A242" s="94"/>
      <c r="B242" s="94"/>
      <c r="C242" s="94"/>
      <c r="D242" s="94"/>
      <c r="F242" s="141">
        <f t="shared" si="10"/>
        <v>0</v>
      </c>
      <c r="G242" s="142">
        <f t="shared" si="11"/>
        <v>0.99999999999999944</v>
      </c>
    </row>
    <row r="243" spans="1:7" x14ac:dyDescent="0.25">
      <c r="A243" s="94"/>
      <c r="B243" s="94"/>
      <c r="C243" s="94"/>
      <c r="D243" s="94"/>
      <c r="F243" s="141">
        <f t="shared" si="10"/>
        <v>0</v>
      </c>
      <c r="G243" s="142">
        <f t="shared" si="11"/>
        <v>0.99999999999999944</v>
      </c>
    </row>
    <row r="244" spans="1:7" x14ac:dyDescent="0.25">
      <c r="A244" s="94"/>
      <c r="B244" s="94"/>
      <c r="C244" s="94"/>
      <c r="D244" s="94"/>
      <c r="F244" s="141">
        <f t="shared" si="10"/>
        <v>0</v>
      </c>
      <c r="G244" s="142">
        <f t="shared" si="11"/>
        <v>0.99999999999999944</v>
      </c>
    </row>
    <row r="245" spans="1:7" x14ac:dyDescent="0.25">
      <c r="A245" s="94"/>
      <c r="B245" s="94"/>
      <c r="C245" s="94"/>
      <c r="D245" s="94"/>
      <c r="F245" s="141">
        <f t="shared" si="10"/>
        <v>0</v>
      </c>
      <c r="G245" s="142">
        <f t="shared" si="11"/>
        <v>0.99999999999999944</v>
      </c>
    </row>
    <row r="246" spans="1:7" x14ac:dyDescent="0.25">
      <c r="A246" s="94"/>
      <c r="B246" s="94"/>
      <c r="C246" s="94"/>
      <c r="D246" s="94"/>
      <c r="F246" s="141">
        <f t="shared" si="10"/>
        <v>0</v>
      </c>
      <c r="G246" s="142">
        <f t="shared" si="11"/>
        <v>0.99999999999999944</v>
      </c>
    </row>
    <row r="247" spans="1:7" x14ac:dyDescent="0.25">
      <c r="A247" s="94"/>
      <c r="B247" s="94"/>
      <c r="C247" s="94"/>
      <c r="D247" s="94"/>
      <c r="F247" s="141">
        <f t="shared" si="10"/>
        <v>0</v>
      </c>
      <c r="G247" s="142">
        <f t="shared" si="11"/>
        <v>0.99999999999999944</v>
      </c>
    </row>
    <row r="248" spans="1:7" x14ac:dyDescent="0.25">
      <c r="A248" s="94"/>
      <c r="B248" s="94"/>
      <c r="C248" s="94"/>
      <c r="D248" s="94"/>
      <c r="F248" s="141">
        <f t="shared" si="10"/>
        <v>0</v>
      </c>
      <c r="G248" s="142">
        <f t="shared" si="11"/>
        <v>0.99999999999999944</v>
      </c>
    </row>
    <row r="249" spans="1:7" x14ac:dyDescent="0.25">
      <c r="A249" s="94"/>
      <c r="B249" s="94"/>
      <c r="C249" s="94"/>
      <c r="D249" s="94"/>
      <c r="F249" s="141">
        <f t="shared" si="10"/>
        <v>0</v>
      </c>
      <c r="G249" s="142">
        <f t="shared" si="11"/>
        <v>0.99999999999999944</v>
      </c>
    </row>
    <row r="250" spans="1:7" x14ac:dyDescent="0.25">
      <c r="A250" s="94"/>
      <c r="B250" s="94"/>
      <c r="C250" s="94"/>
      <c r="D250" s="94"/>
      <c r="F250" s="141">
        <f t="shared" si="10"/>
        <v>0</v>
      </c>
      <c r="G250" s="142">
        <f t="shared" si="11"/>
        <v>0.99999999999999944</v>
      </c>
    </row>
    <row r="251" spans="1:7" x14ac:dyDescent="0.25">
      <c r="A251" s="94"/>
      <c r="B251" s="94"/>
      <c r="C251" s="94"/>
      <c r="D251" s="94"/>
      <c r="F251" s="141">
        <f t="shared" si="10"/>
        <v>0</v>
      </c>
      <c r="G251" s="142">
        <f t="shared" si="11"/>
        <v>0.99999999999999944</v>
      </c>
    </row>
    <row r="252" spans="1:7" x14ac:dyDescent="0.25">
      <c r="A252" s="94"/>
      <c r="B252" s="94"/>
      <c r="C252" s="94"/>
      <c r="D252" s="94"/>
      <c r="F252" s="141">
        <f t="shared" si="10"/>
        <v>0</v>
      </c>
      <c r="G252" s="142">
        <f t="shared" si="11"/>
        <v>0.99999999999999944</v>
      </c>
    </row>
    <row r="253" spans="1:7" x14ac:dyDescent="0.25">
      <c r="A253" s="94"/>
      <c r="B253" s="94"/>
      <c r="C253" s="94"/>
      <c r="D253" s="94"/>
      <c r="F253" s="141">
        <f t="shared" si="10"/>
        <v>0</v>
      </c>
      <c r="G253" s="142">
        <f t="shared" si="11"/>
        <v>0.99999999999999944</v>
      </c>
    </row>
    <row r="254" spans="1:7" x14ac:dyDescent="0.25">
      <c r="A254" s="94"/>
      <c r="B254" s="94"/>
      <c r="C254" s="94"/>
      <c r="D254" s="94"/>
      <c r="F254" s="141">
        <f t="shared" si="10"/>
        <v>0</v>
      </c>
      <c r="G254" s="142">
        <f t="shared" si="11"/>
        <v>0.99999999999999944</v>
      </c>
    </row>
  </sheetData>
  <autoFilter ref="A2:D254">
    <sortState ref="A3:D254">
      <sortCondition descending="1" ref="D2:D254"/>
    </sortState>
  </autoFilter>
  <conditionalFormatting sqref="A133:C133 A198:C198 A222:C222 A144:C144">
    <cfRule type="cellIs" dxfId="57" priority="13" operator="lessThan">
      <formula>0</formula>
    </cfRule>
  </conditionalFormatting>
  <conditionalFormatting sqref="C219 C217 C215 C213 C211 C199 C194">
    <cfRule type="cellIs" dxfId="56" priority="12" operator="lessThan">
      <formula>0</formula>
    </cfRule>
  </conditionalFormatting>
  <conditionalFormatting sqref="C165">
    <cfRule type="cellIs" dxfId="55" priority="9" operator="lessThan">
      <formula>0</formula>
    </cfRule>
  </conditionalFormatting>
  <conditionalFormatting sqref="C135">
    <cfRule type="cellIs" dxfId="54" priority="11" operator="lessThan">
      <formula>0</formula>
    </cfRule>
  </conditionalFormatting>
  <conditionalFormatting sqref="C146">
    <cfRule type="cellIs" dxfId="53" priority="10" operator="lessThan">
      <formula>0</formula>
    </cfRule>
  </conditionalFormatting>
  <conditionalFormatting sqref="C188">
    <cfRule type="cellIs" dxfId="52" priority="8" operator="lessThan">
      <formula>0</formula>
    </cfRule>
  </conditionalFormatting>
  <conditionalFormatting sqref="C189">
    <cfRule type="cellIs" dxfId="51" priority="7" operator="lessThan">
      <formula>0</formula>
    </cfRule>
  </conditionalFormatting>
  <conditionalFormatting sqref="A219:B219 A217:B217 A215:B215 A213:B213 A211:B211 A199:B199 A194:B194">
    <cfRule type="cellIs" dxfId="50" priority="6" operator="lessThan">
      <formula>0</formula>
    </cfRule>
  </conditionalFormatting>
  <conditionalFormatting sqref="A165:B165">
    <cfRule type="cellIs" dxfId="49" priority="3" operator="lessThan">
      <formula>0</formula>
    </cfRule>
  </conditionalFormatting>
  <conditionalFormatting sqref="A135:B135">
    <cfRule type="cellIs" dxfId="48" priority="5" operator="lessThan">
      <formula>0</formula>
    </cfRule>
  </conditionalFormatting>
  <conditionalFormatting sqref="A146:B146">
    <cfRule type="cellIs" dxfId="47" priority="4" operator="lessThan">
      <formula>0</formula>
    </cfRule>
  </conditionalFormatting>
  <conditionalFormatting sqref="A188:B188">
    <cfRule type="cellIs" dxfId="46" priority="2" operator="lessThan">
      <formula>0</formula>
    </cfRule>
  </conditionalFormatting>
  <conditionalFormatting sqref="A189:B189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L1" zoomScale="70" zoomScaleNormal="70" workbookViewId="0">
      <selection activeCell="Q47" sqref="Q4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11</v>
      </c>
    </row>
    <row r="2" spans="1:23" x14ac:dyDescent="0.25">
      <c r="C2" s="105" t="s">
        <v>821</v>
      </c>
      <c r="D2" s="106">
        <f>D5-'CO2'!AE4</f>
        <v>0</v>
      </c>
      <c r="E2" s="106">
        <f>E5-'abs CO2'!AE4</f>
        <v>0</v>
      </c>
      <c r="F2" s="106">
        <f>F5-'CH4'!AE4</f>
        <v>0</v>
      </c>
      <c r="G2" s="106">
        <f>G5-N2O!AE4</f>
        <v>0</v>
      </c>
      <c r="H2" s="106">
        <f>H5-HFC!AE4</f>
        <v>0</v>
      </c>
      <c r="I2" s="106">
        <f>I5-PFC!AE4</f>
        <v>0</v>
      </c>
      <c r="J2" s="106">
        <f>J5-'SF6'!AE4</f>
        <v>0</v>
      </c>
      <c r="K2" s="106">
        <f>K5-CO2eq!AE4</f>
        <v>0</v>
      </c>
    </row>
    <row r="3" spans="1:23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  <c r="Q4" s="107" t="s">
        <v>830</v>
      </c>
      <c r="R4" s="102" t="s">
        <v>828</v>
      </c>
      <c r="S4" s="108" t="s">
        <v>828</v>
      </c>
      <c r="T4" s="109" t="s">
        <v>831</v>
      </c>
      <c r="W4" s="109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42856.642165514924</v>
      </c>
      <c r="E5" s="32">
        <f t="shared" ref="E5:G5" si="0">+E7+E18+E24+E29+E32</f>
        <v>-31926.491229274641</v>
      </c>
      <c r="F5" s="32">
        <f t="shared" si="0"/>
        <v>57.032203785512124</v>
      </c>
      <c r="G5" s="32">
        <f t="shared" si="0"/>
        <v>1.6652311024854578</v>
      </c>
      <c r="H5" s="32">
        <f>+H7+H18+H24+H29+H32</f>
        <v>331.68421793280817</v>
      </c>
      <c r="I5" s="32">
        <f t="shared" ref="I5:K5" si="1">+I7+I18+I24+I29+I32</f>
        <v>0</v>
      </c>
      <c r="J5" s="32">
        <f t="shared" si="1"/>
        <v>5.1883389959326394</v>
      </c>
      <c r="K5" s="32">
        <f t="shared" si="1"/>
        <v>13189.067456347489</v>
      </c>
      <c r="M5" s="31" t="s">
        <v>834</v>
      </c>
      <c r="N5" s="110">
        <f>$K$7</f>
        <v>8888.7992887778473</v>
      </c>
      <c r="Q5" s="31" t="s">
        <v>847</v>
      </c>
      <c r="R5" s="111">
        <f t="shared" ref="R5:R37" si="2">VLOOKUP(Q5,$C$8:$K$48,9,FALSE)</f>
        <v>6642.2255812077101</v>
      </c>
      <c r="S5" s="112">
        <f t="shared" ref="S5:S37" si="3">ABS(R5)</f>
        <v>6642.2255812077101</v>
      </c>
      <c r="T5" s="113">
        <f t="shared" ref="T5:T37" si="4">S5/$S$40</f>
        <v>0.26602822458225045</v>
      </c>
      <c r="W5" s="114">
        <f>+T5</f>
        <v>0.26602822458225045</v>
      </c>
    </row>
    <row r="6" spans="1:23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2409.9986037580179</v>
      </c>
      <c r="M6" s="31" t="s">
        <v>72</v>
      </c>
      <c r="N6" s="110">
        <f>$K$18</f>
        <v>2953.7499513713256</v>
      </c>
      <c r="Q6" s="31" t="s">
        <v>852</v>
      </c>
      <c r="R6" s="111">
        <f t="shared" si="2"/>
        <v>6359.0560207116523</v>
      </c>
      <c r="S6" s="112">
        <f t="shared" si="3"/>
        <v>6359.0560207116523</v>
      </c>
      <c r="T6" s="113">
        <f t="shared" si="4"/>
        <v>0.25468698142308549</v>
      </c>
      <c r="W6" s="114">
        <f>+W5+T6</f>
        <v>0.52071520600533594</v>
      </c>
    </row>
    <row r="7" spans="1:23" x14ac:dyDescent="0.25">
      <c r="A7" s="6">
        <v>1</v>
      </c>
      <c r="B7" s="6" t="s">
        <v>837</v>
      </c>
      <c r="C7" s="31" t="s">
        <v>834</v>
      </c>
      <c r="D7" s="32">
        <f t="shared" ref="D7:K7" si="7">SUM(D8:D11,D14:D17)</f>
        <v>8603.8211169152983</v>
      </c>
      <c r="E7" s="32">
        <f t="shared" si="7"/>
        <v>0</v>
      </c>
      <c r="F7" s="32">
        <f t="shared" si="7"/>
        <v>7.719877834826141</v>
      </c>
      <c r="G7" s="32">
        <f t="shared" si="7"/>
        <v>0.30866183218757165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8888.7992887778473</v>
      </c>
      <c r="M7" s="31" t="s">
        <v>722</v>
      </c>
      <c r="N7" s="86">
        <f>$K$24</f>
        <v>840.95755062123192</v>
      </c>
      <c r="Q7" s="31" t="s">
        <v>836</v>
      </c>
      <c r="R7" s="111">
        <f t="shared" si="2"/>
        <v>2534.5394897485107</v>
      </c>
      <c r="S7" s="112">
        <f t="shared" si="3"/>
        <v>2534.5394897485107</v>
      </c>
      <c r="T7" s="113">
        <f t="shared" si="4"/>
        <v>0.10151101198655818</v>
      </c>
      <c r="W7" s="114">
        <f t="shared" ref="W7:W37" si="8">+W6+T7</f>
        <v>0.62222621799189415</v>
      </c>
    </row>
    <row r="8" spans="1:23" x14ac:dyDescent="0.25">
      <c r="A8" s="6">
        <v>1</v>
      </c>
      <c r="B8" s="13" t="s">
        <v>838</v>
      </c>
      <c r="C8" s="13" t="s">
        <v>839</v>
      </c>
      <c r="D8" s="115">
        <f>'CO2'!AE55</f>
        <v>255.83959686795035</v>
      </c>
      <c r="E8" s="116"/>
      <c r="F8" s="114">
        <f>'CH4'!AE55</f>
        <v>2.2894055303247614</v>
      </c>
      <c r="G8" s="114">
        <f>N2O!AE55</f>
        <v>3.0947658160572957E-2</v>
      </c>
      <c r="H8" s="116"/>
      <c r="I8" s="116"/>
      <c r="J8" s="116"/>
      <c r="K8" s="114">
        <f>D8+E8+F8*PCG!$C$5+G8*PCG!$C$6+H8+I8+J8</f>
        <v>322.29713725792016</v>
      </c>
      <c r="M8" s="31" t="s">
        <v>743</v>
      </c>
      <c r="N8" s="110">
        <f>$K$29</f>
        <v>951.43961572137482</v>
      </c>
      <c r="Q8" s="31" t="s">
        <v>44</v>
      </c>
      <c r="R8" s="111">
        <f t="shared" si="2"/>
        <v>1623.276381272794</v>
      </c>
      <c r="S8" s="112">
        <f t="shared" si="3"/>
        <v>1623.276381272794</v>
      </c>
      <c r="T8" s="113">
        <f t="shared" si="4"/>
        <v>6.5013951790204583E-2</v>
      </c>
      <c r="W8" s="114">
        <f t="shared" si="8"/>
        <v>0.68724016978209868</v>
      </c>
    </row>
    <row r="9" spans="1:23" x14ac:dyDescent="0.25">
      <c r="A9" s="6">
        <v>1</v>
      </c>
      <c r="B9" s="13" t="s">
        <v>840</v>
      </c>
      <c r="C9" s="13" t="s">
        <v>841</v>
      </c>
      <c r="D9" s="115">
        <f>'CO2'!AE54</f>
        <v>122.53473172147937</v>
      </c>
      <c r="E9" s="116"/>
      <c r="F9" s="114">
        <f>'CH4'!AE54</f>
        <v>2.2567811825866296E-2</v>
      </c>
      <c r="G9" s="114">
        <f>N2O!AE54</f>
        <v>8.3137646708769588E-4</v>
      </c>
      <c r="H9" s="116"/>
      <c r="I9" s="116"/>
      <c r="J9" s="116"/>
      <c r="K9" s="114">
        <f>D9+E9+F9*PCG!$C$5+G9*PCG!$C$6+H9+I9+J9</f>
        <v>123.34667720431817</v>
      </c>
      <c r="M9" s="31" t="s">
        <v>842</v>
      </c>
      <c r="N9" s="110">
        <f>$K$32</f>
        <v>-445.87895014428818</v>
      </c>
      <c r="Q9" s="31" t="s">
        <v>843</v>
      </c>
      <c r="R9" s="111">
        <f t="shared" si="2"/>
        <v>1208.4891522506462</v>
      </c>
      <c r="S9" s="112">
        <f t="shared" si="3"/>
        <v>1208.4891522506462</v>
      </c>
      <c r="T9" s="113">
        <f t="shared" si="4"/>
        <v>4.840128051503087E-2</v>
      </c>
      <c r="W9" s="114">
        <f t="shared" si="8"/>
        <v>0.73564145029712957</v>
      </c>
    </row>
    <row r="10" spans="1:23" x14ac:dyDescent="0.25">
      <c r="A10" s="6">
        <v>1</v>
      </c>
      <c r="B10" s="13" t="s">
        <v>844</v>
      </c>
      <c r="C10" s="13" t="s">
        <v>44</v>
      </c>
      <c r="D10" s="115">
        <f>'CO2'!AE17</f>
        <v>1538.9717256474132</v>
      </c>
      <c r="E10" s="116"/>
      <c r="F10" s="114">
        <f>'CH4'!AE17</f>
        <v>1.2937461231752325</v>
      </c>
      <c r="G10" s="114">
        <f>N2O!AE17</f>
        <v>0.17436578035570452</v>
      </c>
      <c r="H10" s="116"/>
      <c r="I10" s="116"/>
      <c r="J10" s="116"/>
      <c r="K10" s="114">
        <f>D10+E10+F10*PCG!$C$5+G10*PCG!$C$6+H10+I10+J10</f>
        <v>1623.276381272794</v>
      </c>
      <c r="M10" s="31" t="s">
        <v>845</v>
      </c>
      <c r="N10" s="110">
        <f>$K$35</f>
        <v>2405.8836929575436</v>
      </c>
      <c r="Q10" s="31" t="s">
        <v>744</v>
      </c>
      <c r="R10" s="111">
        <f t="shared" si="2"/>
        <v>-1176.8142939087272</v>
      </c>
      <c r="S10" s="112">
        <f t="shared" si="3"/>
        <v>1176.8142939087272</v>
      </c>
      <c r="T10" s="113">
        <f t="shared" si="4"/>
        <v>4.7132668628009883E-2</v>
      </c>
      <c r="W10" s="114">
        <f t="shared" si="8"/>
        <v>0.78277411892513948</v>
      </c>
    </row>
    <row r="11" spans="1:23" x14ac:dyDescent="0.25">
      <c r="A11" s="6">
        <v>1</v>
      </c>
      <c r="B11" s="13" t="s">
        <v>846</v>
      </c>
      <c r="C11" s="13" t="s">
        <v>847</v>
      </c>
      <c r="D11" s="117">
        <f>+D12+D13</f>
        <v>6606.7147007918193</v>
      </c>
      <c r="E11" s="32">
        <f t="shared" ref="E11:K11" si="9">+E12+E13</f>
        <v>0</v>
      </c>
      <c r="F11" s="32">
        <f t="shared" si="9"/>
        <v>0.20599567894980444</v>
      </c>
      <c r="G11" s="32">
        <f t="shared" si="9"/>
        <v>0.10188251155082487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6642.2255812077101</v>
      </c>
      <c r="M11" s="31" t="s">
        <v>848</v>
      </c>
      <c r="N11" s="110">
        <f>$K$43</f>
        <v>4.1149108004743908</v>
      </c>
      <c r="Q11" s="31" t="s">
        <v>391</v>
      </c>
      <c r="R11" s="111">
        <f t="shared" si="2"/>
        <v>730.93534376443904</v>
      </c>
      <c r="S11" s="112">
        <f t="shared" si="3"/>
        <v>730.93534376443904</v>
      </c>
      <c r="T11" s="113">
        <f t="shared" si="4"/>
        <v>2.9274740733920578E-2</v>
      </c>
      <c r="W11" s="114">
        <f t="shared" si="8"/>
        <v>0.81204885965906004</v>
      </c>
    </row>
    <row r="12" spans="1:23" x14ac:dyDescent="0.25">
      <c r="A12" s="6">
        <v>1</v>
      </c>
      <c r="B12" s="13" t="s">
        <v>849</v>
      </c>
      <c r="C12" s="13" t="s">
        <v>42</v>
      </c>
      <c r="D12" s="115">
        <f>'CO2'!AE8-'CO2'!AE10</f>
        <v>282.88171866486573</v>
      </c>
      <c r="E12" s="116"/>
      <c r="F12" s="114">
        <f>'CH4'!AE8-'CH4'!AE10</f>
        <v>5.5866283010896078E-3</v>
      </c>
      <c r="G12" s="114">
        <f>N2O!AE8-N2O!AE10</f>
        <v>4.9723531431188073E-4</v>
      </c>
      <c r="H12" s="116"/>
      <c r="I12" s="116"/>
      <c r="J12" s="116"/>
      <c r="K12" s="114">
        <f>D12+E12+F12*PCG!$C$5+G12*PCG!$C$6+H12+I12+J12</f>
        <v>283.1695604960579</v>
      </c>
      <c r="M12" s="118" t="s">
        <v>821</v>
      </c>
      <c r="N12" s="106">
        <f>SUM(N5:N11)-K5-K6</f>
        <v>0</v>
      </c>
      <c r="Q12" s="31" t="s">
        <v>724</v>
      </c>
      <c r="R12" s="111">
        <f t="shared" si="2"/>
        <v>634.42227130636047</v>
      </c>
      <c r="S12" s="112">
        <f t="shared" si="3"/>
        <v>634.42227130636047</v>
      </c>
      <c r="T12" s="113">
        <f t="shared" si="4"/>
        <v>2.540928916183886E-2</v>
      </c>
      <c r="W12" s="114">
        <f t="shared" si="8"/>
        <v>0.83745814882089886</v>
      </c>
    </row>
    <row r="13" spans="1:23" x14ac:dyDescent="0.25">
      <c r="A13" s="6">
        <v>1</v>
      </c>
      <c r="B13" s="13" t="s">
        <v>851</v>
      </c>
      <c r="C13" s="13" t="s">
        <v>852</v>
      </c>
      <c r="D13" s="115">
        <f>'CO2'!AE10</f>
        <v>6323.8329821269535</v>
      </c>
      <c r="E13" s="116"/>
      <c r="F13" s="114">
        <f>'CH4'!AE10</f>
        <v>0.20040905064871484</v>
      </c>
      <c r="G13" s="114">
        <f>N2O!AE10</f>
        <v>0.10138527623651299</v>
      </c>
      <c r="H13" s="116"/>
      <c r="I13" s="116"/>
      <c r="J13" s="116"/>
      <c r="K13" s="114">
        <f>D13+E13+F13*PCG!$C$5+G13*PCG!$C$6+H13+I13+J13</f>
        <v>6359.0560207116523</v>
      </c>
      <c r="Q13" s="31" t="s">
        <v>878</v>
      </c>
      <c r="R13" s="111">
        <f t="shared" si="2"/>
        <v>602.9887334876463</v>
      </c>
      <c r="S13" s="112">
        <f t="shared" si="3"/>
        <v>602.9887334876463</v>
      </c>
      <c r="T13" s="113">
        <f t="shared" si="4"/>
        <v>2.4150342419362956E-2</v>
      </c>
      <c r="W13" s="114">
        <f t="shared" si="8"/>
        <v>0.86160849124026184</v>
      </c>
    </row>
    <row r="14" spans="1:23" x14ac:dyDescent="0.25">
      <c r="A14" s="6">
        <v>1</v>
      </c>
      <c r="B14" s="13" t="s">
        <v>854</v>
      </c>
      <c r="C14" s="13" t="s">
        <v>855</v>
      </c>
      <c r="D14" s="115">
        <f>'CO2'!AE56</f>
        <v>79.333238456063583</v>
      </c>
      <c r="E14" s="116"/>
      <c r="F14" s="114">
        <f>'CH4'!AE56</f>
        <v>1.2406171519237109E-2</v>
      </c>
      <c r="G14" s="114">
        <f>N2O!AE56</f>
        <v>6.2815879360452246E-4</v>
      </c>
      <c r="H14" s="116"/>
      <c r="I14" s="116"/>
      <c r="J14" s="116"/>
      <c r="K14" s="114">
        <f>D14+E14+F14*PCG!$C$5+G14*PCG!$C$6+H14+I14+J14</f>
        <v>79.830584064538655</v>
      </c>
      <c r="Q14" s="31" t="s">
        <v>869</v>
      </c>
      <c r="R14" s="111">
        <f t="shared" si="2"/>
        <v>539.2758723370697</v>
      </c>
      <c r="S14" s="112">
        <f t="shared" si="3"/>
        <v>539.2758723370697</v>
      </c>
      <c r="T14" s="113">
        <f t="shared" si="4"/>
        <v>2.159857432179986E-2</v>
      </c>
      <c r="W14" s="114">
        <f t="shared" si="8"/>
        <v>0.88320706556206174</v>
      </c>
    </row>
    <row r="15" spans="1:23" x14ac:dyDescent="0.25">
      <c r="A15" s="6">
        <v>1</v>
      </c>
      <c r="B15" s="13" t="s">
        <v>856</v>
      </c>
      <c r="C15" s="13" t="s">
        <v>857</v>
      </c>
      <c r="D15" s="115">
        <f>'CO2'!AE60</f>
        <v>0.22438658485164253</v>
      </c>
      <c r="E15" s="116"/>
      <c r="F15" s="114">
        <f>'CH4'!AE60</f>
        <v>1.5691369570044936E-6</v>
      </c>
      <c r="G15" s="114">
        <f>N2O!AE60</f>
        <v>6.2765478280179743E-6</v>
      </c>
      <c r="H15" s="116"/>
      <c r="I15" s="116"/>
      <c r="J15" s="116"/>
      <c r="K15" s="114">
        <f>D15+E15+F15*PCG!$C$5+G15*PCG!$C$6+H15+I15+J15</f>
        <v>0.22629622452831702</v>
      </c>
      <c r="Q15" s="31" t="s">
        <v>896</v>
      </c>
      <c r="R15" s="111">
        <f t="shared" si="2"/>
        <v>373.20332857878122</v>
      </c>
      <c r="S15" s="112">
        <f t="shared" si="3"/>
        <v>373.20332857878122</v>
      </c>
      <c r="T15" s="113">
        <f t="shared" si="4"/>
        <v>1.4947191674864427E-2</v>
      </c>
      <c r="W15" s="114">
        <f t="shared" si="8"/>
        <v>0.89815425723692621</v>
      </c>
    </row>
    <row r="16" spans="1:23" x14ac:dyDescent="0.25">
      <c r="A16" s="6">
        <v>1</v>
      </c>
      <c r="B16" s="13" t="s">
        <v>858</v>
      </c>
      <c r="C16" s="13" t="s">
        <v>859</v>
      </c>
      <c r="D16" s="114">
        <f>'CO2'!AE68</f>
        <v>0</v>
      </c>
      <c r="E16" s="116"/>
      <c r="F16" s="114">
        <f>'CH4'!AE68</f>
        <v>0.77943050000000003</v>
      </c>
      <c r="G16" s="114">
        <f>N2O!AE68</f>
        <v>0</v>
      </c>
      <c r="H16" s="116"/>
      <c r="I16" s="116"/>
      <c r="J16" s="116"/>
      <c r="K16" s="114">
        <f>D16+E16+F16*PCG!$C$5+G16*PCG!$C$6+H16+I16+J16</f>
        <v>19.4857625</v>
      </c>
      <c r="Q16" s="31" t="s">
        <v>850</v>
      </c>
      <c r="R16" s="111">
        <f t="shared" si="2"/>
        <v>348.45088223372852</v>
      </c>
      <c r="S16" s="112">
        <f t="shared" si="3"/>
        <v>348.45088223372852</v>
      </c>
      <c r="T16" s="113">
        <f t="shared" si="4"/>
        <v>1.395582977744984E-2</v>
      </c>
      <c r="W16" s="114">
        <f t="shared" si="8"/>
        <v>0.91211008701437601</v>
      </c>
    </row>
    <row r="17" spans="1:23" x14ac:dyDescent="0.25">
      <c r="A17" s="6">
        <v>1</v>
      </c>
      <c r="B17" s="13" t="s">
        <v>860</v>
      </c>
      <c r="C17" s="13" t="s">
        <v>861</v>
      </c>
      <c r="D17" s="114">
        <f>'CO2'!AE80</f>
        <v>0.20273684571952294</v>
      </c>
      <c r="E17" s="116"/>
      <c r="F17" s="114">
        <f>'CH4'!AE80</f>
        <v>3.1163244498942828</v>
      </c>
      <c r="G17" s="114">
        <f>N2O!AE80</f>
        <v>7.0311949020514015E-8</v>
      </c>
      <c r="H17" s="116"/>
      <c r="I17" s="116"/>
      <c r="J17" s="116"/>
      <c r="K17" s="114">
        <f>D17+E17+F17*PCG!$C$5+G17*PCG!$C$6+H17+I17+J17</f>
        <v>78.110869046037408</v>
      </c>
      <c r="Q17" s="31" t="s">
        <v>839</v>
      </c>
      <c r="R17" s="111">
        <f t="shared" si="2"/>
        <v>322.29713725792016</v>
      </c>
      <c r="S17" s="112">
        <f t="shared" si="3"/>
        <v>322.29713725792016</v>
      </c>
      <c r="T17" s="113">
        <f t="shared" si="4"/>
        <v>1.2908344374097099E-2</v>
      </c>
      <c r="W17" s="114">
        <f t="shared" si="8"/>
        <v>0.92501843138847306</v>
      </c>
    </row>
    <row r="18" spans="1:23" x14ac:dyDescent="0.25">
      <c r="A18" s="6">
        <v>1</v>
      </c>
      <c r="B18" s="6" t="s">
        <v>863</v>
      </c>
      <c r="C18" s="31" t="s">
        <v>72</v>
      </c>
      <c r="D18" s="32">
        <f>+SUM(D19:D23)</f>
        <v>2880.9763993373508</v>
      </c>
      <c r="E18" s="32">
        <f t="shared" ref="E18:K18" si="10">+SUM(E19:E23)</f>
        <v>0</v>
      </c>
      <c r="F18" s="32">
        <f t="shared" si="10"/>
        <v>0.55213666221248869</v>
      </c>
      <c r="G18" s="32">
        <f t="shared" si="10"/>
        <v>0.19788636066665408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2953.7499513713256</v>
      </c>
      <c r="Q18" s="31" t="s">
        <v>42</v>
      </c>
      <c r="R18" s="111">
        <f t="shared" si="2"/>
        <v>283.1695604960579</v>
      </c>
      <c r="S18" s="112">
        <f t="shared" si="3"/>
        <v>283.1695604960579</v>
      </c>
      <c r="T18" s="113">
        <f t="shared" si="4"/>
        <v>1.134124315916496E-2</v>
      </c>
      <c r="W18" s="114">
        <f t="shared" si="8"/>
        <v>0.93635967454763802</v>
      </c>
    </row>
    <row r="19" spans="1:23" x14ac:dyDescent="0.25">
      <c r="A19" s="6">
        <v>1</v>
      </c>
      <c r="B19" s="13" t="s">
        <v>865</v>
      </c>
      <c r="C19" s="13" t="s">
        <v>836</v>
      </c>
      <c r="D19" s="114">
        <f>'CO2'!AE35</f>
        <v>2473.1313566675444</v>
      </c>
      <c r="E19" s="116"/>
      <c r="F19" s="114">
        <f>'CH4'!AE35</f>
        <v>0.37984973127405969</v>
      </c>
      <c r="G19" s="114">
        <f>N2O!AE35</f>
        <v>0.17420097248025135</v>
      </c>
      <c r="H19" s="116"/>
      <c r="I19" s="116"/>
      <c r="J19" s="116"/>
      <c r="K19" s="114">
        <f>D19+E19+F19*PCG!$C$5+G19*PCG!$C$6+H19+I19+J19</f>
        <v>2534.5394897485107</v>
      </c>
      <c r="Q19" s="31" t="s">
        <v>864</v>
      </c>
      <c r="R19" s="111">
        <f t="shared" si="2"/>
        <v>269.93689272943266</v>
      </c>
      <c r="S19" s="112">
        <f t="shared" si="3"/>
        <v>269.93689272943266</v>
      </c>
      <c r="T19" s="113">
        <f t="shared" si="4"/>
        <v>1.081126069027657E-2</v>
      </c>
      <c r="W19" s="114">
        <f t="shared" si="8"/>
        <v>0.94717093523791462</v>
      </c>
    </row>
    <row r="20" spans="1:23" x14ac:dyDescent="0.25">
      <c r="A20" s="6">
        <v>1</v>
      </c>
      <c r="B20" s="13" t="s">
        <v>867</v>
      </c>
      <c r="C20" s="13" t="s">
        <v>868</v>
      </c>
      <c r="D20" s="114">
        <f>'CO2'!AE46</f>
        <v>8.278857544608309</v>
      </c>
      <c r="E20" s="116"/>
      <c r="F20" s="114">
        <f>'CH4'!AE46</f>
        <v>4.64526844349593E-4</v>
      </c>
      <c r="G20" s="114">
        <f>N2O!AE46</f>
        <v>3.1949906965289513E-3</v>
      </c>
      <c r="H20" s="116"/>
      <c r="I20" s="116"/>
      <c r="J20" s="116"/>
      <c r="K20" s="114">
        <f>D20+E20+F20*PCG!$C$5+G20*PCG!$C$6+H20+I20+J20</f>
        <v>9.2425779432826758</v>
      </c>
      <c r="Q20" s="31" t="s">
        <v>887</v>
      </c>
      <c r="R20" s="111">
        <f t="shared" si="2"/>
        <v>244.50973637942923</v>
      </c>
      <c r="S20" s="112">
        <f t="shared" si="3"/>
        <v>244.50973637942923</v>
      </c>
      <c r="T20" s="113">
        <f t="shared" si="4"/>
        <v>9.7928759369636902E-3</v>
      </c>
      <c r="W20" s="114">
        <f t="shared" si="8"/>
        <v>0.95696381117487828</v>
      </c>
    </row>
    <row r="21" spans="1:23" x14ac:dyDescent="0.25">
      <c r="A21" s="6">
        <v>1</v>
      </c>
      <c r="B21" s="13" t="s">
        <v>870</v>
      </c>
      <c r="C21" s="13" t="s">
        <v>871</v>
      </c>
      <c r="D21" s="114">
        <f>'CO2'!AE47</f>
        <v>177.9972425812478</v>
      </c>
      <c r="E21" s="116"/>
      <c r="F21" s="114">
        <f>'CH4'!AE47</f>
        <v>1.6489020604671237E-2</v>
      </c>
      <c r="G21" s="114">
        <f>N2O!AE47</f>
        <v>4.7111487441917812E-3</v>
      </c>
      <c r="H21" s="116"/>
      <c r="I21" s="116"/>
      <c r="J21" s="116"/>
      <c r="K21" s="114">
        <f>D21+E21+F21*PCG!$C$5+G21*PCG!$C$6+H21+I21+J21</f>
        <v>179.81339042213372</v>
      </c>
      <c r="Q21" s="31" t="s">
        <v>862</v>
      </c>
      <c r="R21" s="111">
        <f t="shared" si="2"/>
        <v>197.41586567726813</v>
      </c>
      <c r="S21" s="112">
        <f t="shared" si="3"/>
        <v>197.41586567726813</v>
      </c>
      <c r="T21" s="113">
        <f t="shared" si="4"/>
        <v>7.9067161463285702E-3</v>
      </c>
      <c r="W21" s="114">
        <f t="shared" si="8"/>
        <v>0.96487052732120682</v>
      </c>
    </row>
    <row r="22" spans="1:23" x14ac:dyDescent="0.25">
      <c r="A22" s="6">
        <v>1</v>
      </c>
      <c r="B22" s="13" t="s">
        <v>873</v>
      </c>
      <c r="C22" s="13" t="s">
        <v>874</v>
      </c>
      <c r="D22" s="114">
        <f>'CO2'!AE34</f>
        <v>102.38232832452464</v>
      </c>
      <c r="E22" s="116"/>
      <c r="F22" s="114">
        <f>'CH4'!AE34</f>
        <v>7.159654328328473E-4</v>
      </c>
      <c r="G22" s="114">
        <f>N2O!AE34</f>
        <v>2.8638617313313892E-3</v>
      </c>
      <c r="H22" s="116"/>
      <c r="I22" s="116"/>
      <c r="J22" s="116"/>
      <c r="K22" s="114">
        <f>D22+E22+F22*PCG!$C$5+G22*PCG!$C$6+H22+I22+J22</f>
        <v>103.25365825628222</v>
      </c>
      <c r="Q22" s="31" t="s">
        <v>871</v>
      </c>
      <c r="R22" s="111">
        <f t="shared" si="2"/>
        <v>179.81339042213372</v>
      </c>
      <c r="S22" s="112">
        <f t="shared" si="3"/>
        <v>179.81339042213372</v>
      </c>
      <c r="T22" s="113">
        <f t="shared" si="4"/>
        <v>7.2017182230986023E-3</v>
      </c>
      <c r="W22" s="114">
        <f t="shared" si="8"/>
        <v>0.97207224554430538</v>
      </c>
    </row>
    <row r="23" spans="1:23" x14ac:dyDescent="0.25">
      <c r="A23" s="6">
        <v>1</v>
      </c>
      <c r="B23" s="13" t="s">
        <v>876</v>
      </c>
      <c r="C23" s="13" t="s">
        <v>853</v>
      </c>
      <c r="D23" s="114">
        <f>'CO2'!AE52</f>
        <v>119.18661421942525</v>
      </c>
      <c r="E23" s="116"/>
      <c r="F23" s="114">
        <f>'CH4'!AE52</f>
        <v>0.15461741805657531</v>
      </c>
      <c r="G23" s="114">
        <f>N2O!AE52</f>
        <v>1.2915387014350599E-2</v>
      </c>
      <c r="H23" s="116"/>
      <c r="I23" s="116"/>
      <c r="J23" s="116"/>
      <c r="K23" s="114">
        <f>D23+E23+F23*PCG!$C$5+G23*PCG!$C$6+H23+I23+J23</f>
        <v>126.90083500111612</v>
      </c>
      <c r="Q23" s="31" t="s">
        <v>872</v>
      </c>
      <c r="R23" s="111">
        <f t="shared" si="2"/>
        <v>128.69359219935203</v>
      </c>
      <c r="S23" s="112">
        <f t="shared" si="3"/>
        <v>128.69359219935203</v>
      </c>
      <c r="T23" s="113">
        <f t="shared" si="4"/>
        <v>5.1543157379007375E-3</v>
      </c>
      <c r="W23" s="114">
        <f t="shared" si="8"/>
        <v>0.97722656128220609</v>
      </c>
    </row>
    <row r="24" spans="1:23" x14ac:dyDescent="0.25">
      <c r="A24" s="6">
        <v>1</v>
      </c>
      <c r="B24" s="6" t="s">
        <v>877</v>
      </c>
      <c r="C24" s="31" t="s">
        <v>722</v>
      </c>
      <c r="D24" s="32">
        <f>SUM(D25:D28)</f>
        <v>4.7869927642647134</v>
      </c>
      <c r="E24" s="32">
        <f t="shared" ref="E24:J24" si="11">SUM(E25:E28)</f>
        <v>0</v>
      </c>
      <c r="F24" s="32">
        <f t="shared" si="11"/>
        <v>32.19563954726943</v>
      </c>
      <c r="G24" s="32">
        <f t="shared" si="11"/>
        <v>0.10496499723232078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9">
        <f>SUM(K25:K28)</f>
        <v>840.95755062123192</v>
      </c>
      <c r="Q24" s="31" t="s">
        <v>853</v>
      </c>
      <c r="R24" s="111">
        <f t="shared" si="2"/>
        <v>126.90083500111612</v>
      </c>
      <c r="S24" s="112">
        <f t="shared" si="3"/>
        <v>126.90083500111612</v>
      </c>
      <c r="T24" s="113">
        <f t="shared" si="4"/>
        <v>5.0825138984836801E-3</v>
      </c>
      <c r="W24" s="114">
        <f t="shared" si="8"/>
        <v>0.98230907518068977</v>
      </c>
    </row>
    <row r="25" spans="1:23" x14ac:dyDescent="0.25">
      <c r="A25" s="6">
        <v>1</v>
      </c>
      <c r="B25" s="13" t="s">
        <v>879</v>
      </c>
      <c r="C25" s="13" t="s">
        <v>724</v>
      </c>
      <c r="D25" s="116"/>
      <c r="E25" s="116"/>
      <c r="F25" s="114">
        <f>'CH4'!AE426</f>
        <v>25.376890852254419</v>
      </c>
      <c r="G25" s="114">
        <f>N2O!AE426</f>
        <v>0</v>
      </c>
      <c r="H25" s="116"/>
      <c r="I25" s="116"/>
      <c r="J25" s="116"/>
      <c r="K25" s="114">
        <f>D25+E25+F25*PCG!$C$5+G25*PCG!$C$6+H25+I25+J25</f>
        <v>634.42227130636047</v>
      </c>
      <c r="Q25" s="31" t="s">
        <v>841</v>
      </c>
      <c r="R25" s="111">
        <f t="shared" si="2"/>
        <v>123.34667720431817</v>
      </c>
      <c r="S25" s="112">
        <f t="shared" si="3"/>
        <v>123.34667720431817</v>
      </c>
      <c r="T25" s="113">
        <f t="shared" si="4"/>
        <v>4.9401660849372146E-3</v>
      </c>
      <c r="W25" s="114">
        <f t="shared" si="8"/>
        <v>0.98724924126562696</v>
      </c>
    </row>
    <row r="26" spans="1:23" x14ac:dyDescent="0.25">
      <c r="A26" s="6">
        <v>1</v>
      </c>
      <c r="B26" s="13" t="s">
        <v>881</v>
      </c>
      <c r="C26" s="13" t="s">
        <v>882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  <c r="Q26" s="31" t="s">
        <v>874</v>
      </c>
      <c r="R26" s="111">
        <f t="shared" si="2"/>
        <v>103.25365825628222</v>
      </c>
      <c r="S26" s="112">
        <f t="shared" si="3"/>
        <v>103.25365825628222</v>
      </c>
      <c r="T26" s="113">
        <f t="shared" si="4"/>
        <v>4.1354192283464724E-3</v>
      </c>
      <c r="W26" s="114">
        <f t="shared" si="8"/>
        <v>0.99138466049397345</v>
      </c>
    </row>
    <row r="27" spans="1:23" x14ac:dyDescent="0.25">
      <c r="A27" s="6">
        <v>1</v>
      </c>
      <c r="B27" s="13" t="s">
        <v>883</v>
      </c>
      <c r="C27" s="13" t="s">
        <v>866</v>
      </c>
      <c r="D27" s="114">
        <f>'CO2'!AE431</f>
        <v>4.7869927642647134</v>
      </c>
      <c r="E27" s="116"/>
      <c r="F27" s="114">
        <f>'CH4'!AE431</f>
        <v>0.13590048213976283</v>
      </c>
      <c r="G27" s="114">
        <f>N2O!AE431</f>
        <v>3.1372779189414008E-3</v>
      </c>
      <c r="H27" s="116"/>
      <c r="I27" s="116"/>
      <c r="J27" s="116"/>
      <c r="K27" s="114">
        <f>D27+E27+F27*PCG!$C$5+G27*PCG!$C$6+H27+I27+J27</f>
        <v>9.119413637603321</v>
      </c>
      <c r="Q27" s="31" t="s">
        <v>855</v>
      </c>
      <c r="R27" s="111">
        <f t="shared" si="2"/>
        <v>79.830584064538655</v>
      </c>
      <c r="S27" s="112">
        <f t="shared" si="3"/>
        <v>79.830584064538655</v>
      </c>
      <c r="T27" s="113">
        <f t="shared" si="4"/>
        <v>3.1973001046724315E-3</v>
      </c>
      <c r="W27" s="114">
        <f t="shared" si="8"/>
        <v>0.9945819605986459</v>
      </c>
    </row>
    <row r="28" spans="1:23" x14ac:dyDescent="0.25">
      <c r="A28" s="6">
        <v>1</v>
      </c>
      <c r="B28" s="13" t="s">
        <v>884</v>
      </c>
      <c r="C28" s="13" t="s">
        <v>862</v>
      </c>
      <c r="D28" s="116"/>
      <c r="E28" s="116"/>
      <c r="F28" s="114">
        <f>'CH4'!AE434</f>
        <v>6.6828482128752436</v>
      </c>
      <c r="G28" s="114">
        <f>N2O!AE434</f>
        <v>0.10182771931337938</v>
      </c>
      <c r="H28" s="116"/>
      <c r="I28" s="116"/>
      <c r="J28" s="116"/>
      <c r="K28" s="114">
        <f>D28+E28+F28*PCG!$C$5+G28*PCG!$C$6+H28+I28+J28</f>
        <v>197.41586567726813</v>
      </c>
      <c r="Q28" s="31" t="s">
        <v>861</v>
      </c>
      <c r="R28" s="111">
        <f t="shared" si="2"/>
        <v>78.110869046037408</v>
      </c>
      <c r="S28" s="112">
        <f t="shared" si="3"/>
        <v>78.110869046037408</v>
      </c>
      <c r="T28" s="113">
        <f t="shared" si="4"/>
        <v>3.1284236825205453E-3</v>
      </c>
      <c r="W28" s="114">
        <f t="shared" si="8"/>
        <v>0.99771038428116643</v>
      </c>
    </row>
    <row r="29" spans="1:23" x14ac:dyDescent="0.25">
      <c r="A29" s="6">
        <v>1</v>
      </c>
      <c r="B29" s="6" t="s">
        <v>885</v>
      </c>
      <c r="C29" s="31" t="s">
        <v>743</v>
      </c>
      <c r="D29" s="32">
        <f>D30+D31</f>
        <v>614.54545428671224</v>
      </c>
      <c r="E29" s="32">
        <f t="shared" ref="E29:K29" si="12">E30+E31</f>
        <v>0</v>
      </c>
      <c r="F29" s="32">
        <f t="shared" si="12"/>
        <v>0</v>
      </c>
      <c r="G29" s="32">
        <f t="shared" si="12"/>
        <v>7.2498342019369107E-5</v>
      </c>
      <c r="H29" s="32">
        <f t="shared" si="12"/>
        <v>331.68421793280817</v>
      </c>
      <c r="I29" s="32">
        <f t="shared" si="12"/>
        <v>0</v>
      </c>
      <c r="J29" s="32">
        <f t="shared" si="12"/>
        <v>5.1883389959326394</v>
      </c>
      <c r="K29" s="32">
        <f t="shared" si="12"/>
        <v>951.43961572137482</v>
      </c>
      <c r="Q29" s="31" t="s">
        <v>859</v>
      </c>
      <c r="R29" s="111">
        <f t="shared" si="2"/>
        <v>19.4857625</v>
      </c>
      <c r="S29" s="112">
        <f t="shared" si="3"/>
        <v>19.4857625</v>
      </c>
      <c r="T29" s="113">
        <f t="shared" si="4"/>
        <v>7.8042558764826919E-4</v>
      </c>
      <c r="W29" s="114">
        <f t="shared" si="8"/>
        <v>0.99849080986881467</v>
      </c>
    </row>
    <row r="30" spans="1:23" x14ac:dyDescent="0.25">
      <c r="A30" s="6">
        <v>1</v>
      </c>
      <c r="B30" s="13" t="s">
        <v>886</v>
      </c>
      <c r="C30" s="13" t="s">
        <v>878</v>
      </c>
      <c r="D30" s="114">
        <f>'CO2'!AE112+'CO2'!AE122+'CO2'!AE141</f>
        <v>602.9887334876463</v>
      </c>
      <c r="E30" s="116"/>
      <c r="F30" s="114">
        <f>'CH4'!AE112+'CH4'!AE122+'CH4'!AE141</f>
        <v>0</v>
      </c>
      <c r="G30" s="114">
        <f>N2O!AE112+N2O!AE122+N2O!AE141</f>
        <v>0</v>
      </c>
      <c r="H30" s="116"/>
      <c r="I30" s="116"/>
      <c r="J30" s="116"/>
      <c r="K30" s="114">
        <f>D30+E30+F30*PCG!$C$5+G30*PCG!$C$6+H30+I30+J30</f>
        <v>602.9887334876463</v>
      </c>
      <c r="Q30" s="31" t="s">
        <v>893</v>
      </c>
      <c r="R30" s="111">
        <f t="shared" si="2"/>
        <v>14.978447061614208</v>
      </c>
      <c r="S30" s="112">
        <f t="shared" si="3"/>
        <v>14.978447061614208</v>
      </c>
      <c r="T30" s="113">
        <f t="shared" si="4"/>
        <v>5.9990279313518061E-4</v>
      </c>
      <c r="W30" s="114">
        <f t="shared" si="8"/>
        <v>0.99909071266194982</v>
      </c>
    </row>
    <row r="31" spans="1:23" x14ac:dyDescent="0.25">
      <c r="A31" s="6">
        <v>1</v>
      </c>
      <c r="B31" s="13" t="s">
        <v>888</v>
      </c>
      <c r="C31" s="13" t="s">
        <v>850</v>
      </c>
      <c r="D31" s="114">
        <f>'CO2'!AE149+'CO2'!AE160+'CO2'!AE173+'CO2'!AE187</f>
        <v>11.556720799065909</v>
      </c>
      <c r="E31" s="116"/>
      <c r="F31" s="114">
        <f>'CH4'!AE149+'CH4'!AE160+'CH4'!AE173+'CH4'!AE187</f>
        <v>0</v>
      </c>
      <c r="G31" s="114">
        <f>N2O!AE149+N2O!AE160+N2O!AE173+N2O!AE187</f>
        <v>7.2498342019369107E-5</v>
      </c>
      <c r="H31" s="114">
        <f>HFC!AE149+HFC!AE160+HFC!AE173+HFC!AE187</f>
        <v>331.68421793280817</v>
      </c>
      <c r="I31" s="114">
        <f>PFC!AE149+PFC!AE160+PFC!AE173+PFC!AE187</f>
        <v>0</v>
      </c>
      <c r="J31" s="114">
        <f>'SF6'!AE149+'SF6'!AE160+'SF6'!AE173+'SF6'!AE187</f>
        <v>5.1883389959326394</v>
      </c>
      <c r="K31" s="114">
        <f>D31+E31+F31*PCG!$C$5+G31*PCG!$C$6+H31+I31+J31</f>
        <v>348.45088223372852</v>
      </c>
      <c r="Q31" s="31" t="s">
        <v>868</v>
      </c>
      <c r="R31" s="111">
        <f t="shared" si="2"/>
        <v>9.2425779432826758</v>
      </c>
      <c r="S31" s="112">
        <f t="shared" si="3"/>
        <v>9.2425779432826758</v>
      </c>
      <c r="T31" s="113">
        <f t="shared" si="4"/>
        <v>3.7017511235556288E-4</v>
      </c>
      <c r="W31" s="114">
        <f t="shared" si="8"/>
        <v>0.99946088777430542</v>
      </c>
    </row>
    <row r="32" spans="1:23" x14ac:dyDescent="0.25">
      <c r="A32" s="6">
        <v>1</v>
      </c>
      <c r="B32" s="6" t="s">
        <v>889</v>
      </c>
      <c r="C32" s="31" t="s">
        <v>842</v>
      </c>
      <c r="D32" s="32">
        <f t="shared" ref="D32:K32" si="13">SUM(D33:D34)</f>
        <v>30752.512202211299</v>
      </c>
      <c r="E32" s="32">
        <f t="shared" si="13"/>
        <v>-31926.491229274641</v>
      </c>
      <c r="F32" s="32">
        <f t="shared" si="13"/>
        <v>16.564549741204065</v>
      </c>
      <c r="G32" s="32">
        <f t="shared" si="13"/>
        <v>1.0536454140568918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-445.87895014428818</v>
      </c>
      <c r="Q32" s="31" t="s">
        <v>866</v>
      </c>
      <c r="R32" s="111">
        <f t="shared" si="2"/>
        <v>9.119413637603321</v>
      </c>
      <c r="S32" s="112">
        <f t="shared" si="3"/>
        <v>9.119413637603321</v>
      </c>
      <c r="T32" s="113">
        <f t="shared" si="4"/>
        <v>3.6524225044486775E-4</v>
      </c>
      <c r="W32" s="114">
        <f t="shared" si="8"/>
        <v>0.99982613002475029</v>
      </c>
    </row>
    <row r="33" spans="1:23" x14ac:dyDescent="0.25">
      <c r="A33" s="6">
        <v>1</v>
      </c>
      <c r="B33" s="13" t="s">
        <v>890</v>
      </c>
      <c r="C33" s="13" t="s">
        <v>391</v>
      </c>
      <c r="D33" s="146">
        <f>'CO2'!$AE$191</f>
        <v>34.646834201254485</v>
      </c>
      <c r="E33" s="116"/>
      <c r="F33" s="114">
        <f>'CH4'!$AE$191</f>
        <v>15.799525856191384</v>
      </c>
      <c r="G33" s="114">
        <f>N2O!$AE$191</f>
        <v>1.0110750441557048</v>
      </c>
      <c r="H33" s="116"/>
      <c r="I33" s="116"/>
      <c r="J33" s="116"/>
      <c r="K33" s="114">
        <f>D33+E33+F33*PCG!$C$5+G33*PCG!$C$6+H33+I33+J33</f>
        <v>730.93534376443904</v>
      </c>
      <c r="Q33" s="31" t="s">
        <v>875</v>
      </c>
      <c r="R33" s="111">
        <f t="shared" si="2"/>
        <v>3.8753820414721893</v>
      </c>
      <c r="S33" s="112">
        <f t="shared" si="3"/>
        <v>3.8753820414721893</v>
      </c>
      <c r="T33" s="113">
        <f t="shared" si="4"/>
        <v>1.5521318742735794E-4</v>
      </c>
      <c r="W33" s="114">
        <f t="shared" si="8"/>
        <v>0.99998134321217769</v>
      </c>
    </row>
    <row r="34" spans="1:23" x14ac:dyDescent="0.25">
      <c r="A34" s="6">
        <v>1</v>
      </c>
      <c r="B34" s="13" t="s">
        <v>891</v>
      </c>
      <c r="C34" s="13" t="s">
        <v>744</v>
      </c>
      <c r="D34" s="114">
        <f>'CO2'!$AE$297</f>
        <v>30717.865368010043</v>
      </c>
      <c r="E34" s="114">
        <f>'abs CO2'!$AE$297</f>
        <v>-31926.491229274641</v>
      </c>
      <c r="F34" s="146">
        <f>'CH4'!$AE$297</f>
        <v>0.7650238850126827</v>
      </c>
      <c r="G34" s="146">
        <f>N2O!$AE$297</f>
        <v>4.2570369901187052E-2</v>
      </c>
      <c r="H34" s="116"/>
      <c r="I34" s="116"/>
      <c r="J34" s="116"/>
      <c r="K34" s="114">
        <f>D34+E34+F34*PCG!$C$5+G34*PCG!$C$6+H34+I34+J34</f>
        <v>-1176.8142939087272</v>
      </c>
      <c r="Q34" s="31" t="s">
        <v>880</v>
      </c>
      <c r="R34" s="111">
        <f t="shared" si="2"/>
        <v>0.23952875900220183</v>
      </c>
      <c r="S34" s="112">
        <f t="shared" si="3"/>
        <v>0.23952875900220183</v>
      </c>
      <c r="T34" s="113">
        <f t="shared" si="4"/>
        <v>9.5933824762030235E-6</v>
      </c>
      <c r="W34" s="114">
        <f t="shared" si="8"/>
        <v>0.99999093659465388</v>
      </c>
    </row>
    <row r="35" spans="1:23" x14ac:dyDescent="0.25">
      <c r="A35" s="6">
        <v>2</v>
      </c>
      <c r="B35" s="6" t="s">
        <v>837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2405.8836929575436</v>
      </c>
      <c r="Q35" s="31" t="s">
        <v>857</v>
      </c>
      <c r="R35" s="111">
        <f t="shared" si="2"/>
        <v>0.22629622452831702</v>
      </c>
      <c r="S35" s="112">
        <f t="shared" si="3"/>
        <v>0.22629622452831702</v>
      </c>
      <c r="T35" s="113">
        <f t="shared" si="4"/>
        <v>9.0634053458311677E-6</v>
      </c>
      <c r="W35" s="114">
        <f t="shared" si="8"/>
        <v>0.99999999999999967</v>
      </c>
    </row>
    <row r="36" spans="1:23" x14ac:dyDescent="0.25">
      <c r="A36" s="6">
        <v>2</v>
      </c>
      <c r="B36" s="13" t="s">
        <v>838</v>
      </c>
      <c r="C36" s="13" t="s">
        <v>869</v>
      </c>
      <c r="D36" s="116"/>
      <c r="E36" s="116"/>
      <c r="F36" s="116"/>
      <c r="G36" s="116"/>
      <c r="H36" s="116"/>
      <c r="I36" s="116"/>
      <c r="J36" s="116"/>
      <c r="K36" s="114">
        <v>539.2758723370697</v>
      </c>
      <c r="Q36" s="31" t="s">
        <v>882</v>
      </c>
      <c r="R36" s="111">
        <f t="shared" si="2"/>
        <v>0</v>
      </c>
      <c r="S36" s="112">
        <f t="shared" si="3"/>
        <v>0</v>
      </c>
      <c r="T36" s="113">
        <f t="shared" si="4"/>
        <v>0</v>
      </c>
      <c r="W36" s="114">
        <f t="shared" si="8"/>
        <v>0.99999999999999967</v>
      </c>
    </row>
    <row r="37" spans="1:23" x14ac:dyDescent="0.25">
      <c r="A37" s="6">
        <v>2</v>
      </c>
      <c r="B37" s="13" t="s">
        <v>840</v>
      </c>
      <c r="C37" s="13" t="s">
        <v>864</v>
      </c>
      <c r="D37" s="116"/>
      <c r="E37" s="116"/>
      <c r="F37" s="116"/>
      <c r="G37" s="116"/>
      <c r="H37" s="116"/>
      <c r="I37" s="116"/>
      <c r="J37" s="116"/>
      <c r="K37" s="114">
        <v>269.93689272943266</v>
      </c>
      <c r="Q37" s="31" t="s">
        <v>892</v>
      </c>
      <c r="R37" s="111">
        <f t="shared" si="2"/>
        <v>0</v>
      </c>
      <c r="S37" s="112">
        <f t="shared" si="3"/>
        <v>0</v>
      </c>
      <c r="T37" s="113">
        <f t="shared" si="4"/>
        <v>0</v>
      </c>
      <c r="W37" s="114">
        <f t="shared" si="8"/>
        <v>0.99999999999999967</v>
      </c>
    </row>
    <row r="38" spans="1:23" x14ac:dyDescent="0.25">
      <c r="A38" s="6">
        <v>2</v>
      </c>
      <c r="B38" s="13" t="s">
        <v>844</v>
      </c>
      <c r="C38" s="13" t="s">
        <v>843</v>
      </c>
      <c r="D38" s="116"/>
      <c r="E38" s="116"/>
      <c r="F38" s="116"/>
      <c r="G38" s="116"/>
      <c r="H38" s="116"/>
      <c r="I38" s="116"/>
      <c r="J38" s="116"/>
      <c r="K38" s="114">
        <v>1208.4891522506462</v>
      </c>
    </row>
    <row r="39" spans="1:23" x14ac:dyDescent="0.25">
      <c r="A39" s="6">
        <v>2</v>
      </c>
      <c r="B39" s="13" t="s">
        <v>846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373.20332857878122</v>
      </c>
    </row>
    <row r="40" spans="1:23" x14ac:dyDescent="0.25">
      <c r="A40" s="6">
        <v>2</v>
      </c>
      <c r="B40" s="13" t="s">
        <v>849</v>
      </c>
      <c r="C40" s="13" t="s">
        <v>887</v>
      </c>
      <c r="D40" s="116"/>
      <c r="E40" s="116"/>
      <c r="F40" s="116"/>
      <c r="G40" s="116"/>
      <c r="H40" s="116"/>
      <c r="I40" s="116"/>
      <c r="J40" s="116"/>
      <c r="K40" s="114">
        <v>244.50973637942923</v>
      </c>
      <c r="Q40" s="120" t="s">
        <v>240</v>
      </c>
      <c r="S40" s="112">
        <f>SUM(S5:S37)</f>
        <v>24968.123557709459</v>
      </c>
      <c r="T40" s="114">
        <f>SUM(T5:T37)</f>
        <v>0.99999999999999967</v>
      </c>
      <c r="U40">
        <f>T40+W37</f>
        <v>1.9999999999999993</v>
      </c>
    </row>
    <row r="41" spans="1:23" x14ac:dyDescent="0.25">
      <c r="A41" s="6">
        <v>2</v>
      </c>
      <c r="B41" s="13" t="s">
        <v>851</v>
      </c>
      <c r="C41" s="13" t="s">
        <v>872</v>
      </c>
      <c r="D41" s="116"/>
      <c r="E41" s="116"/>
      <c r="F41" s="116"/>
      <c r="G41" s="116"/>
      <c r="H41" s="116"/>
      <c r="I41" s="116"/>
      <c r="J41" s="116"/>
      <c r="K41" s="114">
        <v>128.69359219935203</v>
      </c>
    </row>
    <row r="42" spans="1:23" x14ac:dyDescent="0.25">
      <c r="A42" s="6">
        <v>2</v>
      </c>
      <c r="B42" s="13" t="s">
        <v>854</v>
      </c>
      <c r="C42" s="13" t="s">
        <v>893</v>
      </c>
      <c r="D42" s="116"/>
      <c r="E42" s="116"/>
      <c r="F42" s="116"/>
      <c r="G42" s="116"/>
      <c r="H42" s="116"/>
      <c r="I42" s="116"/>
      <c r="J42" s="116"/>
      <c r="K42" s="114">
        <v>14.978447061614208</v>
      </c>
    </row>
    <row r="43" spans="1:23" x14ac:dyDescent="0.25">
      <c r="A43" s="6">
        <v>2</v>
      </c>
      <c r="B43" s="6" t="s">
        <v>863</v>
      </c>
      <c r="C43" s="31" t="s">
        <v>848</v>
      </c>
      <c r="D43" s="32"/>
      <c r="E43" s="32"/>
      <c r="F43" s="32"/>
      <c r="G43" s="32"/>
      <c r="H43" s="32"/>
      <c r="I43" s="32"/>
      <c r="J43" s="32"/>
      <c r="K43" s="32">
        <f>SUM(K44:K48)</f>
        <v>4.1149108004743908</v>
      </c>
    </row>
    <row r="44" spans="1:23" x14ac:dyDescent="0.25">
      <c r="A44" s="6">
        <v>2</v>
      </c>
      <c r="B44" s="13" t="s">
        <v>865</v>
      </c>
      <c r="C44" s="13" t="s">
        <v>880</v>
      </c>
      <c r="D44" s="116"/>
      <c r="E44" s="116"/>
      <c r="F44" s="116"/>
      <c r="G44" s="116"/>
      <c r="H44" s="116"/>
      <c r="I44" s="116"/>
      <c r="J44" s="116"/>
      <c r="K44" s="114">
        <v>0.23952875900220183</v>
      </c>
    </row>
    <row r="45" spans="1:23" x14ac:dyDescent="0.25">
      <c r="A45" s="6">
        <v>2</v>
      </c>
      <c r="B45" s="13" t="s">
        <v>867</v>
      </c>
      <c r="C45" s="13" t="s">
        <v>875</v>
      </c>
      <c r="D45" s="116"/>
      <c r="E45" s="116"/>
      <c r="F45" s="116"/>
      <c r="G45" s="116"/>
      <c r="H45" s="116"/>
      <c r="I45" s="116"/>
      <c r="J45" s="116"/>
      <c r="K45" s="114">
        <v>3.8753820414721893</v>
      </c>
    </row>
    <row r="46" spans="1:23" x14ac:dyDescent="0.25">
      <c r="A46" s="6">
        <v>2</v>
      </c>
      <c r="B46" s="13" t="s">
        <v>870</v>
      </c>
      <c r="C46" s="13" t="s">
        <v>892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23" x14ac:dyDescent="0.25">
      <c r="A47" s="6">
        <v>2</v>
      </c>
      <c r="B47" s="13" t="s">
        <v>873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23" x14ac:dyDescent="0.25">
      <c r="A48" s="6">
        <v>2</v>
      </c>
      <c r="B48" s="13" t="s">
        <v>876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4" priority="3" operator="lessThan">
      <formula>0</formula>
    </cfRule>
  </conditionalFormatting>
  <conditionalFormatting sqref="C25:C28">
    <cfRule type="cellIs" dxfId="43" priority="2" operator="lessThan">
      <formula>0</formula>
    </cfRule>
  </conditionalFormatting>
  <conditionalFormatting sqref="T40">
    <cfRule type="cellIs" dxfId="42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topLeftCell="A42" zoomScale="70" zoomScaleNormal="70" workbookViewId="0">
      <selection activeCell="V74" sqref="V74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Biobío</v>
      </c>
      <c r="C1">
        <f>'GPC alcances 2018'!C1</f>
        <v>11</v>
      </c>
    </row>
    <row r="2" spans="1:32" x14ac:dyDescent="0.25">
      <c r="C2" s="105" t="s">
        <v>821</v>
      </c>
      <c r="D2" s="106">
        <f>D5-CO2eq!C4</f>
        <v>0</v>
      </c>
      <c r="E2" s="106">
        <f>E5-CO2eq!D4</f>
        <v>0</v>
      </c>
      <c r="F2" s="106">
        <f>F5-CO2eq!E4</f>
        <v>0</v>
      </c>
      <c r="G2" s="106">
        <f>G5-CO2eq!F4</f>
        <v>0</v>
      </c>
      <c r="H2" s="106">
        <f>H5-CO2eq!G4</f>
        <v>0</v>
      </c>
      <c r="I2" s="106">
        <f>I5-CO2eq!H4</f>
        <v>0</v>
      </c>
      <c r="J2" s="106">
        <f>J5-CO2eq!I4</f>
        <v>0</v>
      </c>
      <c r="K2" s="106">
        <f>K5-CO2eq!J4</f>
        <v>0</v>
      </c>
      <c r="L2" s="106">
        <f>L5-CO2eq!K4</f>
        <v>0</v>
      </c>
      <c r="M2" s="106">
        <f>M5-CO2eq!L4</f>
        <v>0</v>
      </c>
      <c r="N2" s="106">
        <f>N5-CO2eq!M4</f>
        <v>0</v>
      </c>
      <c r="O2" s="106">
        <f>O5-CO2eq!N4</f>
        <v>0</v>
      </c>
      <c r="P2" s="106">
        <f>P5-CO2eq!O4</f>
        <v>0</v>
      </c>
      <c r="Q2" s="106">
        <f>Q5-CO2eq!P4</f>
        <v>0</v>
      </c>
      <c r="R2" s="106">
        <f>R5-CO2eq!Q4</f>
        <v>0</v>
      </c>
      <c r="S2" s="106">
        <f>S5-CO2eq!R4</f>
        <v>0</v>
      </c>
      <c r="T2" s="106">
        <f>T5-CO2eq!S4</f>
        <v>0</v>
      </c>
      <c r="U2" s="106">
        <f>U5-CO2eq!T4</f>
        <v>0</v>
      </c>
      <c r="V2" s="106">
        <f>V5-CO2eq!U4</f>
        <v>0</v>
      </c>
      <c r="W2" s="106">
        <f>W5-CO2eq!V4</f>
        <v>0</v>
      </c>
      <c r="X2" s="106">
        <f>X5-CO2eq!W4</f>
        <v>0</v>
      </c>
      <c r="Y2" s="106">
        <f>Y5-CO2eq!X4</f>
        <v>0</v>
      </c>
      <c r="Z2" s="106">
        <f>Z5-CO2eq!Y4</f>
        <v>0</v>
      </c>
      <c r="AA2" s="106">
        <f>AA5-CO2eq!Z4</f>
        <v>0</v>
      </c>
      <c r="AB2" s="106">
        <f>AB5-CO2eq!AA4</f>
        <v>0</v>
      </c>
      <c r="AC2" s="106">
        <f>AC5-CO2eq!AB4</f>
        <v>0</v>
      </c>
      <c r="AD2" s="106">
        <f>AD5-CO2eq!AC4</f>
        <v>0</v>
      </c>
      <c r="AE2" s="106">
        <f>AE5-CO2eq!AD4</f>
        <v>0</v>
      </c>
      <c r="AF2" s="106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2107.2635352913248</v>
      </c>
      <c r="E5" s="32">
        <f t="shared" si="0"/>
        <v>4245.4700726222754</v>
      </c>
      <c r="F5" s="32">
        <f t="shared" si="0"/>
        <v>4037.5096197853863</v>
      </c>
      <c r="G5" s="32">
        <f t="shared" si="0"/>
        <v>5031.0500216280761</v>
      </c>
      <c r="H5" s="32">
        <f t="shared" si="0"/>
        <v>5174.6948466013</v>
      </c>
      <c r="I5" s="32">
        <f t="shared" si="0"/>
        <v>4687.6006982978233</v>
      </c>
      <c r="J5" s="32">
        <f t="shared" si="0"/>
        <v>3911.2052331618092</v>
      </c>
      <c r="K5" s="32">
        <f t="shared" si="0"/>
        <v>6212.3375149698541</v>
      </c>
      <c r="L5" s="32">
        <f t="shared" si="0"/>
        <v>3940.7892825904364</v>
      </c>
      <c r="M5" s="32">
        <f t="shared" si="0"/>
        <v>14237.116929765591</v>
      </c>
      <c r="N5" s="32">
        <f t="shared" si="0"/>
        <v>3608.5578630973632</v>
      </c>
      <c r="O5" s="32">
        <f t="shared" si="0"/>
        <v>3319.2400005232703</v>
      </c>
      <c r="P5" s="32">
        <f t="shared" si="0"/>
        <v>8737.0693274083787</v>
      </c>
      <c r="Q5" s="32">
        <f t="shared" si="0"/>
        <v>4857.4730259618273</v>
      </c>
      <c r="R5" s="32">
        <f t="shared" si="0"/>
        <v>5571.4411948654306</v>
      </c>
      <c r="S5" s="32">
        <f t="shared" si="0"/>
        <v>6654.7817966753082</v>
      </c>
      <c r="T5" s="32">
        <f t="shared" si="0"/>
        <v>7246.6021861790268</v>
      </c>
      <c r="U5" s="32">
        <f t="shared" si="0"/>
        <v>15446.576934717255</v>
      </c>
      <c r="V5" s="32">
        <f t="shared" si="0"/>
        <v>13299.682591010556</v>
      </c>
      <c r="W5" s="32">
        <f t="shared" si="0"/>
        <v>10762.401915836053</v>
      </c>
      <c r="X5" s="32">
        <f t="shared" si="0"/>
        <v>4294.8462803747916</v>
      </c>
      <c r="Y5" s="32">
        <f t="shared" si="0"/>
        <v>6685.2947765480239</v>
      </c>
      <c r="Z5" s="32">
        <f t="shared" si="0"/>
        <v>13166.10417291814</v>
      </c>
      <c r="AA5" s="32">
        <f t="shared" si="0"/>
        <v>8598.8696385057447</v>
      </c>
      <c r="AB5" s="32">
        <f t="shared" si="0"/>
        <v>7582.5341221805611</v>
      </c>
      <c r="AC5" s="32">
        <f t="shared" si="0"/>
        <v>12519.326253383761</v>
      </c>
      <c r="AD5" s="32">
        <f t="shared" si="0"/>
        <v>9506.423828345065</v>
      </c>
      <c r="AE5" s="32">
        <f>+AE7+AE18+AE24+AE29+AE32</f>
        <v>26576.934543247051</v>
      </c>
      <c r="AF5" s="32">
        <f>+AF7+AF18+AF24+AF29+AF32</f>
        <v>13189.067456347491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381.32874806443351</v>
      </c>
      <c r="E6" s="32">
        <f t="shared" si="1"/>
        <v>278.1794481755602</v>
      </c>
      <c r="F6" s="32">
        <f t="shared" si="1"/>
        <v>186.28226837351608</v>
      </c>
      <c r="G6" s="32">
        <f t="shared" si="1"/>
        <v>201.08278619734438</v>
      </c>
      <c r="H6" s="32">
        <f t="shared" si="1"/>
        <v>314.93044078401903</v>
      </c>
      <c r="I6" s="32">
        <f t="shared" si="1"/>
        <v>402.39432064071906</v>
      </c>
      <c r="J6" s="32">
        <f t="shared" si="1"/>
        <v>677.12936865950326</v>
      </c>
      <c r="K6" s="32">
        <f t="shared" si="1"/>
        <v>873.61429011188704</v>
      </c>
      <c r="L6" s="32">
        <f t="shared" si="1"/>
        <v>1042.5447184504042</v>
      </c>
      <c r="M6" s="32">
        <f t="shared" si="1"/>
        <v>1361.5000350457854</v>
      </c>
      <c r="N6" s="32">
        <f t="shared" si="1"/>
        <v>1021.2470927853774</v>
      </c>
      <c r="O6" s="32">
        <f t="shared" si="1"/>
        <v>821.15565035781287</v>
      </c>
      <c r="P6" s="32">
        <f t="shared" si="1"/>
        <v>845.57301377539966</v>
      </c>
      <c r="Q6" s="32">
        <f t="shared" si="1"/>
        <v>1009.4803291159072</v>
      </c>
      <c r="R6" s="32">
        <f t="shared" si="1"/>
        <v>1191.3594798735212</v>
      </c>
      <c r="S6" s="32">
        <f t="shared" si="1"/>
        <v>949.69611010697747</v>
      </c>
      <c r="T6" s="32">
        <f t="shared" si="1"/>
        <v>1072.6701574543242</v>
      </c>
      <c r="U6" s="32">
        <f t="shared" si="1"/>
        <v>1851.123720045463</v>
      </c>
      <c r="V6" s="32">
        <f t="shared" si="1"/>
        <v>1603.1135681160708</v>
      </c>
      <c r="W6" s="32">
        <f t="shared" si="1"/>
        <v>1380.5708407437471</v>
      </c>
      <c r="X6" s="32">
        <f t="shared" si="1"/>
        <v>1650.0619436565842</v>
      </c>
      <c r="Y6" s="32">
        <f t="shared" si="1"/>
        <v>1936.5005791269684</v>
      </c>
      <c r="Z6" s="32">
        <f t="shared" si="1"/>
        <v>2086.9421067027638</v>
      </c>
      <c r="AA6" s="32">
        <f t="shared" si="1"/>
        <v>2243.9880014124724</v>
      </c>
      <c r="AB6" s="32">
        <f t="shared" si="1"/>
        <v>1913.9781330605128</v>
      </c>
      <c r="AC6" s="32">
        <f t="shared" si="1"/>
        <v>1962.3230342519082</v>
      </c>
      <c r="AD6" s="32">
        <f t="shared" si="1"/>
        <v>2059.4492519671285</v>
      </c>
      <c r="AE6" s="32">
        <f>AE35+AE43</f>
        <v>1814.0081508500189</v>
      </c>
      <c r="AF6" s="32">
        <f>AF35+AF43</f>
        <v>2409.9986037580179</v>
      </c>
    </row>
    <row r="7" spans="1:32" x14ac:dyDescent="0.25">
      <c r="A7" s="6">
        <v>1</v>
      </c>
      <c r="B7" s="6" t="s">
        <v>837</v>
      </c>
      <c r="C7" s="31" t="s">
        <v>834</v>
      </c>
      <c r="D7" s="32">
        <f t="shared" ref="D7:AF7" si="2">SUM(D8:D11,D14:D17)</f>
        <v>4927.6668647116639</v>
      </c>
      <c r="E7" s="32">
        <f t="shared" si="2"/>
        <v>4694.1191468236493</v>
      </c>
      <c r="F7" s="32">
        <f t="shared" si="2"/>
        <v>4819.1852866060472</v>
      </c>
      <c r="G7" s="32">
        <f t="shared" si="2"/>
        <v>4857.4223279082107</v>
      </c>
      <c r="H7" s="32">
        <f t="shared" si="2"/>
        <v>4447.7941933595312</v>
      </c>
      <c r="I7" s="32">
        <f t="shared" si="2"/>
        <v>4325.224567180132</v>
      </c>
      <c r="J7" s="32">
        <f t="shared" si="2"/>
        <v>5031.2594777419781</v>
      </c>
      <c r="K7" s="32">
        <f t="shared" si="2"/>
        <v>5289.7949999832608</v>
      </c>
      <c r="L7" s="32">
        <f t="shared" si="2"/>
        <v>5821.400049204829</v>
      </c>
      <c r="M7" s="32">
        <f t="shared" si="2"/>
        <v>5725.370663625521</v>
      </c>
      <c r="N7" s="32">
        <f t="shared" si="2"/>
        <v>5368.9354387630774</v>
      </c>
      <c r="O7" s="32">
        <f t="shared" si="2"/>
        <v>5238.4608618952243</v>
      </c>
      <c r="P7" s="32">
        <f t="shared" si="2"/>
        <v>5434.0840507999746</v>
      </c>
      <c r="Q7" s="32">
        <f t="shared" si="2"/>
        <v>5584.5765532186033</v>
      </c>
      <c r="R7" s="32">
        <f t="shared" si="2"/>
        <v>6290.8033316336769</v>
      </c>
      <c r="S7" s="32">
        <f t="shared" si="2"/>
        <v>5738.589710049423</v>
      </c>
      <c r="T7" s="32">
        <f t="shared" si="2"/>
        <v>6126.4158286720485</v>
      </c>
      <c r="U7" s="32">
        <f t="shared" si="2"/>
        <v>7007.7423709347995</v>
      </c>
      <c r="V7" s="32">
        <f t="shared" si="2"/>
        <v>6483.7488242039299</v>
      </c>
      <c r="W7" s="32">
        <f t="shared" si="2"/>
        <v>5854.3701590657793</v>
      </c>
      <c r="X7" s="32">
        <f t="shared" si="2"/>
        <v>3415.8812589297822</v>
      </c>
      <c r="Y7" s="32">
        <f t="shared" si="2"/>
        <v>5471.3562216208302</v>
      </c>
      <c r="Z7" s="32">
        <f t="shared" si="2"/>
        <v>7978.2783212271706</v>
      </c>
      <c r="AA7" s="32">
        <f t="shared" si="2"/>
        <v>8214.9950438590349</v>
      </c>
      <c r="AB7" s="32">
        <f t="shared" si="2"/>
        <v>6084.2891868413435</v>
      </c>
      <c r="AC7" s="32">
        <f t="shared" si="2"/>
        <v>8711.3945728045455</v>
      </c>
      <c r="AD7" s="32">
        <f t="shared" si="2"/>
        <v>8739.1922442408468</v>
      </c>
      <c r="AE7" s="32">
        <f t="shared" si="2"/>
        <v>9427.7402159588073</v>
      </c>
      <c r="AF7" s="32">
        <f t="shared" si="2"/>
        <v>8888.7992887778455</v>
      </c>
    </row>
    <row r="8" spans="1:32" x14ac:dyDescent="0.25">
      <c r="A8" s="6">
        <v>1</v>
      </c>
      <c r="B8" s="13" t="s">
        <v>838</v>
      </c>
      <c r="C8" s="13" t="s">
        <v>839</v>
      </c>
      <c r="D8" s="115">
        <f>CO2eq!C55</f>
        <v>200.17906045441913</v>
      </c>
      <c r="E8" s="115">
        <f>CO2eq!D55</f>
        <v>206.76101772726167</v>
      </c>
      <c r="F8" s="115">
        <f>CO2eq!E55</f>
        <v>233.24661727972742</v>
      </c>
      <c r="G8" s="115">
        <f>CO2eq!F55</f>
        <v>260.27398948739966</v>
      </c>
      <c r="H8" s="115">
        <f>CO2eq!G55</f>
        <v>257.81309447528145</v>
      </c>
      <c r="I8" s="115">
        <f>CO2eq!H55</f>
        <v>263.58600219928252</v>
      </c>
      <c r="J8" s="115">
        <f>CO2eq!I55</f>
        <v>251.56135177867867</v>
      </c>
      <c r="K8" s="115">
        <f>CO2eq!J55</f>
        <v>249.85025199496044</v>
      </c>
      <c r="L8" s="115">
        <f>CO2eq!K55</f>
        <v>229.85945858015984</v>
      </c>
      <c r="M8" s="115">
        <f>CO2eq!L55</f>
        <v>249.80190113231509</v>
      </c>
      <c r="N8" s="115">
        <f>CO2eq!M55</f>
        <v>260.58979554714125</v>
      </c>
      <c r="O8" s="115">
        <f>CO2eq!N55</f>
        <v>267.5769356923152</v>
      </c>
      <c r="P8" s="115">
        <f>CO2eq!O55</f>
        <v>253.75872322638307</v>
      </c>
      <c r="Q8" s="115">
        <f>CO2eq!P55</f>
        <v>228.99322457919791</v>
      </c>
      <c r="R8" s="115">
        <f>CO2eq!Q55</f>
        <v>241.69978362190707</v>
      </c>
      <c r="S8" s="115">
        <f>CO2eq!R55</f>
        <v>235.52183654859556</v>
      </c>
      <c r="T8" s="115">
        <f>CO2eq!S55</f>
        <v>237.34536039721633</v>
      </c>
      <c r="U8" s="115">
        <f>CO2eq!T55</f>
        <v>252.51073024539025</v>
      </c>
      <c r="V8" s="115">
        <f>CO2eq!U55</f>
        <v>239.67934463523991</v>
      </c>
      <c r="W8" s="115">
        <f>CO2eq!V55</f>
        <v>251.55248811528611</v>
      </c>
      <c r="X8" s="115">
        <f>CO2eq!W55</f>
        <v>256.1895824609403</v>
      </c>
      <c r="Y8" s="115">
        <f>CO2eq!X55</f>
        <v>257.29618493957099</v>
      </c>
      <c r="Z8" s="115">
        <f>CO2eq!Y55</f>
        <v>255.38715845650924</v>
      </c>
      <c r="AA8" s="115">
        <f>CO2eq!Z55</f>
        <v>263.96264306306273</v>
      </c>
      <c r="AB8" s="115">
        <f>CO2eq!AA55</f>
        <v>252.35018484057207</v>
      </c>
      <c r="AC8" s="115">
        <f>CO2eq!AB55</f>
        <v>287.03188586515932</v>
      </c>
      <c r="AD8" s="115">
        <f>CO2eq!AC55</f>
        <v>300.28815201055704</v>
      </c>
      <c r="AE8" s="115">
        <f>CO2eq!AD55</f>
        <v>288.11162174232652</v>
      </c>
      <c r="AF8" s="115">
        <f>CO2eq!AE55</f>
        <v>322.29713725792016</v>
      </c>
    </row>
    <row r="9" spans="1:32" x14ac:dyDescent="0.25">
      <c r="A9" s="6">
        <v>1</v>
      </c>
      <c r="B9" s="13" t="s">
        <v>840</v>
      </c>
      <c r="C9" s="13" t="s">
        <v>841</v>
      </c>
      <c r="D9" s="115">
        <f>CO2eq!C54</f>
        <v>22.651171122876423</v>
      </c>
      <c r="E9" s="115">
        <f>CO2eq!D54</f>
        <v>23.096867956496325</v>
      </c>
      <c r="F9" s="115">
        <f>CO2eq!E54</f>
        <v>24.759585059394087</v>
      </c>
      <c r="G9" s="115">
        <f>CO2eq!F54</f>
        <v>14.612213603028838</v>
      </c>
      <c r="H9" s="115">
        <f>CO2eq!G54</f>
        <v>26.459290056681468</v>
      </c>
      <c r="I9" s="115">
        <f>CO2eq!H54</f>
        <v>26.099614247339112</v>
      </c>
      <c r="J9" s="115">
        <f>CO2eq!I54</f>
        <v>33.416376217354177</v>
      </c>
      <c r="K9" s="115">
        <f>CO2eq!J54</f>
        <v>49.843214313256709</v>
      </c>
      <c r="L9" s="115">
        <f>CO2eq!K54</f>
        <v>28.390715501323374</v>
      </c>
      <c r="M9" s="115">
        <f>CO2eq!L54</f>
        <v>31.195441564291254</v>
      </c>
      <c r="N9" s="115">
        <f>CO2eq!M54</f>
        <v>33.194152250690863</v>
      </c>
      <c r="O9" s="115">
        <f>CO2eq!N54</f>
        <v>28.970756223868271</v>
      </c>
      <c r="P9" s="115">
        <f>CO2eq!O54</f>
        <v>34.112053812021301</v>
      </c>
      <c r="Q9" s="115">
        <f>CO2eq!P54</f>
        <v>39.660122267562627</v>
      </c>
      <c r="R9" s="115">
        <f>CO2eq!Q54</f>
        <v>46.287510396306686</v>
      </c>
      <c r="S9" s="115">
        <f>CO2eq!R54</f>
        <v>39.702391972288986</v>
      </c>
      <c r="T9" s="115">
        <f>CO2eq!S54</f>
        <v>40.44257186719345</v>
      </c>
      <c r="U9" s="115">
        <f>CO2eq!T54</f>
        <v>46.713072239513551</v>
      </c>
      <c r="V9" s="115">
        <f>CO2eq!U54</f>
        <v>70.156354738057942</v>
      </c>
      <c r="W9" s="115">
        <f>CO2eq!V54</f>
        <v>69.381113337481864</v>
      </c>
      <c r="X9" s="115">
        <f>CO2eq!W54</f>
        <v>91.241593194718348</v>
      </c>
      <c r="Y9" s="115">
        <f>CO2eq!X54</f>
        <v>90.809822687672877</v>
      </c>
      <c r="Z9" s="115">
        <f>CO2eq!Y54</f>
        <v>88.897487391848614</v>
      </c>
      <c r="AA9" s="115">
        <f>CO2eq!Z54</f>
        <v>66.708667381121217</v>
      </c>
      <c r="AB9" s="115">
        <f>CO2eq!AA54</f>
        <v>72.803140655949804</v>
      </c>
      <c r="AC9" s="115">
        <f>CO2eq!AB54</f>
        <v>72.386411898867522</v>
      </c>
      <c r="AD9" s="115">
        <f>CO2eq!AC54</f>
        <v>104.90825287260012</v>
      </c>
      <c r="AE9" s="115">
        <f>CO2eq!AD54</f>
        <v>121.16427912863691</v>
      </c>
      <c r="AF9" s="115">
        <f>CO2eq!AE54</f>
        <v>123.34667720431817</v>
      </c>
    </row>
    <row r="10" spans="1:32" x14ac:dyDescent="0.25">
      <c r="A10" s="6">
        <v>1</v>
      </c>
      <c r="B10" s="13" t="s">
        <v>844</v>
      </c>
      <c r="C10" s="13" t="s">
        <v>44</v>
      </c>
      <c r="D10" s="115">
        <f>CO2eq!C17</f>
        <v>1903.8415617063583</v>
      </c>
      <c r="E10" s="115">
        <f>CO2eq!D17</f>
        <v>1912.5198021756239</v>
      </c>
      <c r="F10" s="115">
        <f>CO2eq!E17</f>
        <v>2300.2359121580225</v>
      </c>
      <c r="G10" s="115">
        <f>CO2eq!F17</f>
        <v>2375.0587728614664</v>
      </c>
      <c r="H10" s="115">
        <f>CO2eq!G17</f>
        <v>2285.476608961781</v>
      </c>
      <c r="I10" s="115">
        <f>CO2eq!H17</f>
        <v>2361.5979549452354</v>
      </c>
      <c r="J10" s="115">
        <f>CO2eq!I17</f>
        <v>2267.2509850963002</v>
      </c>
      <c r="K10" s="115">
        <f>CO2eq!J17</f>
        <v>2837.8885894868681</v>
      </c>
      <c r="L10" s="115">
        <f>CO2eq!K17</f>
        <v>2790.1640363758816</v>
      </c>
      <c r="M10" s="115">
        <f>CO2eq!L17</f>
        <v>2769.5909632433263</v>
      </c>
      <c r="N10" s="115">
        <f>CO2eq!M17</f>
        <v>2826.5529338999627</v>
      </c>
      <c r="O10" s="115">
        <f>CO2eq!N17</f>
        <v>2741.832945476222</v>
      </c>
      <c r="P10" s="115">
        <f>CO2eq!O17</f>
        <v>2607.4753659862495</v>
      </c>
      <c r="Q10" s="115">
        <f>CO2eq!P17</f>
        <v>2813.729432719751</v>
      </c>
      <c r="R10" s="115">
        <f>CO2eq!Q17</f>
        <v>2688.7687860737142</v>
      </c>
      <c r="S10" s="115">
        <f>CO2eq!R17</f>
        <v>3021.7168167404457</v>
      </c>
      <c r="T10" s="115">
        <f>CO2eq!S17</f>
        <v>3273.0268295076385</v>
      </c>
      <c r="U10" s="115">
        <f>CO2eq!T17</f>
        <v>3192.4051984275447</v>
      </c>
      <c r="V10" s="115">
        <f>CO2eq!U17</f>
        <v>2848.9551066417675</v>
      </c>
      <c r="W10" s="115">
        <f>CO2eq!V17</f>
        <v>2532.3148185717182</v>
      </c>
      <c r="X10" s="115">
        <f>CO2eq!W17</f>
        <v>1584.2750414648767</v>
      </c>
      <c r="Y10" s="115">
        <f>CO2eq!X17</f>
        <v>1993.440551269719</v>
      </c>
      <c r="Z10" s="115">
        <f>CO2eq!Y17</f>
        <v>2731.648885011864</v>
      </c>
      <c r="AA10" s="115">
        <f>CO2eq!Z17</f>
        <v>1869.5794858089355</v>
      </c>
      <c r="AB10" s="115">
        <f>CO2eq!AA17</f>
        <v>1904.2237418111756</v>
      </c>
      <c r="AC10" s="115">
        <f>CO2eq!AB17</f>
        <v>1629.5779319349995</v>
      </c>
      <c r="AD10" s="115">
        <f>CO2eq!AC17</f>
        <v>1810.1679382034465</v>
      </c>
      <c r="AE10" s="115">
        <f>CO2eq!AD17</f>
        <v>1561.0448665439071</v>
      </c>
      <c r="AF10" s="115">
        <f>CO2eq!AE17</f>
        <v>1623.2763812727937</v>
      </c>
    </row>
    <row r="11" spans="1:32" x14ac:dyDescent="0.25">
      <c r="A11" s="6">
        <v>1</v>
      </c>
      <c r="B11" s="13" t="s">
        <v>846</v>
      </c>
      <c r="C11" s="13" t="s">
        <v>847</v>
      </c>
      <c r="D11" s="117">
        <f t="shared" ref="D11:AD11" si="3">+D12+D13</f>
        <v>1627.2879542172768</v>
      </c>
      <c r="E11" s="117">
        <f t="shared" si="3"/>
        <v>1438.3180050802787</v>
      </c>
      <c r="F11" s="117">
        <f t="shared" si="3"/>
        <v>1393.5898608896377</v>
      </c>
      <c r="G11" s="117">
        <f t="shared" si="3"/>
        <v>1467.6845763460913</v>
      </c>
      <c r="H11" s="117">
        <f t="shared" si="3"/>
        <v>1296.2701140845445</v>
      </c>
      <c r="I11" s="117">
        <f t="shared" si="3"/>
        <v>1258.8489145950111</v>
      </c>
      <c r="J11" s="117">
        <f t="shared" si="3"/>
        <v>2064.3171726330957</v>
      </c>
      <c r="K11" s="117">
        <f t="shared" si="3"/>
        <v>1831.7698267420612</v>
      </c>
      <c r="L11" s="117">
        <f t="shared" si="3"/>
        <v>2535.0210701671226</v>
      </c>
      <c r="M11" s="117">
        <f t="shared" si="3"/>
        <v>2445.4262135208182</v>
      </c>
      <c r="N11" s="117">
        <f t="shared" si="3"/>
        <v>2003.3470089332804</v>
      </c>
      <c r="O11" s="117">
        <f t="shared" si="3"/>
        <v>1977.1490037542324</v>
      </c>
      <c r="P11" s="117">
        <f t="shared" si="3"/>
        <v>2317.3640379396602</v>
      </c>
      <c r="Q11" s="117">
        <f t="shared" si="3"/>
        <v>2286.6054276025984</v>
      </c>
      <c r="R11" s="117">
        <f t="shared" si="3"/>
        <v>3066.275152900771</v>
      </c>
      <c r="S11" s="117">
        <f t="shared" si="3"/>
        <v>2233.6398614830091</v>
      </c>
      <c r="T11" s="117">
        <f t="shared" si="3"/>
        <v>2414.977383570962</v>
      </c>
      <c r="U11" s="117">
        <f t="shared" si="3"/>
        <v>3315.5226670724524</v>
      </c>
      <c r="V11" s="117">
        <f t="shared" si="3"/>
        <v>3070.4527951174969</v>
      </c>
      <c r="W11" s="117">
        <f t="shared" si="3"/>
        <v>2749.0964808802896</v>
      </c>
      <c r="X11" s="117">
        <f t="shared" si="3"/>
        <v>1219.1341478749393</v>
      </c>
      <c r="Y11" s="117">
        <f t="shared" si="3"/>
        <v>2764.0032617504758</v>
      </c>
      <c r="Z11" s="117">
        <f t="shared" si="3"/>
        <v>4547.4068095663588</v>
      </c>
      <c r="AA11" s="117">
        <f t="shared" si="3"/>
        <v>5716.4231803971825</v>
      </c>
      <c r="AB11" s="117">
        <f t="shared" si="3"/>
        <v>3500.5704580173997</v>
      </c>
      <c r="AC11" s="117">
        <f t="shared" si="3"/>
        <v>6471.4176697077846</v>
      </c>
      <c r="AD11" s="117">
        <f t="shared" si="3"/>
        <v>6288.8243739085574</v>
      </c>
      <c r="AE11" s="117">
        <f>+AE12+AE13</f>
        <v>7235.5825257228107</v>
      </c>
      <c r="AF11" s="117">
        <f>+AF12+AF13</f>
        <v>6642.2255812077101</v>
      </c>
    </row>
    <row r="12" spans="1:32" x14ac:dyDescent="0.25">
      <c r="A12" s="6">
        <v>1</v>
      </c>
      <c r="B12" s="13" t="s">
        <v>849</v>
      </c>
      <c r="C12" s="13" t="s">
        <v>42</v>
      </c>
      <c r="D12" s="115">
        <f>CO2eq!C8-CO2eq!C10</f>
        <v>1104.443108761056</v>
      </c>
      <c r="E12" s="115">
        <f>CO2eq!D8-CO2eq!D10</f>
        <v>1139.7057201156326</v>
      </c>
      <c r="F12" s="115">
        <f>CO2eq!E8-CO2eq!E10</f>
        <v>1237.7758506562107</v>
      </c>
      <c r="G12" s="115">
        <f>CO2eq!F8-CO2eq!F10</f>
        <v>1285.0748836120222</v>
      </c>
      <c r="H12" s="115">
        <f>CO2eq!G8-CO2eq!G10</f>
        <v>984.36606808179772</v>
      </c>
      <c r="I12" s="115">
        <f>CO2eq!H8-CO2eq!H10</f>
        <v>930.10832188206518</v>
      </c>
      <c r="J12" s="115">
        <f>CO2eq!I8-CO2eq!I10</f>
        <v>996.50872169633203</v>
      </c>
      <c r="K12" s="115">
        <f>CO2eq!J8-CO2eq!J10</f>
        <v>827.2877950672688</v>
      </c>
      <c r="L12" s="115">
        <f>CO2eq!K8-CO2eq!K10</f>
        <v>1312.150398386055</v>
      </c>
      <c r="M12" s="115">
        <f>CO2eq!L8-CO2eq!L10</f>
        <v>964.60464364155951</v>
      </c>
      <c r="N12" s="115">
        <f>CO2eq!M8-CO2eq!M10</f>
        <v>864.3544127777966</v>
      </c>
      <c r="O12" s="115">
        <f>CO2eq!N8-CO2eq!N10</f>
        <v>1016.5346355301582</v>
      </c>
      <c r="P12" s="115">
        <f>CO2eq!O8-CO2eq!O10</f>
        <v>1364.4293559110113</v>
      </c>
      <c r="Q12" s="115">
        <f>CO2eq!P8-CO2eq!P10</f>
        <v>1321.3860593237321</v>
      </c>
      <c r="R12" s="115">
        <f>CO2eq!Q8-CO2eq!Q10</f>
        <v>1992.2925550990374</v>
      </c>
      <c r="S12" s="115">
        <f>CO2eq!R8-CO2eq!R10</f>
        <v>1382.9097327540749</v>
      </c>
      <c r="T12" s="115">
        <f>CO2eq!S8-CO2eq!S10</f>
        <v>1241.1919845020557</v>
      </c>
      <c r="U12" s="115">
        <f>CO2eq!T8-CO2eq!T10</f>
        <v>1387.4897820925662</v>
      </c>
      <c r="V12" s="115">
        <f>CO2eq!U8-CO2eq!U10</f>
        <v>1245.5174463810567</v>
      </c>
      <c r="W12" s="115">
        <f>CO2eq!V8-CO2eq!V10</f>
        <v>1081.8767562760327</v>
      </c>
      <c r="X12" s="115">
        <f>CO2eq!W8-CO2eq!W10</f>
        <v>603.07864643921198</v>
      </c>
      <c r="Y12" s="115">
        <f>CO2eq!X8-CO2eq!X10</f>
        <v>798.61227502482711</v>
      </c>
      <c r="Z12" s="115">
        <f>CO2eq!Y8-CO2eq!Y10</f>
        <v>750.00753254714573</v>
      </c>
      <c r="AA12" s="115">
        <f>CO2eq!Z8-CO2eq!Z10</f>
        <v>1008.6756575195623</v>
      </c>
      <c r="AB12" s="115">
        <f>CO2eq!AA8-CO2eq!AA10</f>
        <v>563.63228505163761</v>
      </c>
      <c r="AC12" s="115">
        <f>CO2eq!AB8-CO2eq!AB10</f>
        <v>504.93006772999797</v>
      </c>
      <c r="AD12" s="115">
        <f>CO2eq!AC8-CO2eq!AC10</f>
        <v>216.13256349026506</v>
      </c>
      <c r="AE12" s="115">
        <f>CO2eq!AD8-CO2eq!AD10</f>
        <v>216.39261949440788</v>
      </c>
      <c r="AF12" s="115">
        <f>CO2eq!AE8-CO2eq!AE10</f>
        <v>283.16956049605778</v>
      </c>
    </row>
    <row r="13" spans="1:32" x14ac:dyDescent="0.25">
      <c r="A13" s="6">
        <v>1</v>
      </c>
      <c r="B13" s="13" t="s">
        <v>851</v>
      </c>
      <c r="C13" s="13" t="s">
        <v>852</v>
      </c>
      <c r="D13" s="115">
        <f>CO2eq!C10</f>
        <v>522.84484545622092</v>
      </c>
      <c r="E13" s="115">
        <f>CO2eq!D10</f>
        <v>298.61228496464611</v>
      </c>
      <c r="F13" s="115">
        <f>CO2eq!E10</f>
        <v>155.81401023342715</v>
      </c>
      <c r="G13" s="115">
        <f>CO2eq!F10</f>
        <v>182.60969273406911</v>
      </c>
      <c r="H13" s="115">
        <f>CO2eq!G10</f>
        <v>311.90404600274684</v>
      </c>
      <c r="I13" s="115">
        <f>CO2eq!H10</f>
        <v>328.74059271294601</v>
      </c>
      <c r="J13" s="115">
        <f>CO2eq!I10</f>
        <v>1067.8084509367636</v>
      </c>
      <c r="K13" s="115">
        <f>CO2eq!J10</f>
        <v>1004.4820316747924</v>
      </c>
      <c r="L13" s="115">
        <f>CO2eq!K10</f>
        <v>1222.8706717810676</v>
      </c>
      <c r="M13" s="115">
        <f>CO2eq!L10</f>
        <v>1480.8215698792587</v>
      </c>
      <c r="N13" s="115">
        <f>CO2eq!M10</f>
        <v>1138.9925961554839</v>
      </c>
      <c r="O13" s="115">
        <f>CO2eq!N10</f>
        <v>960.61436822407416</v>
      </c>
      <c r="P13" s="115">
        <f>CO2eq!O10</f>
        <v>952.93468202864892</v>
      </c>
      <c r="Q13" s="115">
        <f>CO2eq!P10</f>
        <v>965.21936827886634</v>
      </c>
      <c r="R13" s="115">
        <f>CO2eq!Q10</f>
        <v>1073.9825978017336</v>
      </c>
      <c r="S13" s="115">
        <f>CO2eq!R10</f>
        <v>850.73012872893423</v>
      </c>
      <c r="T13" s="115">
        <f>CO2eq!S10</f>
        <v>1173.7853990689064</v>
      </c>
      <c r="U13" s="115">
        <f>CO2eq!T10</f>
        <v>1928.0328849798861</v>
      </c>
      <c r="V13" s="115">
        <f>CO2eq!U10</f>
        <v>1824.9353487364401</v>
      </c>
      <c r="W13" s="115">
        <f>CO2eq!V10</f>
        <v>1667.219724604257</v>
      </c>
      <c r="X13" s="115">
        <f>CO2eq!W10</f>
        <v>616.05550143572736</v>
      </c>
      <c r="Y13" s="115">
        <f>CO2eq!X10</f>
        <v>1965.3909867256486</v>
      </c>
      <c r="Z13" s="115">
        <f>CO2eq!Y10</f>
        <v>3797.3992770192131</v>
      </c>
      <c r="AA13" s="115">
        <f>CO2eq!Z10</f>
        <v>4707.7475228776202</v>
      </c>
      <c r="AB13" s="115">
        <f>CO2eq!AA10</f>
        <v>2936.9381729657621</v>
      </c>
      <c r="AC13" s="115">
        <f>CO2eq!AB10</f>
        <v>5966.4876019777867</v>
      </c>
      <c r="AD13" s="115">
        <f>CO2eq!AC10</f>
        <v>6072.6918104182923</v>
      </c>
      <c r="AE13" s="115">
        <f>CO2eq!AD10</f>
        <v>7019.1899062284028</v>
      </c>
      <c r="AF13" s="115">
        <f>CO2eq!AE10</f>
        <v>6359.0560207116523</v>
      </c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59.76664287251797</v>
      </c>
      <c r="E14" s="115">
        <f>CO2eq!D56</f>
        <v>94.815474731729239</v>
      </c>
      <c r="F14" s="115">
        <f>CO2eq!E56</f>
        <v>95.20875367434607</v>
      </c>
      <c r="G14" s="115">
        <f>CO2eq!F56</f>
        <v>77.428317077227732</v>
      </c>
      <c r="H14" s="115">
        <f>CO2eq!G56</f>
        <v>76.197249927421041</v>
      </c>
      <c r="I14" s="115">
        <f>CO2eq!H56</f>
        <v>46.370570035597197</v>
      </c>
      <c r="J14" s="115">
        <f>CO2eq!I56</f>
        <v>134.64721104117319</v>
      </c>
      <c r="K14" s="115">
        <f>CO2eq!J56</f>
        <v>130.80919422261954</v>
      </c>
      <c r="L14" s="115">
        <f>CO2eq!K56</f>
        <v>70.265282308438017</v>
      </c>
      <c r="M14" s="115">
        <f>CO2eq!L56</f>
        <v>79.395410857758918</v>
      </c>
      <c r="N14" s="115">
        <f>CO2eq!M56</f>
        <v>68.097428598391573</v>
      </c>
      <c r="O14" s="115">
        <f>CO2eq!N56</f>
        <v>45.066407938755255</v>
      </c>
      <c r="P14" s="115">
        <f>CO2eq!O56</f>
        <v>58.811372749965386</v>
      </c>
      <c r="Q14" s="115">
        <f>CO2eq!P56</f>
        <v>66.30149280152007</v>
      </c>
      <c r="R14" s="115">
        <f>CO2eq!Q56</f>
        <v>92.307422709075496</v>
      </c>
      <c r="S14" s="115">
        <f>CO2eq!R56</f>
        <v>65.66781555934017</v>
      </c>
      <c r="T14" s="115">
        <f>CO2eq!S56</f>
        <v>49.440537144199347</v>
      </c>
      <c r="U14" s="115">
        <f>CO2eq!T56</f>
        <v>41.830390077096339</v>
      </c>
      <c r="V14" s="115">
        <f>CO2eq!U56</f>
        <v>84.868661790122914</v>
      </c>
      <c r="W14" s="115">
        <f>CO2eq!V56</f>
        <v>101.01153586182994</v>
      </c>
      <c r="X14" s="115">
        <f>CO2eq!W56</f>
        <v>123.43004684974872</v>
      </c>
      <c r="Y14" s="115">
        <f>CO2eq!X56</f>
        <v>185.04234065088431</v>
      </c>
      <c r="Z14" s="115">
        <f>CO2eq!Y56</f>
        <v>132.59993524952006</v>
      </c>
      <c r="AA14" s="115">
        <f>CO2eq!Z56</f>
        <v>69.240577896598765</v>
      </c>
      <c r="AB14" s="115">
        <f>CO2eq!AA56</f>
        <v>84.610194188943694</v>
      </c>
      <c r="AC14" s="115">
        <f>CO2eq!AB56</f>
        <v>51.312361951791601</v>
      </c>
      <c r="AD14" s="115">
        <f>CO2eq!AC56</f>
        <v>74.343449914609891</v>
      </c>
      <c r="AE14" s="115">
        <f>CO2eq!AD56</f>
        <v>103.7538394890456</v>
      </c>
      <c r="AF14" s="115">
        <f>CO2eq!AE56</f>
        <v>79.830584064538655</v>
      </c>
    </row>
    <row r="15" spans="1:32" x14ac:dyDescent="0.25">
      <c r="A15" s="6">
        <v>1</v>
      </c>
      <c r="B15" s="13" t="s">
        <v>856</v>
      </c>
      <c r="C15" s="13" t="s">
        <v>857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0.42123980888394891</v>
      </c>
      <c r="Y15" s="115">
        <f>CO2eq!X60</f>
        <v>0.43773542832681889</v>
      </c>
      <c r="Z15" s="115">
        <f>CO2eq!Y60</f>
        <v>2.378500841389048</v>
      </c>
      <c r="AA15" s="115">
        <f>CO2eq!Z60</f>
        <v>3.1188982732587274</v>
      </c>
      <c r="AB15" s="115">
        <f>CO2eq!AA60</f>
        <v>2.9653640830453902</v>
      </c>
      <c r="AC15" s="115">
        <f>CO2eq!AB60</f>
        <v>2.1321530272917477</v>
      </c>
      <c r="AD15" s="115">
        <f>CO2eq!AC60</f>
        <v>0.15045315857211053</v>
      </c>
      <c r="AE15" s="115">
        <f>CO2eq!AD60</f>
        <v>0.52588213992103394</v>
      </c>
      <c r="AF15" s="115">
        <f>CO2eq!AE60</f>
        <v>0.22629622452831702</v>
      </c>
    </row>
    <row r="16" spans="1:32" x14ac:dyDescent="0.25">
      <c r="A16" s="6">
        <v>1</v>
      </c>
      <c r="B16" s="13" t="s">
        <v>858</v>
      </c>
      <c r="C16" s="13" t="s">
        <v>859</v>
      </c>
      <c r="D16" s="114">
        <f>CO2eq!C68</f>
        <v>752.29577191306919</v>
      </c>
      <c r="E16" s="114">
        <f>CO2eq!D68</f>
        <v>687.53537910617354</v>
      </c>
      <c r="F16" s="114">
        <f>CO2eq!E68</f>
        <v>501.11101412640528</v>
      </c>
      <c r="G16" s="114">
        <f>CO2eq!F68</f>
        <v>406.25026661689634</v>
      </c>
      <c r="H16" s="114">
        <f>CO2eq!G68</f>
        <v>246.42046392360527</v>
      </c>
      <c r="I16" s="114">
        <f>CO2eq!H68</f>
        <v>185.14955102715845</v>
      </c>
      <c r="J16" s="114">
        <f>CO2eq!I68</f>
        <v>119.72000000000003</v>
      </c>
      <c r="K16" s="114">
        <f>CO2eq!J68</f>
        <v>68.900499999999994</v>
      </c>
      <c r="L16" s="114">
        <f>CO2eq!K68</f>
        <v>58.648745427292866</v>
      </c>
      <c r="M16" s="114">
        <f>CO2eq!L68</f>
        <v>42.148000000000003</v>
      </c>
      <c r="N16" s="114">
        <f>CO2eq!M68</f>
        <v>56.395499999999998</v>
      </c>
      <c r="O16" s="114">
        <f>CO2eq!N68</f>
        <v>63.201500000000003</v>
      </c>
      <c r="P16" s="114">
        <f>CO2eq!O68</f>
        <v>66.594250000000002</v>
      </c>
      <c r="Q16" s="114">
        <f>CO2eq!P68</f>
        <v>69.956249999999997</v>
      </c>
      <c r="R16" s="114">
        <f>CO2eq!Q68</f>
        <v>71.847375</v>
      </c>
      <c r="S16" s="114">
        <f>CO2eq!R68</f>
        <v>70.753699999999995</v>
      </c>
      <c r="T16" s="114">
        <f>CO2eq!S68</f>
        <v>50.569912500000001</v>
      </c>
      <c r="U16" s="114">
        <f>CO2eq!T68</f>
        <v>94.362525000000005</v>
      </c>
      <c r="V16" s="114">
        <f>CO2eq!U68</f>
        <v>108.84218750000001</v>
      </c>
      <c r="W16" s="114">
        <f>CO2eq!V68</f>
        <v>60.6313125</v>
      </c>
      <c r="X16" s="114">
        <f>CO2eq!W68</f>
        <v>54.334224999999996</v>
      </c>
      <c r="Y16" s="114">
        <f>CO2eq!X68</f>
        <v>67.357875000000007</v>
      </c>
      <c r="Z16" s="114">
        <f>CO2eq!Y68</f>
        <v>72.324000000000012</v>
      </c>
      <c r="AA16" s="114">
        <f>CO2eq!Z68</f>
        <v>73.960412500000018</v>
      </c>
      <c r="AB16" s="114">
        <f>CO2eq!AA68</f>
        <v>99.807837500000005</v>
      </c>
      <c r="AC16" s="114">
        <f>CO2eq!AB68</f>
        <v>80.471212500000007</v>
      </c>
      <c r="AD16" s="114">
        <f>CO2eq!AC68</f>
        <v>58.8795875</v>
      </c>
      <c r="AE16" s="114">
        <f>CO2eq!AD68</f>
        <v>36.019012500000002</v>
      </c>
      <c r="AF16" s="114">
        <f>CO2eq!AE68</f>
        <v>19.485762500000003</v>
      </c>
    </row>
    <row r="17" spans="1:32" x14ac:dyDescent="0.25">
      <c r="A17" s="6">
        <v>1</v>
      </c>
      <c r="B17" s="13" t="s">
        <v>860</v>
      </c>
      <c r="C17" s="13" t="s">
        <v>861</v>
      </c>
      <c r="D17" s="114">
        <f>CO2eq!C80</f>
        <v>361.64470242514517</v>
      </c>
      <c r="E17" s="114">
        <f>CO2eq!D80</f>
        <v>331.07260004608617</v>
      </c>
      <c r="F17" s="114">
        <f>CO2eq!E80</f>
        <v>271.03354341851463</v>
      </c>
      <c r="G17" s="114">
        <f>CO2eq!F80</f>
        <v>256.11419191609968</v>
      </c>
      <c r="H17" s="114">
        <f>CO2eq!G80</f>
        <v>259.1573719302163</v>
      </c>
      <c r="I17" s="114">
        <f>CO2eq!H80</f>
        <v>183.57196013050799</v>
      </c>
      <c r="J17" s="114">
        <f>CO2eq!I80</f>
        <v>160.34638097537535</v>
      </c>
      <c r="K17" s="114">
        <f>CO2eq!J80</f>
        <v>120.73342322349498</v>
      </c>
      <c r="L17" s="114">
        <f>CO2eq!K80</f>
        <v>109.05074084461003</v>
      </c>
      <c r="M17" s="114">
        <f>CO2eq!L80</f>
        <v>107.81273330701164</v>
      </c>
      <c r="N17" s="114">
        <f>CO2eq!M80</f>
        <v>120.75861953361158</v>
      </c>
      <c r="O17" s="114">
        <f>CO2eq!N80</f>
        <v>114.66331280983061</v>
      </c>
      <c r="P17" s="114">
        <f>CO2eq!O80</f>
        <v>95.968247085695324</v>
      </c>
      <c r="Q17" s="114">
        <f>CO2eq!P80</f>
        <v>79.330603247973613</v>
      </c>
      <c r="R17" s="114">
        <f>CO2eq!Q80</f>
        <v>83.617300931902207</v>
      </c>
      <c r="S17" s="114">
        <f>CO2eq!R80</f>
        <v>71.587287745744078</v>
      </c>
      <c r="T17" s="114">
        <f>CO2eq!S80</f>
        <v>60.613233684839436</v>
      </c>
      <c r="U17" s="114">
        <f>CO2eq!T80</f>
        <v>64.397787872802752</v>
      </c>
      <c r="V17" s="114">
        <f>CO2eq!U80</f>
        <v>60.794373781243905</v>
      </c>
      <c r="W17" s="114">
        <f>CO2eq!V80</f>
        <v>90.382409799174141</v>
      </c>
      <c r="X17" s="114">
        <f>CO2eq!W80</f>
        <v>86.855382275675268</v>
      </c>
      <c r="Y17" s="114">
        <f>CO2eq!X80</f>
        <v>112.96844989418085</v>
      </c>
      <c r="Z17" s="114">
        <f>CO2eq!Y80</f>
        <v>147.63554470968097</v>
      </c>
      <c r="AA17" s="114">
        <f>CO2eq!Z80</f>
        <v>152.00117853887733</v>
      </c>
      <c r="AB17" s="114">
        <f>CO2eq!AA80</f>
        <v>166.9582657442576</v>
      </c>
      <c r="AC17" s="114">
        <f>CO2eq!AB80</f>
        <v>117.06494591864919</v>
      </c>
      <c r="AD17" s="114">
        <f>CO2eq!AC80</f>
        <v>101.63003667250523</v>
      </c>
      <c r="AE17" s="114">
        <f>CO2eq!AD80</f>
        <v>81.538188692159977</v>
      </c>
      <c r="AF17" s="114">
        <f>CO2eq!AE80</f>
        <v>78.110869046037394</v>
      </c>
    </row>
    <row r="18" spans="1:32" x14ac:dyDescent="0.25">
      <c r="A18" s="6">
        <v>1</v>
      </c>
      <c r="B18" s="6" t="s">
        <v>863</v>
      </c>
      <c r="C18" s="31" t="s">
        <v>72</v>
      </c>
      <c r="D18" s="32">
        <f t="shared" ref="D18:AD18" si="4">+SUM(D19:D23)</f>
        <v>1125.9170997829724</v>
      </c>
      <c r="E18" s="32">
        <f t="shared" si="4"/>
        <v>1266.4571964166553</v>
      </c>
      <c r="F18" s="32">
        <f t="shared" si="4"/>
        <v>1305.0276594242348</v>
      </c>
      <c r="G18" s="32">
        <f t="shared" si="4"/>
        <v>1415.8934429117105</v>
      </c>
      <c r="H18" s="32">
        <f t="shared" si="4"/>
        <v>1489.6143607052179</v>
      </c>
      <c r="I18" s="32">
        <f t="shared" si="4"/>
        <v>1552.0680187885755</v>
      </c>
      <c r="J18" s="32">
        <f t="shared" si="4"/>
        <v>1725.6815358824092</v>
      </c>
      <c r="K18" s="32">
        <f t="shared" si="4"/>
        <v>1888.5650274140089</v>
      </c>
      <c r="L18" s="32">
        <f t="shared" si="4"/>
        <v>1931.8945181528261</v>
      </c>
      <c r="M18" s="32">
        <f t="shared" si="4"/>
        <v>1841.7666465701911</v>
      </c>
      <c r="N18" s="32">
        <f t="shared" si="4"/>
        <v>1818.2692201324296</v>
      </c>
      <c r="O18" s="32">
        <f t="shared" si="4"/>
        <v>1690.9679812248562</v>
      </c>
      <c r="P18" s="32">
        <f t="shared" si="4"/>
        <v>1797.5413318732137</v>
      </c>
      <c r="Q18" s="32">
        <f t="shared" si="4"/>
        <v>1770.1489615598464</v>
      </c>
      <c r="R18" s="32">
        <f t="shared" si="4"/>
        <v>1902.1804649567619</v>
      </c>
      <c r="S18" s="32">
        <f t="shared" si="4"/>
        <v>2164.4554681447416</v>
      </c>
      <c r="T18" s="32">
        <f t="shared" si="4"/>
        <v>1987.0655201387658</v>
      </c>
      <c r="U18" s="32">
        <f t="shared" si="4"/>
        <v>2471.5606360288116</v>
      </c>
      <c r="V18" s="32">
        <f t="shared" si="4"/>
        <v>2328.9954505415117</v>
      </c>
      <c r="W18" s="32">
        <f t="shared" si="4"/>
        <v>2244.3940410915602</v>
      </c>
      <c r="X18" s="32">
        <f t="shared" si="4"/>
        <v>2102.31538446062</v>
      </c>
      <c r="Y18" s="32">
        <f t="shared" si="4"/>
        <v>2266.6672431887318</v>
      </c>
      <c r="Z18" s="32">
        <f t="shared" si="4"/>
        <v>2255.691046534625</v>
      </c>
      <c r="AA18" s="32">
        <f t="shared" si="4"/>
        <v>2484.8431511692947</v>
      </c>
      <c r="AB18" s="32">
        <f t="shared" si="4"/>
        <v>2274.4716934347503</v>
      </c>
      <c r="AC18" s="32">
        <f t="shared" si="4"/>
        <v>2424.5764542026918</v>
      </c>
      <c r="AD18" s="32">
        <f t="shared" si="4"/>
        <v>2576.0246529396363</v>
      </c>
      <c r="AE18" s="32">
        <f>+SUM(AE19:AE23)</f>
        <v>2770.3712910545482</v>
      </c>
      <c r="AF18" s="32">
        <f>+SUM(AF19:AF23)</f>
        <v>2953.7499513713251</v>
      </c>
    </row>
    <row r="19" spans="1:32" x14ac:dyDescent="0.25">
      <c r="A19" s="6">
        <v>1</v>
      </c>
      <c r="B19" s="13" t="s">
        <v>865</v>
      </c>
      <c r="C19" s="13" t="s">
        <v>836</v>
      </c>
      <c r="D19" s="114">
        <f>CO2eq!C35</f>
        <v>699.95771996738745</v>
      </c>
      <c r="E19" s="114">
        <f>CO2eq!D35</f>
        <v>730.5134083272377</v>
      </c>
      <c r="F19" s="114">
        <f>CO2eq!E35</f>
        <v>789.85928281816655</v>
      </c>
      <c r="G19" s="114">
        <f>CO2eq!F35</f>
        <v>878.19541906908239</v>
      </c>
      <c r="H19" s="114">
        <f>CO2eq!G35</f>
        <v>988.17777115419869</v>
      </c>
      <c r="I19" s="114">
        <f>CO2eq!H35</f>
        <v>1083.2757698728105</v>
      </c>
      <c r="J19" s="114">
        <f>CO2eq!I35</f>
        <v>1173.6873281016037</v>
      </c>
      <c r="K19" s="114">
        <f>CO2eq!J35</f>
        <v>1231.8963099192401</v>
      </c>
      <c r="L19" s="114">
        <f>CO2eq!K35</f>
        <v>1300.484538467301</v>
      </c>
      <c r="M19" s="114">
        <f>CO2eq!L35</f>
        <v>1355.3044863956909</v>
      </c>
      <c r="N19" s="114">
        <f>CO2eq!M35</f>
        <v>1402.9403870710378</v>
      </c>
      <c r="O19" s="114">
        <f>CO2eq!N35</f>
        <v>1326.5038178854334</v>
      </c>
      <c r="P19" s="114">
        <f>CO2eq!O35</f>
        <v>1381.7577352314502</v>
      </c>
      <c r="Q19" s="114">
        <f>CO2eq!P35</f>
        <v>1416.2054962978921</v>
      </c>
      <c r="R19" s="114">
        <f>CO2eq!Q35</f>
        <v>1437.745786880128</v>
      </c>
      <c r="S19" s="114">
        <f>CO2eq!R35</f>
        <v>1617.8508532869741</v>
      </c>
      <c r="T19" s="114">
        <f>CO2eq!S35</f>
        <v>1674.1526651107251</v>
      </c>
      <c r="U19" s="114">
        <f>CO2eq!T35</f>
        <v>1783.2414307379124</v>
      </c>
      <c r="V19" s="114">
        <f>CO2eq!U35</f>
        <v>1802.1095686735496</v>
      </c>
      <c r="W19" s="114">
        <f>CO2eq!V35</f>
        <v>1840.0360853459254</v>
      </c>
      <c r="X19" s="114">
        <f>CO2eq!W35</f>
        <v>1917.6917939935968</v>
      </c>
      <c r="Y19" s="114">
        <f>CO2eq!X35</f>
        <v>2066.3124944635492</v>
      </c>
      <c r="Z19" s="114">
        <f>CO2eq!Y35</f>
        <v>2065.2874232184508</v>
      </c>
      <c r="AA19" s="114">
        <f>CO2eq!Z35</f>
        <v>2222.0353512697143</v>
      </c>
      <c r="AB19" s="114">
        <f>CO2eq!AA35</f>
        <v>2050.5152117141229</v>
      </c>
      <c r="AC19" s="114">
        <f>CO2eq!AB35</f>
        <v>2226.6013685344142</v>
      </c>
      <c r="AD19" s="114">
        <f>CO2eq!AC35</f>
        <v>2373.0479808590303</v>
      </c>
      <c r="AE19" s="114">
        <f>CO2eq!AD35</f>
        <v>2427.3101971109782</v>
      </c>
      <c r="AF19" s="114">
        <f>CO2eq!AE35</f>
        <v>2534.5394897485103</v>
      </c>
    </row>
    <row r="20" spans="1:32" x14ac:dyDescent="0.25">
      <c r="A20" s="6">
        <v>1</v>
      </c>
      <c r="B20" s="13" t="s">
        <v>867</v>
      </c>
      <c r="C20" s="13" t="s">
        <v>868</v>
      </c>
      <c r="D20" s="114">
        <f>CO2eq!C46</f>
        <v>2.5448163979017626</v>
      </c>
      <c r="E20" s="114">
        <f>CO2eq!D46</f>
        <v>2.4774345305455081</v>
      </c>
      <c r="F20" s="114">
        <f>CO2eq!E46</f>
        <v>2.6730214671675223</v>
      </c>
      <c r="G20" s="114">
        <f>CO2eq!F46</f>
        <v>2.2688084648153604</v>
      </c>
      <c r="H20" s="114">
        <f>CO2eq!G46</f>
        <v>1.9297911080038697</v>
      </c>
      <c r="I20" s="114">
        <f>CO2eq!H46</f>
        <v>1.642930267624916</v>
      </c>
      <c r="J20" s="114">
        <f>CO2eq!I46</f>
        <v>2.0341041408689438</v>
      </c>
      <c r="K20" s="114">
        <f>CO2eq!J46</f>
        <v>1.8254780751387956</v>
      </c>
      <c r="L20" s="114">
        <f>CO2eq!K46</f>
        <v>2.0732215281933462</v>
      </c>
      <c r="M20" s="114">
        <f>CO2eq!L46</f>
        <v>2.5817475634105822</v>
      </c>
      <c r="N20" s="114">
        <f>CO2eq!M46</f>
        <v>2.5295910469780454</v>
      </c>
      <c r="O20" s="114">
        <f>CO2eq!N46</f>
        <v>2.4252780141129717</v>
      </c>
      <c r="P20" s="114">
        <f>CO2eq!O46</f>
        <v>2.620864950734985</v>
      </c>
      <c r="Q20" s="114">
        <f>CO2eq!P46</f>
        <v>2.6339040798431195</v>
      </c>
      <c r="R20" s="114">
        <f>CO2eq!Q46</f>
        <v>2.4876557106195718</v>
      </c>
      <c r="S20" s="114">
        <f>CO2eq!R46</f>
        <v>2.3705828472461539</v>
      </c>
      <c r="T20" s="114">
        <f>CO2eq!S46</f>
        <v>2.5720166235514217</v>
      </c>
      <c r="U20" s="114">
        <f>CO2eq!T46</f>
        <v>2.7182607156734027</v>
      </c>
      <c r="V20" s="114">
        <f>CO2eq!U46</f>
        <v>6.3309286641109859</v>
      </c>
      <c r="W20" s="114">
        <f>CO2eq!V46</f>
        <v>6.0888053480497151</v>
      </c>
      <c r="X20" s="114">
        <f>CO2eq!W46</f>
        <v>6.0463400113517372</v>
      </c>
      <c r="Y20" s="114">
        <f>CO2eq!X46</f>
        <v>6.268033301621732</v>
      </c>
      <c r="Z20" s="114">
        <f>CO2eq!Y46</f>
        <v>6.3316715487901973</v>
      </c>
      <c r="AA20" s="114">
        <f>CO2eq!Z46</f>
        <v>5.9855551489730576</v>
      </c>
      <c r="AB20" s="114">
        <f>CO2eq!AA46</f>
        <v>9.4044449263574084</v>
      </c>
      <c r="AC20" s="114">
        <f>CO2eq!AB46</f>
        <v>0</v>
      </c>
      <c r="AD20" s="114">
        <f>CO2eq!AC46</f>
        <v>10.568279283996857</v>
      </c>
      <c r="AE20" s="114">
        <f>CO2eq!AD46</f>
        <v>10.566030166006058</v>
      </c>
      <c r="AF20" s="114">
        <f>CO2eq!AE46</f>
        <v>9.2425779432826758</v>
      </c>
    </row>
    <row r="21" spans="1:32" x14ac:dyDescent="0.25">
      <c r="A21" s="6">
        <v>1</v>
      </c>
      <c r="B21" s="13" t="s">
        <v>870</v>
      </c>
      <c r="C21" s="13" t="s">
        <v>871</v>
      </c>
      <c r="D21" s="114">
        <f>CO2eq!C47</f>
        <v>366.7557152248923</v>
      </c>
      <c r="E21" s="114">
        <f>CO2eq!D47</f>
        <v>486.97614316416713</v>
      </c>
      <c r="F21" s="114">
        <f>CO2eq!E47</f>
        <v>455.86445236798414</v>
      </c>
      <c r="G21" s="114">
        <f>CO2eq!F47</f>
        <v>468.38572570770361</v>
      </c>
      <c r="H21" s="114">
        <f>CO2eq!G47</f>
        <v>429.5964093448311</v>
      </c>
      <c r="I21" s="114">
        <f>CO2eq!H47</f>
        <v>381.52067902718898</v>
      </c>
      <c r="J21" s="114">
        <f>CO2eq!I47</f>
        <v>456.13418918846338</v>
      </c>
      <c r="K21" s="114">
        <f>CO2eq!J47</f>
        <v>549.27350590628851</v>
      </c>
      <c r="L21" s="114">
        <f>CO2eq!K47</f>
        <v>520.7040008192015</v>
      </c>
      <c r="M21" s="114">
        <f>CO2eq!L47</f>
        <v>377.74891541118546</v>
      </c>
      <c r="N21" s="114">
        <f>CO2eq!M47</f>
        <v>308.87550095775117</v>
      </c>
      <c r="O21" s="114">
        <f>CO2eq!N47</f>
        <v>258.17042636152621</v>
      </c>
      <c r="P21" s="114">
        <f>CO2eq!O47</f>
        <v>315.65098624777283</v>
      </c>
      <c r="Q21" s="114">
        <f>CO2eq!P47</f>
        <v>262.07108190035069</v>
      </c>
      <c r="R21" s="114">
        <f>CO2eq!Q47</f>
        <v>373.59494967553036</v>
      </c>
      <c r="S21" s="114">
        <f>CO2eq!R47</f>
        <v>446.54985368411946</v>
      </c>
      <c r="T21" s="114">
        <f>CO2eq!S47</f>
        <v>217.66924472151842</v>
      </c>
      <c r="U21" s="114">
        <f>CO2eq!T47</f>
        <v>588.77476930357648</v>
      </c>
      <c r="V21" s="114">
        <f>CO2eq!U47</f>
        <v>414.32186800372864</v>
      </c>
      <c r="W21" s="114">
        <f>CO2eq!V47</f>
        <v>299.00668701698356</v>
      </c>
      <c r="X21" s="114">
        <f>CO2eq!W47</f>
        <v>74.343819364018259</v>
      </c>
      <c r="Y21" s="114">
        <f>CO2eq!X47</f>
        <v>84.970692437011706</v>
      </c>
      <c r="Z21" s="114">
        <f>CO2eq!Y47</f>
        <v>63.492991592199992</v>
      </c>
      <c r="AA21" s="114">
        <f>CO2eq!Z47</f>
        <v>125.92264958745618</v>
      </c>
      <c r="AB21" s="114">
        <f>CO2eq!AA47</f>
        <v>80.658002114898991</v>
      </c>
      <c r="AC21" s="114">
        <f>CO2eq!AB47</f>
        <v>50.776581341625544</v>
      </c>
      <c r="AD21" s="114">
        <f>CO2eq!AC47</f>
        <v>40.864310077016242</v>
      </c>
      <c r="AE21" s="114">
        <f>CO2eq!AD47</f>
        <v>132.02604627637277</v>
      </c>
      <c r="AF21" s="114">
        <f>CO2eq!AE47</f>
        <v>179.81339042213372</v>
      </c>
    </row>
    <row r="22" spans="1:32" x14ac:dyDescent="0.25">
      <c r="A22" s="6">
        <v>1</v>
      </c>
      <c r="B22" s="13" t="s">
        <v>873</v>
      </c>
      <c r="C22" s="13" t="s">
        <v>874</v>
      </c>
      <c r="D22" s="114">
        <f>CO2eq!C34</f>
        <v>26.987861873411223</v>
      </c>
      <c r="E22" s="114">
        <f>CO2eq!D34</f>
        <v>14.369906056882568</v>
      </c>
      <c r="F22" s="114">
        <f>CO2eq!E34</f>
        <v>20.004193007850915</v>
      </c>
      <c r="G22" s="114">
        <f>CO2eq!F34</f>
        <v>25.866935444401602</v>
      </c>
      <c r="H22" s="114">
        <f>CO2eq!G34</f>
        <v>21.670726224148556</v>
      </c>
      <c r="I22" s="114">
        <f>CO2eq!H34</f>
        <v>31.882552460726107</v>
      </c>
      <c r="J22" s="114">
        <f>CO2eq!I34</f>
        <v>34.648868173105967</v>
      </c>
      <c r="K22" s="114">
        <f>CO2eq!J34</f>
        <v>42.418071441516545</v>
      </c>
      <c r="L22" s="114">
        <f>CO2eq!K34</f>
        <v>41.13212815583919</v>
      </c>
      <c r="M22" s="114">
        <f>CO2eq!L34</f>
        <v>31.924125884766301</v>
      </c>
      <c r="N22" s="114">
        <f>CO2eq!M34</f>
        <v>25.641138276721144</v>
      </c>
      <c r="O22" s="114">
        <f>CO2eq!N34</f>
        <v>29.04717200239504</v>
      </c>
      <c r="P22" s="114">
        <f>CO2eq!O34</f>
        <v>22.726180496241618</v>
      </c>
      <c r="Q22" s="114">
        <f>CO2eq!P34</f>
        <v>16.666809198467934</v>
      </c>
      <c r="R22" s="114">
        <f>CO2eq!Q34</f>
        <v>19.414910899689012</v>
      </c>
      <c r="S22" s="114">
        <f>CO2eq!R34</f>
        <v>25.748801031602962</v>
      </c>
      <c r="T22" s="114">
        <f>CO2eq!S34</f>
        <v>23.429183992717832</v>
      </c>
      <c r="U22" s="114">
        <f>CO2eq!T34</f>
        <v>25.268883625802676</v>
      </c>
      <c r="V22" s="114">
        <f>CO2eq!U34</f>
        <v>34.941869503584734</v>
      </c>
      <c r="W22" s="114">
        <f>CO2eq!V34</f>
        <v>20.874368558992074</v>
      </c>
      <c r="X22" s="114">
        <f>CO2eq!W34</f>
        <v>16.734769284379581</v>
      </c>
      <c r="Y22" s="114">
        <f>CO2eq!X34</f>
        <v>16.660701040737539</v>
      </c>
      <c r="Z22" s="114">
        <f>CO2eq!Y34</f>
        <v>23.619055958867655</v>
      </c>
      <c r="AA22" s="114">
        <f>CO2eq!Z34</f>
        <v>22.111957410850927</v>
      </c>
      <c r="AB22" s="114">
        <f>CO2eq!AA34</f>
        <v>20.925826235095247</v>
      </c>
      <c r="AC22" s="114">
        <f>CO2eq!AB34</f>
        <v>28.201399182525037</v>
      </c>
      <c r="AD22" s="114">
        <f>CO2eq!AC34</f>
        <v>22.3273524392736</v>
      </c>
      <c r="AE22" s="114">
        <f>CO2eq!AD34</f>
        <v>68.606683676287048</v>
      </c>
      <c r="AF22" s="114">
        <f>CO2eq!AE34</f>
        <v>103.25365825628222</v>
      </c>
    </row>
    <row r="23" spans="1:32" x14ac:dyDescent="0.25">
      <c r="A23" s="6">
        <v>1</v>
      </c>
      <c r="B23" s="13" t="s">
        <v>876</v>
      </c>
      <c r="C23" s="13" t="s">
        <v>853</v>
      </c>
      <c r="D23" s="114">
        <f>CO2eq!C52</f>
        <v>29.670986319379576</v>
      </c>
      <c r="E23" s="114">
        <f>CO2eq!D52</f>
        <v>32.120304337822333</v>
      </c>
      <c r="F23" s="114">
        <f>CO2eq!E52</f>
        <v>36.626709763065669</v>
      </c>
      <c r="G23" s="114">
        <f>CO2eq!F52</f>
        <v>41.176554225707548</v>
      </c>
      <c r="H23" s="114">
        <f>CO2eq!G52</f>
        <v>48.239662874035446</v>
      </c>
      <c r="I23" s="114">
        <f>CO2eq!H52</f>
        <v>53.746087160225073</v>
      </c>
      <c r="J23" s="114">
        <f>CO2eq!I52</f>
        <v>59.177046278367264</v>
      </c>
      <c r="K23" s="114">
        <f>CO2eq!J52</f>
        <v>63.151662071824838</v>
      </c>
      <c r="L23" s="114">
        <f>CO2eq!K52</f>
        <v>67.500629182291192</v>
      </c>
      <c r="M23" s="114">
        <f>CO2eq!L52</f>
        <v>74.207371315138019</v>
      </c>
      <c r="N23" s="114">
        <f>CO2eq!M52</f>
        <v>78.282602779941342</v>
      </c>
      <c r="O23" s="114">
        <f>CO2eq!N52</f>
        <v>74.821286961388495</v>
      </c>
      <c r="P23" s="114">
        <f>CO2eq!O52</f>
        <v>74.785564947014066</v>
      </c>
      <c r="Q23" s="114">
        <f>CO2eq!P52</f>
        <v>72.571670083292574</v>
      </c>
      <c r="R23" s="114">
        <f>CO2eq!Q52</f>
        <v>68.937161790795059</v>
      </c>
      <c r="S23" s="114">
        <f>CO2eq!R52</f>
        <v>71.935377294799082</v>
      </c>
      <c r="T23" s="114">
        <f>CO2eq!S52</f>
        <v>69.242409690252941</v>
      </c>
      <c r="U23" s="114">
        <f>CO2eq!T52</f>
        <v>71.557291645847002</v>
      </c>
      <c r="V23" s="114">
        <f>CO2eq!U52</f>
        <v>71.291215696537719</v>
      </c>
      <c r="W23" s="114">
        <f>CO2eq!V52</f>
        <v>78.388094821609769</v>
      </c>
      <c r="X23" s="114">
        <f>CO2eq!W52</f>
        <v>87.498661807273663</v>
      </c>
      <c r="Y23" s="114">
        <f>CO2eq!X52</f>
        <v>92.455321945811491</v>
      </c>
      <c r="Z23" s="114">
        <f>CO2eq!Y52</f>
        <v>96.959904216316218</v>
      </c>
      <c r="AA23" s="114">
        <f>CO2eq!Z52</f>
        <v>108.78763775229967</v>
      </c>
      <c r="AB23" s="114">
        <f>CO2eq!AA52</f>
        <v>112.96820844427573</v>
      </c>
      <c r="AC23" s="114">
        <f>CO2eq!AB52</f>
        <v>118.99710514412725</v>
      </c>
      <c r="AD23" s="114">
        <f>CO2eq!AC52</f>
        <v>129.21673028031921</v>
      </c>
      <c r="AE23" s="114">
        <f>CO2eq!AD52</f>
        <v>131.86233382490443</v>
      </c>
      <c r="AF23" s="114">
        <f>CO2eq!AE52</f>
        <v>126.90083500111612</v>
      </c>
    </row>
    <row r="24" spans="1:32" x14ac:dyDescent="0.25">
      <c r="A24" s="6">
        <v>1</v>
      </c>
      <c r="B24" s="6" t="s">
        <v>877</v>
      </c>
      <c r="C24" s="31" t="s">
        <v>722</v>
      </c>
      <c r="D24" s="119">
        <f t="shared" ref="D24:AD24" si="5">SUM(D25:D28)</f>
        <v>171.12540709131244</v>
      </c>
      <c r="E24" s="119">
        <f t="shared" si="5"/>
        <v>169.72071386447752</v>
      </c>
      <c r="F24" s="119">
        <f t="shared" si="5"/>
        <v>178.1781441375943</v>
      </c>
      <c r="G24" s="119">
        <f t="shared" si="5"/>
        <v>185.82116444954247</v>
      </c>
      <c r="H24" s="119">
        <f t="shared" si="5"/>
        <v>192.82200809852051</v>
      </c>
      <c r="I24" s="119">
        <f t="shared" si="5"/>
        <v>206.04504092878071</v>
      </c>
      <c r="J24" s="119">
        <f t="shared" si="5"/>
        <v>212.30219682902018</v>
      </c>
      <c r="K24" s="119">
        <f t="shared" si="5"/>
        <v>215.65968329394519</v>
      </c>
      <c r="L24" s="119">
        <f t="shared" si="5"/>
        <v>216.53972486597894</v>
      </c>
      <c r="M24" s="119">
        <f t="shared" si="5"/>
        <v>224.39013403746256</v>
      </c>
      <c r="N24" s="119">
        <f t="shared" si="5"/>
        <v>241.4422724695857</v>
      </c>
      <c r="O24" s="119">
        <f t="shared" si="5"/>
        <v>248.08928908150074</v>
      </c>
      <c r="P24" s="119">
        <f t="shared" si="5"/>
        <v>245.01257385098944</v>
      </c>
      <c r="Q24" s="119">
        <f t="shared" si="5"/>
        <v>320.81214406756982</v>
      </c>
      <c r="R24" s="119">
        <f t="shared" si="5"/>
        <v>371.0867276447151</v>
      </c>
      <c r="S24" s="119">
        <f t="shared" si="5"/>
        <v>434.37808770376699</v>
      </c>
      <c r="T24" s="119">
        <f t="shared" si="5"/>
        <v>480.12277094824015</v>
      </c>
      <c r="U24" s="119">
        <f t="shared" si="5"/>
        <v>413.20509583587534</v>
      </c>
      <c r="V24" s="119">
        <f t="shared" si="5"/>
        <v>444.46324366679562</v>
      </c>
      <c r="W24" s="119">
        <f t="shared" si="5"/>
        <v>459.56316059853395</v>
      </c>
      <c r="X24" s="119">
        <f t="shared" si="5"/>
        <v>467.16867312697929</v>
      </c>
      <c r="Y24" s="119">
        <f t="shared" si="5"/>
        <v>530.71030596146977</v>
      </c>
      <c r="Z24" s="119">
        <f t="shared" si="5"/>
        <v>436.38061621902006</v>
      </c>
      <c r="AA24" s="119">
        <f t="shared" si="5"/>
        <v>547.58054155788193</v>
      </c>
      <c r="AB24" s="119">
        <f t="shared" si="5"/>
        <v>609.57086531611958</v>
      </c>
      <c r="AC24" s="119">
        <f t="shared" si="5"/>
        <v>641.11502078912395</v>
      </c>
      <c r="AD24" s="119">
        <f t="shared" si="5"/>
        <v>681.97171652516909</v>
      </c>
      <c r="AE24" s="119">
        <f>SUM(AE25:AE28)</f>
        <v>809.87820460428873</v>
      </c>
      <c r="AF24" s="119">
        <f>SUM(AF25:AF28)</f>
        <v>840.95755062123203</v>
      </c>
    </row>
    <row r="25" spans="1:32" x14ac:dyDescent="0.25">
      <c r="A25" s="6">
        <v>1</v>
      </c>
      <c r="B25" s="13" t="s">
        <v>879</v>
      </c>
      <c r="C25" s="13" t="s">
        <v>724</v>
      </c>
      <c r="D25" s="114">
        <f>CO2eq!C426</f>
        <v>59.616845778436016</v>
      </c>
      <c r="E25" s="114">
        <f>CO2eq!D426</f>
        <v>61.300065648640718</v>
      </c>
      <c r="F25" s="114">
        <f>CO2eq!E426</f>
        <v>69.793552379541396</v>
      </c>
      <c r="G25" s="114">
        <f>CO2eq!F426</f>
        <v>78.913744813644797</v>
      </c>
      <c r="H25" s="114">
        <f>CO2eq!G426</f>
        <v>86.944812299941404</v>
      </c>
      <c r="I25" s="114">
        <f>CO2eq!H426</f>
        <v>95.142580254267841</v>
      </c>
      <c r="J25" s="114">
        <f>CO2eq!I426</f>
        <v>104.71740078592785</v>
      </c>
      <c r="K25" s="114">
        <f>CO2eq!J426</f>
        <v>113.87554669005308</v>
      </c>
      <c r="L25" s="114">
        <f>CO2eq!K426</f>
        <v>123.42412362328099</v>
      </c>
      <c r="M25" s="114">
        <f>CO2eq!L426</f>
        <v>132.42250021217313</v>
      </c>
      <c r="N25" s="114">
        <f>CO2eq!M426</f>
        <v>145.24198050758872</v>
      </c>
      <c r="O25" s="114">
        <f>CO2eq!N426</f>
        <v>162.13085110602643</v>
      </c>
      <c r="P25" s="114">
        <f>CO2eq!O426</f>
        <v>175.05951762577428</v>
      </c>
      <c r="Q25" s="114">
        <f>CO2eq!P426</f>
        <v>189.24081102505389</v>
      </c>
      <c r="R25" s="114">
        <f>CO2eq!Q426</f>
        <v>205.35508260301287</v>
      </c>
      <c r="S25" s="114">
        <f>CO2eq!R426</f>
        <v>244.6642229637348</v>
      </c>
      <c r="T25" s="114">
        <f>CO2eq!S426</f>
        <v>259.72441440616791</v>
      </c>
      <c r="U25" s="114">
        <f>CO2eq!T426</f>
        <v>213.58474937089733</v>
      </c>
      <c r="V25" s="114">
        <f>CO2eq!U426</f>
        <v>248.69698366879859</v>
      </c>
      <c r="W25" s="114">
        <f>CO2eq!V426</f>
        <v>302.67577593209074</v>
      </c>
      <c r="X25" s="114">
        <f>CO2eq!W426</f>
        <v>337.92387107081072</v>
      </c>
      <c r="Y25" s="114">
        <f>CO2eq!X426</f>
        <v>360.14625820946583</v>
      </c>
      <c r="Z25" s="114">
        <f>CO2eq!Y426</f>
        <v>284.30454946678537</v>
      </c>
      <c r="AA25" s="114">
        <f>CO2eq!Z426</f>
        <v>389.12217160048982</v>
      </c>
      <c r="AB25" s="114">
        <f>CO2eq!AA426</f>
        <v>420.5966626955427</v>
      </c>
      <c r="AC25" s="114">
        <f>CO2eq!AB426</f>
        <v>440.31810870758363</v>
      </c>
      <c r="AD25" s="114">
        <f>CO2eq!AC426</f>
        <v>481.85277496944792</v>
      </c>
      <c r="AE25" s="114">
        <f>CO2eq!AD426</f>
        <v>610.94987845152582</v>
      </c>
      <c r="AF25" s="114">
        <f>CO2eq!AE426</f>
        <v>634.42227130636059</v>
      </c>
    </row>
    <row r="26" spans="1:32" x14ac:dyDescent="0.25">
      <c r="A26" s="6">
        <v>1</v>
      </c>
      <c r="B26" s="13" t="s">
        <v>881</v>
      </c>
      <c r="C26" s="13" t="s">
        <v>882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883</v>
      </c>
      <c r="C27" s="13" t="s">
        <v>866</v>
      </c>
      <c r="D27" s="114">
        <f>CO2eq!C431</f>
        <v>4.3795371214144065</v>
      </c>
      <c r="E27" s="114">
        <f>CO2eq!D431</f>
        <v>4.4488656388492354</v>
      </c>
      <c r="F27" s="114">
        <f>CO2eq!E431</f>
        <v>4.3882330835252006</v>
      </c>
      <c r="G27" s="114">
        <f>CO2eq!F431</f>
        <v>4.4433794313710715</v>
      </c>
      <c r="H27" s="114">
        <f>CO2eq!G431</f>
        <v>4.4699395928766528</v>
      </c>
      <c r="I27" s="114">
        <f>CO2eq!H431</f>
        <v>4.5664509699556026</v>
      </c>
      <c r="J27" s="114">
        <f>CO2eq!I431</f>
        <v>4.6622015460329607</v>
      </c>
      <c r="K27" s="114">
        <f>CO2eq!J431</f>
        <v>4.7699750818476643</v>
      </c>
      <c r="L27" s="114">
        <f>CO2eq!K431</f>
        <v>4.8160540979659991</v>
      </c>
      <c r="M27" s="114">
        <f>CO2eq!L431</f>
        <v>4.7625475917646449</v>
      </c>
      <c r="N27" s="114">
        <f>CO2eq!M431</f>
        <v>4.8238961718287783</v>
      </c>
      <c r="O27" s="114">
        <f>CO2eq!N431</f>
        <v>4.8397691458805596</v>
      </c>
      <c r="P27" s="114">
        <f>CO2eq!O431</f>
        <v>5.0952071470633102</v>
      </c>
      <c r="Q27" s="114">
        <f>CO2eq!P431</f>
        <v>5.5180359208780398</v>
      </c>
      <c r="R27" s="114">
        <f>CO2eq!Q431</f>
        <v>5.7869725813606534</v>
      </c>
      <c r="S27" s="114">
        <f>CO2eq!R431</f>
        <v>5.9663239937115575</v>
      </c>
      <c r="T27" s="114">
        <f>CO2eq!S431</f>
        <v>6.5957931320110319</v>
      </c>
      <c r="U27" s="114">
        <f>CO2eq!T431</f>
        <v>7.2365190651029456</v>
      </c>
      <c r="V27" s="114">
        <f>CO2eq!U431</f>
        <v>7.721153712307002</v>
      </c>
      <c r="W27" s="114">
        <f>CO2eq!V431</f>
        <v>7.8046330582242538</v>
      </c>
      <c r="X27" s="114">
        <f>CO2eq!W431</f>
        <v>7.8457499360277403</v>
      </c>
      <c r="Y27" s="114">
        <f>CO2eq!X431</f>
        <v>7.8527548997070982</v>
      </c>
      <c r="Z27" s="114">
        <f>CO2eq!Y431</f>
        <v>7.8368724440046895</v>
      </c>
      <c r="AA27" s="114">
        <f>CO2eq!Z431</f>
        <v>7.911372036458836</v>
      </c>
      <c r="AB27" s="114">
        <f>CO2eq!AA431</f>
        <v>8.1603517768211162</v>
      </c>
      <c r="AC27" s="114">
        <f>CO2eq!AB431</f>
        <v>8.4265801587564031</v>
      </c>
      <c r="AD27" s="114">
        <f>CO2eq!AC431</f>
        <v>8.6899770703520449</v>
      </c>
      <c r="AE27" s="114">
        <f>CO2eq!AD431</f>
        <v>8.6406211575377991</v>
      </c>
      <c r="AF27" s="114">
        <f>CO2eq!AE431</f>
        <v>9.1194136376033228</v>
      </c>
    </row>
    <row r="28" spans="1:32" x14ac:dyDescent="0.25">
      <c r="A28" s="6">
        <v>1</v>
      </c>
      <c r="B28" s="13" t="s">
        <v>884</v>
      </c>
      <c r="C28" s="13" t="s">
        <v>862</v>
      </c>
      <c r="D28" s="114">
        <f>CO2eq!C434</f>
        <v>107.12902419146202</v>
      </c>
      <c r="E28" s="114">
        <f>CO2eq!D434</f>
        <v>103.97178257698756</v>
      </c>
      <c r="F28" s="114">
        <f>CO2eq!E434</f>
        <v>103.99635867452768</v>
      </c>
      <c r="G28" s="114">
        <f>CO2eq!F434</f>
        <v>102.4640402045266</v>
      </c>
      <c r="H28" s="114">
        <f>CO2eq!G434</f>
        <v>101.40725620570245</v>
      </c>
      <c r="I28" s="114">
        <f>CO2eq!H434</f>
        <v>106.33600970455727</v>
      </c>
      <c r="J28" s="114">
        <f>CO2eq!I434</f>
        <v>102.92259449705936</v>
      </c>
      <c r="K28" s="114">
        <f>CO2eq!J434</f>
        <v>97.014161522044432</v>
      </c>
      <c r="L28" s="114">
        <f>CO2eq!K434</f>
        <v>88.299547144731932</v>
      </c>
      <c r="M28" s="114">
        <f>CO2eq!L434</f>
        <v>87.205086233524781</v>
      </c>
      <c r="N28" s="114">
        <f>CO2eq!M434</f>
        <v>91.376395790168203</v>
      </c>
      <c r="O28" s="114">
        <f>CO2eq!N434</f>
        <v>81.118668829593744</v>
      </c>
      <c r="P28" s="114">
        <f>CO2eq!O434</f>
        <v>64.857849078151858</v>
      </c>
      <c r="Q28" s="114">
        <f>CO2eq!P434</f>
        <v>126.05329712163788</v>
      </c>
      <c r="R28" s="114">
        <f>CO2eq!Q434</f>
        <v>159.94467246034156</v>
      </c>
      <c r="S28" s="114">
        <f>CO2eq!R434</f>
        <v>183.74754074632062</v>
      </c>
      <c r="T28" s="114">
        <f>CO2eq!S434</f>
        <v>213.80256341006123</v>
      </c>
      <c r="U28" s="114">
        <f>CO2eq!T434</f>
        <v>192.38382739987503</v>
      </c>
      <c r="V28" s="114">
        <f>CO2eq!U434</f>
        <v>188.04510628569003</v>
      </c>
      <c r="W28" s="114">
        <f>CO2eq!V434</f>
        <v>149.08275160821896</v>
      </c>
      <c r="X28" s="114">
        <f>CO2eq!W434</f>
        <v>121.39905212014084</v>
      </c>
      <c r="Y28" s="114">
        <f>CO2eq!X434</f>
        <v>162.71129285229682</v>
      </c>
      <c r="Z28" s="114">
        <f>CO2eq!Y434</f>
        <v>144.23919430822997</v>
      </c>
      <c r="AA28" s="114">
        <f>CO2eq!Z434</f>
        <v>150.54699792093328</v>
      </c>
      <c r="AB28" s="114">
        <f>CO2eq!AA434</f>
        <v>180.81385084375569</v>
      </c>
      <c r="AC28" s="114">
        <f>CO2eq!AB434</f>
        <v>192.37033192278386</v>
      </c>
      <c r="AD28" s="114">
        <f>CO2eq!AC434</f>
        <v>191.42896448536914</v>
      </c>
      <c r="AE28" s="114">
        <f>CO2eq!AD434</f>
        <v>190.28770499522508</v>
      </c>
      <c r="AF28" s="114">
        <f>CO2eq!AE434</f>
        <v>197.41586567726813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578.20794862631953</v>
      </c>
      <c r="E29" s="32">
        <f t="shared" si="6"/>
        <v>508.10755176576413</v>
      </c>
      <c r="F29" s="32">
        <f t="shared" si="6"/>
        <v>590.82708137427358</v>
      </c>
      <c r="G29" s="32">
        <f t="shared" si="6"/>
        <v>588.09161729687776</v>
      </c>
      <c r="H29" s="32">
        <f t="shared" si="6"/>
        <v>662.43737458935357</v>
      </c>
      <c r="I29" s="32">
        <f t="shared" si="6"/>
        <v>757.66096379860403</v>
      </c>
      <c r="J29" s="32">
        <f t="shared" si="6"/>
        <v>740.80992721917187</v>
      </c>
      <c r="K29" s="32">
        <f t="shared" si="6"/>
        <v>572.75414106832147</v>
      </c>
      <c r="L29" s="32">
        <f t="shared" si="6"/>
        <v>737.41469044062603</v>
      </c>
      <c r="M29" s="32">
        <f t="shared" si="6"/>
        <v>753.0805045920423</v>
      </c>
      <c r="N29" s="32">
        <f t="shared" si="6"/>
        <v>871.35880942579354</v>
      </c>
      <c r="O29" s="32">
        <f t="shared" si="6"/>
        <v>721.742818583396</v>
      </c>
      <c r="P29" s="32">
        <f t="shared" si="6"/>
        <v>806.39231039263052</v>
      </c>
      <c r="Q29" s="32">
        <f t="shared" si="6"/>
        <v>846.13303805165765</v>
      </c>
      <c r="R29" s="32">
        <f t="shared" si="6"/>
        <v>848.12906222702031</v>
      </c>
      <c r="S29" s="32">
        <f t="shared" si="6"/>
        <v>847.63839022340767</v>
      </c>
      <c r="T29" s="32">
        <f t="shared" si="6"/>
        <v>1022.2791974152302</v>
      </c>
      <c r="U29" s="32">
        <f t="shared" si="6"/>
        <v>1047.8577143517937</v>
      </c>
      <c r="V29" s="32">
        <f t="shared" si="6"/>
        <v>1073.3026222801468</v>
      </c>
      <c r="W29" s="32">
        <f t="shared" si="6"/>
        <v>916.30865830973221</v>
      </c>
      <c r="X29" s="32">
        <f t="shared" si="6"/>
        <v>754.58156790866906</v>
      </c>
      <c r="Y29" s="32">
        <f t="shared" si="6"/>
        <v>1026.2634475537645</v>
      </c>
      <c r="Z29" s="32">
        <f t="shared" si="6"/>
        <v>1166.0161806154233</v>
      </c>
      <c r="AA29" s="32">
        <f t="shared" si="6"/>
        <v>1054.2824967328918</v>
      </c>
      <c r="AB29" s="32">
        <f t="shared" si="6"/>
        <v>815.19280284240381</v>
      </c>
      <c r="AC29" s="32">
        <f t="shared" si="6"/>
        <v>931.14802367925813</v>
      </c>
      <c r="AD29" s="32">
        <f t="shared" si="6"/>
        <v>904.66328385011434</v>
      </c>
      <c r="AE29" s="32">
        <f>AE30+AE31</f>
        <v>853.68225993138549</v>
      </c>
      <c r="AF29" s="32">
        <f>AF30+AF31</f>
        <v>951.43961572137482</v>
      </c>
    </row>
    <row r="30" spans="1:32" x14ac:dyDescent="0.25">
      <c r="A30" s="6">
        <v>1</v>
      </c>
      <c r="B30" s="13" t="s">
        <v>886</v>
      </c>
      <c r="C30" s="13" t="s">
        <v>878</v>
      </c>
      <c r="D30" s="114">
        <f>CO2eq!C112+CO2eq!C122+CO2eq!C141</f>
        <v>574.28156133325797</v>
      </c>
      <c r="E30" s="114">
        <f>CO2eq!D112+CO2eq!D122+CO2eq!D141</f>
        <v>504.18560230619255</v>
      </c>
      <c r="F30" s="114">
        <f>CO2eq!E112+CO2eq!E122+CO2eq!E141</f>
        <v>586.69235648377048</v>
      </c>
      <c r="G30" s="114">
        <f>CO2eq!F112+CO2eq!F122+CO2eq!F141</f>
        <v>582.49044866794225</v>
      </c>
      <c r="H30" s="114">
        <f>CO2eq!G112+CO2eq!G122+CO2eq!G141</f>
        <v>656.14346197469365</v>
      </c>
      <c r="I30" s="114">
        <f>CO2eq!H112+CO2eq!H122+CO2eq!H141</f>
        <v>750.53152652810445</v>
      </c>
      <c r="J30" s="114">
        <f>CO2eq!I112+CO2eq!I122+CO2eq!I141</f>
        <v>732.20352973948309</v>
      </c>
      <c r="K30" s="114">
        <f>CO2eq!J112+CO2eq!J122+CO2eq!J141</f>
        <v>559.11545355304941</v>
      </c>
      <c r="L30" s="114">
        <f>CO2eq!K112+CO2eq!K122+CO2eq!K141</f>
        <v>723.88777925058741</v>
      </c>
      <c r="M30" s="114">
        <f>CO2eq!L112+CO2eq!L122+CO2eq!L141</f>
        <v>735.37345531130381</v>
      </c>
      <c r="N30" s="114">
        <f>CO2eq!M112+CO2eq!M122+CO2eq!M141</f>
        <v>849.05474991781921</v>
      </c>
      <c r="O30" s="114">
        <f>CO2eq!N112+CO2eq!N122+CO2eq!N141</f>
        <v>692.76793033915158</v>
      </c>
      <c r="P30" s="114">
        <f>CO2eq!O112+CO2eq!O122+CO2eq!O141</f>
        <v>776.05684082357368</v>
      </c>
      <c r="Q30" s="114">
        <f>CO2eq!P112+CO2eq!P122+CO2eq!P141</f>
        <v>806.28234515609665</v>
      </c>
      <c r="R30" s="114">
        <f>CO2eq!Q112+CO2eq!Q122+CO2eq!Q141</f>
        <v>802.0738670816562</v>
      </c>
      <c r="S30" s="114">
        <f>CO2eq!R112+CO2eq!R122+CO2eq!R141</f>
        <v>792.48848429209067</v>
      </c>
      <c r="T30" s="114">
        <f>CO2eq!S112+CO2eq!S122+CO2eq!S141</f>
        <v>954.31112632069642</v>
      </c>
      <c r="U30" s="114">
        <f>CO2eq!T112+CO2eq!T122+CO2eq!T141</f>
        <v>964.80238026162294</v>
      </c>
      <c r="V30" s="114">
        <f>CO2eq!U112+CO2eq!U122+CO2eq!U141</f>
        <v>963.85760819300265</v>
      </c>
      <c r="W30" s="114">
        <f>CO2eq!V112+CO2eq!V122+CO2eq!V141</f>
        <v>804.84434483964856</v>
      </c>
      <c r="X30" s="114">
        <f>CO2eq!W112+CO2eq!W122+CO2eq!W141</f>
        <v>619.76800646283891</v>
      </c>
      <c r="Y30" s="114">
        <f>CO2eq!X112+CO2eq!X122+CO2eq!X141</f>
        <v>854.55391227584948</v>
      </c>
      <c r="Z30" s="114">
        <f>CO2eq!Y112+CO2eq!Y122+CO2eq!Y141</f>
        <v>964.84104859267791</v>
      </c>
      <c r="AA30" s="114">
        <f>CO2eq!Z112+CO2eq!Z122+CO2eq!Z141</f>
        <v>841.822118494194</v>
      </c>
      <c r="AB30" s="114">
        <f>CO2eq!AA112+CO2eq!AA122+CO2eq!AA141</f>
        <v>578.93444554795292</v>
      </c>
      <c r="AC30" s="114">
        <f>CO2eq!AB112+CO2eq!AB122+CO2eq!AB141</f>
        <v>670.62544703267827</v>
      </c>
      <c r="AD30" s="114">
        <f>CO2eq!AC112+CO2eq!AC122+CO2eq!AC141</f>
        <v>625.36698674756667</v>
      </c>
      <c r="AE30" s="114">
        <f>CO2eq!AD112+CO2eq!AD122+CO2eq!AD141</f>
        <v>540.88119529167977</v>
      </c>
      <c r="AF30" s="114">
        <f>CO2eq!AE112+CO2eq!AE122+CO2eq!AE141</f>
        <v>602.9887334876463</v>
      </c>
    </row>
    <row r="31" spans="1:32" x14ac:dyDescent="0.25">
      <c r="A31" s="6">
        <v>1</v>
      </c>
      <c r="B31" s="13" t="s">
        <v>888</v>
      </c>
      <c r="C31" s="13" t="s">
        <v>850</v>
      </c>
      <c r="D31" s="114">
        <f>CO2eq!C149+CO2eq!C160+CO2eq!C173+CO2eq!C187</f>
        <v>3.9263872930616008</v>
      </c>
      <c r="E31" s="114">
        <f>CO2eq!D149+CO2eq!D160+CO2eq!D173+CO2eq!D187</f>
        <v>3.9219494595715654</v>
      </c>
      <c r="F31" s="114">
        <f>CO2eq!E149+CO2eq!E160+CO2eq!E173+CO2eq!E187</f>
        <v>4.1347248905031329</v>
      </c>
      <c r="G31" s="114">
        <f>CO2eq!F149+CO2eq!F160+CO2eq!F173+CO2eq!F187</f>
        <v>5.6011686289354898</v>
      </c>
      <c r="H31" s="114">
        <f>CO2eq!G149+CO2eq!G160+CO2eq!G173+CO2eq!G187</f>
        <v>6.2939126146598712</v>
      </c>
      <c r="I31" s="114">
        <f>CO2eq!H149+CO2eq!H160+CO2eq!H173+CO2eq!H187</f>
        <v>7.1294372704995919</v>
      </c>
      <c r="J31" s="114">
        <f>CO2eq!I149+CO2eq!I160+CO2eq!I173+CO2eq!I187</f>
        <v>8.6063974796888285</v>
      </c>
      <c r="K31" s="114">
        <f>CO2eq!J149+CO2eq!J160+CO2eq!J173+CO2eq!J187</f>
        <v>13.638687515272087</v>
      </c>
      <c r="L31" s="114">
        <f>CO2eq!K149+CO2eq!K160+CO2eq!K173+CO2eq!K187</f>
        <v>13.526911190038636</v>
      </c>
      <c r="M31" s="114">
        <f>CO2eq!L149+CO2eq!L160+CO2eq!L173+CO2eq!L187</f>
        <v>17.707049280738477</v>
      </c>
      <c r="N31" s="114">
        <f>CO2eq!M149+CO2eq!M160+CO2eq!M173+CO2eq!M187</f>
        <v>22.30405950797428</v>
      </c>
      <c r="O31" s="114">
        <f>CO2eq!N149+CO2eq!N160+CO2eq!N173+CO2eq!N187</f>
        <v>28.97488824424444</v>
      </c>
      <c r="P31" s="114">
        <f>CO2eq!O149+CO2eq!O160+CO2eq!O173+CO2eq!O187</f>
        <v>30.335469569056816</v>
      </c>
      <c r="Q31" s="114">
        <f>CO2eq!P149+CO2eq!P160+CO2eq!P173+CO2eq!P187</f>
        <v>39.850692895560954</v>
      </c>
      <c r="R31" s="114">
        <f>CO2eq!Q149+CO2eq!Q160+CO2eq!Q173+CO2eq!Q187</f>
        <v>46.055195145364152</v>
      </c>
      <c r="S31" s="114">
        <f>CO2eq!R149+CO2eq!R160+CO2eq!R173+CO2eq!R187</f>
        <v>55.149905931317001</v>
      </c>
      <c r="T31" s="114">
        <f>CO2eq!S149+CO2eq!S160+CO2eq!S173+CO2eq!S187</f>
        <v>67.968071094533784</v>
      </c>
      <c r="U31" s="114">
        <f>CO2eq!T149+CO2eq!T160+CO2eq!T173+CO2eq!T187</f>
        <v>83.055334090170618</v>
      </c>
      <c r="V31" s="114">
        <f>CO2eq!U149+CO2eq!U160+CO2eq!U173+CO2eq!U187</f>
        <v>109.44501408714422</v>
      </c>
      <c r="W31" s="114">
        <f>CO2eq!V149+CO2eq!V160+CO2eq!V173+CO2eq!V187</f>
        <v>111.46431347008362</v>
      </c>
      <c r="X31" s="114">
        <f>CO2eq!W149+CO2eq!W160+CO2eq!W173+CO2eq!W187</f>
        <v>134.81356144583009</v>
      </c>
      <c r="Y31" s="114">
        <f>CO2eq!X149+CO2eq!X160+CO2eq!X173+CO2eq!X187</f>
        <v>171.70953527791497</v>
      </c>
      <c r="Z31" s="114">
        <f>CO2eq!Y149+CO2eq!Y160+CO2eq!Y173+CO2eq!Y187</f>
        <v>201.17513202274546</v>
      </c>
      <c r="AA31" s="114">
        <f>CO2eq!Z149+CO2eq!Z160+CO2eq!Z173+CO2eq!Z187</f>
        <v>212.46037823869781</v>
      </c>
      <c r="AB31" s="114">
        <f>CO2eq!AA149+CO2eq!AA160+CO2eq!AA173+CO2eq!AA187</f>
        <v>236.25835729445092</v>
      </c>
      <c r="AC31" s="114">
        <f>CO2eq!AB149+CO2eq!AB160+CO2eq!AB173+CO2eq!AB187</f>
        <v>260.52257664657981</v>
      </c>
      <c r="AD31" s="114">
        <f>CO2eq!AC149+CO2eq!AC160+CO2eq!AC173+CO2eq!AC187</f>
        <v>279.29629710254773</v>
      </c>
      <c r="AE31" s="114">
        <f>CO2eq!AD149+CO2eq!AD160+CO2eq!AD173+CO2eq!AD187</f>
        <v>312.80106463970577</v>
      </c>
      <c r="AF31" s="114">
        <f>CO2eq!AE149+CO2eq!AE160+CO2eq!AE173+CO2eq!AE187</f>
        <v>348.45088223372846</v>
      </c>
    </row>
    <row r="32" spans="1:32" x14ac:dyDescent="0.25">
      <c r="A32" s="6">
        <v>1</v>
      </c>
      <c r="B32" s="6" t="s">
        <v>889</v>
      </c>
      <c r="C32" s="31" t="s">
        <v>842</v>
      </c>
      <c r="D32" s="32">
        <f t="shared" ref="D32:AF32" si="7">SUM(D33:D34)</f>
        <v>-4695.6537849209435</v>
      </c>
      <c r="E32" s="32">
        <f t="shared" si="7"/>
        <v>-2392.93453624827</v>
      </c>
      <c r="F32" s="32">
        <f t="shared" si="7"/>
        <v>-2855.7085517567639</v>
      </c>
      <c r="G32" s="32">
        <f t="shared" si="7"/>
        <v>-2016.1785309382651</v>
      </c>
      <c r="H32" s="32">
        <f t="shared" si="7"/>
        <v>-1617.973090151323</v>
      </c>
      <c r="I32" s="32">
        <f t="shared" si="7"/>
        <v>-2153.3978923982691</v>
      </c>
      <c r="J32" s="32">
        <f t="shared" si="7"/>
        <v>-3798.8479045107711</v>
      </c>
      <c r="K32" s="32">
        <f t="shared" si="7"/>
        <v>-1754.4363367896822</v>
      </c>
      <c r="L32" s="32">
        <f t="shared" si="7"/>
        <v>-4766.4597000738231</v>
      </c>
      <c r="M32" s="32">
        <f t="shared" si="7"/>
        <v>5692.5089809403753</v>
      </c>
      <c r="N32" s="32">
        <f t="shared" si="7"/>
        <v>-4691.447877693523</v>
      </c>
      <c r="O32" s="32">
        <f t="shared" si="7"/>
        <v>-4580.0209502617072</v>
      </c>
      <c r="P32" s="32">
        <f t="shared" si="7"/>
        <v>454.03906049157001</v>
      </c>
      <c r="Q32" s="32">
        <f t="shared" si="7"/>
        <v>-3664.1976709358505</v>
      </c>
      <c r="R32" s="32">
        <f t="shared" si="7"/>
        <v>-3840.7583915967448</v>
      </c>
      <c r="S32" s="32">
        <f t="shared" si="7"/>
        <v>-2530.279859446031</v>
      </c>
      <c r="T32" s="32">
        <f t="shared" si="7"/>
        <v>-2369.2811309952572</v>
      </c>
      <c r="U32" s="32">
        <f t="shared" si="7"/>
        <v>4506.2111175659738</v>
      </c>
      <c r="V32" s="32">
        <f t="shared" si="7"/>
        <v>2969.1724503181722</v>
      </c>
      <c r="W32" s="32">
        <f t="shared" si="7"/>
        <v>1287.765896770449</v>
      </c>
      <c r="X32" s="32">
        <f t="shared" si="7"/>
        <v>-2445.1006040512584</v>
      </c>
      <c r="Y32" s="32">
        <f t="shared" si="7"/>
        <v>-2609.7024417767739</v>
      </c>
      <c r="Z32" s="32">
        <f t="shared" si="7"/>
        <v>1329.7380083219018</v>
      </c>
      <c r="AA32" s="32">
        <f t="shared" si="7"/>
        <v>-3702.8315948133586</v>
      </c>
      <c r="AB32" s="32">
        <f t="shared" si="7"/>
        <v>-2200.9904262540567</v>
      </c>
      <c r="AC32" s="32">
        <f t="shared" si="7"/>
        <v>-188.90781809185808</v>
      </c>
      <c r="AD32" s="32">
        <f t="shared" si="7"/>
        <v>-3395.4280692107013</v>
      </c>
      <c r="AE32" s="32">
        <f t="shared" si="7"/>
        <v>12715.26257169802</v>
      </c>
      <c r="AF32" s="32">
        <f t="shared" si="7"/>
        <v>-445.87895014428432</v>
      </c>
    </row>
    <row r="33" spans="1:32" x14ac:dyDescent="0.25">
      <c r="A33" s="6">
        <v>1</v>
      </c>
      <c r="B33" s="13" t="s">
        <v>890</v>
      </c>
      <c r="C33" s="13" t="s">
        <v>391</v>
      </c>
      <c r="D33" s="114">
        <f>CO2eq!C659</f>
        <v>918.51010637694117</v>
      </c>
      <c r="E33" s="114">
        <f>CO2eq!D659</f>
        <v>924.92064946465052</v>
      </c>
      <c r="F33" s="114">
        <f>CO2eq!E659</f>
        <v>940.4063621155492</v>
      </c>
      <c r="G33" s="114">
        <f>CO2eq!F659</f>
        <v>945.57304037267136</v>
      </c>
      <c r="H33" s="114">
        <f>CO2eq!G659</f>
        <v>955.11491580316317</v>
      </c>
      <c r="I33" s="114">
        <f>CO2eq!H659</f>
        <v>971.63513706146796</v>
      </c>
      <c r="J33" s="114">
        <f>CO2eq!I659</f>
        <v>989.92378122691173</v>
      </c>
      <c r="K33" s="114">
        <f>CO2eq!J659</f>
        <v>989.53705633794573</v>
      </c>
      <c r="L33" s="114">
        <f>CO2eq!K659</f>
        <v>980.99765114913589</v>
      </c>
      <c r="M33" s="114">
        <f>CO2eq!L659</f>
        <v>977.13446364175763</v>
      </c>
      <c r="N33" s="114">
        <f>CO2eq!M659</f>
        <v>940.53592847572349</v>
      </c>
      <c r="O33" s="114">
        <f>CO2eq!N659</f>
        <v>924.60960246749289</v>
      </c>
      <c r="P33" s="114">
        <f>CO2eq!O659</f>
        <v>912.49941237688301</v>
      </c>
      <c r="Q33" s="114">
        <f>CO2eq!P659</f>
        <v>884.36478892178559</v>
      </c>
      <c r="R33" s="114">
        <f>CO2eq!Q659</f>
        <v>898.2983279391043</v>
      </c>
      <c r="S33" s="114">
        <f>CO2eq!R659</f>
        <v>867.56292636978117</v>
      </c>
      <c r="T33" s="114">
        <f>CO2eq!S659</f>
        <v>860.96714306622607</v>
      </c>
      <c r="U33" s="114">
        <f>CO2eq!T659</f>
        <v>859.88340852764748</v>
      </c>
      <c r="V33" s="114">
        <f>CO2eq!U659</f>
        <v>844.88021783568684</v>
      </c>
      <c r="W33" s="114">
        <f>CO2eq!V659</f>
        <v>813.75350650458813</v>
      </c>
      <c r="X33" s="114">
        <f>CO2eq!W659</f>
        <v>786.11031310048793</v>
      </c>
      <c r="Y33" s="114">
        <f>CO2eq!X659</f>
        <v>741.59784106165944</v>
      </c>
      <c r="Z33" s="114">
        <f>CO2eq!Y659</f>
        <v>685.62653748683533</v>
      </c>
      <c r="AA33" s="114">
        <f>CO2eq!Z659</f>
        <v>645.25598831378625</v>
      </c>
      <c r="AB33" s="114">
        <f>CO2eq!AA659</f>
        <v>686.36517803620404</v>
      </c>
      <c r="AC33" s="114">
        <f>CO2eq!AB659</f>
        <v>733.80727842897215</v>
      </c>
      <c r="AD33" s="114">
        <f>CO2eq!AC659</f>
        <v>737.12033792956208</v>
      </c>
      <c r="AE33" s="114">
        <f>CO2eq!AD659</f>
        <v>727.83242043730286</v>
      </c>
      <c r="AF33" s="114">
        <f>CO2eq!AE659</f>
        <v>730.93534376443904</v>
      </c>
    </row>
    <row r="34" spans="1:32" x14ac:dyDescent="0.25">
      <c r="A34" s="6">
        <v>1</v>
      </c>
      <c r="B34" s="13" t="s">
        <v>891</v>
      </c>
      <c r="C34" s="13" t="s">
        <v>744</v>
      </c>
      <c r="D34" s="114">
        <f>CO2eq!C660</f>
        <v>-5614.1638912978842</v>
      </c>
      <c r="E34" s="114">
        <f>CO2eq!D660</f>
        <v>-3317.8551857129205</v>
      </c>
      <c r="F34" s="114">
        <f>CO2eq!E660</f>
        <v>-3796.1149138723131</v>
      </c>
      <c r="G34" s="114">
        <f>CO2eq!F660</f>
        <v>-2961.7515713109365</v>
      </c>
      <c r="H34" s="114">
        <f>CO2eq!G660</f>
        <v>-2573.0880059544861</v>
      </c>
      <c r="I34" s="114">
        <f>CO2eq!H660</f>
        <v>-3125.033029459737</v>
      </c>
      <c r="J34" s="114">
        <f>CO2eq!I660</f>
        <v>-4788.7716857376827</v>
      </c>
      <c r="K34" s="114">
        <f>CO2eq!J660</f>
        <v>-2743.9733931276278</v>
      </c>
      <c r="L34" s="114">
        <f>CO2eq!K660</f>
        <v>-5747.457351222959</v>
      </c>
      <c r="M34" s="114">
        <f>CO2eq!L660</f>
        <v>4715.3745172986173</v>
      </c>
      <c r="N34" s="114">
        <f>CO2eq!M660</f>
        <v>-5631.9838061692462</v>
      </c>
      <c r="O34" s="114">
        <f>CO2eq!N660</f>
        <v>-5504.6305527291997</v>
      </c>
      <c r="P34" s="114">
        <f>CO2eq!O660</f>
        <v>-458.460351885313</v>
      </c>
      <c r="Q34" s="114">
        <f>CO2eq!P660</f>
        <v>-4548.562459857636</v>
      </c>
      <c r="R34" s="114">
        <f>CO2eq!Q660</f>
        <v>-4739.056719535849</v>
      </c>
      <c r="S34" s="114">
        <f>CO2eq!R660</f>
        <v>-3397.842785815812</v>
      </c>
      <c r="T34" s="114">
        <f>CO2eq!S660</f>
        <v>-3230.2482740614832</v>
      </c>
      <c r="U34" s="114">
        <f>CO2eq!T660</f>
        <v>3646.3277090383267</v>
      </c>
      <c r="V34" s="114">
        <f>CO2eq!U660</f>
        <v>2124.2922324824854</v>
      </c>
      <c r="W34" s="114">
        <f>CO2eq!V660</f>
        <v>474.01239026586086</v>
      </c>
      <c r="X34" s="114">
        <f>CO2eq!W660</f>
        <v>-3231.2109171517463</v>
      </c>
      <c r="Y34" s="114">
        <f>CO2eq!X660</f>
        <v>-3351.3002828384333</v>
      </c>
      <c r="Z34" s="114">
        <f>CO2eq!Y660</f>
        <v>644.11147083506648</v>
      </c>
      <c r="AA34" s="114">
        <f>CO2eq!Z660</f>
        <v>-4348.0875831271451</v>
      </c>
      <c r="AB34" s="114">
        <f>CO2eq!AA660</f>
        <v>-2887.3556042902605</v>
      </c>
      <c r="AC34" s="114">
        <f>CO2eq!AB660</f>
        <v>-922.71509652083023</v>
      </c>
      <c r="AD34" s="114">
        <f>CO2eq!AC660</f>
        <v>-4132.5484071402634</v>
      </c>
      <c r="AE34" s="114">
        <f>CO2eq!AD660</f>
        <v>11987.430151260718</v>
      </c>
      <c r="AF34" s="114">
        <f>CO2eq!AE660</f>
        <v>-1176.8142939087234</v>
      </c>
    </row>
    <row r="35" spans="1:32" x14ac:dyDescent="0.25">
      <c r="A35" s="6">
        <v>2</v>
      </c>
      <c r="B35" s="6" t="s">
        <v>837</v>
      </c>
      <c r="C35" s="31" t="s">
        <v>845</v>
      </c>
      <c r="D35" s="32">
        <f t="shared" ref="D35:AD35" si="8">SUM(D36:D39)+D42</f>
        <v>380.88778519717454</v>
      </c>
      <c r="E35" s="32">
        <f t="shared" si="8"/>
        <v>277.88545623498322</v>
      </c>
      <c r="F35" s="32">
        <f t="shared" si="8"/>
        <v>186.11649204603509</v>
      </c>
      <c r="G35" s="32">
        <f t="shared" si="8"/>
        <v>200.8892660541722</v>
      </c>
      <c r="H35" s="32">
        <f t="shared" si="8"/>
        <v>314.69139313969691</v>
      </c>
      <c r="I35" s="32">
        <f t="shared" si="8"/>
        <v>402.15045667284789</v>
      </c>
      <c r="J35" s="32">
        <f t="shared" si="8"/>
        <v>676.74753403281716</v>
      </c>
      <c r="K35" s="32">
        <f t="shared" si="8"/>
        <v>873.14853783151159</v>
      </c>
      <c r="L35" s="32">
        <f t="shared" si="8"/>
        <v>1042.0548623107311</v>
      </c>
      <c r="M35" s="32">
        <f t="shared" si="8"/>
        <v>1360.9396099163516</v>
      </c>
      <c r="N35" s="32">
        <f t="shared" si="8"/>
        <v>1020.8216638919449</v>
      </c>
      <c r="O35" s="32">
        <f t="shared" si="8"/>
        <v>820.81143997491188</v>
      </c>
      <c r="P35" s="32">
        <f t="shared" si="8"/>
        <v>845.26808201510198</v>
      </c>
      <c r="Q35" s="32">
        <f t="shared" si="8"/>
        <v>1009.1061239284193</v>
      </c>
      <c r="R35" s="32">
        <f t="shared" si="8"/>
        <v>1190.898202010098</v>
      </c>
      <c r="S35" s="32">
        <f t="shared" si="8"/>
        <v>949.35133302122301</v>
      </c>
      <c r="T35" s="32">
        <f t="shared" si="8"/>
        <v>1072.2433408410582</v>
      </c>
      <c r="U35" s="32">
        <f t="shared" si="8"/>
        <v>1850.361866401211</v>
      </c>
      <c r="V35" s="32">
        <f t="shared" si="8"/>
        <v>1602.3850033891363</v>
      </c>
      <c r="W35" s="32">
        <f t="shared" si="8"/>
        <v>1379.9202574500207</v>
      </c>
      <c r="X35" s="32">
        <f t="shared" si="8"/>
        <v>1648.2088089014399</v>
      </c>
      <c r="Y35" s="32">
        <f t="shared" si="8"/>
        <v>1934.4966888008382</v>
      </c>
      <c r="Z35" s="32">
        <f t="shared" si="8"/>
        <v>2084.8814365233134</v>
      </c>
      <c r="AA35" s="32">
        <f t="shared" si="8"/>
        <v>2241.5857124911245</v>
      </c>
      <c r="AB35" s="32">
        <f t="shared" si="8"/>
        <v>1911.1395516249672</v>
      </c>
      <c r="AC35" s="32">
        <f t="shared" si="8"/>
        <v>1959.4364061495082</v>
      </c>
      <c r="AD35" s="32">
        <f t="shared" si="8"/>
        <v>2056.5966960490505</v>
      </c>
      <c r="AE35" s="32">
        <f>SUM(AE36:AE39)+AE42</f>
        <v>1810.9262362446166</v>
      </c>
      <c r="AF35" s="32">
        <f>SUM(AF36:AF39)+AF42</f>
        <v>2405.8836929575436</v>
      </c>
    </row>
    <row r="36" spans="1:32" x14ac:dyDescent="0.25">
      <c r="A36" s="6">
        <v>2</v>
      </c>
      <c r="B36" s="13" t="s">
        <v>838</v>
      </c>
      <c r="C36" s="13" t="s">
        <v>869</v>
      </c>
      <c r="D36" s="114">
        <v>15.763305341420747</v>
      </c>
      <c r="E36" s="114">
        <v>62.21154831492467</v>
      </c>
      <c r="F36" s="114">
        <v>38.396739922340927</v>
      </c>
      <c r="G36" s="114">
        <v>43.177196721332393</v>
      </c>
      <c r="H36" s="114">
        <v>70.378873069628767</v>
      </c>
      <c r="I36" s="114">
        <v>87.917859947381956</v>
      </c>
      <c r="J36" s="114">
        <v>150.35594831600838</v>
      </c>
      <c r="K36" s="114">
        <v>144.01077318560596</v>
      </c>
      <c r="L36" s="114">
        <v>178.86396221741924</v>
      </c>
      <c r="M36" s="114">
        <v>226.73450249646123</v>
      </c>
      <c r="N36" s="114">
        <v>156.67636237922477</v>
      </c>
      <c r="O36" s="114">
        <v>133.02291989641944</v>
      </c>
      <c r="P36" s="114">
        <v>136.15967733932322</v>
      </c>
      <c r="Q36" s="114">
        <v>166.64043024583361</v>
      </c>
      <c r="R36" s="114">
        <v>214.60912064934337</v>
      </c>
      <c r="S36" s="114">
        <v>169.62452448622625</v>
      </c>
      <c r="T36" s="114">
        <v>186.44370478364036</v>
      </c>
      <c r="U36" s="114">
        <v>312.89850209982581</v>
      </c>
      <c r="V36" s="114">
        <v>285.84355033338448</v>
      </c>
      <c r="W36" s="114">
        <v>262.96564223294143</v>
      </c>
      <c r="X36" s="114">
        <v>331.95187872926323</v>
      </c>
      <c r="Y36" s="114">
        <v>366.01534494056051</v>
      </c>
      <c r="Z36" s="114">
        <v>399.65405811786314</v>
      </c>
      <c r="AA36" s="114">
        <v>471.7709101438212</v>
      </c>
      <c r="AB36" s="114">
        <v>412.65255359486974</v>
      </c>
      <c r="AC36" s="114">
        <v>408.95689593877188</v>
      </c>
      <c r="AD36" s="114">
        <v>497.00084615549343</v>
      </c>
      <c r="AE36" s="114">
        <v>420.56116008657602</v>
      </c>
      <c r="AF36" s="114">
        <v>539.2758723370697</v>
      </c>
    </row>
    <row r="37" spans="1:32" x14ac:dyDescent="0.25">
      <c r="A37" s="6">
        <v>2</v>
      </c>
      <c r="B37" s="13" t="s">
        <v>840</v>
      </c>
      <c r="C37" s="13" t="s">
        <v>864</v>
      </c>
      <c r="D37" s="114">
        <v>59.302533325341422</v>
      </c>
      <c r="E37" s="114">
        <v>6.1404411276390913</v>
      </c>
      <c r="F37" s="114">
        <v>3.7898577896323085</v>
      </c>
      <c r="G37" s="114">
        <v>4.2617012709877979</v>
      </c>
      <c r="H37" s="114">
        <v>6.9465772580677605</v>
      </c>
      <c r="I37" s="114">
        <v>8.6777207399193657</v>
      </c>
      <c r="J37" s="114">
        <v>14.840521958256833</v>
      </c>
      <c r="K37" s="114">
        <v>58.188578089787264</v>
      </c>
      <c r="L37" s="114">
        <v>73.475232862181443</v>
      </c>
      <c r="M37" s="114">
        <v>94.747725983151</v>
      </c>
      <c r="N37" s="114">
        <v>69.555569642959412</v>
      </c>
      <c r="O37" s="114">
        <v>59.009487102376752</v>
      </c>
      <c r="P37" s="114">
        <v>61.400614269406944</v>
      </c>
      <c r="Q37" s="114">
        <v>80.327429046439875</v>
      </c>
      <c r="R37" s="114">
        <v>111.3063784693128</v>
      </c>
      <c r="S37" s="114">
        <v>88.247244200529579</v>
      </c>
      <c r="T37" s="114">
        <v>99.008538507648225</v>
      </c>
      <c r="U37" s="114">
        <v>159.82004594418103</v>
      </c>
      <c r="V37" s="114">
        <v>151.79448004958158</v>
      </c>
      <c r="W37" s="114">
        <v>143.0472828155267</v>
      </c>
      <c r="X37" s="114">
        <v>194.58800101333625</v>
      </c>
      <c r="Y37" s="114">
        <v>218.14768145991798</v>
      </c>
      <c r="Z37" s="114">
        <v>222.91256136464065</v>
      </c>
      <c r="AA37" s="114">
        <v>288.09757203767543</v>
      </c>
      <c r="AB37" s="114">
        <v>254.61740243356991</v>
      </c>
      <c r="AC37" s="114">
        <v>278.67427406808349</v>
      </c>
      <c r="AD37" s="114">
        <v>274.04181846192114</v>
      </c>
      <c r="AE37" s="114">
        <v>246.72247949550791</v>
      </c>
      <c r="AF37" s="114">
        <v>269.93689272943266</v>
      </c>
    </row>
    <row r="38" spans="1:32" x14ac:dyDescent="0.25">
      <c r="A38" s="6">
        <v>2</v>
      </c>
      <c r="B38" s="13" t="s">
        <v>844</v>
      </c>
      <c r="C38" s="13" t="s">
        <v>843</v>
      </c>
      <c r="D38" s="114">
        <v>232.4306422556333</v>
      </c>
      <c r="E38" s="114">
        <v>167.59055945716989</v>
      </c>
      <c r="F38" s="114">
        <v>121.20824312534228</v>
      </c>
      <c r="G38" s="114">
        <v>130.83365471587982</v>
      </c>
      <c r="H38" s="114">
        <v>198.53374821481651</v>
      </c>
      <c r="I38" s="114">
        <v>259.81246536367962</v>
      </c>
      <c r="J38" s="114">
        <v>429.80806624955738</v>
      </c>
      <c r="K38" s="114">
        <v>552.45110972012651</v>
      </c>
      <c r="L38" s="114">
        <v>643.1441491924445</v>
      </c>
      <c r="M38" s="114">
        <v>866.66553625150925</v>
      </c>
      <c r="N38" s="114">
        <v>657.84915799124246</v>
      </c>
      <c r="O38" s="114">
        <v>536.06978617123536</v>
      </c>
      <c r="P38" s="114">
        <v>533.96447933283332</v>
      </c>
      <c r="Q38" s="114">
        <v>642.75730708200138</v>
      </c>
      <c r="R38" s="114">
        <v>691.10577113030922</v>
      </c>
      <c r="S38" s="114">
        <v>549.00461789832764</v>
      </c>
      <c r="T38" s="114">
        <v>641.73647490468602</v>
      </c>
      <c r="U38" s="114">
        <v>1125.8757539623864</v>
      </c>
      <c r="V38" s="114">
        <v>933.42680520690578</v>
      </c>
      <c r="W38" s="114">
        <v>794.34538432256466</v>
      </c>
      <c r="X38" s="114">
        <v>914.82516698446511</v>
      </c>
      <c r="Y38" s="114">
        <v>1076.7179415445207</v>
      </c>
      <c r="Z38" s="114">
        <v>1078.4578173518144</v>
      </c>
      <c r="AA38" s="114">
        <v>1047.1087901174228</v>
      </c>
      <c r="AB38" s="114">
        <v>912.24934295973878</v>
      </c>
      <c r="AC38" s="114">
        <v>951.80689957609138</v>
      </c>
      <c r="AD38" s="114">
        <v>974.6109889718316</v>
      </c>
      <c r="AE38" s="114">
        <v>888.92924348556471</v>
      </c>
      <c r="AF38" s="114">
        <v>1208.4891522506462</v>
      </c>
    </row>
    <row r="39" spans="1:32" x14ac:dyDescent="0.25">
      <c r="A39" s="6">
        <v>2</v>
      </c>
      <c r="B39" s="13" t="s">
        <v>846</v>
      </c>
      <c r="C39" s="13" t="s">
        <v>896</v>
      </c>
      <c r="D39" s="32">
        <f t="shared" ref="D39:AD39" si="9">D40+D41</f>
        <v>68.568176421850268</v>
      </c>
      <c r="E39" s="32">
        <f t="shared" si="9"/>
        <v>37.807855938739451</v>
      </c>
      <c r="F39" s="32">
        <f t="shared" si="9"/>
        <v>19.785917099390755</v>
      </c>
      <c r="G39" s="32">
        <f t="shared" si="9"/>
        <v>21.362108175220527</v>
      </c>
      <c r="H39" s="32">
        <f t="shared" si="9"/>
        <v>34.749373510147706</v>
      </c>
      <c r="I39" s="32">
        <f t="shared" si="9"/>
        <v>40.947522553282184</v>
      </c>
      <c r="J39" s="32">
        <f t="shared" si="9"/>
        <v>72.625985235337026</v>
      </c>
      <c r="K39" s="32">
        <f t="shared" si="9"/>
        <v>104.33003832545614</v>
      </c>
      <c r="L39" s="32">
        <f t="shared" si="9"/>
        <v>136.27873529956534</v>
      </c>
      <c r="M39" s="32">
        <f t="shared" si="9"/>
        <v>156.19065484175349</v>
      </c>
      <c r="N39" s="32">
        <f t="shared" si="9"/>
        <v>124.77309726577818</v>
      </c>
      <c r="O39" s="32">
        <f t="shared" si="9"/>
        <v>84.55197311677432</v>
      </c>
      <c r="P39" s="32">
        <f t="shared" si="9"/>
        <v>102.32427133880853</v>
      </c>
      <c r="Q39" s="32">
        <f t="shared" si="9"/>
        <v>107.71500314192394</v>
      </c>
      <c r="R39" s="32">
        <f t="shared" si="9"/>
        <v>162.79610601216046</v>
      </c>
      <c r="S39" s="32">
        <f t="shared" si="9"/>
        <v>134.86691373850033</v>
      </c>
      <c r="T39" s="32">
        <f t="shared" si="9"/>
        <v>133.26195276799595</v>
      </c>
      <c r="U39" s="32">
        <f t="shared" si="9"/>
        <v>226.11239668287004</v>
      </c>
      <c r="V39" s="32">
        <f t="shared" si="9"/>
        <v>212.93295631308473</v>
      </c>
      <c r="W39" s="32">
        <f t="shared" si="9"/>
        <v>165.18929359146142</v>
      </c>
      <c r="X39" s="32">
        <f t="shared" si="9"/>
        <v>198.60887995442755</v>
      </c>
      <c r="Y39" s="32">
        <f t="shared" si="9"/>
        <v>259.98218062866346</v>
      </c>
      <c r="Z39" s="32">
        <f t="shared" si="9"/>
        <v>368.28985181608641</v>
      </c>
      <c r="AA39" s="32">
        <f t="shared" si="9"/>
        <v>415.58100267090572</v>
      </c>
      <c r="AB39" s="32">
        <f t="shared" si="9"/>
        <v>320.94452522389514</v>
      </c>
      <c r="AC39" s="32">
        <f t="shared" si="9"/>
        <v>308.58807037536133</v>
      </c>
      <c r="AD39" s="32">
        <f t="shared" si="9"/>
        <v>297.25366225780431</v>
      </c>
      <c r="AE39" s="32">
        <f>AE40+AE41</f>
        <v>241.50126916455133</v>
      </c>
      <c r="AF39" s="32">
        <f>AF40+AF41</f>
        <v>373.20332857878122</v>
      </c>
    </row>
    <row r="40" spans="1:32" x14ac:dyDescent="0.25">
      <c r="A40" s="6">
        <v>2</v>
      </c>
      <c r="B40" s="13" t="s">
        <v>849</v>
      </c>
      <c r="C40" s="13" t="s">
        <v>887</v>
      </c>
      <c r="D40" s="114">
        <v>44.973154161947242</v>
      </c>
      <c r="E40" s="114">
        <v>26.955051137410504</v>
      </c>
      <c r="F40" s="114">
        <v>14.761157856553995</v>
      </c>
      <c r="G40" s="114">
        <v>14.836435226907707</v>
      </c>
      <c r="H40" s="114">
        <v>23.495974731864273</v>
      </c>
      <c r="I40" s="114">
        <v>26.201925973334721</v>
      </c>
      <c r="J40" s="114">
        <v>41.278745647760708</v>
      </c>
      <c r="K40" s="114">
        <v>60.10233433466972</v>
      </c>
      <c r="L40" s="114">
        <v>64.168593096356744</v>
      </c>
      <c r="M40" s="114">
        <v>76.868982736518035</v>
      </c>
      <c r="N40" s="114">
        <v>72.65225014673382</v>
      </c>
      <c r="O40" s="114">
        <v>56.50431438515993</v>
      </c>
      <c r="P40" s="114">
        <v>56.013566806673772</v>
      </c>
      <c r="Q40" s="114">
        <v>66.891095236533786</v>
      </c>
      <c r="R40" s="114">
        <v>91.14010198237888</v>
      </c>
      <c r="S40" s="114">
        <v>93.270499086533192</v>
      </c>
      <c r="T40" s="114">
        <v>83.733973268695777</v>
      </c>
      <c r="U40" s="114">
        <v>131.86722704754368</v>
      </c>
      <c r="V40" s="114">
        <v>122.3522802741808</v>
      </c>
      <c r="W40" s="114">
        <v>82.058149961403899</v>
      </c>
      <c r="X40" s="114">
        <v>99.072604467930802</v>
      </c>
      <c r="Y40" s="114">
        <v>123.98082462078165</v>
      </c>
      <c r="Z40" s="114">
        <v>145.80695672357839</v>
      </c>
      <c r="AA40" s="114">
        <v>197.95225348805195</v>
      </c>
      <c r="AB40" s="114">
        <v>134.29246552274367</v>
      </c>
      <c r="AC40" s="114">
        <v>93.9191095276651</v>
      </c>
      <c r="AD40" s="114">
        <v>109.57075341999999</v>
      </c>
      <c r="AE40" s="114">
        <v>99.697415583333324</v>
      </c>
      <c r="AF40" s="114">
        <v>244.50973637942923</v>
      </c>
    </row>
    <row r="41" spans="1:32" x14ac:dyDescent="0.25">
      <c r="A41" s="6">
        <v>2</v>
      </c>
      <c r="B41" s="13" t="s">
        <v>851</v>
      </c>
      <c r="C41" s="13" t="s">
        <v>872</v>
      </c>
      <c r="D41" s="114">
        <v>23.595022259903029</v>
      </c>
      <c r="E41" s="114">
        <v>10.852804801328945</v>
      </c>
      <c r="F41" s="114">
        <v>5.0247592428367609</v>
      </c>
      <c r="G41" s="114">
        <v>6.5256729483128204</v>
      </c>
      <c r="H41" s="114">
        <v>11.253398778283437</v>
      </c>
      <c r="I41" s="114">
        <v>14.745596579947462</v>
      </c>
      <c r="J41" s="114">
        <v>31.347239587576325</v>
      </c>
      <c r="K41" s="114">
        <v>44.227703990786416</v>
      </c>
      <c r="L41" s="114">
        <v>72.110142203208596</v>
      </c>
      <c r="M41" s="114">
        <v>79.32167210523545</v>
      </c>
      <c r="N41" s="114">
        <v>52.120847119044363</v>
      </c>
      <c r="O41" s="114">
        <v>28.047658731614398</v>
      </c>
      <c r="P41" s="114">
        <v>46.310704532134764</v>
      </c>
      <c r="Q41" s="114">
        <v>40.823907905390158</v>
      </c>
      <c r="R41" s="114">
        <v>71.656004029781585</v>
      </c>
      <c r="S41" s="114">
        <v>41.596414651967144</v>
      </c>
      <c r="T41" s="114">
        <v>49.52797949930018</v>
      </c>
      <c r="U41" s="114">
        <v>94.245169635326377</v>
      </c>
      <c r="V41" s="114">
        <v>90.580676038903917</v>
      </c>
      <c r="W41" s="114">
        <v>83.131143630057522</v>
      </c>
      <c r="X41" s="114">
        <v>99.536275486496763</v>
      </c>
      <c r="Y41" s="114">
        <v>136.00135600788181</v>
      </c>
      <c r="Z41" s="114">
        <v>222.48289509250802</v>
      </c>
      <c r="AA41" s="114">
        <v>217.62874918285377</v>
      </c>
      <c r="AB41" s="114">
        <v>186.65205970115147</v>
      </c>
      <c r="AC41" s="114">
        <v>214.66896084769621</v>
      </c>
      <c r="AD41" s="114">
        <v>187.68290883780429</v>
      </c>
      <c r="AE41" s="114">
        <v>141.80385358121799</v>
      </c>
      <c r="AF41" s="114">
        <v>128.69359219935203</v>
      </c>
    </row>
    <row r="42" spans="1:32" x14ac:dyDescent="0.25">
      <c r="A42" s="6">
        <v>2</v>
      </c>
      <c r="B42" s="13" t="s">
        <v>854</v>
      </c>
      <c r="C42" s="13" t="s">
        <v>893</v>
      </c>
      <c r="D42" s="114">
        <v>4.8231278529288488</v>
      </c>
      <c r="E42" s="114">
        <v>4.1350513965100939</v>
      </c>
      <c r="F42" s="114">
        <v>2.935734109328807</v>
      </c>
      <c r="G42" s="114">
        <v>1.254605170751661</v>
      </c>
      <c r="H42" s="114">
        <v>4.0828210870361525</v>
      </c>
      <c r="I42" s="114">
        <v>4.7948880685847879</v>
      </c>
      <c r="J42" s="114">
        <v>9.1170122736575934</v>
      </c>
      <c r="K42" s="114">
        <v>14.168038510535693</v>
      </c>
      <c r="L42" s="114">
        <v>10.292782739120725</v>
      </c>
      <c r="M42" s="114">
        <v>16.601190343476564</v>
      </c>
      <c r="N42" s="114">
        <v>11.967476612740107</v>
      </c>
      <c r="O42" s="114">
        <v>8.1572736881059829</v>
      </c>
      <c r="P42" s="114">
        <v>11.419039734729951</v>
      </c>
      <c r="Q42" s="114">
        <v>11.665954412220493</v>
      </c>
      <c r="R42" s="114">
        <v>11.080825748971979</v>
      </c>
      <c r="S42" s="114">
        <v>7.6080326976391994</v>
      </c>
      <c r="T42" s="114">
        <v>11.792669877087617</v>
      </c>
      <c r="U42" s="114">
        <v>25.655167711947801</v>
      </c>
      <c r="V42" s="114">
        <v>18.387211486179687</v>
      </c>
      <c r="W42" s="114">
        <v>14.372654487526649</v>
      </c>
      <c r="X42" s="114">
        <v>8.2348822199479219</v>
      </c>
      <c r="Y42" s="114">
        <v>13.633540227175565</v>
      </c>
      <c r="Z42" s="114">
        <v>15.56714787290853</v>
      </c>
      <c r="AA42" s="114">
        <v>19.027437521299415</v>
      </c>
      <c r="AB42" s="114">
        <v>10.675727412893544</v>
      </c>
      <c r="AC42" s="114">
        <v>11.4102661912</v>
      </c>
      <c r="AD42" s="114">
        <v>13.689380202000001</v>
      </c>
      <c r="AE42" s="114">
        <v>13.212084012416669</v>
      </c>
      <c r="AF42" s="114">
        <v>14.978447061614208</v>
      </c>
    </row>
    <row r="43" spans="1:32" x14ac:dyDescent="0.25">
      <c r="A43" s="6">
        <v>2</v>
      </c>
      <c r="B43" s="6" t="s">
        <v>863</v>
      </c>
      <c r="C43" s="31" t="s">
        <v>848</v>
      </c>
      <c r="D43" s="32">
        <f t="shared" ref="D43:AD43" si="10">SUM(D44:D48)</f>
        <v>0.44096286725899558</v>
      </c>
      <c r="E43" s="32">
        <f t="shared" si="10"/>
        <v>0.29399194057694578</v>
      </c>
      <c r="F43" s="32">
        <f t="shared" si="10"/>
        <v>0.16577632748097271</v>
      </c>
      <c r="G43" s="32">
        <f t="shared" si="10"/>
        <v>0.19352014317217867</v>
      </c>
      <c r="H43" s="32">
        <f t="shared" si="10"/>
        <v>0.23904764432210132</v>
      </c>
      <c r="I43" s="32">
        <f t="shared" si="10"/>
        <v>0.24386396787115525</v>
      </c>
      <c r="J43" s="32">
        <f t="shared" si="10"/>
        <v>0.38183462668611151</v>
      </c>
      <c r="K43" s="32">
        <f t="shared" si="10"/>
        <v>0.46575228037544419</v>
      </c>
      <c r="L43" s="32">
        <f t="shared" si="10"/>
        <v>0.4898561396730261</v>
      </c>
      <c r="M43" s="32">
        <f t="shared" si="10"/>
        <v>0.56042512943377487</v>
      </c>
      <c r="N43" s="32">
        <f t="shared" si="10"/>
        <v>0.42542889343246015</v>
      </c>
      <c r="O43" s="32">
        <f t="shared" si="10"/>
        <v>0.34421038290097977</v>
      </c>
      <c r="P43" s="32">
        <f t="shared" si="10"/>
        <v>0.30493176029764957</v>
      </c>
      <c r="Q43" s="32">
        <f t="shared" si="10"/>
        <v>0.374205187488026</v>
      </c>
      <c r="R43" s="32">
        <f t="shared" si="10"/>
        <v>0.46127786342326049</v>
      </c>
      <c r="S43" s="32">
        <f t="shared" si="10"/>
        <v>0.34477708575449095</v>
      </c>
      <c r="T43" s="32">
        <f t="shared" si="10"/>
        <v>0.42681661326614079</v>
      </c>
      <c r="U43" s="32">
        <f t="shared" si="10"/>
        <v>0.76185364425198809</v>
      </c>
      <c r="V43" s="32">
        <f t="shared" si="10"/>
        <v>0.7285647269346609</v>
      </c>
      <c r="W43" s="32">
        <f t="shared" si="10"/>
        <v>0.65058329372637813</v>
      </c>
      <c r="X43" s="32">
        <f t="shared" si="10"/>
        <v>1.8531347551444068</v>
      </c>
      <c r="Y43" s="32">
        <f t="shared" si="10"/>
        <v>2.0038903261301004</v>
      </c>
      <c r="Z43" s="32">
        <f t="shared" si="10"/>
        <v>2.0606701794505717</v>
      </c>
      <c r="AA43" s="32">
        <f t="shared" si="10"/>
        <v>2.4022889213481111</v>
      </c>
      <c r="AB43" s="32">
        <f t="shared" si="10"/>
        <v>2.8385814355456209</v>
      </c>
      <c r="AC43" s="32">
        <f t="shared" si="10"/>
        <v>2.8866281024000009</v>
      </c>
      <c r="AD43" s="32">
        <f t="shared" si="10"/>
        <v>2.8525559180781253</v>
      </c>
      <c r="AE43" s="32">
        <f>SUM(AE44:AE48)</f>
        <v>3.081914605402305</v>
      </c>
      <c r="AF43" s="32">
        <f>SUM(AF44:AF48)</f>
        <v>4.1149108004743908</v>
      </c>
    </row>
    <row r="44" spans="1:32" x14ac:dyDescent="0.25">
      <c r="A44" s="6">
        <v>2</v>
      </c>
      <c r="B44" s="13" t="s">
        <v>865</v>
      </c>
      <c r="C44" s="13" t="s">
        <v>880</v>
      </c>
      <c r="D44" s="114">
        <v>7.9908153386282044E-2</v>
      </c>
      <c r="E44" s="114">
        <v>4.6842740793260548E-2</v>
      </c>
      <c r="F44" s="114">
        <v>2.8039726558783021E-2</v>
      </c>
      <c r="G44" s="114">
        <v>3.0573414231492957E-2</v>
      </c>
      <c r="H44" s="114">
        <v>4.5686054617412701E-2</v>
      </c>
      <c r="I44" s="114">
        <v>5.4456608148718326E-2</v>
      </c>
      <c r="J44" s="114">
        <v>7.9224670765060165E-2</v>
      </c>
      <c r="K44" s="114">
        <v>0.13067152053088338</v>
      </c>
      <c r="L44" s="114">
        <v>0.16392982991110644</v>
      </c>
      <c r="M44" s="114">
        <v>0.18106152270603951</v>
      </c>
      <c r="N44" s="114">
        <v>0.13802711558188371</v>
      </c>
      <c r="O44" s="114">
        <v>0.10859088052593148</v>
      </c>
      <c r="P44" s="114">
        <v>0.103534291138733</v>
      </c>
      <c r="Q44" s="114">
        <v>0.12692256454037915</v>
      </c>
      <c r="R44" s="114">
        <v>0.17039848109419189</v>
      </c>
      <c r="S44" s="114">
        <v>0.15122418109649219</v>
      </c>
      <c r="T44" s="114">
        <v>0.22936868196126309</v>
      </c>
      <c r="U44" s="114">
        <v>0.51551149736768798</v>
      </c>
      <c r="V44" s="114">
        <v>0.50514306221583949</v>
      </c>
      <c r="W44" s="114">
        <v>0.45338721966039114</v>
      </c>
      <c r="X44" s="114">
        <v>5.3140385368472029E-2</v>
      </c>
      <c r="Y44" s="114">
        <v>0.16443897514183142</v>
      </c>
      <c r="Z44" s="114">
        <v>0.15937241567969007</v>
      </c>
      <c r="AA44" s="114">
        <v>0.21161986176214614</v>
      </c>
      <c r="AB44" s="114">
        <v>0.74340921771402479</v>
      </c>
      <c r="AC44" s="114">
        <v>2.8866281024000009</v>
      </c>
      <c r="AD44" s="114">
        <v>6.2399269E-2</v>
      </c>
      <c r="AE44" s="114">
        <v>6.1706890666666667E-2</v>
      </c>
      <c r="AF44" s="114">
        <v>0.23952875900220183</v>
      </c>
    </row>
    <row r="45" spans="1:32" x14ac:dyDescent="0.25">
      <c r="A45" s="6">
        <v>2</v>
      </c>
      <c r="B45" s="13" t="s">
        <v>867</v>
      </c>
      <c r="C45" s="13" t="s">
        <v>875</v>
      </c>
      <c r="D45" s="114">
        <v>0.36105471387271354</v>
      </c>
      <c r="E45" s="114">
        <v>0.24714919978368524</v>
      </c>
      <c r="F45" s="114">
        <v>0.1377366009221897</v>
      </c>
      <c r="G45" s="114">
        <v>0.16294672894068571</v>
      </c>
      <c r="H45" s="114">
        <v>0.19336158970468861</v>
      </c>
      <c r="I45" s="114">
        <v>0.18940735972243691</v>
      </c>
      <c r="J45" s="114">
        <v>0.30260995592105133</v>
      </c>
      <c r="K45" s="114">
        <v>0.33508075984456082</v>
      </c>
      <c r="L45" s="114">
        <v>0.32592630976191966</v>
      </c>
      <c r="M45" s="114">
        <v>0.37936360672773539</v>
      </c>
      <c r="N45" s="114">
        <v>0.28740177785057647</v>
      </c>
      <c r="O45" s="114">
        <v>0.23561950237504831</v>
      </c>
      <c r="P45" s="114">
        <v>0.20139746915891654</v>
      </c>
      <c r="Q45" s="114">
        <v>0.24728262294764686</v>
      </c>
      <c r="R45" s="114">
        <v>0.29087938232906863</v>
      </c>
      <c r="S45" s="114">
        <v>0.19355290465799874</v>
      </c>
      <c r="T45" s="114">
        <v>0.1974479313048777</v>
      </c>
      <c r="U45" s="114">
        <v>0.24634214688430017</v>
      </c>
      <c r="V45" s="114">
        <v>0.22342166471882147</v>
      </c>
      <c r="W45" s="114">
        <v>0.19719607406598699</v>
      </c>
      <c r="X45" s="114">
        <v>1.7999943697759349</v>
      </c>
      <c r="Y45" s="114">
        <v>1.8394513509882688</v>
      </c>
      <c r="Z45" s="114">
        <v>1.9012977637708817</v>
      </c>
      <c r="AA45" s="114">
        <v>2.1906690595859648</v>
      </c>
      <c r="AB45" s="114">
        <v>2.0951722178315961</v>
      </c>
      <c r="AC45" s="114">
        <v>0</v>
      </c>
      <c r="AD45" s="114">
        <v>2.7901566490781251</v>
      </c>
      <c r="AE45" s="114">
        <v>3.0202077147356383</v>
      </c>
      <c r="AF45" s="114">
        <v>3.8753820414721893</v>
      </c>
    </row>
    <row r="46" spans="1:32" x14ac:dyDescent="0.25">
      <c r="A46" s="6">
        <v>2</v>
      </c>
      <c r="B46" s="13" t="s">
        <v>870</v>
      </c>
      <c r="C46" s="13" t="s">
        <v>892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876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2" spans="1:36" x14ac:dyDescent="0.25">
      <c r="AI52" s="124">
        <v>2018</v>
      </c>
      <c r="AJ52" s="125"/>
    </row>
    <row r="53" spans="1:36" x14ac:dyDescent="0.25">
      <c r="A53" s="104" t="str">
        <f t="shared" ref="A53:AF53" si="11">A3</f>
        <v>Alcance</v>
      </c>
      <c r="B53" s="104" t="str">
        <f t="shared" si="11"/>
        <v>Código GPC</v>
      </c>
      <c r="C53" s="104" t="str">
        <f t="shared" si="11"/>
        <v>Clasificación GPC</v>
      </c>
      <c r="D53" s="104">
        <f t="shared" si="11"/>
        <v>1990</v>
      </c>
      <c r="E53" s="104">
        <f t="shared" si="11"/>
        <v>1991</v>
      </c>
      <c r="F53" s="104">
        <f t="shared" si="11"/>
        <v>1992</v>
      </c>
      <c r="G53" s="104">
        <f t="shared" si="11"/>
        <v>1993</v>
      </c>
      <c r="H53" s="104">
        <f t="shared" si="11"/>
        <v>1994</v>
      </c>
      <c r="I53" s="104">
        <f t="shared" si="11"/>
        <v>1995</v>
      </c>
      <c r="J53" s="104">
        <f t="shared" si="11"/>
        <v>1996</v>
      </c>
      <c r="K53" s="104">
        <f t="shared" si="11"/>
        <v>1997</v>
      </c>
      <c r="L53" s="104">
        <f t="shared" si="11"/>
        <v>1998</v>
      </c>
      <c r="M53" s="104">
        <f t="shared" si="11"/>
        <v>1999</v>
      </c>
      <c r="N53" s="104">
        <f t="shared" si="11"/>
        <v>2000</v>
      </c>
      <c r="O53" s="104">
        <f t="shared" si="11"/>
        <v>2001</v>
      </c>
      <c r="P53" s="104">
        <f t="shared" si="11"/>
        <v>2002</v>
      </c>
      <c r="Q53" s="104">
        <f t="shared" si="11"/>
        <v>2003</v>
      </c>
      <c r="R53" s="104">
        <f t="shared" si="11"/>
        <v>2004</v>
      </c>
      <c r="S53" s="104">
        <f t="shared" si="11"/>
        <v>2005</v>
      </c>
      <c r="T53" s="104">
        <f t="shared" si="11"/>
        <v>2006</v>
      </c>
      <c r="U53" s="104">
        <f t="shared" si="11"/>
        <v>2007</v>
      </c>
      <c r="V53" s="104">
        <f t="shared" si="11"/>
        <v>2008</v>
      </c>
      <c r="W53" s="104">
        <f t="shared" si="11"/>
        <v>2009</v>
      </c>
      <c r="X53" s="104">
        <f t="shared" si="11"/>
        <v>2010</v>
      </c>
      <c r="Y53" s="104">
        <f t="shared" si="11"/>
        <v>2011</v>
      </c>
      <c r="Z53" s="104">
        <f t="shared" si="11"/>
        <v>2012</v>
      </c>
      <c r="AA53" s="104">
        <f t="shared" si="11"/>
        <v>2013</v>
      </c>
      <c r="AB53" s="104">
        <f t="shared" si="11"/>
        <v>2014</v>
      </c>
      <c r="AC53" s="104">
        <f t="shared" si="11"/>
        <v>2015</v>
      </c>
      <c r="AD53" s="104">
        <f t="shared" si="11"/>
        <v>2016</v>
      </c>
      <c r="AE53" s="104">
        <f t="shared" si="11"/>
        <v>2017</v>
      </c>
      <c r="AF53" s="104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04">
        <f t="shared" ref="A54:AF54" si="12">A4</f>
        <v>0</v>
      </c>
      <c r="B54" s="104">
        <f t="shared" si="12"/>
        <v>0</v>
      </c>
      <c r="C54" s="104">
        <f t="shared" si="12"/>
        <v>0</v>
      </c>
      <c r="D54" s="104" t="str">
        <f t="shared" si="12"/>
        <v>ktCO₂eq</v>
      </c>
      <c r="E54" s="104">
        <f t="shared" si="12"/>
        <v>0</v>
      </c>
      <c r="F54" s="104">
        <f t="shared" si="12"/>
        <v>0</v>
      </c>
      <c r="G54" s="104">
        <f t="shared" si="12"/>
        <v>0</v>
      </c>
      <c r="H54" s="104">
        <f t="shared" si="12"/>
        <v>0</v>
      </c>
      <c r="I54" s="104">
        <f t="shared" si="12"/>
        <v>0</v>
      </c>
      <c r="J54" s="104">
        <f t="shared" si="12"/>
        <v>0</v>
      </c>
      <c r="K54" s="104">
        <f t="shared" si="12"/>
        <v>0</v>
      </c>
      <c r="L54" s="104">
        <f t="shared" si="12"/>
        <v>0</v>
      </c>
      <c r="M54" s="104">
        <f t="shared" si="12"/>
        <v>0</v>
      </c>
      <c r="N54" s="104">
        <f t="shared" si="12"/>
        <v>0</v>
      </c>
      <c r="O54" s="104">
        <f t="shared" si="12"/>
        <v>0</v>
      </c>
      <c r="P54" s="104">
        <f t="shared" si="12"/>
        <v>0</v>
      </c>
      <c r="Q54" s="104">
        <f t="shared" si="12"/>
        <v>0</v>
      </c>
      <c r="R54" s="104">
        <f t="shared" si="12"/>
        <v>0</v>
      </c>
      <c r="S54" s="104">
        <f t="shared" si="12"/>
        <v>0</v>
      </c>
      <c r="T54" s="104">
        <f t="shared" si="12"/>
        <v>0</v>
      </c>
      <c r="U54" s="104">
        <f t="shared" si="12"/>
        <v>0</v>
      </c>
      <c r="V54" s="104">
        <f t="shared" si="12"/>
        <v>0</v>
      </c>
      <c r="W54" s="104">
        <f t="shared" si="12"/>
        <v>0</v>
      </c>
      <c r="X54" s="104">
        <f t="shared" si="12"/>
        <v>0</v>
      </c>
      <c r="Y54" s="104">
        <f t="shared" si="12"/>
        <v>0</v>
      </c>
      <c r="Z54" s="104">
        <f t="shared" si="12"/>
        <v>0</v>
      </c>
      <c r="AA54" s="104">
        <f t="shared" si="12"/>
        <v>0</v>
      </c>
      <c r="AB54" s="104">
        <f t="shared" si="12"/>
        <v>0</v>
      </c>
      <c r="AC54" s="104">
        <f t="shared" si="12"/>
        <v>0</v>
      </c>
      <c r="AD54" s="104">
        <f t="shared" si="12"/>
        <v>0</v>
      </c>
      <c r="AE54" s="104">
        <f t="shared" si="12"/>
        <v>0</v>
      </c>
      <c r="AF54" s="104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2107.2635352913248</v>
      </c>
      <c r="E55" s="32">
        <f t="shared" si="13"/>
        <v>4245.4700726222754</v>
      </c>
      <c r="F55" s="32">
        <f t="shared" si="13"/>
        <v>4037.5096197853863</v>
      </c>
      <c r="G55" s="32">
        <f t="shared" si="13"/>
        <v>5031.0500216280761</v>
      </c>
      <c r="H55" s="32">
        <f t="shared" si="13"/>
        <v>5174.6948466013</v>
      </c>
      <c r="I55" s="32">
        <f t="shared" si="13"/>
        <v>4687.6006982978233</v>
      </c>
      <c r="J55" s="32">
        <f t="shared" si="13"/>
        <v>3911.2052331618092</v>
      </c>
      <c r="K55" s="32">
        <f t="shared" si="13"/>
        <v>6212.3375149698541</v>
      </c>
      <c r="L55" s="32">
        <f t="shared" si="13"/>
        <v>3940.7892825904364</v>
      </c>
      <c r="M55" s="32">
        <f t="shared" si="13"/>
        <v>14237.116929765591</v>
      </c>
      <c r="N55" s="32">
        <f t="shared" si="13"/>
        <v>3608.5578630973632</v>
      </c>
      <c r="O55" s="32">
        <f t="shared" si="13"/>
        <v>3319.2400005232703</v>
      </c>
      <c r="P55" s="32">
        <f t="shared" si="13"/>
        <v>8737.0693274083787</v>
      </c>
      <c r="Q55" s="32">
        <f t="shared" si="13"/>
        <v>4857.4730259618273</v>
      </c>
      <c r="R55" s="32">
        <f t="shared" si="13"/>
        <v>5571.4411948654306</v>
      </c>
      <c r="S55" s="32">
        <f t="shared" si="13"/>
        <v>6654.7817966753082</v>
      </c>
      <c r="T55" s="32">
        <f t="shared" si="13"/>
        <v>7246.6021861790268</v>
      </c>
      <c r="U55" s="32">
        <f t="shared" si="13"/>
        <v>15446.576934717255</v>
      </c>
      <c r="V55" s="32">
        <f t="shared" si="13"/>
        <v>13299.682591010556</v>
      </c>
      <c r="W55" s="32">
        <f t="shared" si="13"/>
        <v>10762.401915836053</v>
      </c>
      <c r="X55" s="32">
        <f t="shared" si="13"/>
        <v>4294.8462803747916</v>
      </c>
      <c r="Y55" s="32">
        <f t="shared" si="13"/>
        <v>6685.2947765480239</v>
      </c>
      <c r="Z55" s="32">
        <f t="shared" si="13"/>
        <v>13166.10417291814</v>
      </c>
      <c r="AA55" s="32">
        <f t="shared" si="13"/>
        <v>8598.8696385057447</v>
      </c>
      <c r="AB55" s="32">
        <f t="shared" si="13"/>
        <v>7582.5341221805611</v>
      </c>
      <c r="AC55" s="32">
        <f t="shared" si="13"/>
        <v>12519.326253383761</v>
      </c>
      <c r="AD55" s="32">
        <f t="shared" si="13"/>
        <v>9506.423828345065</v>
      </c>
      <c r="AE55" s="32">
        <f t="shared" si="13"/>
        <v>26576.934543247051</v>
      </c>
      <c r="AF55" s="32">
        <f t="shared" si="13"/>
        <v>13189.067456347491</v>
      </c>
      <c r="AG55" s="128">
        <f>AF55/AJ53</f>
        <v>0.11743174924331612</v>
      </c>
      <c r="AI55" s="129">
        <f>(AF55-D55)/D55</f>
        <v>5.2588600027780243</v>
      </c>
      <c r="AJ55" s="130">
        <f>(AF55-AD55)/AD55</f>
        <v>0.38738475103771203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7721.4274265892091</v>
      </c>
      <c r="E56" s="32">
        <f t="shared" ref="E56:AE56" si="14">E55-E63</f>
        <v>7563.3252583351959</v>
      </c>
      <c r="F56" s="32">
        <f>F55-F63</f>
        <v>7833.6245336576994</v>
      </c>
      <c r="G56" s="32">
        <f t="shared" si="14"/>
        <v>7992.8015929390131</v>
      </c>
      <c r="H56" s="32">
        <f t="shared" si="14"/>
        <v>7747.7828525557861</v>
      </c>
      <c r="I56" s="32">
        <f t="shared" si="14"/>
        <v>7812.6337277575603</v>
      </c>
      <c r="J56" s="32">
        <f t="shared" si="14"/>
        <v>8699.9769188994924</v>
      </c>
      <c r="K56" s="32">
        <f t="shared" si="14"/>
        <v>8956.3109080974828</v>
      </c>
      <c r="L56" s="32">
        <f t="shared" si="14"/>
        <v>9688.2466338133963</v>
      </c>
      <c r="M56" s="32">
        <f t="shared" si="14"/>
        <v>9521.7424124669742</v>
      </c>
      <c r="N56" s="32">
        <f t="shared" si="14"/>
        <v>9240.5416692666095</v>
      </c>
      <c r="O56" s="32">
        <f t="shared" si="14"/>
        <v>8823.8705532524691</v>
      </c>
      <c r="P56" s="32">
        <f t="shared" si="14"/>
        <v>9195.5296792936915</v>
      </c>
      <c r="Q56" s="32">
        <f t="shared" si="14"/>
        <v>9406.0354858194623</v>
      </c>
      <c r="R56" s="32">
        <f t="shared" si="14"/>
        <v>10310.49791440128</v>
      </c>
      <c r="S56" s="32">
        <f t="shared" si="14"/>
        <v>10052.62458249112</v>
      </c>
      <c r="T56" s="32">
        <f t="shared" si="14"/>
        <v>10476.85046024051</v>
      </c>
      <c r="U56" s="32">
        <f t="shared" si="14"/>
        <v>11800.249225678928</v>
      </c>
      <c r="V56" s="32">
        <f t="shared" si="14"/>
        <v>11175.390358528071</v>
      </c>
      <c r="W56" s="32">
        <f t="shared" si="14"/>
        <v>10288.389525570192</v>
      </c>
      <c r="X56" s="32">
        <f t="shared" si="14"/>
        <v>7526.0571975265375</v>
      </c>
      <c r="Y56" s="32">
        <f t="shared" si="14"/>
        <v>10036.595059386458</v>
      </c>
      <c r="Z56" s="32">
        <f t="shared" si="14"/>
        <v>12521.992702083073</v>
      </c>
      <c r="AA56" s="32">
        <f t="shared" si="14"/>
        <v>12946.957221632889</v>
      </c>
      <c r="AB56" s="32">
        <f t="shared" si="14"/>
        <v>10469.889726470821</v>
      </c>
      <c r="AC56" s="32">
        <f t="shared" si="14"/>
        <v>13442.04134990459</v>
      </c>
      <c r="AD56" s="32">
        <f t="shared" si="14"/>
        <v>13638.972235485329</v>
      </c>
      <c r="AE56" s="32">
        <f t="shared" si="14"/>
        <v>14589.504391986333</v>
      </c>
      <c r="AF56" s="32">
        <f>AF55-AF63</f>
        <v>14365.881750256214</v>
      </c>
      <c r="AG56" s="131">
        <f>AF56/AJ53</f>
        <v>0.12790977291903324</v>
      </c>
      <c r="AI56" s="132">
        <f>(AF56-D56)/D56</f>
        <v>0.8605215016055735</v>
      </c>
      <c r="AJ56" s="133">
        <f>(AF56-AD56)/AD56</f>
        <v>5.3296502274536563E-2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381.32874806443351</v>
      </c>
      <c r="E57" s="32">
        <f t="shared" si="15"/>
        <v>278.1794481755602</v>
      </c>
      <c r="F57" s="32">
        <f t="shared" si="15"/>
        <v>186.28226837351608</v>
      </c>
      <c r="G57" s="32">
        <f t="shared" si="15"/>
        <v>201.08278619734438</v>
      </c>
      <c r="H57" s="32">
        <f t="shared" si="15"/>
        <v>314.93044078401903</v>
      </c>
      <c r="I57" s="32">
        <f t="shared" si="15"/>
        <v>402.39432064071906</v>
      </c>
      <c r="J57" s="32">
        <f t="shared" si="15"/>
        <v>677.12936865950326</v>
      </c>
      <c r="K57" s="32">
        <f t="shared" si="15"/>
        <v>873.61429011188704</v>
      </c>
      <c r="L57" s="32">
        <f t="shared" si="15"/>
        <v>1042.5447184504042</v>
      </c>
      <c r="M57" s="32">
        <f t="shared" si="15"/>
        <v>1361.5000350457854</v>
      </c>
      <c r="N57" s="32">
        <f t="shared" si="15"/>
        <v>1021.2470927853774</v>
      </c>
      <c r="O57" s="32">
        <f t="shared" si="15"/>
        <v>821.15565035781287</v>
      </c>
      <c r="P57" s="32">
        <f t="shared" si="15"/>
        <v>845.57301377539966</v>
      </c>
      <c r="Q57" s="32">
        <f t="shared" si="15"/>
        <v>1009.4803291159072</v>
      </c>
      <c r="R57" s="32">
        <f t="shared" si="15"/>
        <v>1191.3594798735212</v>
      </c>
      <c r="S57" s="32">
        <f t="shared" si="15"/>
        <v>949.69611010697747</v>
      </c>
      <c r="T57" s="32">
        <f t="shared" si="15"/>
        <v>1072.6701574543242</v>
      </c>
      <c r="U57" s="32">
        <f t="shared" si="15"/>
        <v>1851.123720045463</v>
      </c>
      <c r="V57" s="32">
        <f t="shared" si="15"/>
        <v>1603.1135681160708</v>
      </c>
      <c r="W57" s="32">
        <f t="shared" si="15"/>
        <v>1380.5708407437471</v>
      </c>
      <c r="X57" s="32">
        <f t="shared" si="15"/>
        <v>1650.0619436565842</v>
      </c>
      <c r="Y57" s="32">
        <f t="shared" si="15"/>
        <v>1936.5005791269684</v>
      </c>
      <c r="Z57" s="32">
        <f t="shared" si="15"/>
        <v>2086.9421067027638</v>
      </c>
      <c r="AA57" s="32">
        <f t="shared" si="15"/>
        <v>2243.9880014124724</v>
      </c>
      <c r="AB57" s="32">
        <f t="shared" si="15"/>
        <v>1913.9781330605128</v>
      </c>
      <c r="AC57" s="32">
        <f t="shared" si="15"/>
        <v>1962.3230342519082</v>
      </c>
      <c r="AD57" s="32">
        <f t="shared" si="15"/>
        <v>2059.4492519671285</v>
      </c>
      <c r="AE57" s="32">
        <f t="shared" si="15"/>
        <v>1814.0081508500189</v>
      </c>
      <c r="AF57" s="32">
        <f t="shared" si="15"/>
        <v>2409.9986037580179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4927.6668647116639</v>
      </c>
      <c r="E58" s="32">
        <f t="shared" si="16"/>
        <v>4694.1191468236493</v>
      </c>
      <c r="F58" s="32">
        <f t="shared" si="16"/>
        <v>4819.1852866060472</v>
      </c>
      <c r="G58" s="32">
        <f t="shared" si="16"/>
        <v>4857.4223279082107</v>
      </c>
      <c r="H58" s="32">
        <f t="shared" si="16"/>
        <v>4447.7941933595312</v>
      </c>
      <c r="I58" s="32">
        <f t="shared" si="16"/>
        <v>4325.224567180132</v>
      </c>
      <c r="J58" s="32">
        <f t="shared" si="16"/>
        <v>5031.2594777419781</v>
      </c>
      <c r="K58" s="32">
        <f t="shared" si="16"/>
        <v>5289.7949999832608</v>
      </c>
      <c r="L58" s="32">
        <f t="shared" si="16"/>
        <v>5821.400049204829</v>
      </c>
      <c r="M58" s="32">
        <f t="shared" si="16"/>
        <v>5725.370663625521</v>
      </c>
      <c r="N58" s="32">
        <f t="shared" si="16"/>
        <v>5368.9354387630774</v>
      </c>
      <c r="O58" s="32">
        <f t="shared" si="16"/>
        <v>5238.4608618952243</v>
      </c>
      <c r="P58" s="32">
        <f t="shared" si="16"/>
        <v>5434.0840507999746</v>
      </c>
      <c r="Q58" s="32">
        <f t="shared" si="16"/>
        <v>5584.5765532186033</v>
      </c>
      <c r="R58" s="32">
        <f t="shared" si="16"/>
        <v>6290.8033316336769</v>
      </c>
      <c r="S58" s="32">
        <f t="shared" si="16"/>
        <v>5738.589710049423</v>
      </c>
      <c r="T58" s="32">
        <f t="shared" si="16"/>
        <v>6126.4158286720485</v>
      </c>
      <c r="U58" s="32">
        <f t="shared" si="16"/>
        <v>7007.7423709347995</v>
      </c>
      <c r="V58" s="32">
        <f t="shared" si="16"/>
        <v>6483.7488242039299</v>
      </c>
      <c r="W58" s="32">
        <f t="shared" si="16"/>
        <v>5854.3701590657793</v>
      </c>
      <c r="X58" s="32">
        <f t="shared" si="16"/>
        <v>3415.8812589297822</v>
      </c>
      <c r="Y58" s="32">
        <f t="shared" si="16"/>
        <v>5471.3562216208302</v>
      </c>
      <c r="Z58" s="32">
        <f t="shared" si="16"/>
        <v>7978.2783212271706</v>
      </c>
      <c r="AA58" s="32">
        <f t="shared" si="16"/>
        <v>8214.9950438590349</v>
      </c>
      <c r="AB58" s="32">
        <f t="shared" si="16"/>
        <v>6084.2891868413435</v>
      </c>
      <c r="AC58" s="32">
        <f t="shared" si="16"/>
        <v>8711.3945728045455</v>
      </c>
      <c r="AD58" s="32">
        <f t="shared" si="16"/>
        <v>8739.1922442408468</v>
      </c>
      <c r="AE58" s="32">
        <f t="shared" si="16"/>
        <v>9427.7402159588073</v>
      </c>
      <c r="AF58" s="32">
        <f t="shared" si="16"/>
        <v>8888.7992887778455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1125.9170997829724</v>
      </c>
      <c r="E59" s="32">
        <f t="shared" si="17"/>
        <v>1266.4571964166553</v>
      </c>
      <c r="F59" s="32">
        <f t="shared" si="17"/>
        <v>1305.0276594242348</v>
      </c>
      <c r="G59" s="32">
        <f t="shared" si="17"/>
        <v>1415.8934429117105</v>
      </c>
      <c r="H59" s="32">
        <f t="shared" si="17"/>
        <v>1489.6143607052179</v>
      </c>
      <c r="I59" s="32">
        <f t="shared" si="17"/>
        <v>1552.0680187885755</v>
      </c>
      <c r="J59" s="32">
        <f t="shared" si="17"/>
        <v>1725.6815358824092</v>
      </c>
      <c r="K59" s="32">
        <f t="shared" si="17"/>
        <v>1888.5650274140089</v>
      </c>
      <c r="L59" s="32">
        <f t="shared" si="17"/>
        <v>1931.8945181528261</v>
      </c>
      <c r="M59" s="32">
        <f t="shared" si="17"/>
        <v>1841.7666465701911</v>
      </c>
      <c r="N59" s="32">
        <f t="shared" si="17"/>
        <v>1818.2692201324296</v>
      </c>
      <c r="O59" s="32">
        <f t="shared" si="17"/>
        <v>1690.9679812248562</v>
      </c>
      <c r="P59" s="32">
        <f t="shared" si="17"/>
        <v>1797.5413318732137</v>
      </c>
      <c r="Q59" s="32">
        <f t="shared" si="17"/>
        <v>1770.1489615598464</v>
      </c>
      <c r="R59" s="32">
        <f t="shared" si="17"/>
        <v>1902.1804649567619</v>
      </c>
      <c r="S59" s="32">
        <f t="shared" si="17"/>
        <v>2164.4554681447416</v>
      </c>
      <c r="T59" s="32">
        <f t="shared" si="17"/>
        <v>1987.0655201387658</v>
      </c>
      <c r="U59" s="32">
        <f t="shared" si="17"/>
        <v>2471.5606360288116</v>
      </c>
      <c r="V59" s="32">
        <f t="shared" si="17"/>
        <v>2328.9954505415117</v>
      </c>
      <c r="W59" s="32">
        <f t="shared" si="17"/>
        <v>2244.3940410915602</v>
      </c>
      <c r="X59" s="32">
        <f t="shared" si="17"/>
        <v>2102.31538446062</v>
      </c>
      <c r="Y59" s="32">
        <f t="shared" si="17"/>
        <v>2266.6672431887318</v>
      </c>
      <c r="Z59" s="32">
        <f t="shared" si="17"/>
        <v>2255.691046534625</v>
      </c>
      <c r="AA59" s="32">
        <f t="shared" si="17"/>
        <v>2484.8431511692947</v>
      </c>
      <c r="AB59" s="32">
        <f t="shared" si="17"/>
        <v>2274.4716934347503</v>
      </c>
      <c r="AC59" s="32">
        <f t="shared" si="17"/>
        <v>2424.5764542026918</v>
      </c>
      <c r="AD59" s="32">
        <f t="shared" si="17"/>
        <v>2576.0246529396363</v>
      </c>
      <c r="AE59" s="32">
        <f t="shared" si="17"/>
        <v>2770.3712910545482</v>
      </c>
      <c r="AF59" s="32">
        <f t="shared" si="17"/>
        <v>2953.7499513713251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9">
        <f t="shared" si="18"/>
        <v>171.12540709131244</v>
      </c>
      <c r="E60" s="119">
        <f t="shared" si="18"/>
        <v>169.72071386447752</v>
      </c>
      <c r="F60" s="119">
        <f t="shared" si="18"/>
        <v>178.1781441375943</v>
      </c>
      <c r="G60" s="119">
        <f t="shared" si="18"/>
        <v>185.82116444954247</v>
      </c>
      <c r="H60" s="119">
        <f t="shared" si="18"/>
        <v>192.82200809852051</v>
      </c>
      <c r="I60" s="119">
        <f t="shared" si="18"/>
        <v>206.04504092878071</v>
      </c>
      <c r="J60" s="119">
        <f t="shared" si="18"/>
        <v>212.30219682902018</v>
      </c>
      <c r="K60" s="119">
        <f t="shared" si="18"/>
        <v>215.65968329394519</v>
      </c>
      <c r="L60" s="119">
        <f t="shared" si="18"/>
        <v>216.53972486597894</v>
      </c>
      <c r="M60" s="119">
        <f t="shared" si="18"/>
        <v>224.39013403746256</v>
      </c>
      <c r="N60" s="119">
        <f t="shared" si="18"/>
        <v>241.4422724695857</v>
      </c>
      <c r="O60" s="119">
        <f t="shared" si="18"/>
        <v>248.08928908150074</v>
      </c>
      <c r="P60" s="119">
        <f t="shared" si="18"/>
        <v>245.01257385098944</v>
      </c>
      <c r="Q60" s="119">
        <f t="shared" si="18"/>
        <v>320.81214406756982</v>
      </c>
      <c r="R60" s="119">
        <f t="shared" si="18"/>
        <v>371.0867276447151</v>
      </c>
      <c r="S60" s="119">
        <f t="shared" si="18"/>
        <v>434.37808770376699</v>
      </c>
      <c r="T60" s="119">
        <f t="shared" si="18"/>
        <v>480.12277094824015</v>
      </c>
      <c r="U60" s="119">
        <f t="shared" si="18"/>
        <v>413.20509583587534</v>
      </c>
      <c r="V60" s="119">
        <f t="shared" si="18"/>
        <v>444.46324366679562</v>
      </c>
      <c r="W60" s="119">
        <f t="shared" si="18"/>
        <v>459.56316059853395</v>
      </c>
      <c r="X60" s="119">
        <f t="shared" si="18"/>
        <v>467.16867312697929</v>
      </c>
      <c r="Y60" s="119">
        <f t="shared" si="18"/>
        <v>530.71030596146977</v>
      </c>
      <c r="Z60" s="119">
        <f t="shared" si="18"/>
        <v>436.38061621902006</v>
      </c>
      <c r="AA60" s="119">
        <f t="shared" si="18"/>
        <v>547.58054155788193</v>
      </c>
      <c r="AB60" s="119">
        <f t="shared" si="18"/>
        <v>609.57086531611958</v>
      </c>
      <c r="AC60" s="119">
        <f t="shared" si="18"/>
        <v>641.11502078912395</v>
      </c>
      <c r="AD60" s="119">
        <f t="shared" si="18"/>
        <v>681.97171652516909</v>
      </c>
      <c r="AE60" s="119">
        <f t="shared" si="18"/>
        <v>809.87820460428873</v>
      </c>
      <c r="AF60" s="119">
        <f t="shared" si="18"/>
        <v>840.95755062123203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578.20794862631953</v>
      </c>
      <c r="E61" s="32">
        <f t="shared" si="19"/>
        <v>508.10755176576413</v>
      </c>
      <c r="F61" s="32">
        <f t="shared" si="19"/>
        <v>590.82708137427358</v>
      </c>
      <c r="G61" s="32">
        <f t="shared" si="19"/>
        <v>588.09161729687776</v>
      </c>
      <c r="H61" s="32">
        <f t="shared" si="19"/>
        <v>662.43737458935357</v>
      </c>
      <c r="I61" s="32">
        <f t="shared" si="19"/>
        <v>757.66096379860403</v>
      </c>
      <c r="J61" s="32">
        <f t="shared" si="19"/>
        <v>740.80992721917187</v>
      </c>
      <c r="K61" s="32">
        <f t="shared" si="19"/>
        <v>572.75414106832147</v>
      </c>
      <c r="L61" s="32">
        <f t="shared" si="19"/>
        <v>737.41469044062603</v>
      </c>
      <c r="M61" s="32">
        <f t="shared" si="19"/>
        <v>753.0805045920423</v>
      </c>
      <c r="N61" s="32">
        <f t="shared" si="19"/>
        <v>871.35880942579354</v>
      </c>
      <c r="O61" s="32">
        <f t="shared" si="19"/>
        <v>721.742818583396</v>
      </c>
      <c r="P61" s="32">
        <f t="shared" si="19"/>
        <v>806.39231039263052</v>
      </c>
      <c r="Q61" s="32">
        <f t="shared" si="19"/>
        <v>846.13303805165765</v>
      </c>
      <c r="R61" s="32">
        <f t="shared" si="19"/>
        <v>848.12906222702031</v>
      </c>
      <c r="S61" s="32">
        <f t="shared" si="19"/>
        <v>847.63839022340767</v>
      </c>
      <c r="T61" s="32">
        <f t="shared" si="19"/>
        <v>1022.2791974152302</v>
      </c>
      <c r="U61" s="32">
        <f t="shared" si="19"/>
        <v>1047.8577143517937</v>
      </c>
      <c r="V61" s="32">
        <f t="shared" si="19"/>
        <v>1073.3026222801468</v>
      </c>
      <c r="W61" s="32">
        <f t="shared" si="19"/>
        <v>916.30865830973221</v>
      </c>
      <c r="X61" s="32">
        <f t="shared" si="19"/>
        <v>754.58156790866906</v>
      </c>
      <c r="Y61" s="32">
        <f t="shared" si="19"/>
        <v>1026.2634475537645</v>
      </c>
      <c r="Z61" s="32">
        <f t="shared" si="19"/>
        <v>1166.0161806154233</v>
      </c>
      <c r="AA61" s="32">
        <f t="shared" si="19"/>
        <v>1054.2824967328918</v>
      </c>
      <c r="AB61" s="32">
        <f t="shared" si="19"/>
        <v>815.19280284240381</v>
      </c>
      <c r="AC61" s="32">
        <f t="shared" si="19"/>
        <v>931.14802367925813</v>
      </c>
      <c r="AD61" s="32">
        <f t="shared" si="19"/>
        <v>904.66328385011434</v>
      </c>
      <c r="AE61" s="32">
        <f t="shared" si="19"/>
        <v>853.68225993138549</v>
      </c>
      <c r="AF61" s="32">
        <f t="shared" si="19"/>
        <v>951.43961572137482</v>
      </c>
    </row>
    <row r="62" spans="1:36" x14ac:dyDescent="0.25">
      <c r="A62" s="6"/>
      <c r="B62" s="6" t="s">
        <v>890</v>
      </c>
      <c r="C62" s="31" t="s">
        <v>391</v>
      </c>
      <c r="D62" s="32">
        <f>D33</f>
        <v>918.51010637694117</v>
      </c>
      <c r="E62" s="32">
        <f t="shared" ref="E62:AF62" si="20">E33</f>
        <v>924.92064946465052</v>
      </c>
      <c r="F62" s="32">
        <f t="shared" si="20"/>
        <v>940.4063621155492</v>
      </c>
      <c r="G62" s="32">
        <f t="shared" si="20"/>
        <v>945.57304037267136</v>
      </c>
      <c r="H62" s="32">
        <f t="shared" si="20"/>
        <v>955.11491580316317</v>
      </c>
      <c r="I62" s="32">
        <f t="shared" si="20"/>
        <v>971.63513706146796</v>
      </c>
      <c r="J62" s="32">
        <f t="shared" si="20"/>
        <v>989.92378122691173</v>
      </c>
      <c r="K62" s="32">
        <f t="shared" si="20"/>
        <v>989.53705633794573</v>
      </c>
      <c r="L62" s="32">
        <f t="shared" si="20"/>
        <v>980.99765114913589</v>
      </c>
      <c r="M62" s="32">
        <f t="shared" si="20"/>
        <v>977.13446364175763</v>
      </c>
      <c r="N62" s="32">
        <f t="shared" si="20"/>
        <v>940.53592847572349</v>
      </c>
      <c r="O62" s="32">
        <f t="shared" si="20"/>
        <v>924.60960246749289</v>
      </c>
      <c r="P62" s="32">
        <f t="shared" si="20"/>
        <v>912.49941237688301</v>
      </c>
      <c r="Q62" s="32">
        <f t="shared" si="20"/>
        <v>884.36478892178559</v>
      </c>
      <c r="R62" s="32">
        <f t="shared" si="20"/>
        <v>898.2983279391043</v>
      </c>
      <c r="S62" s="32">
        <f t="shared" si="20"/>
        <v>867.56292636978117</v>
      </c>
      <c r="T62" s="32">
        <f t="shared" si="20"/>
        <v>860.96714306622607</v>
      </c>
      <c r="U62" s="32">
        <f t="shared" si="20"/>
        <v>859.88340852764748</v>
      </c>
      <c r="V62" s="32">
        <f t="shared" si="20"/>
        <v>844.88021783568684</v>
      </c>
      <c r="W62" s="32">
        <f t="shared" si="20"/>
        <v>813.75350650458813</v>
      </c>
      <c r="X62" s="32">
        <f t="shared" si="20"/>
        <v>786.11031310048793</v>
      </c>
      <c r="Y62" s="32">
        <f t="shared" si="20"/>
        <v>741.59784106165944</v>
      </c>
      <c r="Z62" s="32">
        <f t="shared" si="20"/>
        <v>685.62653748683533</v>
      </c>
      <c r="AA62" s="32">
        <f t="shared" si="20"/>
        <v>645.25598831378625</v>
      </c>
      <c r="AB62" s="32">
        <f t="shared" si="20"/>
        <v>686.36517803620404</v>
      </c>
      <c r="AC62" s="32">
        <f t="shared" si="20"/>
        <v>733.80727842897215</v>
      </c>
      <c r="AD62" s="32">
        <f t="shared" si="20"/>
        <v>737.12033792956208</v>
      </c>
      <c r="AE62" s="32">
        <f t="shared" si="20"/>
        <v>727.83242043730286</v>
      </c>
      <c r="AF62" s="32">
        <f t="shared" si="20"/>
        <v>730.93534376443904</v>
      </c>
    </row>
    <row r="63" spans="1:36" x14ac:dyDescent="0.25">
      <c r="A63" s="6">
        <f>A32</f>
        <v>1</v>
      </c>
      <c r="B63" s="6" t="s">
        <v>891</v>
      </c>
      <c r="C63" s="31" t="s">
        <v>744</v>
      </c>
      <c r="D63" s="32">
        <f>D34</f>
        <v>-5614.1638912978842</v>
      </c>
      <c r="E63" s="32">
        <f t="shared" ref="E63:AF63" si="21">E34</f>
        <v>-3317.8551857129205</v>
      </c>
      <c r="F63" s="32">
        <f t="shared" si="21"/>
        <v>-3796.1149138723131</v>
      </c>
      <c r="G63" s="32">
        <f t="shared" si="21"/>
        <v>-2961.7515713109365</v>
      </c>
      <c r="H63" s="32">
        <f t="shared" si="21"/>
        <v>-2573.0880059544861</v>
      </c>
      <c r="I63" s="32">
        <f t="shared" si="21"/>
        <v>-3125.033029459737</v>
      </c>
      <c r="J63" s="32">
        <f t="shared" si="21"/>
        <v>-4788.7716857376827</v>
      </c>
      <c r="K63" s="32">
        <f t="shared" si="21"/>
        <v>-2743.9733931276278</v>
      </c>
      <c r="L63" s="32">
        <f t="shared" si="21"/>
        <v>-5747.457351222959</v>
      </c>
      <c r="M63" s="32">
        <f t="shared" si="21"/>
        <v>4715.3745172986173</v>
      </c>
      <c r="N63" s="32">
        <f t="shared" si="21"/>
        <v>-5631.9838061692462</v>
      </c>
      <c r="O63" s="32">
        <f t="shared" si="21"/>
        <v>-5504.6305527291997</v>
      </c>
      <c r="P63" s="32">
        <f t="shared" si="21"/>
        <v>-458.460351885313</v>
      </c>
      <c r="Q63" s="32">
        <f t="shared" si="21"/>
        <v>-4548.562459857636</v>
      </c>
      <c r="R63" s="32">
        <f t="shared" si="21"/>
        <v>-4739.056719535849</v>
      </c>
      <c r="S63" s="32">
        <f t="shared" si="21"/>
        <v>-3397.842785815812</v>
      </c>
      <c r="T63" s="32">
        <f t="shared" si="21"/>
        <v>-3230.2482740614832</v>
      </c>
      <c r="U63" s="32">
        <f t="shared" si="21"/>
        <v>3646.3277090383267</v>
      </c>
      <c r="V63" s="32">
        <f t="shared" si="21"/>
        <v>2124.2922324824854</v>
      </c>
      <c r="W63" s="32">
        <f t="shared" si="21"/>
        <v>474.01239026586086</v>
      </c>
      <c r="X63" s="32">
        <f t="shared" si="21"/>
        <v>-3231.2109171517463</v>
      </c>
      <c r="Y63" s="32">
        <f t="shared" si="21"/>
        <v>-3351.3002828384333</v>
      </c>
      <c r="Z63" s="32">
        <f t="shared" si="21"/>
        <v>644.11147083506648</v>
      </c>
      <c r="AA63" s="32">
        <f t="shared" si="21"/>
        <v>-4348.0875831271451</v>
      </c>
      <c r="AB63" s="32">
        <f t="shared" si="21"/>
        <v>-2887.3556042902605</v>
      </c>
      <c r="AC63" s="32">
        <f t="shared" si="21"/>
        <v>-922.71509652083023</v>
      </c>
      <c r="AD63" s="32">
        <f t="shared" si="21"/>
        <v>-4132.5484071402634</v>
      </c>
      <c r="AE63" s="32">
        <f t="shared" si="21"/>
        <v>11987.430151260718</v>
      </c>
      <c r="AF63" s="32">
        <f t="shared" si="21"/>
        <v>-1176.8142939087234</v>
      </c>
      <c r="AG63" s="135">
        <f>AF63/AJ59</f>
        <v>-1.8167365651946144E-2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380.88778519717454</v>
      </c>
      <c r="E64" s="32">
        <f t="shared" si="22"/>
        <v>277.88545623498322</v>
      </c>
      <c r="F64" s="32">
        <f t="shared" si="22"/>
        <v>186.11649204603509</v>
      </c>
      <c r="G64" s="32">
        <f t="shared" si="22"/>
        <v>200.8892660541722</v>
      </c>
      <c r="H64" s="32">
        <f t="shared" si="22"/>
        <v>314.69139313969691</v>
      </c>
      <c r="I64" s="32">
        <f t="shared" si="22"/>
        <v>402.15045667284789</v>
      </c>
      <c r="J64" s="32">
        <f t="shared" si="22"/>
        <v>676.74753403281716</v>
      </c>
      <c r="K64" s="32">
        <f t="shared" si="22"/>
        <v>873.14853783151159</v>
      </c>
      <c r="L64" s="32">
        <f t="shared" si="22"/>
        <v>1042.0548623107311</v>
      </c>
      <c r="M64" s="32">
        <f t="shared" si="22"/>
        <v>1360.9396099163516</v>
      </c>
      <c r="N64" s="32">
        <f t="shared" si="22"/>
        <v>1020.8216638919449</v>
      </c>
      <c r="O64" s="32">
        <f t="shared" si="22"/>
        <v>820.81143997491188</v>
      </c>
      <c r="P64" s="32">
        <f t="shared" si="22"/>
        <v>845.26808201510198</v>
      </c>
      <c r="Q64" s="32">
        <f t="shared" si="22"/>
        <v>1009.1061239284193</v>
      </c>
      <c r="R64" s="32">
        <f t="shared" si="22"/>
        <v>1190.898202010098</v>
      </c>
      <c r="S64" s="32">
        <f t="shared" si="22"/>
        <v>949.35133302122301</v>
      </c>
      <c r="T64" s="32">
        <f t="shared" si="22"/>
        <v>1072.2433408410582</v>
      </c>
      <c r="U64" s="32">
        <f t="shared" si="22"/>
        <v>1850.361866401211</v>
      </c>
      <c r="V64" s="32">
        <f t="shared" si="22"/>
        <v>1602.3850033891363</v>
      </c>
      <c r="W64" s="32">
        <f t="shared" si="22"/>
        <v>1379.9202574500207</v>
      </c>
      <c r="X64" s="32">
        <f t="shared" si="22"/>
        <v>1648.2088089014399</v>
      </c>
      <c r="Y64" s="32">
        <f t="shared" si="22"/>
        <v>1934.4966888008382</v>
      </c>
      <c r="Z64" s="32">
        <f t="shared" si="22"/>
        <v>2084.8814365233134</v>
      </c>
      <c r="AA64" s="32">
        <f t="shared" si="22"/>
        <v>2241.5857124911245</v>
      </c>
      <c r="AB64" s="32">
        <f t="shared" si="22"/>
        <v>1911.1395516249672</v>
      </c>
      <c r="AC64" s="32">
        <f t="shared" si="22"/>
        <v>1959.4364061495082</v>
      </c>
      <c r="AD64" s="32">
        <f t="shared" si="22"/>
        <v>2056.5966960490505</v>
      </c>
      <c r="AE64" s="32">
        <f t="shared" si="22"/>
        <v>1810.9262362446166</v>
      </c>
      <c r="AF64" s="32">
        <f t="shared" si="22"/>
        <v>2405.8836929575436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0.44096286725899558</v>
      </c>
      <c r="E65" s="32">
        <f t="shared" si="23"/>
        <v>0.29399194057694578</v>
      </c>
      <c r="F65" s="32">
        <f t="shared" si="23"/>
        <v>0.16577632748097271</v>
      </c>
      <c r="G65" s="32">
        <f t="shared" si="23"/>
        <v>0.19352014317217867</v>
      </c>
      <c r="H65" s="32">
        <f t="shared" si="23"/>
        <v>0.23904764432210132</v>
      </c>
      <c r="I65" s="32">
        <f t="shared" si="23"/>
        <v>0.24386396787115525</v>
      </c>
      <c r="J65" s="32">
        <f t="shared" si="23"/>
        <v>0.38183462668611151</v>
      </c>
      <c r="K65" s="32">
        <f t="shared" si="23"/>
        <v>0.46575228037544419</v>
      </c>
      <c r="L65" s="32">
        <f t="shared" si="23"/>
        <v>0.4898561396730261</v>
      </c>
      <c r="M65" s="32">
        <f t="shared" si="23"/>
        <v>0.56042512943377487</v>
      </c>
      <c r="N65" s="32">
        <f t="shared" si="23"/>
        <v>0.42542889343246015</v>
      </c>
      <c r="O65" s="32">
        <f t="shared" si="23"/>
        <v>0.34421038290097977</v>
      </c>
      <c r="P65" s="32">
        <f t="shared" si="23"/>
        <v>0.30493176029764957</v>
      </c>
      <c r="Q65" s="32">
        <f t="shared" si="23"/>
        <v>0.374205187488026</v>
      </c>
      <c r="R65" s="32">
        <f t="shared" si="23"/>
        <v>0.46127786342326049</v>
      </c>
      <c r="S65" s="32">
        <f t="shared" si="23"/>
        <v>0.34477708575449095</v>
      </c>
      <c r="T65" s="32">
        <f t="shared" si="23"/>
        <v>0.42681661326614079</v>
      </c>
      <c r="U65" s="32">
        <f t="shared" si="23"/>
        <v>0.76185364425198809</v>
      </c>
      <c r="V65" s="32">
        <f t="shared" si="23"/>
        <v>0.7285647269346609</v>
      </c>
      <c r="W65" s="32">
        <f t="shared" si="23"/>
        <v>0.65058329372637813</v>
      </c>
      <c r="X65" s="32">
        <f t="shared" si="23"/>
        <v>1.8531347551444068</v>
      </c>
      <c r="Y65" s="32">
        <f t="shared" si="23"/>
        <v>2.0038903261301004</v>
      </c>
      <c r="Z65" s="32">
        <f t="shared" si="23"/>
        <v>2.0606701794505717</v>
      </c>
      <c r="AA65" s="32">
        <f t="shared" si="23"/>
        <v>2.4022889213481111</v>
      </c>
      <c r="AB65" s="32">
        <f t="shared" si="23"/>
        <v>2.8385814355456209</v>
      </c>
      <c r="AC65" s="32">
        <f t="shared" si="23"/>
        <v>2.8866281024000009</v>
      </c>
      <c r="AD65" s="32">
        <f t="shared" si="23"/>
        <v>2.8525559180781253</v>
      </c>
      <c r="AE65" s="32">
        <f t="shared" si="23"/>
        <v>3.081914605402305</v>
      </c>
      <c r="AF65" s="32">
        <f t="shared" si="23"/>
        <v>4.1149108004743908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0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0</v>
      </c>
      <c r="Z66" s="136">
        <f t="shared" si="24"/>
        <v>0</v>
      </c>
      <c r="AA66" s="136">
        <f t="shared" si="24"/>
        <v>0</v>
      </c>
      <c r="AB66" s="136">
        <f t="shared" si="24"/>
        <v>0</v>
      </c>
      <c r="AC66" s="136">
        <f t="shared" si="24"/>
        <v>0</v>
      </c>
      <c r="AD66" s="136">
        <f t="shared" si="24"/>
        <v>0</v>
      </c>
      <c r="AE66" s="136">
        <f t="shared" si="24"/>
        <v>0</v>
      </c>
      <c r="AF66" s="136">
        <f t="shared" si="24"/>
        <v>0</v>
      </c>
    </row>
    <row r="88" spans="3:32" x14ac:dyDescent="0.25">
      <c r="C88" s="102" t="s">
        <v>824</v>
      </c>
      <c r="D88" s="102">
        <v>1990</v>
      </c>
      <c r="E88" s="102">
        <v>1991</v>
      </c>
      <c r="F88" s="102">
        <v>1992</v>
      </c>
      <c r="G88" s="102">
        <v>1993</v>
      </c>
      <c r="H88" s="102">
        <v>1994</v>
      </c>
      <c r="I88" s="102">
        <v>1995</v>
      </c>
      <c r="J88" s="102">
        <v>1996</v>
      </c>
      <c r="K88" s="102">
        <v>1997</v>
      </c>
      <c r="L88" s="102">
        <v>1998</v>
      </c>
      <c r="M88" s="102">
        <v>1999</v>
      </c>
      <c r="N88" s="102">
        <v>2000</v>
      </c>
      <c r="O88" s="102">
        <v>2001</v>
      </c>
      <c r="P88" s="102">
        <v>2002</v>
      </c>
      <c r="Q88" s="102">
        <v>2003</v>
      </c>
      <c r="R88" s="102">
        <v>2004</v>
      </c>
      <c r="S88" s="102">
        <v>2005</v>
      </c>
      <c r="T88" s="102">
        <v>2006</v>
      </c>
      <c r="U88" s="102">
        <v>2007</v>
      </c>
      <c r="V88" s="102">
        <v>2008</v>
      </c>
      <c r="W88" s="102">
        <v>2009</v>
      </c>
      <c r="X88" s="102">
        <v>2010</v>
      </c>
      <c r="Y88" s="102">
        <v>2011</v>
      </c>
      <c r="Z88" s="102">
        <v>2012</v>
      </c>
      <c r="AA88" s="102">
        <v>2013</v>
      </c>
      <c r="AB88" s="102">
        <v>2014</v>
      </c>
      <c r="AC88" s="102">
        <v>2015</v>
      </c>
      <c r="AD88" s="102">
        <v>2016</v>
      </c>
      <c r="AE88" s="102">
        <v>2017</v>
      </c>
      <c r="AF88" s="102">
        <v>2018</v>
      </c>
    </row>
    <row r="89" spans="3:32" x14ac:dyDescent="0.25">
      <c r="C89" s="102">
        <v>0</v>
      </c>
      <c r="D89" s="102" t="s">
        <v>828</v>
      </c>
      <c r="E89" s="102" t="s">
        <v>828</v>
      </c>
      <c r="F89" s="102" t="s">
        <v>828</v>
      </c>
      <c r="G89" s="102" t="s">
        <v>828</v>
      </c>
      <c r="H89" s="102" t="s">
        <v>828</v>
      </c>
      <c r="I89" s="102" t="s">
        <v>828</v>
      </c>
      <c r="J89" s="102" t="s">
        <v>828</v>
      </c>
      <c r="K89" s="102" t="s">
        <v>828</v>
      </c>
      <c r="L89" s="102" t="s">
        <v>828</v>
      </c>
      <c r="M89" s="102" t="s">
        <v>828</v>
      </c>
      <c r="N89" s="102" t="s">
        <v>828</v>
      </c>
      <c r="O89" s="102" t="s">
        <v>828</v>
      </c>
      <c r="P89" s="102" t="s">
        <v>828</v>
      </c>
      <c r="Q89" s="102" t="s">
        <v>828</v>
      </c>
      <c r="R89" s="102" t="s">
        <v>828</v>
      </c>
      <c r="S89" s="102" t="s">
        <v>828</v>
      </c>
      <c r="T89" s="102" t="s">
        <v>828</v>
      </c>
      <c r="U89" s="102" t="s">
        <v>828</v>
      </c>
      <c r="V89" s="102" t="s">
        <v>828</v>
      </c>
      <c r="W89" s="102" t="s">
        <v>828</v>
      </c>
      <c r="X89" s="102" t="s">
        <v>828</v>
      </c>
      <c r="Y89" s="102" t="s">
        <v>828</v>
      </c>
      <c r="Z89" s="102" t="s">
        <v>828</v>
      </c>
      <c r="AA89" s="102" t="s">
        <v>828</v>
      </c>
      <c r="AB89" s="102" t="s">
        <v>828</v>
      </c>
      <c r="AC89" s="102" t="s">
        <v>828</v>
      </c>
      <c r="AD89" s="102" t="s">
        <v>828</v>
      </c>
      <c r="AE89" s="102" t="s">
        <v>828</v>
      </c>
      <c r="AF89" s="102" t="s">
        <v>828</v>
      </c>
    </row>
    <row r="90" spans="3:32" x14ac:dyDescent="0.25">
      <c r="C90" s="31" t="str">
        <f>'GPC alcances 2018'!Q5</f>
        <v>Industrias energéticas</v>
      </c>
      <c r="D90" s="32">
        <f t="shared" ref="D90:M98" si="25">VLOOKUP($C90,$C$8:$AF$46,D$53-1988,FALSE)</f>
        <v>1627.2879542172768</v>
      </c>
      <c r="E90" s="32">
        <f t="shared" si="25"/>
        <v>1438.3180050802787</v>
      </c>
      <c r="F90" s="32">
        <f t="shared" si="25"/>
        <v>1393.5898608896377</v>
      </c>
      <c r="G90" s="32">
        <f t="shared" si="25"/>
        <v>1467.6845763460913</v>
      </c>
      <c r="H90" s="32">
        <f t="shared" si="25"/>
        <v>1296.2701140845445</v>
      </c>
      <c r="I90" s="32">
        <f t="shared" si="25"/>
        <v>1258.8489145950111</v>
      </c>
      <c r="J90" s="32">
        <f t="shared" si="25"/>
        <v>2064.3171726330957</v>
      </c>
      <c r="K90" s="32">
        <f t="shared" si="25"/>
        <v>1831.7698267420612</v>
      </c>
      <c r="L90" s="32">
        <f t="shared" si="25"/>
        <v>2535.0210701671226</v>
      </c>
      <c r="M90" s="32">
        <f t="shared" si="25"/>
        <v>2445.4262135208182</v>
      </c>
      <c r="N90" s="32">
        <f t="shared" ref="N90:W98" si="26">VLOOKUP($C90,$C$8:$AF$46,N$53-1988,FALSE)</f>
        <v>2003.3470089332804</v>
      </c>
      <c r="O90" s="32">
        <f t="shared" si="26"/>
        <v>1977.1490037542324</v>
      </c>
      <c r="P90" s="32">
        <f t="shared" si="26"/>
        <v>2317.3640379396602</v>
      </c>
      <c r="Q90" s="32">
        <f t="shared" si="26"/>
        <v>2286.6054276025984</v>
      </c>
      <c r="R90" s="32">
        <f t="shared" si="26"/>
        <v>3066.275152900771</v>
      </c>
      <c r="S90" s="32">
        <f t="shared" si="26"/>
        <v>2233.6398614830091</v>
      </c>
      <c r="T90" s="32">
        <f t="shared" si="26"/>
        <v>2414.977383570962</v>
      </c>
      <c r="U90" s="32">
        <f t="shared" si="26"/>
        <v>3315.5226670724524</v>
      </c>
      <c r="V90" s="32">
        <f t="shared" si="26"/>
        <v>3070.4527951174969</v>
      </c>
      <c r="W90" s="32">
        <f t="shared" si="26"/>
        <v>2749.0964808802896</v>
      </c>
      <c r="X90" s="32">
        <f t="shared" ref="X90:AF98" si="27">VLOOKUP($C90,$C$8:$AF$46,X$53-1988,FALSE)</f>
        <v>1219.1341478749393</v>
      </c>
      <c r="Y90" s="32">
        <f t="shared" si="27"/>
        <v>2764.0032617504758</v>
      </c>
      <c r="Z90" s="32">
        <f t="shared" si="27"/>
        <v>4547.4068095663588</v>
      </c>
      <c r="AA90" s="32">
        <f t="shared" si="27"/>
        <v>5716.4231803971825</v>
      </c>
      <c r="AB90" s="32">
        <f t="shared" si="27"/>
        <v>3500.5704580173997</v>
      </c>
      <c r="AC90" s="32">
        <f t="shared" si="27"/>
        <v>6471.4176697077846</v>
      </c>
      <c r="AD90" s="32">
        <f t="shared" si="27"/>
        <v>6288.8243739085574</v>
      </c>
      <c r="AE90" s="32">
        <f t="shared" si="27"/>
        <v>7235.5825257228107</v>
      </c>
      <c r="AF90" s="32">
        <f t="shared" si="27"/>
        <v>6642.2255812077101</v>
      </c>
    </row>
    <row r="91" spans="3:32" x14ac:dyDescent="0.25">
      <c r="C91" s="31" t="str">
        <f>'GPC alcances 2018'!Q6</f>
        <v>Generación de electricidad suministrada a la red</v>
      </c>
      <c r="D91" s="32">
        <f t="shared" si="25"/>
        <v>522.84484545622092</v>
      </c>
      <c r="E91" s="32">
        <f t="shared" si="25"/>
        <v>298.61228496464611</v>
      </c>
      <c r="F91" s="32">
        <f t="shared" si="25"/>
        <v>155.81401023342715</v>
      </c>
      <c r="G91" s="32">
        <f t="shared" si="25"/>
        <v>182.60969273406911</v>
      </c>
      <c r="H91" s="32">
        <f t="shared" si="25"/>
        <v>311.90404600274684</v>
      </c>
      <c r="I91" s="32">
        <f t="shared" si="25"/>
        <v>328.74059271294601</v>
      </c>
      <c r="J91" s="32">
        <f t="shared" si="25"/>
        <v>1067.8084509367636</v>
      </c>
      <c r="K91" s="32">
        <f t="shared" si="25"/>
        <v>1004.4820316747924</v>
      </c>
      <c r="L91" s="32">
        <f t="shared" si="25"/>
        <v>1222.8706717810676</v>
      </c>
      <c r="M91" s="32">
        <f t="shared" si="25"/>
        <v>1480.8215698792587</v>
      </c>
      <c r="N91" s="32">
        <f t="shared" si="26"/>
        <v>1138.9925961554839</v>
      </c>
      <c r="O91" s="32">
        <f t="shared" si="26"/>
        <v>960.61436822407416</v>
      </c>
      <c r="P91" s="32">
        <f t="shared" si="26"/>
        <v>952.93468202864892</v>
      </c>
      <c r="Q91" s="32">
        <f t="shared" si="26"/>
        <v>965.21936827886634</v>
      </c>
      <c r="R91" s="32">
        <f t="shared" si="26"/>
        <v>1073.9825978017336</v>
      </c>
      <c r="S91" s="32">
        <f t="shared" si="26"/>
        <v>850.73012872893423</v>
      </c>
      <c r="T91" s="32">
        <f t="shared" si="26"/>
        <v>1173.7853990689064</v>
      </c>
      <c r="U91" s="32">
        <f t="shared" si="26"/>
        <v>1928.0328849798861</v>
      </c>
      <c r="V91" s="32">
        <f t="shared" si="26"/>
        <v>1824.9353487364401</v>
      </c>
      <c r="W91" s="32">
        <f t="shared" si="26"/>
        <v>1667.219724604257</v>
      </c>
      <c r="X91" s="32">
        <f t="shared" si="27"/>
        <v>616.05550143572736</v>
      </c>
      <c r="Y91" s="32">
        <f t="shared" si="27"/>
        <v>1965.3909867256486</v>
      </c>
      <c r="Z91" s="32">
        <f t="shared" si="27"/>
        <v>3797.3992770192131</v>
      </c>
      <c r="AA91" s="32">
        <f t="shared" si="27"/>
        <v>4707.7475228776202</v>
      </c>
      <c r="AB91" s="32">
        <f t="shared" si="27"/>
        <v>2936.9381729657621</v>
      </c>
      <c r="AC91" s="32">
        <f t="shared" si="27"/>
        <v>5966.4876019777867</v>
      </c>
      <c r="AD91" s="32">
        <f t="shared" si="27"/>
        <v>6072.6918104182923</v>
      </c>
      <c r="AE91" s="32">
        <f t="shared" si="27"/>
        <v>7019.1899062284028</v>
      </c>
      <c r="AF91" s="32">
        <f t="shared" si="27"/>
        <v>6359.0560207116523</v>
      </c>
    </row>
    <row r="92" spans="3:32" x14ac:dyDescent="0.25">
      <c r="C92" s="31" t="str">
        <f>'GPC alcances 2018'!Q7</f>
        <v>Transporte por carretera</v>
      </c>
      <c r="D92" s="32">
        <f t="shared" si="25"/>
        <v>699.95771996738745</v>
      </c>
      <c r="E92" s="32">
        <f t="shared" si="25"/>
        <v>730.5134083272377</v>
      </c>
      <c r="F92" s="32">
        <f t="shared" si="25"/>
        <v>789.85928281816655</v>
      </c>
      <c r="G92" s="32">
        <f t="shared" si="25"/>
        <v>878.19541906908239</v>
      </c>
      <c r="H92" s="32">
        <f t="shared" si="25"/>
        <v>988.17777115419869</v>
      </c>
      <c r="I92" s="32">
        <f t="shared" si="25"/>
        <v>1083.2757698728105</v>
      </c>
      <c r="J92" s="32">
        <f t="shared" si="25"/>
        <v>1173.6873281016037</v>
      </c>
      <c r="K92" s="32">
        <f t="shared" si="25"/>
        <v>1231.8963099192401</v>
      </c>
      <c r="L92" s="32">
        <f t="shared" si="25"/>
        <v>1300.484538467301</v>
      </c>
      <c r="M92" s="32">
        <f t="shared" si="25"/>
        <v>1355.3044863956909</v>
      </c>
      <c r="N92" s="32">
        <f t="shared" si="26"/>
        <v>1402.9403870710378</v>
      </c>
      <c r="O92" s="32">
        <f t="shared" si="26"/>
        <v>1326.5038178854334</v>
      </c>
      <c r="P92" s="32">
        <f t="shared" si="26"/>
        <v>1381.7577352314502</v>
      </c>
      <c r="Q92" s="32">
        <f t="shared" si="26"/>
        <v>1416.2054962978921</v>
      </c>
      <c r="R92" s="32">
        <f t="shared" si="26"/>
        <v>1437.745786880128</v>
      </c>
      <c r="S92" s="32">
        <f t="shared" si="26"/>
        <v>1617.8508532869741</v>
      </c>
      <c r="T92" s="32">
        <f t="shared" si="26"/>
        <v>1674.1526651107251</v>
      </c>
      <c r="U92" s="32">
        <f t="shared" si="26"/>
        <v>1783.2414307379124</v>
      </c>
      <c r="V92" s="32">
        <f t="shared" si="26"/>
        <v>1802.1095686735496</v>
      </c>
      <c r="W92" s="32">
        <f t="shared" si="26"/>
        <v>1840.0360853459254</v>
      </c>
      <c r="X92" s="32">
        <f t="shared" si="27"/>
        <v>1917.6917939935968</v>
      </c>
      <c r="Y92" s="32">
        <f t="shared" si="27"/>
        <v>2066.3124944635492</v>
      </c>
      <c r="Z92" s="32">
        <f t="shared" si="27"/>
        <v>2065.2874232184508</v>
      </c>
      <c r="AA92" s="32">
        <f t="shared" si="27"/>
        <v>2222.0353512697143</v>
      </c>
      <c r="AB92" s="32">
        <f t="shared" si="27"/>
        <v>2050.5152117141229</v>
      </c>
      <c r="AC92" s="32">
        <f t="shared" si="27"/>
        <v>2226.6013685344142</v>
      </c>
      <c r="AD92" s="32">
        <f t="shared" si="27"/>
        <v>2373.0479808590303</v>
      </c>
      <c r="AE92" s="32">
        <f t="shared" si="27"/>
        <v>2427.3101971109782</v>
      </c>
      <c r="AF92" s="32">
        <f t="shared" si="27"/>
        <v>2534.5394897485103</v>
      </c>
    </row>
    <row r="93" spans="3:32" x14ac:dyDescent="0.25">
      <c r="C93" s="31" t="str">
        <f>'GPC alcances 2018'!Q8</f>
        <v>Industrias manufactureras y de la construcción</v>
      </c>
      <c r="D93" s="32">
        <f t="shared" si="25"/>
        <v>1903.8415617063583</v>
      </c>
      <c r="E93" s="32">
        <f t="shared" si="25"/>
        <v>1912.5198021756239</v>
      </c>
      <c r="F93" s="32">
        <f t="shared" si="25"/>
        <v>2300.2359121580225</v>
      </c>
      <c r="G93" s="32">
        <f t="shared" si="25"/>
        <v>2375.0587728614664</v>
      </c>
      <c r="H93" s="32">
        <f t="shared" si="25"/>
        <v>2285.476608961781</v>
      </c>
      <c r="I93" s="32">
        <f t="shared" si="25"/>
        <v>2361.5979549452354</v>
      </c>
      <c r="J93" s="32">
        <f t="shared" si="25"/>
        <v>2267.2509850963002</v>
      </c>
      <c r="K93" s="32">
        <f t="shared" si="25"/>
        <v>2837.8885894868681</v>
      </c>
      <c r="L93" s="32">
        <f t="shared" si="25"/>
        <v>2790.1640363758816</v>
      </c>
      <c r="M93" s="32">
        <f t="shared" si="25"/>
        <v>2769.5909632433263</v>
      </c>
      <c r="N93" s="32">
        <f t="shared" si="26"/>
        <v>2826.5529338999627</v>
      </c>
      <c r="O93" s="32">
        <f t="shared" si="26"/>
        <v>2741.832945476222</v>
      </c>
      <c r="P93" s="32">
        <f t="shared" si="26"/>
        <v>2607.4753659862495</v>
      </c>
      <c r="Q93" s="32">
        <f t="shared" si="26"/>
        <v>2813.729432719751</v>
      </c>
      <c r="R93" s="32">
        <f t="shared" si="26"/>
        <v>2688.7687860737142</v>
      </c>
      <c r="S93" s="32">
        <f t="shared" si="26"/>
        <v>3021.7168167404457</v>
      </c>
      <c r="T93" s="32">
        <f t="shared" si="26"/>
        <v>3273.0268295076385</v>
      </c>
      <c r="U93" s="32">
        <f t="shared" si="26"/>
        <v>3192.4051984275447</v>
      </c>
      <c r="V93" s="32">
        <f t="shared" si="26"/>
        <v>2848.9551066417675</v>
      </c>
      <c r="W93" s="32">
        <f t="shared" si="26"/>
        <v>2532.3148185717182</v>
      </c>
      <c r="X93" s="32">
        <f t="shared" si="27"/>
        <v>1584.2750414648767</v>
      </c>
      <c r="Y93" s="32">
        <f t="shared" si="27"/>
        <v>1993.440551269719</v>
      </c>
      <c r="Z93" s="32">
        <f t="shared" si="27"/>
        <v>2731.648885011864</v>
      </c>
      <c r="AA93" s="32">
        <f t="shared" si="27"/>
        <v>1869.5794858089355</v>
      </c>
      <c r="AB93" s="32">
        <f t="shared" si="27"/>
        <v>1904.2237418111756</v>
      </c>
      <c r="AC93" s="32">
        <f t="shared" si="27"/>
        <v>1629.5779319349995</v>
      </c>
      <c r="AD93" s="32">
        <f t="shared" si="27"/>
        <v>1810.1679382034465</v>
      </c>
      <c r="AE93" s="32">
        <f t="shared" si="27"/>
        <v>1561.0448665439071</v>
      </c>
      <c r="AF93" s="32">
        <f t="shared" si="27"/>
        <v>1623.2763812727937</v>
      </c>
    </row>
    <row r="94" spans="3:32" x14ac:dyDescent="0.25">
      <c r="C94" s="31" t="str">
        <f>'GPC alcances 2018'!Q9</f>
        <v>Industrias manufactureras y de la construcción (electricidad)</v>
      </c>
      <c r="D94" s="32">
        <f t="shared" si="25"/>
        <v>232.4306422556333</v>
      </c>
      <c r="E94" s="32">
        <f t="shared" si="25"/>
        <v>167.59055945716989</v>
      </c>
      <c r="F94" s="32">
        <f t="shared" si="25"/>
        <v>121.20824312534228</v>
      </c>
      <c r="G94" s="32">
        <f t="shared" si="25"/>
        <v>130.83365471587982</v>
      </c>
      <c r="H94" s="32">
        <f t="shared" si="25"/>
        <v>198.53374821481651</v>
      </c>
      <c r="I94" s="32">
        <f t="shared" si="25"/>
        <v>259.81246536367962</v>
      </c>
      <c r="J94" s="32">
        <f t="shared" si="25"/>
        <v>429.80806624955738</v>
      </c>
      <c r="K94" s="32">
        <f t="shared" si="25"/>
        <v>552.45110972012651</v>
      </c>
      <c r="L94" s="32">
        <f t="shared" si="25"/>
        <v>643.1441491924445</v>
      </c>
      <c r="M94" s="32">
        <f t="shared" si="25"/>
        <v>866.66553625150925</v>
      </c>
      <c r="N94" s="32">
        <f t="shared" si="26"/>
        <v>657.84915799124246</v>
      </c>
      <c r="O94" s="32">
        <f t="shared" si="26"/>
        <v>536.06978617123536</v>
      </c>
      <c r="P94" s="32">
        <f t="shared" si="26"/>
        <v>533.96447933283332</v>
      </c>
      <c r="Q94" s="32">
        <f t="shared" si="26"/>
        <v>642.75730708200138</v>
      </c>
      <c r="R94" s="32">
        <f t="shared" si="26"/>
        <v>691.10577113030922</v>
      </c>
      <c r="S94" s="32">
        <f t="shared" si="26"/>
        <v>549.00461789832764</v>
      </c>
      <c r="T94" s="32">
        <f t="shared" si="26"/>
        <v>641.73647490468602</v>
      </c>
      <c r="U94" s="32">
        <f t="shared" si="26"/>
        <v>1125.8757539623864</v>
      </c>
      <c r="V94" s="32">
        <f t="shared" si="26"/>
        <v>933.42680520690578</v>
      </c>
      <c r="W94" s="32">
        <f t="shared" si="26"/>
        <v>794.34538432256466</v>
      </c>
      <c r="X94" s="32">
        <f t="shared" si="27"/>
        <v>914.82516698446511</v>
      </c>
      <c r="Y94" s="32">
        <f t="shared" si="27"/>
        <v>1076.7179415445207</v>
      </c>
      <c r="Z94" s="32">
        <f t="shared" si="27"/>
        <v>1078.4578173518144</v>
      </c>
      <c r="AA94" s="32">
        <f t="shared" si="27"/>
        <v>1047.1087901174228</v>
      </c>
      <c r="AB94" s="32">
        <f t="shared" si="27"/>
        <v>912.24934295973878</v>
      </c>
      <c r="AC94" s="32">
        <f t="shared" si="27"/>
        <v>951.80689957609138</v>
      </c>
      <c r="AD94" s="32">
        <f t="shared" si="27"/>
        <v>974.6109889718316</v>
      </c>
      <c r="AE94" s="32">
        <f t="shared" si="27"/>
        <v>888.92924348556471</v>
      </c>
      <c r="AF94" s="32">
        <f t="shared" si="27"/>
        <v>1208.4891522506462</v>
      </c>
    </row>
    <row r="95" spans="3:32" x14ac:dyDescent="0.25">
      <c r="C95" s="31" t="str">
        <f>'GPC alcances 2018'!Q10</f>
        <v>UTCUTS</v>
      </c>
      <c r="D95" s="32">
        <f t="shared" si="25"/>
        <v>-5614.1638912978842</v>
      </c>
      <c r="E95" s="32">
        <f t="shared" si="25"/>
        <v>-3317.8551857129205</v>
      </c>
      <c r="F95" s="32">
        <f t="shared" si="25"/>
        <v>-3796.1149138723131</v>
      </c>
      <c r="G95" s="32">
        <f t="shared" si="25"/>
        <v>-2961.7515713109365</v>
      </c>
      <c r="H95" s="32">
        <f t="shared" si="25"/>
        <v>-2573.0880059544861</v>
      </c>
      <c r="I95" s="32">
        <f t="shared" si="25"/>
        <v>-3125.033029459737</v>
      </c>
      <c r="J95" s="32">
        <f t="shared" si="25"/>
        <v>-4788.7716857376827</v>
      </c>
      <c r="K95" s="32">
        <f t="shared" si="25"/>
        <v>-2743.9733931276278</v>
      </c>
      <c r="L95" s="32">
        <f t="shared" si="25"/>
        <v>-5747.457351222959</v>
      </c>
      <c r="M95" s="32">
        <f t="shared" si="25"/>
        <v>4715.3745172986173</v>
      </c>
      <c r="N95" s="32">
        <f t="shared" si="26"/>
        <v>-5631.9838061692462</v>
      </c>
      <c r="O95" s="32">
        <f t="shared" si="26"/>
        <v>-5504.6305527291997</v>
      </c>
      <c r="P95" s="32">
        <f t="shared" si="26"/>
        <v>-458.460351885313</v>
      </c>
      <c r="Q95" s="32">
        <f t="shared" si="26"/>
        <v>-4548.562459857636</v>
      </c>
      <c r="R95" s="32">
        <f t="shared" si="26"/>
        <v>-4739.056719535849</v>
      </c>
      <c r="S95" s="32">
        <f t="shared" si="26"/>
        <v>-3397.842785815812</v>
      </c>
      <c r="T95" s="32">
        <f t="shared" si="26"/>
        <v>-3230.2482740614832</v>
      </c>
      <c r="U95" s="32">
        <f t="shared" si="26"/>
        <v>3646.3277090383267</v>
      </c>
      <c r="V95" s="32">
        <f t="shared" si="26"/>
        <v>2124.2922324824854</v>
      </c>
      <c r="W95" s="32">
        <f t="shared" si="26"/>
        <v>474.01239026586086</v>
      </c>
      <c r="X95" s="32">
        <f t="shared" si="27"/>
        <v>-3231.2109171517463</v>
      </c>
      <c r="Y95" s="32">
        <f t="shared" si="27"/>
        <v>-3351.3002828384333</v>
      </c>
      <c r="Z95" s="32">
        <f t="shared" si="27"/>
        <v>644.11147083506648</v>
      </c>
      <c r="AA95" s="32">
        <f t="shared" si="27"/>
        <v>-4348.0875831271451</v>
      </c>
      <c r="AB95" s="32">
        <f t="shared" si="27"/>
        <v>-2887.3556042902605</v>
      </c>
      <c r="AC95" s="32">
        <f t="shared" si="27"/>
        <v>-922.71509652083023</v>
      </c>
      <c r="AD95" s="32">
        <f t="shared" si="27"/>
        <v>-4132.5484071402634</v>
      </c>
      <c r="AE95" s="32">
        <f t="shared" si="27"/>
        <v>11987.430151260718</v>
      </c>
      <c r="AF95" s="32">
        <f t="shared" si="27"/>
        <v>-1176.8142939087234</v>
      </c>
    </row>
    <row r="96" spans="3:32" x14ac:dyDescent="0.25">
      <c r="C96" s="31" t="str">
        <f>'GPC alcances 2018'!Q11</f>
        <v>Agricultura</v>
      </c>
      <c r="D96" s="32">
        <f t="shared" si="25"/>
        <v>918.51010637694117</v>
      </c>
      <c r="E96" s="32">
        <f t="shared" si="25"/>
        <v>924.92064946465052</v>
      </c>
      <c r="F96" s="32">
        <f t="shared" si="25"/>
        <v>940.4063621155492</v>
      </c>
      <c r="G96" s="32">
        <f t="shared" si="25"/>
        <v>945.57304037267136</v>
      </c>
      <c r="H96" s="32">
        <f t="shared" si="25"/>
        <v>955.11491580316317</v>
      </c>
      <c r="I96" s="32">
        <f t="shared" si="25"/>
        <v>971.63513706146796</v>
      </c>
      <c r="J96" s="32">
        <f t="shared" si="25"/>
        <v>989.92378122691173</v>
      </c>
      <c r="K96" s="32">
        <f t="shared" si="25"/>
        <v>989.53705633794573</v>
      </c>
      <c r="L96" s="32">
        <f t="shared" si="25"/>
        <v>980.99765114913589</v>
      </c>
      <c r="M96" s="32">
        <f t="shared" si="25"/>
        <v>977.13446364175763</v>
      </c>
      <c r="N96" s="32">
        <f t="shared" si="26"/>
        <v>940.53592847572349</v>
      </c>
      <c r="O96" s="32">
        <f t="shared" si="26"/>
        <v>924.60960246749289</v>
      </c>
      <c r="P96" s="32">
        <f t="shared" si="26"/>
        <v>912.49941237688301</v>
      </c>
      <c r="Q96" s="32">
        <f t="shared" si="26"/>
        <v>884.36478892178559</v>
      </c>
      <c r="R96" s="32">
        <f t="shared" si="26"/>
        <v>898.2983279391043</v>
      </c>
      <c r="S96" s="32">
        <f t="shared" si="26"/>
        <v>867.56292636978117</v>
      </c>
      <c r="T96" s="32">
        <f t="shared" si="26"/>
        <v>860.96714306622607</v>
      </c>
      <c r="U96" s="32">
        <f t="shared" si="26"/>
        <v>859.88340852764748</v>
      </c>
      <c r="V96" s="32">
        <f t="shared" si="26"/>
        <v>844.88021783568684</v>
      </c>
      <c r="W96" s="32">
        <f t="shared" si="26"/>
        <v>813.75350650458813</v>
      </c>
      <c r="X96" s="32">
        <f t="shared" si="27"/>
        <v>786.11031310048793</v>
      </c>
      <c r="Y96" s="32">
        <f t="shared" si="27"/>
        <v>741.59784106165944</v>
      </c>
      <c r="Z96" s="32">
        <f t="shared" si="27"/>
        <v>685.62653748683533</v>
      </c>
      <c r="AA96" s="32">
        <f t="shared" si="27"/>
        <v>645.25598831378625</v>
      </c>
      <c r="AB96" s="32">
        <f t="shared" si="27"/>
        <v>686.36517803620404</v>
      </c>
      <c r="AC96" s="32">
        <f t="shared" si="27"/>
        <v>733.80727842897215</v>
      </c>
      <c r="AD96" s="32">
        <f t="shared" si="27"/>
        <v>737.12033792956208</v>
      </c>
      <c r="AE96" s="32">
        <f t="shared" si="27"/>
        <v>727.83242043730286</v>
      </c>
      <c r="AF96" s="32">
        <f t="shared" si="27"/>
        <v>730.93534376443904</v>
      </c>
    </row>
    <row r="97" spans="3:32" x14ac:dyDescent="0.25">
      <c r="C97" s="31" t="str">
        <f>'GPC alcances 2018'!Q12</f>
        <v>Disposición de residuos sólidos</v>
      </c>
      <c r="D97" s="32">
        <f t="shared" si="25"/>
        <v>59.616845778436016</v>
      </c>
      <c r="E97" s="32">
        <f t="shared" si="25"/>
        <v>61.300065648640718</v>
      </c>
      <c r="F97" s="32">
        <f t="shared" si="25"/>
        <v>69.793552379541396</v>
      </c>
      <c r="G97" s="32">
        <f t="shared" si="25"/>
        <v>78.913744813644797</v>
      </c>
      <c r="H97" s="32">
        <f t="shared" si="25"/>
        <v>86.944812299941404</v>
      </c>
      <c r="I97" s="32">
        <f t="shared" si="25"/>
        <v>95.142580254267841</v>
      </c>
      <c r="J97" s="32">
        <f t="shared" si="25"/>
        <v>104.71740078592785</v>
      </c>
      <c r="K97" s="32">
        <f t="shared" si="25"/>
        <v>113.87554669005308</v>
      </c>
      <c r="L97" s="32">
        <f t="shared" si="25"/>
        <v>123.42412362328099</v>
      </c>
      <c r="M97" s="32">
        <f t="shared" si="25"/>
        <v>132.42250021217313</v>
      </c>
      <c r="N97" s="32">
        <f t="shared" si="26"/>
        <v>145.24198050758872</v>
      </c>
      <c r="O97" s="32">
        <f t="shared" si="26"/>
        <v>162.13085110602643</v>
      </c>
      <c r="P97" s="32">
        <f t="shared" si="26"/>
        <v>175.05951762577428</v>
      </c>
      <c r="Q97" s="32">
        <f t="shared" si="26"/>
        <v>189.24081102505389</v>
      </c>
      <c r="R97" s="32">
        <f t="shared" si="26"/>
        <v>205.35508260301287</v>
      </c>
      <c r="S97" s="32">
        <f t="shared" si="26"/>
        <v>244.6642229637348</v>
      </c>
      <c r="T97" s="32">
        <f t="shared" si="26"/>
        <v>259.72441440616791</v>
      </c>
      <c r="U97" s="32">
        <f t="shared" si="26"/>
        <v>213.58474937089733</v>
      </c>
      <c r="V97" s="32">
        <f t="shared" si="26"/>
        <v>248.69698366879859</v>
      </c>
      <c r="W97" s="32">
        <f t="shared" si="26"/>
        <v>302.67577593209074</v>
      </c>
      <c r="X97" s="32">
        <f t="shared" si="27"/>
        <v>337.92387107081072</v>
      </c>
      <c r="Y97" s="32">
        <f t="shared" si="27"/>
        <v>360.14625820946583</v>
      </c>
      <c r="Z97" s="32">
        <f t="shared" si="27"/>
        <v>284.30454946678537</v>
      </c>
      <c r="AA97" s="32">
        <f t="shared" si="27"/>
        <v>389.12217160048982</v>
      </c>
      <c r="AB97" s="32">
        <f t="shared" si="27"/>
        <v>420.5966626955427</v>
      </c>
      <c r="AC97" s="32">
        <f t="shared" si="27"/>
        <v>440.31810870758363</v>
      </c>
      <c r="AD97" s="32">
        <f t="shared" si="27"/>
        <v>481.85277496944792</v>
      </c>
      <c r="AE97" s="32">
        <f t="shared" si="27"/>
        <v>610.94987845152582</v>
      </c>
      <c r="AF97" s="32">
        <f t="shared" si="27"/>
        <v>634.42227130636059</v>
      </c>
    </row>
    <row r="98" spans="3:32" x14ac:dyDescent="0.25">
      <c r="C98" s="31" t="str">
        <f>'GPC alcances 2018'!Q13</f>
        <v>Procesos industriales</v>
      </c>
      <c r="D98" s="32">
        <f t="shared" si="25"/>
        <v>574.28156133325797</v>
      </c>
      <c r="E98" s="32">
        <f t="shared" si="25"/>
        <v>504.18560230619255</v>
      </c>
      <c r="F98" s="32">
        <f t="shared" si="25"/>
        <v>586.69235648377048</v>
      </c>
      <c r="G98" s="32">
        <f t="shared" si="25"/>
        <v>582.49044866794225</v>
      </c>
      <c r="H98" s="32">
        <f t="shared" si="25"/>
        <v>656.14346197469365</v>
      </c>
      <c r="I98" s="32">
        <f t="shared" si="25"/>
        <v>750.53152652810445</v>
      </c>
      <c r="J98" s="32">
        <f t="shared" si="25"/>
        <v>732.20352973948309</v>
      </c>
      <c r="K98" s="32">
        <f t="shared" si="25"/>
        <v>559.11545355304941</v>
      </c>
      <c r="L98" s="32">
        <f t="shared" si="25"/>
        <v>723.88777925058741</v>
      </c>
      <c r="M98" s="32">
        <f t="shared" si="25"/>
        <v>735.37345531130381</v>
      </c>
      <c r="N98" s="32">
        <f t="shared" si="26"/>
        <v>849.05474991781921</v>
      </c>
      <c r="O98" s="32">
        <f t="shared" si="26"/>
        <v>692.76793033915158</v>
      </c>
      <c r="P98" s="32">
        <f t="shared" si="26"/>
        <v>776.05684082357368</v>
      </c>
      <c r="Q98" s="32">
        <f t="shared" si="26"/>
        <v>806.28234515609665</v>
      </c>
      <c r="R98" s="32">
        <f t="shared" si="26"/>
        <v>802.0738670816562</v>
      </c>
      <c r="S98" s="32">
        <f t="shared" si="26"/>
        <v>792.48848429209067</v>
      </c>
      <c r="T98" s="32">
        <f t="shared" si="26"/>
        <v>954.31112632069642</v>
      </c>
      <c r="U98" s="32">
        <f t="shared" si="26"/>
        <v>964.80238026162294</v>
      </c>
      <c r="V98" s="32">
        <f t="shared" si="26"/>
        <v>963.85760819300265</v>
      </c>
      <c r="W98" s="32">
        <f t="shared" si="26"/>
        <v>804.84434483964856</v>
      </c>
      <c r="X98" s="32">
        <f t="shared" si="27"/>
        <v>619.76800646283891</v>
      </c>
      <c r="Y98" s="32">
        <f t="shared" si="27"/>
        <v>854.55391227584948</v>
      </c>
      <c r="Z98" s="32">
        <f t="shared" si="27"/>
        <v>964.84104859267791</v>
      </c>
      <c r="AA98" s="32">
        <f t="shared" si="27"/>
        <v>841.822118494194</v>
      </c>
      <c r="AB98" s="32">
        <f t="shared" si="27"/>
        <v>578.93444554795292</v>
      </c>
      <c r="AC98" s="32">
        <f t="shared" si="27"/>
        <v>670.62544703267827</v>
      </c>
      <c r="AD98" s="32">
        <f t="shared" si="27"/>
        <v>625.36698674756667</v>
      </c>
      <c r="AE98" s="32">
        <f t="shared" si="27"/>
        <v>540.88119529167977</v>
      </c>
      <c r="AF98" s="32">
        <f t="shared" si="27"/>
        <v>602.9887334876463</v>
      </c>
    </row>
  </sheetData>
  <conditionalFormatting sqref="D5:AF5">
    <cfRule type="cellIs" dxfId="41" priority="19" operator="lessThan">
      <formula>0</formula>
    </cfRule>
  </conditionalFormatting>
  <conditionalFormatting sqref="D16:AF16">
    <cfRule type="cellIs" dxfId="40" priority="18" operator="lessThan">
      <formula>0</formula>
    </cfRule>
  </conditionalFormatting>
  <conditionalFormatting sqref="D22:AF22">
    <cfRule type="cellIs" dxfId="39" priority="17" operator="lessThan">
      <formula>0</formula>
    </cfRule>
  </conditionalFormatting>
  <conditionalFormatting sqref="D27:AF27">
    <cfRule type="cellIs" dxfId="38" priority="16" operator="lessThan">
      <formula>0</formula>
    </cfRule>
  </conditionalFormatting>
  <conditionalFormatting sqref="D30:AF30">
    <cfRule type="cellIs" dxfId="37" priority="15" operator="lessThan">
      <formula>0</formula>
    </cfRule>
  </conditionalFormatting>
  <conditionalFormatting sqref="D40:AF40">
    <cfRule type="cellIs" dxfId="36" priority="13" operator="lessThan">
      <formula>0</formula>
    </cfRule>
  </conditionalFormatting>
  <conditionalFormatting sqref="D9:AF9">
    <cfRule type="cellIs" dxfId="35" priority="12" operator="lessThan">
      <formula>0</formula>
    </cfRule>
  </conditionalFormatting>
  <conditionalFormatting sqref="D35:AF35 D43:AF43 D39:AF39 D11:AF11 D18:AF18 D24:AF24 D29:AF29 D32:AF32 D5:AF7">
    <cfRule type="cellIs" dxfId="34" priority="11" operator="lessThan">
      <formula>0</formula>
    </cfRule>
  </conditionalFormatting>
  <conditionalFormatting sqref="C25:C28">
    <cfRule type="cellIs" dxfId="33" priority="10" operator="lessThan">
      <formula>0</formula>
    </cfRule>
  </conditionalFormatting>
  <conditionalFormatting sqref="D90:AF98">
    <cfRule type="cellIs" dxfId="32" priority="7" operator="lessThan">
      <formula>0</formula>
    </cfRule>
  </conditionalFormatting>
  <conditionalFormatting sqref="D90:AF98">
    <cfRule type="cellIs" dxfId="31" priority="6" operator="lessThan">
      <formula>0</formula>
    </cfRule>
  </conditionalFormatting>
  <conditionalFormatting sqref="D55:AF55">
    <cfRule type="cellIs" dxfId="30" priority="5" operator="lessThan">
      <formula>0</formula>
    </cfRule>
  </conditionalFormatting>
  <conditionalFormatting sqref="D55:AF55 D64:AF65 D57:AF61">
    <cfRule type="cellIs" dxfId="29" priority="4" operator="lessThan">
      <formula>0</formula>
    </cfRule>
  </conditionalFormatting>
  <conditionalFormatting sqref="D62:AF63">
    <cfRule type="cellIs" dxfId="28" priority="3" operator="lessThan">
      <formula>0</formula>
    </cfRule>
  </conditionalFormatting>
  <conditionalFormatting sqref="D56:AF56">
    <cfRule type="cellIs" dxfId="27" priority="2" operator="lessThan">
      <formula>0</formula>
    </cfRule>
  </conditionalFormatting>
  <conditionalFormatting sqref="D56:AF56">
    <cfRule type="cellIs" dxfId="2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C50" sqref="C50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Biobío</v>
      </c>
      <c r="C1">
        <f>'GPC alcances 2018'!C1</f>
        <v>11</v>
      </c>
    </row>
    <row r="2" spans="1:14" x14ac:dyDescent="0.25">
      <c r="C2" s="105" t="s">
        <v>821</v>
      </c>
      <c r="D2" s="106">
        <f>+D5-'GPC alcances 2018'!D5+'GPC alcances 2018'!D13+'GPC alcances 2018'!D29+'GPC alcances 2018'!D32</f>
        <v>0</v>
      </c>
      <c r="E2" s="106">
        <f>+E5-'GPC alcances 2018'!E5+'GPC alcances 2018'!E13+'GPC alcances 2018'!E29+'GPC alcances 2018'!E32</f>
        <v>0</v>
      </c>
      <c r="F2" s="106">
        <f>+F5-'GPC alcances 2018'!F5+'GPC alcances 2018'!F13+'GPC alcances 2018'!F29+'GPC alcances 2018'!F32</f>
        <v>0</v>
      </c>
      <c r="G2" s="106">
        <f>+G5-'GPC alcances 2018'!G5+'GPC alcances 2018'!G13+'GPC alcances 2018'!G29+'GPC alcances 2018'!G32</f>
        <v>0</v>
      </c>
      <c r="H2" s="106">
        <f>+H5-'GPC alcances 2018'!H5+'GPC alcances 2018'!H13+'GPC alcances 2018'!H29+'GPC alcances 2018'!H32</f>
        <v>0</v>
      </c>
      <c r="I2" s="106">
        <f>+I5-'GPC alcances 2018'!I5+'GPC alcances 2018'!I13+'GPC alcances 2018'!I29+'GPC alcances 2018'!I32</f>
        <v>0</v>
      </c>
      <c r="J2" s="106">
        <f>+J5-'GPC alcances 2018'!J5+'GPC alcances 2018'!J13+'GPC alcances 2018'!J29+'GPC alcances 2018'!J32</f>
        <v>0</v>
      </c>
      <c r="K2" s="106">
        <f>+K5-'GPC alcances 2018'!K5+'GPC alcances 2018'!K13+'GPC alcances 2018'!K29+'GPC alcances 2018'!K32</f>
        <v>1.3642420526593924E-12</v>
      </c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7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5165.7515268899597</v>
      </c>
      <c r="E5" s="32">
        <f t="shared" ref="E5:G5" si="0">+E7+E18+E24+E29+E32</f>
        <v>0</v>
      </c>
      <c r="F5" s="32">
        <f t="shared" si="0"/>
        <v>40.267244993659347</v>
      </c>
      <c r="G5" s="32">
        <f t="shared" si="0"/>
        <v>0.51012791385003342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6324.4507700587519</v>
      </c>
      <c r="M5" s="31" t="s">
        <v>834</v>
      </c>
      <c r="N5" s="110">
        <f>$K$7</f>
        <v>2529.7432680661941</v>
      </c>
    </row>
    <row r="6" spans="1:14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2409.9986037580179</v>
      </c>
      <c r="M6" s="31" t="s">
        <v>72</v>
      </c>
      <c r="N6" s="110">
        <f>$K$18</f>
        <v>2953.7499513713256</v>
      </c>
    </row>
    <row r="7" spans="1:14" x14ac:dyDescent="0.25">
      <c r="A7" s="6">
        <v>1</v>
      </c>
      <c r="B7" s="6" t="s">
        <v>837</v>
      </c>
      <c r="C7" s="31" t="s">
        <v>834</v>
      </c>
      <c r="D7" s="32">
        <f t="shared" ref="D7:K7" si="4">SUM(D8:D11,D14:D17)</f>
        <v>2279.9881347883434</v>
      </c>
      <c r="E7" s="32">
        <f t="shared" si="4"/>
        <v>0</v>
      </c>
      <c r="F7" s="32">
        <f t="shared" si="4"/>
        <v>7.5194687841774268</v>
      </c>
      <c r="G7" s="32">
        <f t="shared" si="4"/>
        <v>0.20727655595105862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2529.7432680661941</v>
      </c>
      <c r="M7" s="31" t="s">
        <v>722</v>
      </c>
      <c r="N7" s="86">
        <f>$K$24</f>
        <v>840.95755062123192</v>
      </c>
    </row>
    <row r="8" spans="1:14" x14ac:dyDescent="0.25">
      <c r="A8" s="6">
        <v>1</v>
      </c>
      <c r="B8" s="13" t="s">
        <v>838</v>
      </c>
      <c r="C8" s="13" t="s">
        <v>839</v>
      </c>
      <c r="D8" s="115">
        <f>'CO2'!AE55</f>
        <v>255.83959686795035</v>
      </c>
      <c r="E8" s="116"/>
      <c r="F8" s="114">
        <f>'CH4'!AE55</f>
        <v>2.2894055303247614</v>
      </c>
      <c r="G8" s="114">
        <f>N2O!AE55</f>
        <v>3.0947658160572957E-2</v>
      </c>
      <c r="H8" s="116"/>
      <c r="I8" s="116"/>
      <c r="J8" s="116"/>
      <c r="K8" s="114">
        <f>D8+E8+F8*PCG!$C$5+G8*PCG!$C$6+H8+I8+J8</f>
        <v>322.29713725792016</v>
      </c>
      <c r="M8" s="31" t="s">
        <v>845</v>
      </c>
      <c r="N8" s="110">
        <f>$K$35</f>
        <v>2405.8836929575436</v>
      </c>
    </row>
    <row r="9" spans="1:14" x14ac:dyDescent="0.25">
      <c r="A9" s="6">
        <v>1</v>
      </c>
      <c r="B9" s="13" t="s">
        <v>840</v>
      </c>
      <c r="C9" s="13" t="s">
        <v>841</v>
      </c>
      <c r="D9" s="115">
        <f>'CO2'!AE54</f>
        <v>122.53473172147937</v>
      </c>
      <c r="E9" s="116"/>
      <c r="F9" s="114">
        <f>'CH4'!AE54</f>
        <v>2.2567811825866296E-2</v>
      </c>
      <c r="G9" s="114">
        <f>N2O!AE54</f>
        <v>8.3137646708769588E-4</v>
      </c>
      <c r="H9" s="116"/>
      <c r="I9" s="116"/>
      <c r="J9" s="116"/>
      <c r="K9" s="114">
        <f>D9+E9+F9*PCG!$C$5+G9*PCG!$C$6+H9+I9+J9</f>
        <v>123.34667720431817</v>
      </c>
      <c r="M9" s="31" t="s">
        <v>848</v>
      </c>
      <c r="N9" s="110">
        <f>$K$43</f>
        <v>4.1149108004743908</v>
      </c>
    </row>
    <row r="10" spans="1:14" x14ac:dyDescent="0.25">
      <c r="A10" s="6">
        <v>1</v>
      </c>
      <c r="B10" s="13" t="s">
        <v>844</v>
      </c>
      <c r="C10" s="13" t="s">
        <v>44</v>
      </c>
      <c r="D10" s="115">
        <f>'CO2'!AE17</f>
        <v>1538.9717256474132</v>
      </c>
      <c r="E10" s="116"/>
      <c r="F10" s="114">
        <f>'CH4'!AE17</f>
        <v>1.2937461231752325</v>
      </c>
      <c r="G10" s="114">
        <f>N2O!AE17</f>
        <v>0.17436578035570452</v>
      </c>
      <c r="H10" s="116"/>
      <c r="I10" s="116"/>
      <c r="J10" s="116"/>
      <c r="K10" s="114">
        <f>D10+E10+F10*PCG!$C$5+G10*PCG!$C$6+H10+I10+J10</f>
        <v>1623.276381272794</v>
      </c>
      <c r="M10" s="118" t="s">
        <v>821</v>
      </c>
      <c r="N10" s="106">
        <f>SUM(N5:N9)-K5-K6</f>
        <v>0</v>
      </c>
    </row>
    <row r="11" spans="1:14" x14ac:dyDescent="0.25">
      <c r="A11" s="6">
        <v>1</v>
      </c>
      <c r="B11" s="13" t="s">
        <v>846</v>
      </c>
      <c r="C11" s="13" t="s">
        <v>847</v>
      </c>
      <c r="D11" s="117">
        <f>+D12+D13</f>
        <v>282.88171866486573</v>
      </c>
      <c r="E11" s="32">
        <f t="shared" ref="E11:K11" si="5">+E12+E13</f>
        <v>0</v>
      </c>
      <c r="F11" s="32">
        <f t="shared" si="5"/>
        <v>5.5866283010896078E-3</v>
      </c>
      <c r="G11" s="32">
        <f t="shared" si="5"/>
        <v>4.9723531431188073E-4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283.1695604960579</v>
      </c>
    </row>
    <row r="12" spans="1:14" x14ac:dyDescent="0.25">
      <c r="A12" s="6">
        <v>1</v>
      </c>
      <c r="B12" s="13" t="s">
        <v>849</v>
      </c>
      <c r="C12" s="13" t="s">
        <v>42</v>
      </c>
      <c r="D12" s="115">
        <f>'CO2'!AE8-'CO2'!AE10</f>
        <v>282.88171866486573</v>
      </c>
      <c r="E12" s="116"/>
      <c r="F12" s="114">
        <f>'CH4'!AE8-'CH4'!AE10</f>
        <v>5.5866283010896078E-3</v>
      </c>
      <c r="G12" s="114">
        <f>N2O!AE8-N2O!AE10</f>
        <v>4.9723531431188073E-4</v>
      </c>
      <c r="H12" s="116"/>
      <c r="I12" s="116"/>
      <c r="J12" s="116"/>
      <c r="K12" s="114">
        <f>D12+E12+F12*PCG!$C$5+G12*PCG!$C$6+H12+I12+J12</f>
        <v>283.1695604960579</v>
      </c>
    </row>
    <row r="13" spans="1:14" x14ac:dyDescent="0.25">
      <c r="A13" s="6">
        <v>1</v>
      </c>
      <c r="B13" s="13" t="s">
        <v>851</v>
      </c>
      <c r="C13" s="13" t="s">
        <v>852</v>
      </c>
      <c r="D13" s="121"/>
      <c r="E13" s="122"/>
      <c r="F13" s="122"/>
      <c r="G13" s="122"/>
      <c r="H13" s="122"/>
      <c r="I13" s="122"/>
      <c r="J13" s="122"/>
      <c r="K13" s="122"/>
    </row>
    <row r="14" spans="1:14" x14ac:dyDescent="0.25">
      <c r="A14" s="6">
        <v>1</v>
      </c>
      <c r="B14" s="13" t="s">
        <v>854</v>
      </c>
      <c r="C14" s="13" t="s">
        <v>855</v>
      </c>
      <c r="D14" s="115">
        <f>'CO2'!AE56</f>
        <v>79.333238456063583</v>
      </c>
      <c r="E14" s="116"/>
      <c r="F14" s="114">
        <f>'CH4'!AE56</f>
        <v>1.2406171519237109E-2</v>
      </c>
      <c r="G14" s="114">
        <f>N2O!AE56</f>
        <v>6.2815879360452246E-4</v>
      </c>
      <c r="H14" s="116"/>
      <c r="I14" s="116"/>
      <c r="J14" s="116"/>
      <c r="K14" s="114">
        <f>D14+E14+F14*PCG!$C$5+G14*PCG!$C$6+H14+I14+J14</f>
        <v>79.830584064538655</v>
      </c>
    </row>
    <row r="15" spans="1:14" x14ac:dyDescent="0.25">
      <c r="A15" s="6">
        <v>1</v>
      </c>
      <c r="B15" s="13" t="s">
        <v>856</v>
      </c>
      <c r="C15" s="13" t="s">
        <v>857</v>
      </c>
      <c r="D15" s="115">
        <f>'CO2'!AE60</f>
        <v>0.22438658485164253</v>
      </c>
      <c r="E15" s="116"/>
      <c r="F15" s="114">
        <f>'CH4'!AE60</f>
        <v>1.5691369570044936E-6</v>
      </c>
      <c r="G15" s="114">
        <f>N2O!AE60</f>
        <v>6.2765478280179743E-6</v>
      </c>
      <c r="H15" s="116"/>
      <c r="I15" s="116"/>
      <c r="J15" s="116"/>
      <c r="K15" s="114">
        <f>D15+E15+F15*PCG!$C$5+G15*PCG!$C$6+H15+I15+J15</f>
        <v>0.22629622452831702</v>
      </c>
    </row>
    <row r="16" spans="1:14" x14ac:dyDescent="0.25">
      <c r="A16" s="6">
        <v>1</v>
      </c>
      <c r="B16" s="13" t="s">
        <v>858</v>
      </c>
      <c r="C16" s="13" t="s">
        <v>859</v>
      </c>
      <c r="D16" s="114">
        <f>'CO2'!AE68</f>
        <v>0</v>
      </c>
      <c r="E16" s="116"/>
      <c r="F16" s="114">
        <f>'CH4'!AE68</f>
        <v>0.77943050000000003</v>
      </c>
      <c r="G16" s="114">
        <f>N2O!AE68</f>
        <v>0</v>
      </c>
      <c r="H16" s="116"/>
      <c r="I16" s="116"/>
      <c r="J16" s="116"/>
      <c r="K16" s="114">
        <f>D16+E16+F16*PCG!$C$5+G16*PCG!$C$6+H16+I16+J16</f>
        <v>19.4857625</v>
      </c>
    </row>
    <row r="17" spans="1:11" x14ac:dyDescent="0.25">
      <c r="A17" s="6">
        <v>1</v>
      </c>
      <c r="B17" s="13" t="s">
        <v>860</v>
      </c>
      <c r="C17" s="13" t="s">
        <v>861</v>
      </c>
      <c r="D17" s="114">
        <f>'CO2'!AE80</f>
        <v>0.20273684571952294</v>
      </c>
      <c r="E17" s="116"/>
      <c r="F17" s="114">
        <f>'CH4'!AE80</f>
        <v>3.1163244498942828</v>
      </c>
      <c r="G17" s="114">
        <f>N2O!AE80</f>
        <v>7.0311949020514015E-8</v>
      </c>
      <c r="H17" s="116"/>
      <c r="I17" s="116"/>
      <c r="J17" s="116"/>
      <c r="K17" s="114">
        <f>D17+E17+F17*PCG!$C$5+G17*PCG!$C$6+H17+I17+J17</f>
        <v>78.110869046037408</v>
      </c>
    </row>
    <row r="18" spans="1:11" x14ac:dyDescent="0.25">
      <c r="A18" s="6">
        <v>1</v>
      </c>
      <c r="B18" s="6" t="s">
        <v>863</v>
      </c>
      <c r="C18" s="31" t="s">
        <v>72</v>
      </c>
      <c r="D18" s="32">
        <f>+SUM(D19:D23)</f>
        <v>2880.9763993373508</v>
      </c>
      <c r="E18" s="32">
        <f t="shared" ref="E18:K18" si="6">+SUM(E19:E23)</f>
        <v>0</v>
      </c>
      <c r="F18" s="32">
        <f t="shared" si="6"/>
        <v>0.55213666221248869</v>
      </c>
      <c r="G18" s="32">
        <f t="shared" si="6"/>
        <v>0.19788636066665408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2953.7499513713256</v>
      </c>
    </row>
    <row r="19" spans="1:11" x14ac:dyDescent="0.25">
      <c r="A19" s="6">
        <v>1</v>
      </c>
      <c r="B19" s="13" t="s">
        <v>865</v>
      </c>
      <c r="C19" s="13" t="s">
        <v>836</v>
      </c>
      <c r="D19" s="114">
        <f>'CO2'!AE35</f>
        <v>2473.1313566675444</v>
      </c>
      <c r="E19" s="116"/>
      <c r="F19" s="114">
        <f>'CH4'!AE35</f>
        <v>0.37984973127405969</v>
      </c>
      <c r="G19" s="114">
        <f>N2O!AE35</f>
        <v>0.17420097248025135</v>
      </c>
      <c r="H19" s="116"/>
      <c r="I19" s="116"/>
      <c r="J19" s="116"/>
      <c r="K19" s="114">
        <f>D19+E19+F19*PCG!$C$5+G19*PCG!$C$6+H19+I19+J19</f>
        <v>2534.5394897485107</v>
      </c>
    </row>
    <row r="20" spans="1:11" x14ac:dyDescent="0.25">
      <c r="A20" s="6">
        <v>1</v>
      </c>
      <c r="B20" s="13" t="s">
        <v>867</v>
      </c>
      <c r="C20" s="13" t="s">
        <v>868</v>
      </c>
      <c r="D20" s="114">
        <f>'CO2'!AE46</f>
        <v>8.278857544608309</v>
      </c>
      <c r="E20" s="116"/>
      <c r="F20" s="114">
        <f>'CH4'!AE46</f>
        <v>4.64526844349593E-4</v>
      </c>
      <c r="G20" s="114">
        <f>N2O!AE46</f>
        <v>3.1949906965289513E-3</v>
      </c>
      <c r="H20" s="116"/>
      <c r="I20" s="116"/>
      <c r="J20" s="116"/>
      <c r="K20" s="114">
        <f>D20+E20+F20*PCG!$C$5+G20*PCG!$C$6+H20+I20+J20</f>
        <v>9.2425779432826758</v>
      </c>
    </row>
    <row r="21" spans="1:11" x14ac:dyDescent="0.25">
      <c r="A21" s="6">
        <v>1</v>
      </c>
      <c r="B21" s="13" t="s">
        <v>870</v>
      </c>
      <c r="C21" s="13" t="s">
        <v>871</v>
      </c>
      <c r="D21" s="114">
        <f>'CO2'!AE47</f>
        <v>177.9972425812478</v>
      </c>
      <c r="E21" s="116"/>
      <c r="F21" s="114">
        <f>'CH4'!AE47</f>
        <v>1.6489020604671237E-2</v>
      </c>
      <c r="G21" s="114">
        <f>N2O!AE47</f>
        <v>4.7111487441917812E-3</v>
      </c>
      <c r="H21" s="116"/>
      <c r="I21" s="116"/>
      <c r="J21" s="116"/>
      <c r="K21" s="114">
        <f>D21+E21+F21*PCG!$C$5+G21*PCG!$C$6+H21+I21+J21</f>
        <v>179.81339042213372</v>
      </c>
    </row>
    <row r="22" spans="1:11" x14ac:dyDescent="0.25">
      <c r="A22" s="6">
        <v>1</v>
      </c>
      <c r="B22" s="13" t="s">
        <v>873</v>
      </c>
      <c r="C22" s="13" t="s">
        <v>874</v>
      </c>
      <c r="D22" s="114">
        <f>'CO2'!AE34</f>
        <v>102.38232832452464</v>
      </c>
      <c r="E22" s="116"/>
      <c r="F22" s="114">
        <f>'CH4'!AE34</f>
        <v>7.159654328328473E-4</v>
      </c>
      <c r="G22" s="114">
        <f>N2O!AE34</f>
        <v>2.8638617313313892E-3</v>
      </c>
      <c r="H22" s="116"/>
      <c r="I22" s="116"/>
      <c r="J22" s="116"/>
      <c r="K22" s="114">
        <f>D22+E22+F22*PCG!$C$5+G22*PCG!$C$6+H22+I22+J22</f>
        <v>103.25365825628222</v>
      </c>
    </row>
    <row r="23" spans="1:11" x14ac:dyDescent="0.25">
      <c r="A23" s="6">
        <v>1</v>
      </c>
      <c r="B23" s="13" t="s">
        <v>876</v>
      </c>
      <c r="C23" s="13" t="s">
        <v>853</v>
      </c>
      <c r="D23" s="114">
        <f>'CO2'!AE52</f>
        <v>119.18661421942525</v>
      </c>
      <c r="E23" s="116"/>
      <c r="F23" s="114">
        <f>'CH4'!AE52</f>
        <v>0.15461741805657531</v>
      </c>
      <c r="G23" s="114">
        <f>N2O!AE52</f>
        <v>1.2915387014350599E-2</v>
      </c>
      <c r="H23" s="116"/>
      <c r="I23" s="116"/>
      <c r="J23" s="116"/>
      <c r="K23" s="114">
        <f>D23+E23+F23*PCG!$C$5+G23*PCG!$C$6+H23+I23+J23</f>
        <v>126.90083500111612</v>
      </c>
    </row>
    <row r="24" spans="1:11" x14ac:dyDescent="0.25">
      <c r="A24" s="6">
        <v>1</v>
      </c>
      <c r="B24" s="6" t="s">
        <v>877</v>
      </c>
      <c r="C24" s="31" t="s">
        <v>722</v>
      </c>
      <c r="D24" s="32">
        <f>SUM(D25:D28)</f>
        <v>4.7869927642647134</v>
      </c>
      <c r="E24" s="32">
        <f t="shared" ref="E24:J24" si="7">SUM(E25:E28)</f>
        <v>0</v>
      </c>
      <c r="F24" s="32">
        <f t="shared" si="7"/>
        <v>32.19563954726943</v>
      </c>
      <c r="G24" s="32">
        <f t="shared" si="7"/>
        <v>0.10496499723232078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9">
        <f>SUM(K25:K28)</f>
        <v>840.95755062123192</v>
      </c>
    </row>
    <row r="25" spans="1:11" x14ac:dyDescent="0.25">
      <c r="A25" s="6">
        <v>1</v>
      </c>
      <c r="B25" s="13" t="s">
        <v>879</v>
      </c>
      <c r="C25" s="13" t="s">
        <v>724</v>
      </c>
      <c r="D25" s="116"/>
      <c r="E25" s="116"/>
      <c r="F25" s="114">
        <f>'CH4'!AE426</f>
        <v>25.376890852254419</v>
      </c>
      <c r="G25" s="114">
        <f>N2O!AE426</f>
        <v>0</v>
      </c>
      <c r="H25" s="116"/>
      <c r="I25" s="116"/>
      <c r="J25" s="116"/>
      <c r="K25" s="114">
        <f>D25+E25+F25*PCG!$C$5+G25*PCG!$C$6+H25+I25+J25</f>
        <v>634.42227130636047</v>
      </c>
    </row>
    <row r="26" spans="1:11" x14ac:dyDescent="0.25">
      <c r="A26" s="6">
        <v>1</v>
      </c>
      <c r="B26" s="13" t="s">
        <v>881</v>
      </c>
      <c r="C26" s="13" t="s">
        <v>882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</row>
    <row r="27" spans="1:11" x14ac:dyDescent="0.25">
      <c r="A27" s="6">
        <v>1</v>
      </c>
      <c r="B27" s="13" t="s">
        <v>883</v>
      </c>
      <c r="C27" s="13" t="s">
        <v>866</v>
      </c>
      <c r="D27" s="114">
        <f>'CO2'!AE431</f>
        <v>4.7869927642647134</v>
      </c>
      <c r="E27" s="116"/>
      <c r="F27" s="114">
        <f>'CH4'!AE431</f>
        <v>0.13590048213976283</v>
      </c>
      <c r="G27" s="114">
        <f>N2O!AE431</f>
        <v>3.1372779189414008E-3</v>
      </c>
      <c r="H27" s="116"/>
      <c r="I27" s="116"/>
      <c r="J27" s="116"/>
      <c r="K27" s="114">
        <f>D27+E27+F27*PCG!$C$5+G27*PCG!$C$6+H27+I27+J27</f>
        <v>9.119413637603321</v>
      </c>
    </row>
    <row r="28" spans="1:11" x14ac:dyDescent="0.25">
      <c r="A28" s="6">
        <v>1</v>
      </c>
      <c r="B28" s="13" t="s">
        <v>884</v>
      </c>
      <c r="C28" s="13" t="s">
        <v>862</v>
      </c>
      <c r="D28" s="116"/>
      <c r="E28" s="116"/>
      <c r="F28" s="114">
        <f>'CH4'!AE434</f>
        <v>6.6828482128752436</v>
      </c>
      <c r="G28" s="114">
        <f>N2O!AE434</f>
        <v>0.10182771931337938</v>
      </c>
      <c r="H28" s="116"/>
      <c r="I28" s="116"/>
      <c r="J28" s="116"/>
      <c r="K28" s="114">
        <f>D28+E28+F28*PCG!$C$5+G28*PCG!$C$6+H28+I28+J28</f>
        <v>197.41586567726813</v>
      </c>
    </row>
    <row r="29" spans="1:11" x14ac:dyDescent="0.25">
      <c r="A29" s="6">
        <v>1</v>
      </c>
      <c r="B29" s="6" t="s">
        <v>885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886</v>
      </c>
      <c r="C30" s="13" t="s">
        <v>878</v>
      </c>
      <c r="D30" s="122"/>
      <c r="E30" s="122"/>
      <c r="F30" s="122"/>
      <c r="G30" s="122"/>
      <c r="H30" s="122"/>
      <c r="I30" s="122"/>
      <c r="J30" s="122"/>
      <c r="K30" s="122"/>
    </row>
    <row r="31" spans="1:11" x14ac:dyDescent="0.25">
      <c r="A31" s="6">
        <v>1</v>
      </c>
      <c r="B31" s="13" t="s">
        <v>888</v>
      </c>
      <c r="C31" s="13" t="s">
        <v>850</v>
      </c>
      <c r="D31" s="122"/>
      <c r="E31" s="122"/>
      <c r="F31" s="122"/>
      <c r="G31" s="122"/>
      <c r="H31" s="122"/>
      <c r="I31" s="122"/>
      <c r="J31" s="122"/>
      <c r="K31" s="122"/>
    </row>
    <row r="32" spans="1:11" x14ac:dyDescent="0.25">
      <c r="A32" s="6">
        <v>1</v>
      </c>
      <c r="B32" s="6" t="s">
        <v>889</v>
      </c>
      <c r="C32" s="31" t="s">
        <v>842</v>
      </c>
      <c r="D32" s="123"/>
      <c r="E32" s="123"/>
      <c r="F32" s="123"/>
      <c r="G32" s="123"/>
      <c r="H32" s="123"/>
      <c r="I32" s="123"/>
      <c r="J32" s="123"/>
      <c r="K32" s="123"/>
    </row>
    <row r="33" spans="1:11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</row>
    <row r="34" spans="1:11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</row>
    <row r="35" spans="1:11" x14ac:dyDescent="0.25">
      <c r="A35" s="6">
        <v>2</v>
      </c>
      <c r="B35" s="6" t="s">
        <v>837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2405.8836929575436</v>
      </c>
    </row>
    <row r="36" spans="1:11" x14ac:dyDescent="0.25">
      <c r="A36" s="6">
        <v>2</v>
      </c>
      <c r="B36" s="13" t="s">
        <v>838</v>
      </c>
      <c r="C36" s="13" t="s">
        <v>869</v>
      </c>
      <c r="D36" s="116"/>
      <c r="E36" s="116"/>
      <c r="F36" s="116"/>
      <c r="G36" s="116"/>
      <c r="H36" s="116"/>
      <c r="I36" s="116"/>
      <c r="J36" s="116"/>
      <c r="K36" s="114">
        <v>539.2758723370697</v>
      </c>
    </row>
    <row r="37" spans="1:11" x14ac:dyDescent="0.25">
      <c r="A37" s="6">
        <v>2</v>
      </c>
      <c r="B37" s="13" t="s">
        <v>840</v>
      </c>
      <c r="C37" s="13" t="s">
        <v>864</v>
      </c>
      <c r="D37" s="116"/>
      <c r="E37" s="116"/>
      <c r="F37" s="116"/>
      <c r="G37" s="116"/>
      <c r="H37" s="116"/>
      <c r="I37" s="116"/>
      <c r="J37" s="116"/>
      <c r="K37" s="114">
        <v>269.93689272943266</v>
      </c>
    </row>
    <row r="38" spans="1:11" x14ac:dyDescent="0.25">
      <c r="A38" s="6">
        <v>2</v>
      </c>
      <c r="B38" s="13" t="s">
        <v>844</v>
      </c>
      <c r="C38" s="13" t="s">
        <v>843</v>
      </c>
      <c r="D38" s="116"/>
      <c r="E38" s="116"/>
      <c r="F38" s="116"/>
      <c r="G38" s="116"/>
      <c r="H38" s="116"/>
      <c r="I38" s="116"/>
      <c r="J38" s="116"/>
      <c r="K38" s="114">
        <v>1208.4891522506462</v>
      </c>
    </row>
    <row r="39" spans="1:11" x14ac:dyDescent="0.25">
      <c r="A39" s="6">
        <v>2</v>
      </c>
      <c r="B39" s="13" t="s">
        <v>846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373.20332857878122</v>
      </c>
    </row>
    <row r="40" spans="1:11" x14ac:dyDescent="0.25">
      <c r="A40" s="6">
        <v>2</v>
      </c>
      <c r="B40" s="13" t="s">
        <v>849</v>
      </c>
      <c r="C40" s="13" t="s">
        <v>887</v>
      </c>
      <c r="D40" s="116"/>
      <c r="E40" s="116"/>
      <c r="F40" s="116"/>
      <c r="G40" s="116"/>
      <c r="H40" s="116"/>
      <c r="I40" s="116"/>
      <c r="J40" s="116"/>
      <c r="K40" s="114">
        <v>244.50973637942923</v>
      </c>
    </row>
    <row r="41" spans="1:11" x14ac:dyDescent="0.25">
      <c r="A41" s="6">
        <v>2</v>
      </c>
      <c r="B41" s="13" t="s">
        <v>851</v>
      </c>
      <c r="C41" s="13" t="s">
        <v>872</v>
      </c>
      <c r="D41" s="116"/>
      <c r="E41" s="116"/>
      <c r="F41" s="116"/>
      <c r="G41" s="116"/>
      <c r="H41" s="116"/>
      <c r="I41" s="116"/>
      <c r="J41" s="116"/>
      <c r="K41" s="114">
        <v>128.69359219935203</v>
      </c>
    </row>
    <row r="42" spans="1:11" x14ac:dyDescent="0.25">
      <c r="A42" s="6">
        <v>2</v>
      </c>
      <c r="B42" s="13" t="s">
        <v>854</v>
      </c>
      <c r="C42" s="13" t="s">
        <v>893</v>
      </c>
      <c r="D42" s="116"/>
      <c r="E42" s="116"/>
      <c r="F42" s="116"/>
      <c r="G42" s="116"/>
      <c r="H42" s="116"/>
      <c r="I42" s="116"/>
      <c r="J42" s="116"/>
      <c r="K42" s="114">
        <v>14.978447061614208</v>
      </c>
    </row>
    <row r="43" spans="1:11" x14ac:dyDescent="0.25">
      <c r="A43" s="6">
        <v>2</v>
      </c>
      <c r="B43" s="6" t="s">
        <v>863</v>
      </c>
      <c r="C43" s="31" t="s">
        <v>848</v>
      </c>
      <c r="D43" s="32"/>
      <c r="E43" s="32"/>
      <c r="F43" s="32"/>
      <c r="G43" s="32"/>
      <c r="H43" s="32"/>
      <c r="I43" s="32"/>
      <c r="J43" s="32"/>
      <c r="K43" s="32">
        <f>SUM(K44:K48)</f>
        <v>4.1149108004743908</v>
      </c>
    </row>
    <row r="44" spans="1:11" x14ac:dyDescent="0.25">
      <c r="A44" s="6">
        <v>2</v>
      </c>
      <c r="B44" s="13" t="s">
        <v>865</v>
      </c>
      <c r="C44" s="13" t="s">
        <v>880</v>
      </c>
      <c r="D44" s="116"/>
      <c r="E44" s="116"/>
      <c r="F44" s="116"/>
      <c r="G44" s="116"/>
      <c r="H44" s="116"/>
      <c r="I44" s="116"/>
      <c r="J44" s="116"/>
      <c r="K44" s="114">
        <v>0.23952875900220183</v>
      </c>
    </row>
    <row r="45" spans="1:11" x14ac:dyDescent="0.25">
      <c r="A45" s="6">
        <v>2</v>
      </c>
      <c r="B45" s="13" t="s">
        <v>867</v>
      </c>
      <c r="C45" s="13" t="s">
        <v>875</v>
      </c>
      <c r="D45" s="116"/>
      <c r="E45" s="116"/>
      <c r="F45" s="116"/>
      <c r="G45" s="116"/>
      <c r="H45" s="116"/>
      <c r="I45" s="116"/>
      <c r="J45" s="116"/>
      <c r="K45" s="114">
        <v>3.8753820414721893</v>
      </c>
    </row>
    <row r="46" spans="1:11" x14ac:dyDescent="0.25">
      <c r="A46" s="6">
        <v>2</v>
      </c>
      <c r="B46" s="13" t="s">
        <v>870</v>
      </c>
      <c r="C46" s="13" t="s">
        <v>892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11" x14ac:dyDescent="0.25">
      <c r="A47" s="6">
        <v>2</v>
      </c>
      <c r="B47" s="13" t="s">
        <v>873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11" x14ac:dyDescent="0.25">
      <c r="A48" s="6">
        <v>2</v>
      </c>
      <c r="B48" s="13" t="s">
        <v>876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conditionalFormatting sqref="D35:K35 D43:K43 D39:K39 D11:K11 D18:K18 D24:K24 D29:K29 D32:K32 D5:K7">
    <cfRule type="cellIs" dxfId="25" priority="2" operator="lessThan">
      <formula>0</formula>
    </cfRule>
  </conditionalFormatting>
  <conditionalFormatting sqref="C25:C28">
    <cfRule type="cellIs" dxfId="24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topLeftCell="A10" zoomScale="70" zoomScaleNormal="70" workbookViewId="0">
      <selection activeCell="A35" sqref="A35:XFD35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Biobío</v>
      </c>
      <c r="C1">
        <f>'GPC alcances 2018'!C1</f>
        <v>11</v>
      </c>
    </row>
    <row r="2" spans="1:32" x14ac:dyDescent="0.25">
      <c r="C2" s="105" t="s">
        <v>821</v>
      </c>
      <c r="D2" s="106">
        <f>+D5-'GPC alcances serie CO2eq'!D5+'GPC alcances serie CO2eq'!D13+'GPC alcances serie CO2eq'!D29+'GPC alcances serie CO2eq'!D32</f>
        <v>0</v>
      </c>
      <c r="E2" s="106">
        <f>+E5-'GPC alcances serie CO2eq'!E5+'GPC alcances serie CO2eq'!E13+'GPC alcances serie CO2eq'!E29+'GPC alcances serie CO2eq'!E32</f>
        <v>0</v>
      </c>
      <c r="F2" s="106">
        <f>+F5-'GPC alcances serie CO2eq'!F5+'GPC alcances serie CO2eq'!F13+'GPC alcances serie CO2eq'!F29+'GPC alcances serie CO2eq'!F32</f>
        <v>0</v>
      </c>
      <c r="G2" s="106">
        <f>+G5-'GPC alcances serie CO2eq'!G5+'GPC alcances serie CO2eq'!G13+'GPC alcances serie CO2eq'!G29+'GPC alcances serie CO2eq'!G32</f>
        <v>0</v>
      </c>
      <c r="H2" s="106">
        <f>+H5-'GPC alcances serie CO2eq'!H5+'GPC alcances serie CO2eq'!H13+'GPC alcances serie CO2eq'!H29+'GPC alcances serie CO2eq'!H32</f>
        <v>0</v>
      </c>
      <c r="I2" s="106">
        <f>+I5-'GPC alcances serie CO2eq'!I5+'GPC alcances serie CO2eq'!I13+'GPC alcances serie CO2eq'!I29+'GPC alcances serie CO2eq'!I32</f>
        <v>0</v>
      </c>
      <c r="J2" s="106">
        <f>+J5-'GPC alcances serie CO2eq'!J5+'GPC alcances serie CO2eq'!J13+'GPC alcances serie CO2eq'!J29+'GPC alcances serie CO2eq'!J32</f>
        <v>0</v>
      </c>
      <c r="K2" s="106">
        <f>+K5-'GPC alcances serie CO2eq'!K5+'GPC alcances serie CO2eq'!K13+'GPC alcances serie CO2eq'!K29+'GPC alcances serie CO2eq'!K32</f>
        <v>0</v>
      </c>
      <c r="L2" s="106">
        <f>+L5-'GPC alcances serie CO2eq'!L5+'GPC alcances serie CO2eq'!L13+'GPC alcances serie CO2eq'!L29+'GPC alcances serie CO2eq'!L32</f>
        <v>0</v>
      </c>
      <c r="M2" s="106">
        <f>+M5-'GPC alcances serie CO2eq'!M5+'GPC alcances serie CO2eq'!M13+'GPC alcances serie CO2eq'!M29+'GPC alcances serie CO2eq'!M32</f>
        <v>0</v>
      </c>
      <c r="N2" s="106">
        <f>+N5-'GPC alcances serie CO2eq'!N5+'GPC alcances serie CO2eq'!N13+'GPC alcances serie CO2eq'!N29+'GPC alcances serie CO2eq'!N32</f>
        <v>0</v>
      </c>
      <c r="O2" s="106">
        <f>+O5-'GPC alcances serie CO2eq'!O5+'GPC alcances serie CO2eq'!O13+'GPC alcances serie CO2eq'!O29+'GPC alcances serie CO2eq'!O32</f>
        <v>0</v>
      </c>
      <c r="P2" s="106">
        <f>+P5-'GPC alcances serie CO2eq'!P5+'GPC alcances serie CO2eq'!P13+'GPC alcances serie CO2eq'!P29+'GPC alcances serie CO2eq'!P32</f>
        <v>0</v>
      </c>
      <c r="Q2" s="106">
        <f>+Q5-'GPC alcances serie CO2eq'!Q5+'GPC alcances serie CO2eq'!Q13+'GPC alcances serie CO2eq'!Q29+'GPC alcances serie CO2eq'!Q32</f>
        <v>0</v>
      </c>
      <c r="R2" s="106">
        <f>+R5-'GPC alcances serie CO2eq'!R5+'GPC alcances serie CO2eq'!R13+'GPC alcances serie CO2eq'!R29+'GPC alcances serie CO2eq'!R32</f>
        <v>0</v>
      </c>
      <c r="S2" s="106">
        <f>+S5-'GPC alcances serie CO2eq'!S5+'GPC alcances serie CO2eq'!S13+'GPC alcances serie CO2eq'!S29+'GPC alcances serie CO2eq'!S32</f>
        <v>0</v>
      </c>
      <c r="T2" s="106">
        <f>+T5-'GPC alcances serie CO2eq'!T5+'GPC alcances serie CO2eq'!T13+'GPC alcances serie CO2eq'!T29+'GPC alcances serie CO2eq'!T32</f>
        <v>0</v>
      </c>
      <c r="U2" s="106">
        <f>+U5-'GPC alcances serie CO2eq'!U5+'GPC alcances serie CO2eq'!U13+'GPC alcances serie CO2eq'!U29+'GPC alcances serie CO2eq'!U32</f>
        <v>0</v>
      </c>
      <c r="V2" s="106">
        <f>+V5-'GPC alcances serie CO2eq'!V5+'GPC alcances serie CO2eq'!V13+'GPC alcances serie CO2eq'!V29+'GPC alcances serie CO2eq'!V32</f>
        <v>0</v>
      </c>
      <c r="W2" s="106">
        <f>+W5-'GPC alcances serie CO2eq'!W5+'GPC alcances serie CO2eq'!W13+'GPC alcances serie CO2eq'!W29+'GPC alcances serie CO2eq'!W32</f>
        <v>0</v>
      </c>
      <c r="X2" s="106">
        <f>+X5-'GPC alcances serie CO2eq'!X5+'GPC alcances serie CO2eq'!X13+'GPC alcances serie CO2eq'!X29+'GPC alcances serie CO2eq'!X32</f>
        <v>0</v>
      </c>
      <c r="Y2" s="106">
        <f>+Y5-'GPC alcances serie CO2eq'!Y5+'GPC alcances serie CO2eq'!Y13+'GPC alcances serie CO2eq'!Y29+'GPC alcances serie CO2eq'!Y32</f>
        <v>0</v>
      </c>
      <c r="Z2" s="145">
        <f>+Z5-'GPC alcances serie CO2eq'!Z5+'GPC alcances serie CO2eq'!Z13+'GPC alcances serie CO2eq'!Z29+'GPC alcances serie CO2eq'!Z32</f>
        <v>2.2737367544323206E-12</v>
      </c>
      <c r="AA2" s="106">
        <f>+AA5-'GPC alcances serie CO2eq'!AA5+'GPC alcances serie CO2eq'!AA13+'GPC alcances serie CO2eq'!AA29+'GPC alcances serie CO2eq'!AA32</f>
        <v>0</v>
      </c>
      <c r="AB2" s="106">
        <f>+AB5-'GPC alcances serie CO2eq'!AB5+'GPC alcances serie CO2eq'!AB13+'GPC alcances serie CO2eq'!AB29+'GPC alcances serie CO2eq'!AB32</f>
        <v>0</v>
      </c>
      <c r="AC2" s="106">
        <f>+AC5-'GPC alcances serie CO2eq'!AC5+'GPC alcances serie CO2eq'!AC13+'GPC alcances serie CO2eq'!AC29+'GPC alcances serie CO2eq'!AC32</f>
        <v>-1.7053025658242404E-12</v>
      </c>
      <c r="AD2" s="106">
        <f>+AD5-'GPC alcances serie CO2eq'!AD5+'GPC alcances serie CO2eq'!AD13+'GPC alcances serie CO2eq'!AD29+'GPC alcances serie CO2eq'!AD32</f>
        <v>0</v>
      </c>
      <c r="AE2" s="106">
        <f>+AE5-'GPC alcances serie CO2eq'!AE5+'GPC alcances serie CO2eq'!AE13+'GPC alcances serie CO2eq'!AE29+'GPC alcances serie CO2eq'!AE32</f>
        <v>0</v>
      </c>
      <c r="AF2" s="106">
        <f>+AF5-'GPC alcances serie CO2eq'!AF5+'GPC alcances serie CO2eq'!AF13+'GPC alcances serie CO2eq'!AF29+'GPC alcances serie CO2eq'!AF32</f>
        <v>2.5011104298755527E-12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5701.864526129727</v>
      </c>
      <c r="E5" s="32">
        <f t="shared" si="0"/>
        <v>5831.6847721401355</v>
      </c>
      <c r="F5" s="32">
        <f t="shared" si="0"/>
        <v>6146.5770799344491</v>
      </c>
      <c r="G5" s="32">
        <f t="shared" si="0"/>
        <v>6276.5272425353942</v>
      </c>
      <c r="H5" s="32">
        <f t="shared" si="0"/>
        <v>5818.3265161605223</v>
      </c>
      <c r="I5" s="32">
        <f t="shared" si="0"/>
        <v>5754.5970341845423</v>
      </c>
      <c r="J5" s="32">
        <f t="shared" si="0"/>
        <v>5901.4347595166437</v>
      </c>
      <c r="K5" s="32">
        <f t="shared" si="0"/>
        <v>6389.5376790164228</v>
      </c>
      <c r="L5" s="32">
        <f t="shared" si="0"/>
        <v>6746.963620442566</v>
      </c>
      <c r="M5" s="32">
        <f t="shared" si="0"/>
        <v>6310.7058743539164</v>
      </c>
      <c r="N5" s="32">
        <f t="shared" si="0"/>
        <v>6289.6543352096105</v>
      </c>
      <c r="O5" s="32">
        <f t="shared" si="0"/>
        <v>6216.903763977507</v>
      </c>
      <c r="P5" s="32">
        <f t="shared" si="0"/>
        <v>6523.7032744955295</v>
      </c>
      <c r="Q5" s="32">
        <f t="shared" si="0"/>
        <v>6710.3182905671538</v>
      </c>
      <c r="R5" s="32">
        <f t="shared" si="0"/>
        <v>7490.0879264334208</v>
      </c>
      <c r="S5" s="32">
        <f t="shared" si="0"/>
        <v>7486.693137168998</v>
      </c>
      <c r="T5" s="32">
        <f t="shared" si="0"/>
        <v>7419.8187206901484</v>
      </c>
      <c r="U5" s="32">
        <f t="shared" si="0"/>
        <v>7964.4752178196004</v>
      </c>
      <c r="V5" s="32">
        <f t="shared" si="0"/>
        <v>7432.2721696757962</v>
      </c>
      <c r="W5" s="32">
        <f t="shared" si="0"/>
        <v>6891.1076361516161</v>
      </c>
      <c r="X5" s="32">
        <f t="shared" si="0"/>
        <v>5369.3098150816541</v>
      </c>
      <c r="Y5" s="32">
        <f t="shared" si="0"/>
        <v>6303.3427840453842</v>
      </c>
      <c r="Z5" s="32">
        <f t="shared" si="0"/>
        <v>6872.9507069616038</v>
      </c>
      <c r="AA5" s="32">
        <f t="shared" si="0"/>
        <v>6539.6712137085924</v>
      </c>
      <c r="AB5" s="32">
        <f t="shared" si="0"/>
        <v>6031.3935726264517</v>
      </c>
      <c r="AC5" s="32">
        <f t="shared" si="0"/>
        <v>5810.5984458185721</v>
      </c>
      <c r="AD5" s="32">
        <f t="shared" si="0"/>
        <v>5924.4968032873621</v>
      </c>
      <c r="AE5" s="32">
        <f>+AE7+AE18+AE24+AE29+AE32</f>
        <v>5988.7998053892425</v>
      </c>
      <c r="AF5" s="32">
        <f>+AF7+AF18+AF24+AF29+AF32</f>
        <v>6324.450770058751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381.32874806443351</v>
      </c>
      <c r="E6" s="32">
        <f t="shared" si="1"/>
        <v>278.1794481755602</v>
      </c>
      <c r="F6" s="32">
        <f t="shared" si="1"/>
        <v>186.28226837351608</v>
      </c>
      <c r="G6" s="32">
        <f t="shared" si="1"/>
        <v>201.08278619734438</v>
      </c>
      <c r="H6" s="32">
        <f t="shared" si="1"/>
        <v>314.93044078401903</v>
      </c>
      <c r="I6" s="32">
        <f t="shared" si="1"/>
        <v>402.39432064071906</v>
      </c>
      <c r="J6" s="32">
        <f t="shared" si="1"/>
        <v>677.12936865950326</v>
      </c>
      <c r="K6" s="32">
        <f t="shared" si="1"/>
        <v>873.61429011188704</v>
      </c>
      <c r="L6" s="32">
        <f t="shared" si="1"/>
        <v>1042.5447184504042</v>
      </c>
      <c r="M6" s="32">
        <f t="shared" si="1"/>
        <v>1361.5000350457854</v>
      </c>
      <c r="N6" s="32">
        <f t="shared" si="1"/>
        <v>1021.2470927853774</v>
      </c>
      <c r="O6" s="32">
        <f t="shared" si="1"/>
        <v>821.15565035781287</v>
      </c>
      <c r="P6" s="32">
        <f t="shared" si="1"/>
        <v>845.57301377539966</v>
      </c>
      <c r="Q6" s="32">
        <f t="shared" si="1"/>
        <v>1009.4803291159072</v>
      </c>
      <c r="R6" s="32">
        <f t="shared" si="1"/>
        <v>1191.3594798735212</v>
      </c>
      <c r="S6" s="32">
        <f t="shared" si="1"/>
        <v>949.69611010697747</v>
      </c>
      <c r="T6" s="32">
        <f t="shared" si="1"/>
        <v>1072.6701574543242</v>
      </c>
      <c r="U6" s="32">
        <f t="shared" si="1"/>
        <v>1851.123720045463</v>
      </c>
      <c r="V6" s="32">
        <f t="shared" si="1"/>
        <v>1603.1135681160708</v>
      </c>
      <c r="W6" s="32">
        <f t="shared" si="1"/>
        <v>1380.5708407437471</v>
      </c>
      <c r="X6" s="32">
        <f t="shared" si="1"/>
        <v>1650.0619436565842</v>
      </c>
      <c r="Y6" s="32">
        <f t="shared" si="1"/>
        <v>1936.5005791269684</v>
      </c>
      <c r="Z6" s="32">
        <f t="shared" si="1"/>
        <v>2086.9421067027638</v>
      </c>
      <c r="AA6" s="32">
        <f t="shared" si="1"/>
        <v>2243.9880014124724</v>
      </c>
      <c r="AB6" s="32">
        <f t="shared" si="1"/>
        <v>1913.9781330605128</v>
      </c>
      <c r="AC6" s="32">
        <f t="shared" si="1"/>
        <v>1962.3230342519082</v>
      </c>
      <c r="AD6" s="32">
        <f t="shared" si="1"/>
        <v>2059.4492519671285</v>
      </c>
      <c r="AE6" s="32">
        <f>AE35+AE43</f>
        <v>1814.0081508500189</v>
      </c>
      <c r="AF6" s="32">
        <f>AF35+AF43</f>
        <v>2409.9986037580179</v>
      </c>
    </row>
    <row r="7" spans="1:32" x14ac:dyDescent="0.25">
      <c r="A7" s="6">
        <v>1</v>
      </c>
      <c r="B7" s="6" t="s">
        <v>837</v>
      </c>
      <c r="C7" s="31" t="s">
        <v>834</v>
      </c>
      <c r="D7" s="32">
        <f t="shared" ref="D7:AF7" si="2">SUM(D8:D11,D14:D17)</f>
        <v>4404.8220192554418</v>
      </c>
      <c r="E7" s="32">
        <f t="shared" si="2"/>
        <v>4395.506861859003</v>
      </c>
      <c r="F7" s="32">
        <f t="shared" si="2"/>
        <v>4663.3712763726198</v>
      </c>
      <c r="G7" s="32">
        <f t="shared" si="2"/>
        <v>4674.8126351741412</v>
      </c>
      <c r="H7" s="32">
        <f t="shared" si="2"/>
        <v>4135.8901473567839</v>
      </c>
      <c r="I7" s="32">
        <f t="shared" si="2"/>
        <v>3996.4839744671863</v>
      </c>
      <c r="J7" s="32">
        <f t="shared" si="2"/>
        <v>3963.451026805214</v>
      </c>
      <c r="K7" s="32">
        <f t="shared" si="2"/>
        <v>4285.312968308469</v>
      </c>
      <c r="L7" s="32">
        <f t="shared" si="2"/>
        <v>4598.5293774237607</v>
      </c>
      <c r="M7" s="32">
        <f t="shared" si="2"/>
        <v>4244.5490937462628</v>
      </c>
      <c r="N7" s="32">
        <f t="shared" si="2"/>
        <v>4229.9428426075947</v>
      </c>
      <c r="O7" s="32">
        <f t="shared" si="2"/>
        <v>4277.8464936711498</v>
      </c>
      <c r="P7" s="32">
        <f t="shared" si="2"/>
        <v>4481.1493687713264</v>
      </c>
      <c r="Q7" s="32">
        <f t="shared" si="2"/>
        <v>4619.3571849397376</v>
      </c>
      <c r="R7" s="32">
        <f t="shared" si="2"/>
        <v>5216.8207338319435</v>
      </c>
      <c r="S7" s="32">
        <f t="shared" si="2"/>
        <v>4887.8595813204893</v>
      </c>
      <c r="T7" s="32">
        <f t="shared" si="2"/>
        <v>4952.6304296031431</v>
      </c>
      <c r="U7" s="32">
        <f t="shared" si="2"/>
        <v>5079.7094859549134</v>
      </c>
      <c r="V7" s="32">
        <f t="shared" si="2"/>
        <v>4658.8134754674893</v>
      </c>
      <c r="W7" s="32">
        <f t="shared" si="2"/>
        <v>4187.1504344615223</v>
      </c>
      <c r="X7" s="32">
        <f t="shared" si="2"/>
        <v>2799.8257574940553</v>
      </c>
      <c r="Y7" s="32">
        <f t="shared" si="2"/>
        <v>3505.9652348951822</v>
      </c>
      <c r="Z7" s="32">
        <f t="shared" si="2"/>
        <v>4180.879044207958</v>
      </c>
      <c r="AA7" s="32">
        <f t="shared" si="2"/>
        <v>3507.2475209814165</v>
      </c>
      <c r="AB7" s="32">
        <f t="shared" si="2"/>
        <v>3147.3510138755814</v>
      </c>
      <c r="AC7" s="32">
        <f t="shared" si="2"/>
        <v>2744.9069708267566</v>
      </c>
      <c r="AD7" s="32">
        <f t="shared" si="2"/>
        <v>2666.5004338225563</v>
      </c>
      <c r="AE7" s="32">
        <f t="shared" si="2"/>
        <v>2408.5503097304054</v>
      </c>
      <c r="AF7" s="32">
        <f t="shared" si="2"/>
        <v>2529.7432680661937</v>
      </c>
    </row>
    <row r="8" spans="1:32" x14ac:dyDescent="0.25">
      <c r="A8" s="6">
        <v>1</v>
      </c>
      <c r="B8" s="13" t="s">
        <v>838</v>
      </c>
      <c r="C8" s="13" t="s">
        <v>839</v>
      </c>
      <c r="D8" s="115">
        <f>CO2eq!C55</f>
        <v>200.17906045441913</v>
      </c>
      <c r="E8" s="115">
        <f>CO2eq!D55</f>
        <v>206.76101772726167</v>
      </c>
      <c r="F8" s="115">
        <f>CO2eq!E55</f>
        <v>233.24661727972742</v>
      </c>
      <c r="G8" s="115">
        <f>CO2eq!F55</f>
        <v>260.27398948739966</v>
      </c>
      <c r="H8" s="115">
        <f>CO2eq!G55</f>
        <v>257.81309447528145</v>
      </c>
      <c r="I8" s="115">
        <f>CO2eq!H55</f>
        <v>263.58600219928252</v>
      </c>
      <c r="J8" s="115">
        <f>CO2eq!I55</f>
        <v>251.56135177867867</v>
      </c>
      <c r="K8" s="115">
        <f>CO2eq!J55</f>
        <v>249.85025199496044</v>
      </c>
      <c r="L8" s="115">
        <f>CO2eq!K55</f>
        <v>229.85945858015984</v>
      </c>
      <c r="M8" s="115">
        <f>CO2eq!L55</f>
        <v>249.80190113231509</v>
      </c>
      <c r="N8" s="115">
        <f>CO2eq!M55</f>
        <v>260.58979554714125</v>
      </c>
      <c r="O8" s="115">
        <f>CO2eq!N55</f>
        <v>267.5769356923152</v>
      </c>
      <c r="P8" s="115">
        <f>CO2eq!O55</f>
        <v>253.75872322638307</v>
      </c>
      <c r="Q8" s="115">
        <f>CO2eq!P55</f>
        <v>228.99322457919791</v>
      </c>
      <c r="R8" s="115">
        <f>CO2eq!Q55</f>
        <v>241.69978362190707</v>
      </c>
      <c r="S8" s="115">
        <f>CO2eq!R55</f>
        <v>235.52183654859556</v>
      </c>
      <c r="T8" s="115">
        <f>CO2eq!S55</f>
        <v>237.34536039721633</v>
      </c>
      <c r="U8" s="115">
        <f>CO2eq!T55</f>
        <v>252.51073024539025</v>
      </c>
      <c r="V8" s="115">
        <f>CO2eq!U55</f>
        <v>239.67934463523991</v>
      </c>
      <c r="W8" s="115">
        <f>CO2eq!V55</f>
        <v>251.55248811528611</v>
      </c>
      <c r="X8" s="115">
        <f>CO2eq!W55</f>
        <v>256.1895824609403</v>
      </c>
      <c r="Y8" s="115">
        <f>CO2eq!X55</f>
        <v>257.29618493957099</v>
      </c>
      <c r="Z8" s="115">
        <f>CO2eq!Y55</f>
        <v>255.38715845650924</v>
      </c>
      <c r="AA8" s="115">
        <f>CO2eq!Z55</f>
        <v>263.96264306306273</v>
      </c>
      <c r="AB8" s="115">
        <f>CO2eq!AA55</f>
        <v>252.35018484057207</v>
      </c>
      <c r="AC8" s="115">
        <f>CO2eq!AB55</f>
        <v>287.03188586515932</v>
      </c>
      <c r="AD8" s="115">
        <f>CO2eq!AC55</f>
        <v>300.28815201055704</v>
      </c>
      <c r="AE8" s="115">
        <f>CO2eq!AD55</f>
        <v>288.11162174232652</v>
      </c>
      <c r="AF8" s="115">
        <f>CO2eq!AE55</f>
        <v>322.29713725792016</v>
      </c>
    </row>
    <row r="9" spans="1:32" x14ac:dyDescent="0.25">
      <c r="A9" s="6">
        <v>1</v>
      </c>
      <c r="B9" s="13" t="s">
        <v>840</v>
      </c>
      <c r="C9" s="13" t="s">
        <v>841</v>
      </c>
      <c r="D9" s="115">
        <f>CO2eq!C54</f>
        <v>22.651171122876423</v>
      </c>
      <c r="E9" s="115">
        <f>CO2eq!D54</f>
        <v>23.096867956496325</v>
      </c>
      <c r="F9" s="115">
        <f>CO2eq!E54</f>
        <v>24.759585059394087</v>
      </c>
      <c r="G9" s="115">
        <f>CO2eq!F54</f>
        <v>14.612213603028838</v>
      </c>
      <c r="H9" s="115">
        <f>CO2eq!G54</f>
        <v>26.459290056681468</v>
      </c>
      <c r="I9" s="115">
        <f>CO2eq!H54</f>
        <v>26.099614247339112</v>
      </c>
      <c r="J9" s="115">
        <f>CO2eq!I54</f>
        <v>33.416376217354177</v>
      </c>
      <c r="K9" s="115">
        <f>CO2eq!J54</f>
        <v>49.843214313256709</v>
      </c>
      <c r="L9" s="115">
        <f>CO2eq!K54</f>
        <v>28.390715501323374</v>
      </c>
      <c r="M9" s="115">
        <f>CO2eq!L54</f>
        <v>31.195441564291254</v>
      </c>
      <c r="N9" s="115">
        <f>CO2eq!M54</f>
        <v>33.194152250690863</v>
      </c>
      <c r="O9" s="115">
        <f>CO2eq!N54</f>
        <v>28.970756223868271</v>
      </c>
      <c r="P9" s="115">
        <f>CO2eq!O54</f>
        <v>34.112053812021301</v>
      </c>
      <c r="Q9" s="115">
        <f>CO2eq!P54</f>
        <v>39.660122267562627</v>
      </c>
      <c r="R9" s="115">
        <f>CO2eq!Q54</f>
        <v>46.287510396306686</v>
      </c>
      <c r="S9" s="115">
        <f>CO2eq!R54</f>
        <v>39.702391972288986</v>
      </c>
      <c r="T9" s="115">
        <f>CO2eq!S54</f>
        <v>40.44257186719345</v>
      </c>
      <c r="U9" s="115">
        <f>CO2eq!T54</f>
        <v>46.713072239513551</v>
      </c>
      <c r="V9" s="115">
        <f>CO2eq!U54</f>
        <v>70.156354738057942</v>
      </c>
      <c r="W9" s="115">
        <f>CO2eq!V54</f>
        <v>69.381113337481864</v>
      </c>
      <c r="X9" s="115">
        <f>CO2eq!W54</f>
        <v>91.241593194718348</v>
      </c>
      <c r="Y9" s="115">
        <f>CO2eq!X54</f>
        <v>90.809822687672877</v>
      </c>
      <c r="Z9" s="115">
        <f>CO2eq!Y54</f>
        <v>88.897487391848614</v>
      </c>
      <c r="AA9" s="115">
        <f>CO2eq!Z54</f>
        <v>66.708667381121217</v>
      </c>
      <c r="AB9" s="115">
        <f>CO2eq!AA54</f>
        <v>72.803140655949804</v>
      </c>
      <c r="AC9" s="115">
        <f>CO2eq!AB54</f>
        <v>72.386411898867522</v>
      </c>
      <c r="AD9" s="115">
        <f>CO2eq!AC54</f>
        <v>104.90825287260012</v>
      </c>
      <c r="AE9" s="115">
        <f>CO2eq!AD54</f>
        <v>121.16427912863691</v>
      </c>
      <c r="AF9" s="115">
        <f>CO2eq!AE54</f>
        <v>123.34667720431817</v>
      </c>
    </row>
    <row r="10" spans="1:32" x14ac:dyDescent="0.25">
      <c r="A10" s="6">
        <v>1</v>
      </c>
      <c r="B10" s="13" t="s">
        <v>844</v>
      </c>
      <c r="C10" s="13" t="s">
        <v>44</v>
      </c>
      <c r="D10" s="115">
        <f>CO2eq!C17</f>
        <v>1903.8415617063583</v>
      </c>
      <c r="E10" s="115">
        <f>CO2eq!D17</f>
        <v>1912.5198021756239</v>
      </c>
      <c r="F10" s="115">
        <f>CO2eq!E17</f>
        <v>2300.2359121580225</v>
      </c>
      <c r="G10" s="115">
        <f>CO2eq!F17</f>
        <v>2375.0587728614664</v>
      </c>
      <c r="H10" s="115">
        <f>CO2eq!G17</f>
        <v>2285.476608961781</v>
      </c>
      <c r="I10" s="115">
        <f>CO2eq!H17</f>
        <v>2361.5979549452354</v>
      </c>
      <c r="J10" s="115">
        <f>CO2eq!I17</f>
        <v>2267.2509850963002</v>
      </c>
      <c r="K10" s="115">
        <f>CO2eq!J17</f>
        <v>2837.8885894868681</v>
      </c>
      <c r="L10" s="115">
        <f>CO2eq!K17</f>
        <v>2790.1640363758816</v>
      </c>
      <c r="M10" s="115">
        <f>CO2eq!L17</f>
        <v>2769.5909632433263</v>
      </c>
      <c r="N10" s="115">
        <f>CO2eq!M17</f>
        <v>2826.5529338999627</v>
      </c>
      <c r="O10" s="115">
        <f>CO2eq!N17</f>
        <v>2741.832945476222</v>
      </c>
      <c r="P10" s="115">
        <f>CO2eq!O17</f>
        <v>2607.4753659862495</v>
      </c>
      <c r="Q10" s="115">
        <f>CO2eq!P17</f>
        <v>2813.729432719751</v>
      </c>
      <c r="R10" s="115">
        <f>CO2eq!Q17</f>
        <v>2688.7687860737142</v>
      </c>
      <c r="S10" s="115">
        <f>CO2eq!R17</f>
        <v>3021.7168167404457</v>
      </c>
      <c r="T10" s="115">
        <f>CO2eq!S17</f>
        <v>3273.0268295076385</v>
      </c>
      <c r="U10" s="115">
        <f>CO2eq!T17</f>
        <v>3192.4051984275447</v>
      </c>
      <c r="V10" s="115">
        <f>CO2eq!U17</f>
        <v>2848.9551066417675</v>
      </c>
      <c r="W10" s="115">
        <f>CO2eq!V17</f>
        <v>2532.3148185717182</v>
      </c>
      <c r="X10" s="115">
        <f>CO2eq!W17</f>
        <v>1584.2750414648767</v>
      </c>
      <c r="Y10" s="115">
        <f>CO2eq!X17</f>
        <v>1993.440551269719</v>
      </c>
      <c r="Z10" s="115">
        <f>CO2eq!Y17</f>
        <v>2731.648885011864</v>
      </c>
      <c r="AA10" s="115">
        <f>CO2eq!Z17</f>
        <v>1869.5794858089355</v>
      </c>
      <c r="AB10" s="115">
        <f>CO2eq!AA17</f>
        <v>1904.2237418111756</v>
      </c>
      <c r="AC10" s="115">
        <f>CO2eq!AB17</f>
        <v>1629.5779319349995</v>
      </c>
      <c r="AD10" s="115">
        <f>CO2eq!AC17</f>
        <v>1810.1679382034465</v>
      </c>
      <c r="AE10" s="115">
        <f>CO2eq!AD17</f>
        <v>1561.0448665439071</v>
      </c>
      <c r="AF10" s="115">
        <f>CO2eq!AE17</f>
        <v>1623.2763812727937</v>
      </c>
    </row>
    <row r="11" spans="1:32" x14ac:dyDescent="0.25">
      <c r="A11" s="6">
        <v>1</v>
      </c>
      <c r="B11" s="13" t="s">
        <v>846</v>
      </c>
      <c r="C11" s="13" t="s">
        <v>847</v>
      </c>
      <c r="D11" s="117">
        <f t="shared" ref="D11:AD11" si="3">+D12+D13</f>
        <v>1104.443108761056</v>
      </c>
      <c r="E11" s="117">
        <f t="shared" si="3"/>
        <v>1139.7057201156326</v>
      </c>
      <c r="F11" s="117">
        <f t="shared" si="3"/>
        <v>1237.7758506562107</v>
      </c>
      <c r="G11" s="117">
        <f t="shared" si="3"/>
        <v>1285.0748836120222</v>
      </c>
      <c r="H11" s="117">
        <f t="shared" si="3"/>
        <v>984.36606808179772</v>
      </c>
      <c r="I11" s="117">
        <f t="shared" si="3"/>
        <v>930.10832188206518</v>
      </c>
      <c r="J11" s="117">
        <f t="shared" si="3"/>
        <v>996.50872169633203</v>
      </c>
      <c r="K11" s="117">
        <f t="shared" si="3"/>
        <v>827.2877950672688</v>
      </c>
      <c r="L11" s="117">
        <f t="shared" si="3"/>
        <v>1312.150398386055</v>
      </c>
      <c r="M11" s="117">
        <f t="shared" si="3"/>
        <v>964.60464364155951</v>
      </c>
      <c r="N11" s="117">
        <f t="shared" si="3"/>
        <v>864.3544127777966</v>
      </c>
      <c r="O11" s="117">
        <f t="shared" si="3"/>
        <v>1016.5346355301582</v>
      </c>
      <c r="P11" s="117">
        <f t="shared" si="3"/>
        <v>1364.4293559110113</v>
      </c>
      <c r="Q11" s="117">
        <f t="shared" si="3"/>
        <v>1321.3860593237321</v>
      </c>
      <c r="R11" s="117">
        <f t="shared" si="3"/>
        <v>1992.2925550990374</v>
      </c>
      <c r="S11" s="117">
        <f t="shared" si="3"/>
        <v>1382.9097327540749</v>
      </c>
      <c r="T11" s="117">
        <f t="shared" si="3"/>
        <v>1241.1919845020557</v>
      </c>
      <c r="U11" s="117">
        <f t="shared" si="3"/>
        <v>1387.4897820925662</v>
      </c>
      <c r="V11" s="117">
        <f t="shared" si="3"/>
        <v>1245.5174463810567</v>
      </c>
      <c r="W11" s="117">
        <f t="shared" si="3"/>
        <v>1081.8767562760327</v>
      </c>
      <c r="X11" s="117">
        <f t="shared" si="3"/>
        <v>603.07864643921198</v>
      </c>
      <c r="Y11" s="117">
        <f t="shared" si="3"/>
        <v>798.61227502482711</v>
      </c>
      <c r="Z11" s="117">
        <f t="shared" si="3"/>
        <v>750.00753254714573</v>
      </c>
      <c r="AA11" s="117">
        <f t="shared" si="3"/>
        <v>1008.6756575195623</v>
      </c>
      <c r="AB11" s="117">
        <f t="shared" si="3"/>
        <v>563.63228505163761</v>
      </c>
      <c r="AC11" s="117">
        <f t="shared" si="3"/>
        <v>504.93006772999797</v>
      </c>
      <c r="AD11" s="117">
        <f t="shared" si="3"/>
        <v>216.13256349026506</v>
      </c>
      <c r="AE11" s="117">
        <f>+AE12+AE13</f>
        <v>216.39261949440788</v>
      </c>
      <c r="AF11" s="117">
        <f>+AF12+AF13</f>
        <v>283.16956049605778</v>
      </c>
    </row>
    <row r="12" spans="1:32" x14ac:dyDescent="0.25">
      <c r="A12" s="6">
        <v>1</v>
      </c>
      <c r="B12" s="13" t="s">
        <v>849</v>
      </c>
      <c r="C12" s="13" t="s">
        <v>42</v>
      </c>
      <c r="D12" s="115">
        <f>CO2eq!C8-CO2eq!C10</f>
        <v>1104.443108761056</v>
      </c>
      <c r="E12" s="115">
        <f>CO2eq!D8-CO2eq!D10</f>
        <v>1139.7057201156326</v>
      </c>
      <c r="F12" s="115">
        <f>CO2eq!E8-CO2eq!E10</f>
        <v>1237.7758506562107</v>
      </c>
      <c r="G12" s="115">
        <f>CO2eq!F8-CO2eq!F10</f>
        <v>1285.0748836120222</v>
      </c>
      <c r="H12" s="115">
        <f>CO2eq!G8-CO2eq!G10</f>
        <v>984.36606808179772</v>
      </c>
      <c r="I12" s="115">
        <f>CO2eq!H8-CO2eq!H10</f>
        <v>930.10832188206518</v>
      </c>
      <c r="J12" s="115">
        <f>CO2eq!I8-CO2eq!I10</f>
        <v>996.50872169633203</v>
      </c>
      <c r="K12" s="115">
        <f>CO2eq!J8-CO2eq!J10</f>
        <v>827.2877950672688</v>
      </c>
      <c r="L12" s="115">
        <f>CO2eq!K8-CO2eq!K10</f>
        <v>1312.150398386055</v>
      </c>
      <c r="M12" s="115">
        <f>CO2eq!L8-CO2eq!L10</f>
        <v>964.60464364155951</v>
      </c>
      <c r="N12" s="115">
        <f>CO2eq!M8-CO2eq!M10</f>
        <v>864.3544127777966</v>
      </c>
      <c r="O12" s="115">
        <f>CO2eq!N8-CO2eq!N10</f>
        <v>1016.5346355301582</v>
      </c>
      <c r="P12" s="115">
        <f>CO2eq!O8-CO2eq!O10</f>
        <v>1364.4293559110113</v>
      </c>
      <c r="Q12" s="115">
        <f>CO2eq!P8-CO2eq!P10</f>
        <v>1321.3860593237321</v>
      </c>
      <c r="R12" s="115">
        <f>CO2eq!Q8-CO2eq!Q10</f>
        <v>1992.2925550990374</v>
      </c>
      <c r="S12" s="115">
        <f>CO2eq!R8-CO2eq!R10</f>
        <v>1382.9097327540749</v>
      </c>
      <c r="T12" s="115">
        <f>CO2eq!S8-CO2eq!S10</f>
        <v>1241.1919845020557</v>
      </c>
      <c r="U12" s="115">
        <f>CO2eq!T8-CO2eq!T10</f>
        <v>1387.4897820925662</v>
      </c>
      <c r="V12" s="115">
        <f>CO2eq!U8-CO2eq!U10</f>
        <v>1245.5174463810567</v>
      </c>
      <c r="W12" s="115">
        <f>CO2eq!V8-CO2eq!V10</f>
        <v>1081.8767562760327</v>
      </c>
      <c r="X12" s="115">
        <f>CO2eq!W8-CO2eq!W10</f>
        <v>603.07864643921198</v>
      </c>
      <c r="Y12" s="115">
        <f>CO2eq!X8-CO2eq!X10</f>
        <v>798.61227502482711</v>
      </c>
      <c r="Z12" s="115">
        <f>CO2eq!Y8-CO2eq!Y10</f>
        <v>750.00753254714573</v>
      </c>
      <c r="AA12" s="115">
        <f>CO2eq!Z8-CO2eq!Z10</f>
        <v>1008.6756575195623</v>
      </c>
      <c r="AB12" s="115">
        <f>CO2eq!AA8-CO2eq!AA10</f>
        <v>563.63228505163761</v>
      </c>
      <c r="AC12" s="115">
        <f>CO2eq!AB8-CO2eq!AB10</f>
        <v>504.93006772999797</v>
      </c>
      <c r="AD12" s="115">
        <f>CO2eq!AC8-CO2eq!AC10</f>
        <v>216.13256349026506</v>
      </c>
      <c r="AE12" s="115">
        <f>CO2eq!AD8-CO2eq!AD10</f>
        <v>216.39261949440788</v>
      </c>
      <c r="AF12" s="115">
        <f>CO2eq!AE8-CO2eq!AE10</f>
        <v>283.16956049605778</v>
      </c>
    </row>
    <row r="13" spans="1:32" x14ac:dyDescent="0.25">
      <c r="A13" s="6">
        <v>1</v>
      </c>
      <c r="B13" s="13" t="s">
        <v>851</v>
      </c>
      <c r="C13" s="13" t="s">
        <v>852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59.76664287251797</v>
      </c>
      <c r="E14" s="115">
        <f>CO2eq!D56</f>
        <v>94.815474731729239</v>
      </c>
      <c r="F14" s="115">
        <f>CO2eq!E56</f>
        <v>95.20875367434607</v>
      </c>
      <c r="G14" s="115">
        <f>CO2eq!F56</f>
        <v>77.428317077227732</v>
      </c>
      <c r="H14" s="115">
        <f>CO2eq!G56</f>
        <v>76.197249927421041</v>
      </c>
      <c r="I14" s="115">
        <f>CO2eq!H56</f>
        <v>46.370570035597197</v>
      </c>
      <c r="J14" s="115">
        <f>CO2eq!I56</f>
        <v>134.64721104117319</v>
      </c>
      <c r="K14" s="115">
        <f>CO2eq!J56</f>
        <v>130.80919422261954</v>
      </c>
      <c r="L14" s="115">
        <f>CO2eq!K56</f>
        <v>70.265282308438017</v>
      </c>
      <c r="M14" s="115">
        <f>CO2eq!L56</f>
        <v>79.395410857758918</v>
      </c>
      <c r="N14" s="115">
        <f>CO2eq!M56</f>
        <v>68.097428598391573</v>
      </c>
      <c r="O14" s="115">
        <f>CO2eq!N56</f>
        <v>45.066407938755255</v>
      </c>
      <c r="P14" s="115">
        <f>CO2eq!O56</f>
        <v>58.811372749965386</v>
      </c>
      <c r="Q14" s="115">
        <f>CO2eq!P56</f>
        <v>66.30149280152007</v>
      </c>
      <c r="R14" s="115">
        <f>CO2eq!Q56</f>
        <v>92.307422709075496</v>
      </c>
      <c r="S14" s="115">
        <f>CO2eq!R56</f>
        <v>65.66781555934017</v>
      </c>
      <c r="T14" s="115">
        <f>CO2eq!S56</f>
        <v>49.440537144199347</v>
      </c>
      <c r="U14" s="115">
        <f>CO2eq!T56</f>
        <v>41.830390077096339</v>
      </c>
      <c r="V14" s="115">
        <f>CO2eq!U56</f>
        <v>84.868661790122914</v>
      </c>
      <c r="W14" s="115">
        <f>CO2eq!V56</f>
        <v>101.01153586182994</v>
      </c>
      <c r="X14" s="115">
        <f>CO2eq!W56</f>
        <v>123.43004684974872</v>
      </c>
      <c r="Y14" s="115">
        <f>CO2eq!X56</f>
        <v>185.04234065088431</v>
      </c>
      <c r="Z14" s="115">
        <f>CO2eq!Y56</f>
        <v>132.59993524952006</v>
      </c>
      <c r="AA14" s="115">
        <f>CO2eq!Z56</f>
        <v>69.240577896598765</v>
      </c>
      <c r="AB14" s="115">
        <f>CO2eq!AA56</f>
        <v>84.610194188943694</v>
      </c>
      <c r="AC14" s="115">
        <f>CO2eq!AB56</f>
        <v>51.312361951791601</v>
      </c>
      <c r="AD14" s="115">
        <f>CO2eq!AC56</f>
        <v>74.343449914609891</v>
      </c>
      <c r="AE14" s="115">
        <f>CO2eq!AD56</f>
        <v>103.7538394890456</v>
      </c>
      <c r="AF14" s="115">
        <f>CO2eq!AE56</f>
        <v>79.830584064538655</v>
      </c>
    </row>
    <row r="15" spans="1:32" x14ac:dyDescent="0.25">
      <c r="A15" s="6">
        <v>1</v>
      </c>
      <c r="B15" s="13" t="s">
        <v>856</v>
      </c>
      <c r="C15" s="13" t="s">
        <v>857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0.42123980888394891</v>
      </c>
      <c r="Y15" s="115">
        <f>CO2eq!X60</f>
        <v>0.43773542832681889</v>
      </c>
      <c r="Z15" s="115">
        <f>CO2eq!Y60</f>
        <v>2.378500841389048</v>
      </c>
      <c r="AA15" s="115">
        <f>CO2eq!Z60</f>
        <v>3.1188982732587274</v>
      </c>
      <c r="AB15" s="115">
        <f>CO2eq!AA60</f>
        <v>2.9653640830453902</v>
      </c>
      <c r="AC15" s="115">
        <f>CO2eq!AB60</f>
        <v>2.1321530272917477</v>
      </c>
      <c r="AD15" s="115">
        <f>CO2eq!AC60</f>
        <v>0.15045315857211053</v>
      </c>
      <c r="AE15" s="115">
        <f>CO2eq!AD60</f>
        <v>0.52588213992103394</v>
      </c>
      <c r="AF15" s="115">
        <f>CO2eq!AE60</f>
        <v>0.22629622452831702</v>
      </c>
    </row>
    <row r="16" spans="1:32" x14ac:dyDescent="0.25">
      <c r="A16" s="6">
        <v>1</v>
      </c>
      <c r="B16" s="13" t="s">
        <v>858</v>
      </c>
      <c r="C16" s="13" t="s">
        <v>859</v>
      </c>
      <c r="D16" s="114">
        <f>CO2eq!C68</f>
        <v>752.29577191306919</v>
      </c>
      <c r="E16" s="114">
        <f>CO2eq!D68</f>
        <v>687.53537910617354</v>
      </c>
      <c r="F16" s="114">
        <f>CO2eq!E68</f>
        <v>501.11101412640528</v>
      </c>
      <c r="G16" s="114">
        <f>CO2eq!F68</f>
        <v>406.25026661689634</v>
      </c>
      <c r="H16" s="114">
        <f>CO2eq!G68</f>
        <v>246.42046392360527</v>
      </c>
      <c r="I16" s="114">
        <f>CO2eq!H68</f>
        <v>185.14955102715845</v>
      </c>
      <c r="J16" s="114">
        <f>CO2eq!I68</f>
        <v>119.72000000000003</v>
      </c>
      <c r="K16" s="114">
        <f>CO2eq!J68</f>
        <v>68.900499999999994</v>
      </c>
      <c r="L16" s="114">
        <f>CO2eq!K68</f>
        <v>58.648745427292866</v>
      </c>
      <c r="M16" s="114">
        <f>CO2eq!L68</f>
        <v>42.148000000000003</v>
      </c>
      <c r="N16" s="114">
        <f>CO2eq!M68</f>
        <v>56.395499999999998</v>
      </c>
      <c r="O16" s="114">
        <f>CO2eq!N68</f>
        <v>63.201500000000003</v>
      </c>
      <c r="P16" s="114">
        <f>CO2eq!O68</f>
        <v>66.594250000000002</v>
      </c>
      <c r="Q16" s="114">
        <f>CO2eq!P68</f>
        <v>69.956249999999997</v>
      </c>
      <c r="R16" s="114">
        <f>CO2eq!Q68</f>
        <v>71.847375</v>
      </c>
      <c r="S16" s="114">
        <f>CO2eq!R68</f>
        <v>70.753699999999995</v>
      </c>
      <c r="T16" s="114">
        <f>CO2eq!S68</f>
        <v>50.569912500000001</v>
      </c>
      <c r="U16" s="114">
        <f>CO2eq!T68</f>
        <v>94.362525000000005</v>
      </c>
      <c r="V16" s="114">
        <f>CO2eq!U68</f>
        <v>108.84218750000001</v>
      </c>
      <c r="W16" s="114">
        <f>CO2eq!V68</f>
        <v>60.6313125</v>
      </c>
      <c r="X16" s="114">
        <f>CO2eq!W68</f>
        <v>54.334224999999996</v>
      </c>
      <c r="Y16" s="114">
        <f>CO2eq!X68</f>
        <v>67.357875000000007</v>
      </c>
      <c r="Z16" s="114">
        <f>CO2eq!Y68</f>
        <v>72.324000000000012</v>
      </c>
      <c r="AA16" s="114">
        <f>CO2eq!Z68</f>
        <v>73.960412500000018</v>
      </c>
      <c r="AB16" s="114">
        <f>CO2eq!AA68</f>
        <v>99.807837500000005</v>
      </c>
      <c r="AC16" s="114">
        <f>CO2eq!AB68</f>
        <v>80.471212500000007</v>
      </c>
      <c r="AD16" s="114">
        <f>CO2eq!AC68</f>
        <v>58.8795875</v>
      </c>
      <c r="AE16" s="114">
        <f>CO2eq!AD68</f>
        <v>36.019012500000002</v>
      </c>
      <c r="AF16" s="114">
        <f>CO2eq!AE68</f>
        <v>19.485762500000003</v>
      </c>
    </row>
    <row r="17" spans="1:32" x14ac:dyDescent="0.25">
      <c r="A17" s="6">
        <v>1</v>
      </c>
      <c r="B17" s="13" t="s">
        <v>860</v>
      </c>
      <c r="C17" s="13" t="s">
        <v>861</v>
      </c>
      <c r="D17" s="114">
        <f>CO2eq!C80</f>
        <v>361.64470242514517</v>
      </c>
      <c r="E17" s="114">
        <f>CO2eq!D80</f>
        <v>331.07260004608617</v>
      </c>
      <c r="F17" s="114">
        <f>CO2eq!E80</f>
        <v>271.03354341851463</v>
      </c>
      <c r="G17" s="114">
        <f>CO2eq!F80</f>
        <v>256.11419191609968</v>
      </c>
      <c r="H17" s="114">
        <f>CO2eq!G80</f>
        <v>259.1573719302163</v>
      </c>
      <c r="I17" s="114">
        <f>CO2eq!H80</f>
        <v>183.57196013050799</v>
      </c>
      <c r="J17" s="114">
        <f>CO2eq!I80</f>
        <v>160.34638097537535</v>
      </c>
      <c r="K17" s="114">
        <f>CO2eq!J80</f>
        <v>120.73342322349498</v>
      </c>
      <c r="L17" s="114">
        <f>CO2eq!K80</f>
        <v>109.05074084461003</v>
      </c>
      <c r="M17" s="114">
        <f>CO2eq!L80</f>
        <v>107.81273330701164</v>
      </c>
      <c r="N17" s="114">
        <f>CO2eq!M80</f>
        <v>120.75861953361158</v>
      </c>
      <c r="O17" s="114">
        <f>CO2eq!N80</f>
        <v>114.66331280983061</v>
      </c>
      <c r="P17" s="114">
        <f>CO2eq!O80</f>
        <v>95.968247085695324</v>
      </c>
      <c r="Q17" s="114">
        <f>CO2eq!P80</f>
        <v>79.330603247973613</v>
      </c>
      <c r="R17" s="114">
        <f>CO2eq!Q80</f>
        <v>83.617300931902207</v>
      </c>
      <c r="S17" s="114">
        <f>CO2eq!R80</f>
        <v>71.587287745744078</v>
      </c>
      <c r="T17" s="114">
        <f>CO2eq!S80</f>
        <v>60.613233684839436</v>
      </c>
      <c r="U17" s="114">
        <f>CO2eq!T80</f>
        <v>64.397787872802752</v>
      </c>
      <c r="V17" s="114">
        <f>CO2eq!U80</f>
        <v>60.794373781243905</v>
      </c>
      <c r="W17" s="114">
        <f>CO2eq!V80</f>
        <v>90.382409799174141</v>
      </c>
      <c r="X17" s="114">
        <f>CO2eq!W80</f>
        <v>86.855382275675268</v>
      </c>
      <c r="Y17" s="114">
        <f>CO2eq!X80</f>
        <v>112.96844989418085</v>
      </c>
      <c r="Z17" s="114">
        <f>CO2eq!Y80</f>
        <v>147.63554470968097</v>
      </c>
      <c r="AA17" s="114">
        <f>CO2eq!Z80</f>
        <v>152.00117853887733</v>
      </c>
      <c r="AB17" s="114">
        <f>CO2eq!AA80</f>
        <v>166.9582657442576</v>
      </c>
      <c r="AC17" s="114">
        <f>CO2eq!AB80</f>
        <v>117.06494591864919</v>
      </c>
      <c r="AD17" s="114">
        <f>CO2eq!AC80</f>
        <v>101.63003667250523</v>
      </c>
      <c r="AE17" s="114">
        <f>CO2eq!AD80</f>
        <v>81.538188692159977</v>
      </c>
      <c r="AF17" s="114">
        <f>CO2eq!AE80</f>
        <v>78.110869046037394</v>
      </c>
    </row>
    <row r="18" spans="1:32" x14ac:dyDescent="0.25">
      <c r="A18" s="6">
        <v>1</v>
      </c>
      <c r="B18" s="6" t="s">
        <v>863</v>
      </c>
      <c r="C18" s="31" t="s">
        <v>72</v>
      </c>
      <c r="D18" s="32">
        <f t="shared" ref="D18:AD18" si="4">+SUM(D19:D23)</f>
        <v>1125.9170997829724</v>
      </c>
      <c r="E18" s="32">
        <f t="shared" si="4"/>
        <v>1266.4571964166553</v>
      </c>
      <c r="F18" s="32">
        <f t="shared" si="4"/>
        <v>1305.0276594242348</v>
      </c>
      <c r="G18" s="32">
        <f t="shared" si="4"/>
        <v>1415.8934429117105</v>
      </c>
      <c r="H18" s="32">
        <f t="shared" si="4"/>
        <v>1489.6143607052179</v>
      </c>
      <c r="I18" s="32">
        <f t="shared" si="4"/>
        <v>1552.0680187885755</v>
      </c>
      <c r="J18" s="32">
        <f t="shared" si="4"/>
        <v>1725.6815358824092</v>
      </c>
      <c r="K18" s="32">
        <f t="shared" si="4"/>
        <v>1888.5650274140089</v>
      </c>
      <c r="L18" s="32">
        <f t="shared" si="4"/>
        <v>1931.8945181528261</v>
      </c>
      <c r="M18" s="32">
        <f t="shared" si="4"/>
        <v>1841.7666465701911</v>
      </c>
      <c r="N18" s="32">
        <f t="shared" si="4"/>
        <v>1818.2692201324296</v>
      </c>
      <c r="O18" s="32">
        <f t="shared" si="4"/>
        <v>1690.9679812248562</v>
      </c>
      <c r="P18" s="32">
        <f t="shared" si="4"/>
        <v>1797.5413318732137</v>
      </c>
      <c r="Q18" s="32">
        <f t="shared" si="4"/>
        <v>1770.1489615598464</v>
      </c>
      <c r="R18" s="32">
        <f t="shared" si="4"/>
        <v>1902.1804649567619</v>
      </c>
      <c r="S18" s="32">
        <f t="shared" si="4"/>
        <v>2164.4554681447416</v>
      </c>
      <c r="T18" s="32">
        <f t="shared" si="4"/>
        <v>1987.0655201387658</v>
      </c>
      <c r="U18" s="32">
        <f t="shared" si="4"/>
        <v>2471.5606360288116</v>
      </c>
      <c r="V18" s="32">
        <f t="shared" si="4"/>
        <v>2328.9954505415117</v>
      </c>
      <c r="W18" s="32">
        <f t="shared" si="4"/>
        <v>2244.3940410915602</v>
      </c>
      <c r="X18" s="32">
        <f t="shared" si="4"/>
        <v>2102.31538446062</v>
      </c>
      <c r="Y18" s="32">
        <f t="shared" si="4"/>
        <v>2266.6672431887318</v>
      </c>
      <c r="Z18" s="32">
        <f t="shared" si="4"/>
        <v>2255.691046534625</v>
      </c>
      <c r="AA18" s="32">
        <f t="shared" si="4"/>
        <v>2484.8431511692947</v>
      </c>
      <c r="AB18" s="32">
        <f t="shared" si="4"/>
        <v>2274.4716934347503</v>
      </c>
      <c r="AC18" s="32">
        <f t="shared" si="4"/>
        <v>2424.5764542026918</v>
      </c>
      <c r="AD18" s="32">
        <f t="shared" si="4"/>
        <v>2576.0246529396363</v>
      </c>
      <c r="AE18" s="32">
        <f>+SUM(AE19:AE23)</f>
        <v>2770.3712910545482</v>
      </c>
      <c r="AF18" s="32">
        <f>+SUM(AF19:AF23)</f>
        <v>2953.7499513713251</v>
      </c>
    </row>
    <row r="19" spans="1:32" x14ac:dyDescent="0.25">
      <c r="A19" s="6">
        <v>1</v>
      </c>
      <c r="B19" s="13" t="s">
        <v>865</v>
      </c>
      <c r="C19" s="13" t="s">
        <v>836</v>
      </c>
      <c r="D19" s="114">
        <f>CO2eq!C35</f>
        <v>699.95771996738745</v>
      </c>
      <c r="E19" s="114">
        <f>CO2eq!D35</f>
        <v>730.5134083272377</v>
      </c>
      <c r="F19" s="114">
        <f>CO2eq!E35</f>
        <v>789.85928281816655</v>
      </c>
      <c r="G19" s="114">
        <f>CO2eq!F35</f>
        <v>878.19541906908239</v>
      </c>
      <c r="H19" s="114">
        <f>CO2eq!G35</f>
        <v>988.17777115419869</v>
      </c>
      <c r="I19" s="114">
        <f>CO2eq!H35</f>
        <v>1083.2757698728105</v>
      </c>
      <c r="J19" s="114">
        <f>CO2eq!I35</f>
        <v>1173.6873281016037</v>
      </c>
      <c r="K19" s="114">
        <f>CO2eq!J35</f>
        <v>1231.8963099192401</v>
      </c>
      <c r="L19" s="114">
        <f>CO2eq!K35</f>
        <v>1300.484538467301</v>
      </c>
      <c r="M19" s="114">
        <f>CO2eq!L35</f>
        <v>1355.3044863956909</v>
      </c>
      <c r="N19" s="114">
        <f>CO2eq!M35</f>
        <v>1402.9403870710378</v>
      </c>
      <c r="O19" s="114">
        <f>CO2eq!N35</f>
        <v>1326.5038178854334</v>
      </c>
      <c r="P19" s="114">
        <f>CO2eq!O35</f>
        <v>1381.7577352314502</v>
      </c>
      <c r="Q19" s="114">
        <f>CO2eq!P35</f>
        <v>1416.2054962978921</v>
      </c>
      <c r="R19" s="114">
        <f>CO2eq!Q35</f>
        <v>1437.745786880128</v>
      </c>
      <c r="S19" s="114">
        <f>CO2eq!R35</f>
        <v>1617.8508532869741</v>
      </c>
      <c r="T19" s="114">
        <f>CO2eq!S35</f>
        <v>1674.1526651107251</v>
      </c>
      <c r="U19" s="114">
        <f>CO2eq!T35</f>
        <v>1783.2414307379124</v>
      </c>
      <c r="V19" s="114">
        <f>CO2eq!U35</f>
        <v>1802.1095686735496</v>
      </c>
      <c r="W19" s="114">
        <f>CO2eq!V35</f>
        <v>1840.0360853459254</v>
      </c>
      <c r="X19" s="114">
        <f>CO2eq!W35</f>
        <v>1917.6917939935968</v>
      </c>
      <c r="Y19" s="114">
        <f>CO2eq!X35</f>
        <v>2066.3124944635492</v>
      </c>
      <c r="Z19" s="114">
        <f>CO2eq!Y35</f>
        <v>2065.2874232184508</v>
      </c>
      <c r="AA19" s="114">
        <f>CO2eq!Z35</f>
        <v>2222.0353512697143</v>
      </c>
      <c r="AB19" s="114">
        <f>CO2eq!AA35</f>
        <v>2050.5152117141229</v>
      </c>
      <c r="AC19" s="114">
        <f>CO2eq!AB35</f>
        <v>2226.6013685344142</v>
      </c>
      <c r="AD19" s="114">
        <f>CO2eq!AC35</f>
        <v>2373.0479808590303</v>
      </c>
      <c r="AE19" s="114">
        <f>CO2eq!AD35</f>
        <v>2427.3101971109782</v>
      </c>
      <c r="AF19" s="114">
        <f>CO2eq!AE35</f>
        <v>2534.5394897485103</v>
      </c>
    </row>
    <row r="20" spans="1:32" x14ac:dyDescent="0.25">
      <c r="A20" s="6">
        <v>1</v>
      </c>
      <c r="B20" s="13" t="s">
        <v>867</v>
      </c>
      <c r="C20" s="13" t="s">
        <v>868</v>
      </c>
      <c r="D20" s="114">
        <f>CO2eq!C46</f>
        <v>2.5448163979017626</v>
      </c>
      <c r="E20" s="114">
        <f>CO2eq!D46</f>
        <v>2.4774345305455081</v>
      </c>
      <c r="F20" s="114">
        <f>CO2eq!E46</f>
        <v>2.6730214671675223</v>
      </c>
      <c r="G20" s="114">
        <f>CO2eq!F46</f>
        <v>2.2688084648153604</v>
      </c>
      <c r="H20" s="114">
        <f>CO2eq!G46</f>
        <v>1.9297911080038697</v>
      </c>
      <c r="I20" s="114">
        <f>CO2eq!H46</f>
        <v>1.642930267624916</v>
      </c>
      <c r="J20" s="114">
        <f>CO2eq!I46</f>
        <v>2.0341041408689438</v>
      </c>
      <c r="K20" s="114">
        <f>CO2eq!J46</f>
        <v>1.8254780751387956</v>
      </c>
      <c r="L20" s="114">
        <f>CO2eq!K46</f>
        <v>2.0732215281933462</v>
      </c>
      <c r="M20" s="114">
        <f>CO2eq!L46</f>
        <v>2.5817475634105822</v>
      </c>
      <c r="N20" s="114">
        <f>CO2eq!M46</f>
        <v>2.5295910469780454</v>
      </c>
      <c r="O20" s="114">
        <f>CO2eq!N46</f>
        <v>2.4252780141129717</v>
      </c>
      <c r="P20" s="114">
        <f>CO2eq!O46</f>
        <v>2.620864950734985</v>
      </c>
      <c r="Q20" s="114">
        <f>CO2eq!P46</f>
        <v>2.6339040798431195</v>
      </c>
      <c r="R20" s="114">
        <f>CO2eq!Q46</f>
        <v>2.4876557106195718</v>
      </c>
      <c r="S20" s="114">
        <f>CO2eq!R46</f>
        <v>2.3705828472461539</v>
      </c>
      <c r="T20" s="114">
        <f>CO2eq!S46</f>
        <v>2.5720166235514217</v>
      </c>
      <c r="U20" s="114">
        <f>CO2eq!T46</f>
        <v>2.7182607156734027</v>
      </c>
      <c r="V20" s="114">
        <f>CO2eq!U46</f>
        <v>6.3309286641109859</v>
      </c>
      <c r="W20" s="114">
        <f>CO2eq!V46</f>
        <v>6.0888053480497151</v>
      </c>
      <c r="X20" s="114">
        <f>CO2eq!W46</f>
        <v>6.0463400113517372</v>
      </c>
      <c r="Y20" s="114">
        <f>CO2eq!X46</f>
        <v>6.268033301621732</v>
      </c>
      <c r="Z20" s="114">
        <f>CO2eq!Y46</f>
        <v>6.3316715487901973</v>
      </c>
      <c r="AA20" s="114">
        <f>CO2eq!Z46</f>
        <v>5.9855551489730576</v>
      </c>
      <c r="AB20" s="114">
        <f>CO2eq!AA46</f>
        <v>9.4044449263574084</v>
      </c>
      <c r="AC20" s="114">
        <f>CO2eq!AB46</f>
        <v>0</v>
      </c>
      <c r="AD20" s="114">
        <f>CO2eq!AC46</f>
        <v>10.568279283996857</v>
      </c>
      <c r="AE20" s="114">
        <f>CO2eq!AD46</f>
        <v>10.566030166006058</v>
      </c>
      <c r="AF20" s="114">
        <f>CO2eq!AE46</f>
        <v>9.2425779432826758</v>
      </c>
    </row>
    <row r="21" spans="1:32" x14ac:dyDescent="0.25">
      <c r="A21" s="6">
        <v>1</v>
      </c>
      <c r="B21" s="13" t="s">
        <v>870</v>
      </c>
      <c r="C21" s="13" t="s">
        <v>871</v>
      </c>
      <c r="D21" s="114">
        <f>CO2eq!C47</f>
        <v>366.7557152248923</v>
      </c>
      <c r="E21" s="114">
        <f>CO2eq!D47</f>
        <v>486.97614316416713</v>
      </c>
      <c r="F21" s="114">
        <f>CO2eq!E47</f>
        <v>455.86445236798414</v>
      </c>
      <c r="G21" s="114">
        <f>CO2eq!F47</f>
        <v>468.38572570770361</v>
      </c>
      <c r="H21" s="114">
        <f>CO2eq!G47</f>
        <v>429.5964093448311</v>
      </c>
      <c r="I21" s="114">
        <f>CO2eq!H47</f>
        <v>381.52067902718898</v>
      </c>
      <c r="J21" s="114">
        <f>CO2eq!I47</f>
        <v>456.13418918846338</v>
      </c>
      <c r="K21" s="114">
        <f>CO2eq!J47</f>
        <v>549.27350590628851</v>
      </c>
      <c r="L21" s="114">
        <f>CO2eq!K47</f>
        <v>520.7040008192015</v>
      </c>
      <c r="M21" s="114">
        <f>CO2eq!L47</f>
        <v>377.74891541118546</v>
      </c>
      <c r="N21" s="114">
        <f>CO2eq!M47</f>
        <v>308.87550095775117</v>
      </c>
      <c r="O21" s="114">
        <f>CO2eq!N47</f>
        <v>258.17042636152621</v>
      </c>
      <c r="P21" s="114">
        <f>CO2eq!O47</f>
        <v>315.65098624777283</v>
      </c>
      <c r="Q21" s="114">
        <f>CO2eq!P47</f>
        <v>262.07108190035069</v>
      </c>
      <c r="R21" s="114">
        <f>CO2eq!Q47</f>
        <v>373.59494967553036</v>
      </c>
      <c r="S21" s="114">
        <f>CO2eq!R47</f>
        <v>446.54985368411946</v>
      </c>
      <c r="T21" s="114">
        <f>CO2eq!S47</f>
        <v>217.66924472151842</v>
      </c>
      <c r="U21" s="114">
        <f>CO2eq!T47</f>
        <v>588.77476930357648</v>
      </c>
      <c r="V21" s="114">
        <f>CO2eq!U47</f>
        <v>414.32186800372864</v>
      </c>
      <c r="W21" s="114">
        <f>CO2eq!V47</f>
        <v>299.00668701698356</v>
      </c>
      <c r="X21" s="114">
        <f>CO2eq!W47</f>
        <v>74.343819364018259</v>
      </c>
      <c r="Y21" s="114">
        <f>CO2eq!X47</f>
        <v>84.970692437011706</v>
      </c>
      <c r="Z21" s="114">
        <f>CO2eq!Y47</f>
        <v>63.492991592199992</v>
      </c>
      <c r="AA21" s="114">
        <f>CO2eq!Z47</f>
        <v>125.92264958745618</v>
      </c>
      <c r="AB21" s="114">
        <f>CO2eq!AA47</f>
        <v>80.658002114898991</v>
      </c>
      <c r="AC21" s="114">
        <f>CO2eq!AB47</f>
        <v>50.776581341625544</v>
      </c>
      <c r="AD21" s="114">
        <f>CO2eq!AC47</f>
        <v>40.864310077016242</v>
      </c>
      <c r="AE21" s="114">
        <f>CO2eq!AD47</f>
        <v>132.02604627637277</v>
      </c>
      <c r="AF21" s="114">
        <f>CO2eq!AE47</f>
        <v>179.81339042213372</v>
      </c>
    </row>
    <row r="22" spans="1:32" x14ac:dyDescent="0.25">
      <c r="A22" s="6">
        <v>1</v>
      </c>
      <c r="B22" s="13" t="s">
        <v>873</v>
      </c>
      <c r="C22" s="13" t="s">
        <v>874</v>
      </c>
      <c r="D22" s="114">
        <f>CO2eq!C34</f>
        <v>26.987861873411223</v>
      </c>
      <c r="E22" s="114">
        <f>CO2eq!D34</f>
        <v>14.369906056882568</v>
      </c>
      <c r="F22" s="114">
        <f>CO2eq!E34</f>
        <v>20.004193007850915</v>
      </c>
      <c r="G22" s="114">
        <f>CO2eq!F34</f>
        <v>25.866935444401602</v>
      </c>
      <c r="H22" s="114">
        <f>CO2eq!G34</f>
        <v>21.670726224148556</v>
      </c>
      <c r="I22" s="114">
        <f>CO2eq!H34</f>
        <v>31.882552460726107</v>
      </c>
      <c r="J22" s="114">
        <f>CO2eq!I34</f>
        <v>34.648868173105967</v>
      </c>
      <c r="K22" s="114">
        <f>CO2eq!J34</f>
        <v>42.418071441516545</v>
      </c>
      <c r="L22" s="114">
        <f>CO2eq!K34</f>
        <v>41.13212815583919</v>
      </c>
      <c r="M22" s="114">
        <f>CO2eq!L34</f>
        <v>31.924125884766301</v>
      </c>
      <c r="N22" s="114">
        <f>CO2eq!M34</f>
        <v>25.641138276721144</v>
      </c>
      <c r="O22" s="114">
        <f>CO2eq!N34</f>
        <v>29.04717200239504</v>
      </c>
      <c r="P22" s="114">
        <f>CO2eq!O34</f>
        <v>22.726180496241618</v>
      </c>
      <c r="Q22" s="114">
        <f>CO2eq!P34</f>
        <v>16.666809198467934</v>
      </c>
      <c r="R22" s="114">
        <f>CO2eq!Q34</f>
        <v>19.414910899689012</v>
      </c>
      <c r="S22" s="114">
        <f>CO2eq!R34</f>
        <v>25.748801031602962</v>
      </c>
      <c r="T22" s="114">
        <f>CO2eq!S34</f>
        <v>23.429183992717832</v>
      </c>
      <c r="U22" s="114">
        <f>CO2eq!T34</f>
        <v>25.268883625802676</v>
      </c>
      <c r="V22" s="114">
        <f>CO2eq!U34</f>
        <v>34.941869503584734</v>
      </c>
      <c r="W22" s="114">
        <f>CO2eq!V34</f>
        <v>20.874368558992074</v>
      </c>
      <c r="X22" s="114">
        <f>CO2eq!W34</f>
        <v>16.734769284379581</v>
      </c>
      <c r="Y22" s="114">
        <f>CO2eq!X34</f>
        <v>16.660701040737539</v>
      </c>
      <c r="Z22" s="114">
        <f>CO2eq!Y34</f>
        <v>23.619055958867655</v>
      </c>
      <c r="AA22" s="114">
        <f>CO2eq!Z34</f>
        <v>22.111957410850927</v>
      </c>
      <c r="AB22" s="114">
        <f>CO2eq!AA34</f>
        <v>20.925826235095247</v>
      </c>
      <c r="AC22" s="114">
        <f>CO2eq!AB34</f>
        <v>28.201399182525037</v>
      </c>
      <c r="AD22" s="114">
        <f>CO2eq!AC34</f>
        <v>22.3273524392736</v>
      </c>
      <c r="AE22" s="114">
        <f>CO2eq!AD34</f>
        <v>68.606683676287048</v>
      </c>
      <c r="AF22" s="114">
        <f>CO2eq!AE34</f>
        <v>103.25365825628222</v>
      </c>
    </row>
    <row r="23" spans="1:32" x14ac:dyDescent="0.25">
      <c r="A23" s="6">
        <v>1</v>
      </c>
      <c r="B23" s="13" t="s">
        <v>876</v>
      </c>
      <c r="C23" s="13" t="s">
        <v>853</v>
      </c>
      <c r="D23" s="114">
        <f>CO2eq!C52</f>
        <v>29.670986319379576</v>
      </c>
      <c r="E23" s="114">
        <f>CO2eq!D52</f>
        <v>32.120304337822333</v>
      </c>
      <c r="F23" s="114">
        <f>CO2eq!E52</f>
        <v>36.626709763065669</v>
      </c>
      <c r="G23" s="114">
        <f>CO2eq!F52</f>
        <v>41.176554225707548</v>
      </c>
      <c r="H23" s="114">
        <f>CO2eq!G52</f>
        <v>48.239662874035446</v>
      </c>
      <c r="I23" s="114">
        <f>CO2eq!H52</f>
        <v>53.746087160225073</v>
      </c>
      <c r="J23" s="114">
        <f>CO2eq!I52</f>
        <v>59.177046278367264</v>
      </c>
      <c r="K23" s="114">
        <f>CO2eq!J52</f>
        <v>63.151662071824838</v>
      </c>
      <c r="L23" s="114">
        <f>CO2eq!K52</f>
        <v>67.500629182291192</v>
      </c>
      <c r="M23" s="114">
        <f>CO2eq!L52</f>
        <v>74.207371315138019</v>
      </c>
      <c r="N23" s="114">
        <f>CO2eq!M52</f>
        <v>78.282602779941342</v>
      </c>
      <c r="O23" s="114">
        <f>CO2eq!N52</f>
        <v>74.821286961388495</v>
      </c>
      <c r="P23" s="114">
        <f>CO2eq!O52</f>
        <v>74.785564947014066</v>
      </c>
      <c r="Q23" s="114">
        <f>CO2eq!P52</f>
        <v>72.571670083292574</v>
      </c>
      <c r="R23" s="114">
        <f>CO2eq!Q52</f>
        <v>68.937161790795059</v>
      </c>
      <c r="S23" s="114">
        <f>CO2eq!R52</f>
        <v>71.935377294799082</v>
      </c>
      <c r="T23" s="114">
        <f>CO2eq!S52</f>
        <v>69.242409690252941</v>
      </c>
      <c r="U23" s="114">
        <f>CO2eq!T52</f>
        <v>71.557291645847002</v>
      </c>
      <c r="V23" s="114">
        <f>CO2eq!U52</f>
        <v>71.291215696537719</v>
      </c>
      <c r="W23" s="114">
        <f>CO2eq!V52</f>
        <v>78.388094821609769</v>
      </c>
      <c r="X23" s="114">
        <f>CO2eq!W52</f>
        <v>87.498661807273663</v>
      </c>
      <c r="Y23" s="114">
        <f>CO2eq!X52</f>
        <v>92.455321945811491</v>
      </c>
      <c r="Z23" s="114">
        <f>CO2eq!Y52</f>
        <v>96.959904216316218</v>
      </c>
      <c r="AA23" s="114">
        <f>CO2eq!Z52</f>
        <v>108.78763775229967</v>
      </c>
      <c r="AB23" s="114">
        <f>CO2eq!AA52</f>
        <v>112.96820844427573</v>
      </c>
      <c r="AC23" s="114">
        <f>CO2eq!AB52</f>
        <v>118.99710514412725</v>
      </c>
      <c r="AD23" s="114">
        <f>CO2eq!AC52</f>
        <v>129.21673028031921</v>
      </c>
      <c r="AE23" s="114">
        <f>CO2eq!AD52</f>
        <v>131.86233382490443</v>
      </c>
      <c r="AF23" s="114">
        <f>CO2eq!AE52</f>
        <v>126.90083500111612</v>
      </c>
    </row>
    <row r="24" spans="1:32" x14ac:dyDescent="0.25">
      <c r="A24" s="6">
        <v>1</v>
      </c>
      <c r="B24" s="6" t="s">
        <v>877</v>
      </c>
      <c r="C24" s="31" t="s">
        <v>722</v>
      </c>
      <c r="D24" s="119">
        <f t="shared" ref="D24:AD24" si="5">SUM(D25:D28)</f>
        <v>171.12540709131244</v>
      </c>
      <c r="E24" s="119">
        <f t="shared" si="5"/>
        <v>169.72071386447752</v>
      </c>
      <c r="F24" s="119">
        <f t="shared" si="5"/>
        <v>178.1781441375943</v>
      </c>
      <c r="G24" s="119">
        <f t="shared" si="5"/>
        <v>185.82116444954247</v>
      </c>
      <c r="H24" s="119">
        <f t="shared" si="5"/>
        <v>192.82200809852051</v>
      </c>
      <c r="I24" s="119">
        <f t="shared" si="5"/>
        <v>206.04504092878071</v>
      </c>
      <c r="J24" s="119">
        <f t="shared" si="5"/>
        <v>212.30219682902018</v>
      </c>
      <c r="K24" s="119">
        <f t="shared" si="5"/>
        <v>215.65968329394519</v>
      </c>
      <c r="L24" s="119">
        <f t="shared" si="5"/>
        <v>216.53972486597894</v>
      </c>
      <c r="M24" s="119">
        <f t="shared" si="5"/>
        <v>224.39013403746256</v>
      </c>
      <c r="N24" s="119">
        <f t="shared" si="5"/>
        <v>241.4422724695857</v>
      </c>
      <c r="O24" s="119">
        <f t="shared" si="5"/>
        <v>248.08928908150074</v>
      </c>
      <c r="P24" s="119">
        <f t="shared" si="5"/>
        <v>245.01257385098944</v>
      </c>
      <c r="Q24" s="119">
        <f t="shared" si="5"/>
        <v>320.81214406756982</v>
      </c>
      <c r="R24" s="119">
        <f t="shared" si="5"/>
        <v>371.0867276447151</v>
      </c>
      <c r="S24" s="119">
        <f t="shared" si="5"/>
        <v>434.37808770376699</v>
      </c>
      <c r="T24" s="119">
        <f t="shared" si="5"/>
        <v>480.12277094824015</v>
      </c>
      <c r="U24" s="119">
        <f t="shared" si="5"/>
        <v>413.20509583587534</v>
      </c>
      <c r="V24" s="119">
        <f t="shared" si="5"/>
        <v>444.46324366679562</v>
      </c>
      <c r="W24" s="119">
        <f t="shared" si="5"/>
        <v>459.56316059853395</v>
      </c>
      <c r="X24" s="119">
        <f t="shared" si="5"/>
        <v>467.16867312697929</v>
      </c>
      <c r="Y24" s="119">
        <f t="shared" si="5"/>
        <v>530.71030596146977</v>
      </c>
      <c r="Z24" s="119">
        <f t="shared" si="5"/>
        <v>436.38061621902006</v>
      </c>
      <c r="AA24" s="119">
        <f t="shared" si="5"/>
        <v>547.58054155788193</v>
      </c>
      <c r="AB24" s="119">
        <f t="shared" si="5"/>
        <v>609.57086531611958</v>
      </c>
      <c r="AC24" s="119">
        <f t="shared" si="5"/>
        <v>641.11502078912395</v>
      </c>
      <c r="AD24" s="119">
        <f t="shared" si="5"/>
        <v>681.97171652516909</v>
      </c>
      <c r="AE24" s="119">
        <f>SUM(AE25:AE28)</f>
        <v>809.87820460428873</v>
      </c>
      <c r="AF24" s="119">
        <f>SUM(AF25:AF28)</f>
        <v>840.95755062123203</v>
      </c>
    </row>
    <row r="25" spans="1:32" x14ac:dyDescent="0.25">
      <c r="A25" s="6">
        <v>1</v>
      </c>
      <c r="B25" s="13" t="s">
        <v>879</v>
      </c>
      <c r="C25" s="13" t="s">
        <v>724</v>
      </c>
      <c r="D25" s="114">
        <f>CO2eq!C426</f>
        <v>59.616845778436016</v>
      </c>
      <c r="E25" s="114">
        <f>CO2eq!D426</f>
        <v>61.300065648640718</v>
      </c>
      <c r="F25" s="114">
        <f>CO2eq!E426</f>
        <v>69.793552379541396</v>
      </c>
      <c r="G25" s="114">
        <f>CO2eq!F426</f>
        <v>78.913744813644797</v>
      </c>
      <c r="H25" s="114">
        <f>CO2eq!G426</f>
        <v>86.944812299941404</v>
      </c>
      <c r="I25" s="114">
        <f>CO2eq!H426</f>
        <v>95.142580254267841</v>
      </c>
      <c r="J25" s="114">
        <f>CO2eq!I426</f>
        <v>104.71740078592785</v>
      </c>
      <c r="K25" s="114">
        <f>CO2eq!J426</f>
        <v>113.87554669005308</v>
      </c>
      <c r="L25" s="114">
        <f>CO2eq!K426</f>
        <v>123.42412362328099</v>
      </c>
      <c r="M25" s="114">
        <f>CO2eq!L426</f>
        <v>132.42250021217313</v>
      </c>
      <c r="N25" s="114">
        <f>CO2eq!M426</f>
        <v>145.24198050758872</v>
      </c>
      <c r="O25" s="114">
        <f>CO2eq!N426</f>
        <v>162.13085110602643</v>
      </c>
      <c r="P25" s="114">
        <f>CO2eq!O426</f>
        <v>175.05951762577428</v>
      </c>
      <c r="Q25" s="114">
        <f>CO2eq!P426</f>
        <v>189.24081102505389</v>
      </c>
      <c r="R25" s="114">
        <f>CO2eq!Q426</f>
        <v>205.35508260301287</v>
      </c>
      <c r="S25" s="114">
        <f>CO2eq!R426</f>
        <v>244.6642229637348</v>
      </c>
      <c r="T25" s="114">
        <f>CO2eq!S426</f>
        <v>259.72441440616791</v>
      </c>
      <c r="U25" s="114">
        <f>CO2eq!T426</f>
        <v>213.58474937089733</v>
      </c>
      <c r="V25" s="114">
        <f>CO2eq!U426</f>
        <v>248.69698366879859</v>
      </c>
      <c r="W25" s="114">
        <f>CO2eq!V426</f>
        <v>302.67577593209074</v>
      </c>
      <c r="X25" s="114">
        <f>CO2eq!W426</f>
        <v>337.92387107081072</v>
      </c>
      <c r="Y25" s="114">
        <f>CO2eq!X426</f>
        <v>360.14625820946583</v>
      </c>
      <c r="Z25" s="114">
        <f>CO2eq!Y426</f>
        <v>284.30454946678537</v>
      </c>
      <c r="AA25" s="114">
        <f>CO2eq!Z426</f>
        <v>389.12217160048982</v>
      </c>
      <c r="AB25" s="114">
        <f>CO2eq!AA426</f>
        <v>420.5966626955427</v>
      </c>
      <c r="AC25" s="114">
        <f>CO2eq!AB426</f>
        <v>440.31810870758363</v>
      </c>
      <c r="AD25" s="114">
        <f>CO2eq!AC426</f>
        <v>481.85277496944792</v>
      </c>
      <c r="AE25" s="114">
        <f>CO2eq!AD426</f>
        <v>610.94987845152582</v>
      </c>
      <c r="AF25" s="114">
        <f>CO2eq!AE426</f>
        <v>634.42227130636059</v>
      </c>
    </row>
    <row r="26" spans="1:32" x14ac:dyDescent="0.25">
      <c r="A26" s="6">
        <v>1</v>
      </c>
      <c r="B26" s="13" t="s">
        <v>881</v>
      </c>
      <c r="C26" s="13" t="s">
        <v>882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883</v>
      </c>
      <c r="C27" s="13" t="s">
        <v>866</v>
      </c>
      <c r="D27" s="114">
        <f>CO2eq!C431</f>
        <v>4.3795371214144065</v>
      </c>
      <c r="E27" s="114">
        <f>CO2eq!D431</f>
        <v>4.4488656388492354</v>
      </c>
      <c r="F27" s="114">
        <f>CO2eq!E431</f>
        <v>4.3882330835252006</v>
      </c>
      <c r="G27" s="114">
        <f>CO2eq!F431</f>
        <v>4.4433794313710715</v>
      </c>
      <c r="H27" s="114">
        <f>CO2eq!G431</f>
        <v>4.4699395928766528</v>
      </c>
      <c r="I27" s="114">
        <f>CO2eq!H431</f>
        <v>4.5664509699556026</v>
      </c>
      <c r="J27" s="114">
        <f>CO2eq!I431</f>
        <v>4.6622015460329607</v>
      </c>
      <c r="K27" s="114">
        <f>CO2eq!J431</f>
        <v>4.7699750818476643</v>
      </c>
      <c r="L27" s="114">
        <f>CO2eq!K431</f>
        <v>4.8160540979659991</v>
      </c>
      <c r="M27" s="114">
        <f>CO2eq!L431</f>
        <v>4.7625475917646449</v>
      </c>
      <c r="N27" s="114">
        <f>CO2eq!M431</f>
        <v>4.8238961718287783</v>
      </c>
      <c r="O27" s="114">
        <f>CO2eq!N431</f>
        <v>4.8397691458805596</v>
      </c>
      <c r="P27" s="114">
        <f>CO2eq!O431</f>
        <v>5.0952071470633102</v>
      </c>
      <c r="Q27" s="114">
        <f>CO2eq!P431</f>
        <v>5.5180359208780398</v>
      </c>
      <c r="R27" s="114">
        <f>CO2eq!Q431</f>
        <v>5.7869725813606534</v>
      </c>
      <c r="S27" s="114">
        <f>CO2eq!R431</f>
        <v>5.9663239937115575</v>
      </c>
      <c r="T27" s="114">
        <f>CO2eq!S431</f>
        <v>6.5957931320110319</v>
      </c>
      <c r="U27" s="114">
        <f>CO2eq!T431</f>
        <v>7.2365190651029456</v>
      </c>
      <c r="V27" s="114">
        <f>CO2eq!U431</f>
        <v>7.721153712307002</v>
      </c>
      <c r="W27" s="114">
        <f>CO2eq!V431</f>
        <v>7.8046330582242538</v>
      </c>
      <c r="X27" s="114">
        <f>CO2eq!W431</f>
        <v>7.8457499360277403</v>
      </c>
      <c r="Y27" s="114">
        <f>CO2eq!X431</f>
        <v>7.8527548997070982</v>
      </c>
      <c r="Z27" s="114">
        <f>CO2eq!Y431</f>
        <v>7.8368724440046895</v>
      </c>
      <c r="AA27" s="114">
        <f>CO2eq!Z431</f>
        <v>7.911372036458836</v>
      </c>
      <c r="AB27" s="114">
        <f>CO2eq!AA431</f>
        <v>8.1603517768211162</v>
      </c>
      <c r="AC27" s="114">
        <f>CO2eq!AB431</f>
        <v>8.4265801587564031</v>
      </c>
      <c r="AD27" s="114">
        <f>CO2eq!AC431</f>
        <v>8.6899770703520449</v>
      </c>
      <c r="AE27" s="114">
        <f>CO2eq!AD431</f>
        <v>8.6406211575377991</v>
      </c>
      <c r="AF27" s="114">
        <f>CO2eq!AE431</f>
        <v>9.1194136376033228</v>
      </c>
    </row>
    <row r="28" spans="1:32" x14ac:dyDescent="0.25">
      <c r="A28" s="6">
        <v>1</v>
      </c>
      <c r="B28" s="13" t="s">
        <v>884</v>
      </c>
      <c r="C28" s="13" t="s">
        <v>862</v>
      </c>
      <c r="D28" s="114">
        <f>CO2eq!C434</f>
        <v>107.12902419146202</v>
      </c>
      <c r="E28" s="114">
        <f>CO2eq!D434</f>
        <v>103.97178257698756</v>
      </c>
      <c r="F28" s="114">
        <f>CO2eq!E434</f>
        <v>103.99635867452768</v>
      </c>
      <c r="G28" s="114">
        <f>CO2eq!F434</f>
        <v>102.4640402045266</v>
      </c>
      <c r="H28" s="114">
        <f>CO2eq!G434</f>
        <v>101.40725620570245</v>
      </c>
      <c r="I28" s="114">
        <f>CO2eq!H434</f>
        <v>106.33600970455727</v>
      </c>
      <c r="J28" s="114">
        <f>CO2eq!I434</f>
        <v>102.92259449705936</v>
      </c>
      <c r="K28" s="114">
        <f>CO2eq!J434</f>
        <v>97.014161522044432</v>
      </c>
      <c r="L28" s="114">
        <f>CO2eq!K434</f>
        <v>88.299547144731932</v>
      </c>
      <c r="M28" s="114">
        <f>CO2eq!L434</f>
        <v>87.205086233524781</v>
      </c>
      <c r="N28" s="114">
        <f>CO2eq!M434</f>
        <v>91.376395790168203</v>
      </c>
      <c r="O28" s="114">
        <f>CO2eq!N434</f>
        <v>81.118668829593744</v>
      </c>
      <c r="P28" s="114">
        <f>CO2eq!O434</f>
        <v>64.857849078151858</v>
      </c>
      <c r="Q28" s="114">
        <f>CO2eq!P434</f>
        <v>126.05329712163788</v>
      </c>
      <c r="R28" s="114">
        <f>CO2eq!Q434</f>
        <v>159.94467246034156</v>
      </c>
      <c r="S28" s="114">
        <f>CO2eq!R434</f>
        <v>183.74754074632062</v>
      </c>
      <c r="T28" s="114">
        <f>CO2eq!S434</f>
        <v>213.80256341006123</v>
      </c>
      <c r="U28" s="114">
        <f>CO2eq!T434</f>
        <v>192.38382739987503</v>
      </c>
      <c r="V28" s="114">
        <f>CO2eq!U434</f>
        <v>188.04510628569003</v>
      </c>
      <c r="W28" s="114">
        <f>CO2eq!V434</f>
        <v>149.08275160821896</v>
      </c>
      <c r="X28" s="114">
        <f>CO2eq!W434</f>
        <v>121.39905212014084</v>
      </c>
      <c r="Y28" s="114">
        <f>CO2eq!X434</f>
        <v>162.71129285229682</v>
      </c>
      <c r="Z28" s="114">
        <f>CO2eq!Y434</f>
        <v>144.23919430822997</v>
      </c>
      <c r="AA28" s="114">
        <f>CO2eq!Z434</f>
        <v>150.54699792093328</v>
      </c>
      <c r="AB28" s="114">
        <f>CO2eq!AA434</f>
        <v>180.81385084375569</v>
      </c>
      <c r="AC28" s="114">
        <f>CO2eq!AB434</f>
        <v>192.37033192278386</v>
      </c>
      <c r="AD28" s="114">
        <f>CO2eq!AC434</f>
        <v>191.42896448536914</v>
      </c>
      <c r="AE28" s="114">
        <f>CO2eq!AD434</f>
        <v>190.28770499522508</v>
      </c>
      <c r="AF28" s="114">
        <f>CO2eq!AE434</f>
        <v>197.41586567726813</v>
      </c>
    </row>
    <row r="29" spans="1:32" x14ac:dyDescent="0.25">
      <c r="A29" s="6">
        <v>1</v>
      </c>
      <c r="B29" s="6" t="s">
        <v>885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886</v>
      </c>
      <c r="C30" s="13" t="s">
        <v>878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1:32" x14ac:dyDescent="0.25">
      <c r="A31" s="6">
        <v>1</v>
      </c>
      <c r="B31" s="13" t="s">
        <v>888</v>
      </c>
      <c r="C31" s="13" t="s">
        <v>850</v>
      </c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</row>
    <row r="32" spans="1:32" x14ac:dyDescent="0.25">
      <c r="A32" s="6">
        <v>1</v>
      </c>
      <c r="B32" s="6" t="s">
        <v>889</v>
      </c>
      <c r="C32" s="31" t="s">
        <v>842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</row>
    <row r="34" spans="1:32" x14ac:dyDescent="0.25">
      <c r="A34" s="6">
        <v>1</v>
      </c>
      <c r="B34" s="13" t="s">
        <v>891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</row>
    <row r="35" spans="1:32" x14ac:dyDescent="0.25">
      <c r="A35" s="6">
        <v>2</v>
      </c>
      <c r="B35" s="6" t="s">
        <v>837</v>
      </c>
      <c r="C35" s="31" t="s">
        <v>845</v>
      </c>
      <c r="D35" s="32">
        <f t="shared" ref="D35:AD35" si="8">SUM(D36:D39)+D42</f>
        <v>380.88778519717454</v>
      </c>
      <c r="E35" s="32">
        <f t="shared" si="8"/>
        <v>277.88545623498322</v>
      </c>
      <c r="F35" s="32">
        <f t="shared" si="8"/>
        <v>186.11649204603509</v>
      </c>
      <c r="G35" s="32">
        <f t="shared" si="8"/>
        <v>200.8892660541722</v>
      </c>
      <c r="H35" s="32">
        <f t="shared" si="8"/>
        <v>314.69139313969691</v>
      </c>
      <c r="I35" s="32">
        <f t="shared" si="8"/>
        <v>402.15045667284789</v>
      </c>
      <c r="J35" s="32">
        <f t="shared" si="8"/>
        <v>676.74753403281716</v>
      </c>
      <c r="K35" s="32">
        <f t="shared" si="8"/>
        <v>873.14853783151159</v>
      </c>
      <c r="L35" s="32">
        <f t="shared" si="8"/>
        <v>1042.0548623107311</v>
      </c>
      <c r="M35" s="32">
        <f t="shared" si="8"/>
        <v>1360.9396099163516</v>
      </c>
      <c r="N35" s="32">
        <f t="shared" si="8"/>
        <v>1020.8216638919449</v>
      </c>
      <c r="O35" s="32">
        <f t="shared" si="8"/>
        <v>820.81143997491188</v>
      </c>
      <c r="P35" s="32">
        <f t="shared" si="8"/>
        <v>845.26808201510198</v>
      </c>
      <c r="Q35" s="32">
        <f t="shared" si="8"/>
        <v>1009.1061239284193</v>
      </c>
      <c r="R35" s="32">
        <f t="shared" si="8"/>
        <v>1190.898202010098</v>
      </c>
      <c r="S35" s="32">
        <f t="shared" si="8"/>
        <v>949.35133302122301</v>
      </c>
      <c r="T35" s="32">
        <f t="shared" si="8"/>
        <v>1072.2433408410582</v>
      </c>
      <c r="U35" s="32">
        <f t="shared" si="8"/>
        <v>1850.361866401211</v>
      </c>
      <c r="V35" s="32">
        <f t="shared" si="8"/>
        <v>1602.3850033891363</v>
      </c>
      <c r="W35" s="32">
        <f t="shared" si="8"/>
        <v>1379.9202574500207</v>
      </c>
      <c r="X35" s="32">
        <f t="shared" si="8"/>
        <v>1648.2088089014399</v>
      </c>
      <c r="Y35" s="32">
        <f t="shared" si="8"/>
        <v>1934.4966888008382</v>
      </c>
      <c r="Z35" s="32">
        <f t="shared" si="8"/>
        <v>2084.8814365233134</v>
      </c>
      <c r="AA35" s="32">
        <f t="shared" si="8"/>
        <v>2241.5857124911245</v>
      </c>
      <c r="AB35" s="32">
        <f t="shared" si="8"/>
        <v>1911.1395516249672</v>
      </c>
      <c r="AC35" s="32">
        <f t="shared" si="8"/>
        <v>1959.4364061495082</v>
      </c>
      <c r="AD35" s="32">
        <f t="shared" si="8"/>
        <v>2056.5966960490505</v>
      </c>
      <c r="AE35" s="32">
        <f>SUM(AE36:AE39)+AE42</f>
        <v>1810.9262362446166</v>
      </c>
      <c r="AF35" s="32">
        <f>SUM(AF36:AF39)+AF42</f>
        <v>2405.8836929575436</v>
      </c>
    </row>
    <row r="36" spans="1:32" x14ac:dyDescent="0.25">
      <c r="A36" s="6">
        <v>2</v>
      </c>
      <c r="B36" s="13" t="s">
        <v>838</v>
      </c>
      <c r="C36" s="13" t="s">
        <v>869</v>
      </c>
      <c r="D36" s="114">
        <v>15.763305341420747</v>
      </c>
      <c r="E36" s="114">
        <v>62.21154831492467</v>
      </c>
      <c r="F36" s="114">
        <v>38.396739922340927</v>
      </c>
      <c r="G36" s="114">
        <v>43.177196721332393</v>
      </c>
      <c r="H36" s="114">
        <v>70.378873069628767</v>
      </c>
      <c r="I36" s="114">
        <v>87.917859947381956</v>
      </c>
      <c r="J36" s="114">
        <v>150.35594831600838</v>
      </c>
      <c r="K36" s="114">
        <v>144.01077318560596</v>
      </c>
      <c r="L36" s="114">
        <v>178.86396221741924</v>
      </c>
      <c r="M36" s="114">
        <v>226.73450249646123</v>
      </c>
      <c r="N36" s="114">
        <v>156.67636237922477</v>
      </c>
      <c r="O36" s="114">
        <v>133.02291989641944</v>
      </c>
      <c r="P36" s="114">
        <v>136.15967733932322</v>
      </c>
      <c r="Q36" s="114">
        <v>166.64043024583361</v>
      </c>
      <c r="R36" s="114">
        <v>214.60912064934337</v>
      </c>
      <c r="S36" s="114">
        <v>169.62452448622625</v>
      </c>
      <c r="T36" s="114">
        <v>186.44370478364036</v>
      </c>
      <c r="U36" s="114">
        <v>312.89850209982581</v>
      </c>
      <c r="V36" s="114">
        <v>285.84355033338448</v>
      </c>
      <c r="W36" s="114">
        <v>262.96564223294143</v>
      </c>
      <c r="X36" s="114">
        <v>331.95187872926323</v>
      </c>
      <c r="Y36" s="114">
        <v>366.01534494056051</v>
      </c>
      <c r="Z36" s="114">
        <v>399.65405811786314</v>
      </c>
      <c r="AA36" s="114">
        <v>471.7709101438212</v>
      </c>
      <c r="AB36" s="114">
        <v>412.65255359486974</v>
      </c>
      <c r="AC36" s="114">
        <v>408.95689593877188</v>
      </c>
      <c r="AD36" s="114">
        <v>497.00084615549343</v>
      </c>
      <c r="AE36" s="114">
        <v>420.56116008657602</v>
      </c>
      <c r="AF36" s="114">
        <v>539.2758723370697</v>
      </c>
    </row>
    <row r="37" spans="1:32" x14ac:dyDescent="0.25">
      <c r="A37" s="6">
        <v>2</v>
      </c>
      <c r="B37" s="13" t="s">
        <v>840</v>
      </c>
      <c r="C37" s="13" t="s">
        <v>864</v>
      </c>
      <c r="D37" s="114">
        <v>59.302533325341422</v>
      </c>
      <c r="E37" s="114">
        <v>6.1404411276390913</v>
      </c>
      <c r="F37" s="114">
        <v>3.7898577896323085</v>
      </c>
      <c r="G37" s="114">
        <v>4.2617012709877979</v>
      </c>
      <c r="H37" s="114">
        <v>6.9465772580677605</v>
      </c>
      <c r="I37" s="114">
        <v>8.6777207399193657</v>
      </c>
      <c r="J37" s="114">
        <v>14.840521958256833</v>
      </c>
      <c r="K37" s="114">
        <v>58.188578089787264</v>
      </c>
      <c r="L37" s="114">
        <v>73.475232862181443</v>
      </c>
      <c r="M37" s="114">
        <v>94.747725983151</v>
      </c>
      <c r="N37" s="114">
        <v>69.555569642959412</v>
      </c>
      <c r="O37" s="114">
        <v>59.009487102376752</v>
      </c>
      <c r="P37" s="114">
        <v>61.400614269406944</v>
      </c>
      <c r="Q37" s="114">
        <v>80.327429046439875</v>
      </c>
      <c r="R37" s="114">
        <v>111.3063784693128</v>
      </c>
      <c r="S37" s="114">
        <v>88.247244200529579</v>
      </c>
      <c r="T37" s="114">
        <v>99.008538507648225</v>
      </c>
      <c r="U37" s="114">
        <v>159.82004594418103</v>
      </c>
      <c r="V37" s="114">
        <v>151.79448004958158</v>
      </c>
      <c r="W37" s="114">
        <v>143.0472828155267</v>
      </c>
      <c r="X37" s="114">
        <v>194.58800101333625</v>
      </c>
      <c r="Y37" s="114">
        <v>218.14768145991798</v>
      </c>
      <c r="Z37" s="114">
        <v>222.91256136464065</v>
      </c>
      <c r="AA37" s="114">
        <v>288.09757203767543</v>
      </c>
      <c r="AB37" s="114">
        <v>254.61740243356991</v>
      </c>
      <c r="AC37" s="114">
        <v>278.67427406808349</v>
      </c>
      <c r="AD37" s="114">
        <v>274.04181846192114</v>
      </c>
      <c r="AE37" s="114">
        <v>246.72247949550791</v>
      </c>
      <c r="AF37" s="114">
        <v>269.93689272943266</v>
      </c>
    </row>
    <row r="38" spans="1:32" x14ac:dyDescent="0.25">
      <c r="A38" s="6">
        <v>2</v>
      </c>
      <c r="B38" s="13" t="s">
        <v>844</v>
      </c>
      <c r="C38" s="13" t="s">
        <v>843</v>
      </c>
      <c r="D38" s="114">
        <v>232.4306422556333</v>
      </c>
      <c r="E38" s="114">
        <v>167.59055945716989</v>
      </c>
      <c r="F38" s="114">
        <v>121.20824312534228</v>
      </c>
      <c r="G38" s="114">
        <v>130.83365471587982</v>
      </c>
      <c r="H38" s="114">
        <v>198.53374821481651</v>
      </c>
      <c r="I38" s="114">
        <v>259.81246536367962</v>
      </c>
      <c r="J38" s="114">
        <v>429.80806624955738</v>
      </c>
      <c r="K38" s="114">
        <v>552.45110972012651</v>
      </c>
      <c r="L38" s="114">
        <v>643.1441491924445</v>
      </c>
      <c r="M38" s="114">
        <v>866.66553625150925</v>
      </c>
      <c r="N38" s="114">
        <v>657.84915799124246</v>
      </c>
      <c r="O38" s="114">
        <v>536.06978617123536</v>
      </c>
      <c r="P38" s="114">
        <v>533.96447933283332</v>
      </c>
      <c r="Q38" s="114">
        <v>642.75730708200138</v>
      </c>
      <c r="R38" s="114">
        <v>691.10577113030922</v>
      </c>
      <c r="S38" s="114">
        <v>549.00461789832764</v>
      </c>
      <c r="T38" s="114">
        <v>641.73647490468602</v>
      </c>
      <c r="U38" s="114">
        <v>1125.8757539623864</v>
      </c>
      <c r="V38" s="114">
        <v>933.42680520690578</v>
      </c>
      <c r="W38" s="114">
        <v>794.34538432256466</v>
      </c>
      <c r="X38" s="114">
        <v>914.82516698446511</v>
      </c>
      <c r="Y38" s="114">
        <v>1076.7179415445207</v>
      </c>
      <c r="Z38" s="114">
        <v>1078.4578173518144</v>
      </c>
      <c r="AA38" s="114">
        <v>1047.1087901174228</v>
      </c>
      <c r="AB38" s="114">
        <v>912.24934295973878</v>
      </c>
      <c r="AC38" s="114">
        <v>951.80689957609138</v>
      </c>
      <c r="AD38" s="114">
        <v>974.6109889718316</v>
      </c>
      <c r="AE38" s="114">
        <v>888.92924348556471</v>
      </c>
      <c r="AF38" s="114">
        <v>1208.4891522506462</v>
      </c>
    </row>
    <row r="39" spans="1:32" x14ac:dyDescent="0.25">
      <c r="A39" s="6">
        <v>2</v>
      </c>
      <c r="B39" s="13" t="s">
        <v>846</v>
      </c>
      <c r="C39" s="13" t="s">
        <v>896</v>
      </c>
      <c r="D39" s="32">
        <f t="shared" ref="D39:AD39" si="9">D40+D41</f>
        <v>68.568176421850268</v>
      </c>
      <c r="E39" s="32">
        <f t="shared" si="9"/>
        <v>37.807855938739451</v>
      </c>
      <c r="F39" s="32">
        <f t="shared" si="9"/>
        <v>19.785917099390755</v>
      </c>
      <c r="G39" s="32">
        <f t="shared" si="9"/>
        <v>21.362108175220527</v>
      </c>
      <c r="H39" s="32">
        <f t="shared" si="9"/>
        <v>34.749373510147706</v>
      </c>
      <c r="I39" s="32">
        <f t="shared" si="9"/>
        <v>40.947522553282184</v>
      </c>
      <c r="J39" s="32">
        <f t="shared" si="9"/>
        <v>72.625985235337026</v>
      </c>
      <c r="K39" s="32">
        <f t="shared" si="9"/>
        <v>104.33003832545614</v>
      </c>
      <c r="L39" s="32">
        <f t="shared" si="9"/>
        <v>136.27873529956534</v>
      </c>
      <c r="M39" s="32">
        <f t="shared" si="9"/>
        <v>156.19065484175349</v>
      </c>
      <c r="N39" s="32">
        <f t="shared" si="9"/>
        <v>124.77309726577818</v>
      </c>
      <c r="O39" s="32">
        <f t="shared" si="9"/>
        <v>84.55197311677432</v>
      </c>
      <c r="P39" s="32">
        <f t="shared" si="9"/>
        <v>102.32427133880853</v>
      </c>
      <c r="Q39" s="32">
        <f t="shared" si="9"/>
        <v>107.71500314192394</v>
      </c>
      <c r="R39" s="32">
        <f t="shared" si="9"/>
        <v>162.79610601216046</v>
      </c>
      <c r="S39" s="32">
        <f t="shared" si="9"/>
        <v>134.86691373850033</v>
      </c>
      <c r="T39" s="32">
        <f t="shared" si="9"/>
        <v>133.26195276799595</v>
      </c>
      <c r="U39" s="32">
        <f t="shared" si="9"/>
        <v>226.11239668287004</v>
      </c>
      <c r="V39" s="32">
        <f t="shared" si="9"/>
        <v>212.93295631308473</v>
      </c>
      <c r="W39" s="32">
        <f t="shared" si="9"/>
        <v>165.18929359146142</v>
      </c>
      <c r="X39" s="32">
        <f t="shared" si="9"/>
        <v>198.60887995442755</v>
      </c>
      <c r="Y39" s="32">
        <f t="shared" si="9"/>
        <v>259.98218062866346</v>
      </c>
      <c r="Z39" s="32">
        <f t="shared" si="9"/>
        <v>368.28985181608641</v>
      </c>
      <c r="AA39" s="32">
        <f t="shared" si="9"/>
        <v>415.58100267090572</v>
      </c>
      <c r="AB39" s="32">
        <f t="shared" si="9"/>
        <v>320.94452522389514</v>
      </c>
      <c r="AC39" s="32">
        <f t="shared" si="9"/>
        <v>308.58807037536133</v>
      </c>
      <c r="AD39" s="32">
        <f t="shared" si="9"/>
        <v>297.25366225780431</v>
      </c>
      <c r="AE39" s="32">
        <f>AE40+AE41</f>
        <v>241.50126916455133</v>
      </c>
      <c r="AF39" s="32">
        <f>AF40+AF41</f>
        <v>373.20332857878122</v>
      </c>
    </row>
    <row r="40" spans="1:32" x14ac:dyDescent="0.25">
      <c r="A40" s="6">
        <v>2</v>
      </c>
      <c r="B40" s="13" t="s">
        <v>849</v>
      </c>
      <c r="C40" s="13" t="s">
        <v>887</v>
      </c>
      <c r="D40" s="114">
        <v>44.973154161947242</v>
      </c>
      <c r="E40" s="114">
        <v>26.955051137410504</v>
      </c>
      <c r="F40" s="114">
        <v>14.761157856553995</v>
      </c>
      <c r="G40" s="114">
        <v>14.836435226907707</v>
      </c>
      <c r="H40" s="114">
        <v>23.495974731864273</v>
      </c>
      <c r="I40" s="114">
        <v>26.201925973334721</v>
      </c>
      <c r="J40" s="114">
        <v>41.278745647760708</v>
      </c>
      <c r="K40" s="114">
        <v>60.10233433466972</v>
      </c>
      <c r="L40" s="114">
        <v>64.168593096356744</v>
      </c>
      <c r="M40" s="114">
        <v>76.868982736518035</v>
      </c>
      <c r="N40" s="114">
        <v>72.65225014673382</v>
      </c>
      <c r="O40" s="114">
        <v>56.50431438515993</v>
      </c>
      <c r="P40" s="114">
        <v>56.013566806673772</v>
      </c>
      <c r="Q40" s="114">
        <v>66.891095236533786</v>
      </c>
      <c r="R40" s="114">
        <v>91.14010198237888</v>
      </c>
      <c r="S40" s="114">
        <v>93.270499086533192</v>
      </c>
      <c r="T40" s="114">
        <v>83.733973268695777</v>
      </c>
      <c r="U40" s="114">
        <v>131.86722704754368</v>
      </c>
      <c r="V40" s="114">
        <v>122.3522802741808</v>
      </c>
      <c r="W40" s="114">
        <v>82.058149961403899</v>
      </c>
      <c r="X40" s="114">
        <v>99.072604467930802</v>
      </c>
      <c r="Y40" s="114">
        <v>123.98082462078165</v>
      </c>
      <c r="Z40" s="114">
        <v>145.80695672357839</v>
      </c>
      <c r="AA40" s="114">
        <v>197.95225348805195</v>
      </c>
      <c r="AB40" s="114">
        <v>134.29246552274367</v>
      </c>
      <c r="AC40" s="114">
        <v>93.9191095276651</v>
      </c>
      <c r="AD40" s="114">
        <v>109.57075341999999</v>
      </c>
      <c r="AE40" s="114">
        <v>99.697415583333324</v>
      </c>
      <c r="AF40" s="114">
        <v>244.50973637942923</v>
      </c>
    </row>
    <row r="41" spans="1:32" x14ac:dyDescent="0.25">
      <c r="A41" s="6">
        <v>2</v>
      </c>
      <c r="B41" s="13" t="s">
        <v>851</v>
      </c>
      <c r="C41" s="13" t="s">
        <v>872</v>
      </c>
      <c r="D41" s="114">
        <v>23.595022259903029</v>
      </c>
      <c r="E41" s="114">
        <v>10.852804801328945</v>
      </c>
      <c r="F41" s="114">
        <v>5.0247592428367609</v>
      </c>
      <c r="G41" s="114">
        <v>6.5256729483128204</v>
      </c>
      <c r="H41" s="114">
        <v>11.253398778283437</v>
      </c>
      <c r="I41" s="114">
        <v>14.745596579947462</v>
      </c>
      <c r="J41" s="114">
        <v>31.347239587576325</v>
      </c>
      <c r="K41" s="114">
        <v>44.227703990786416</v>
      </c>
      <c r="L41" s="114">
        <v>72.110142203208596</v>
      </c>
      <c r="M41" s="114">
        <v>79.32167210523545</v>
      </c>
      <c r="N41" s="114">
        <v>52.120847119044363</v>
      </c>
      <c r="O41" s="114">
        <v>28.047658731614398</v>
      </c>
      <c r="P41" s="114">
        <v>46.310704532134764</v>
      </c>
      <c r="Q41" s="114">
        <v>40.823907905390158</v>
      </c>
      <c r="R41" s="114">
        <v>71.656004029781585</v>
      </c>
      <c r="S41" s="114">
        <v>41.596414651967144</v>
      </c>
      <c r="T41" s="114">
        <v>49.52797949930018</v>
      </c>
      <c r="U41" s="114">
        <v>94.245169635326377</v>
      </c>
      <c r="V41" s="114">
        <v>90.580676038903917</v>
      </c>
      <c r="W41" s="114">
        <v>83.131143630057522</v>
      </c>
      <c r="X41" s="114">
        <v>99.536275486496763</v>
      </c>
      <c r="Y41" s="114">
        <v>136.00135600788181</v>
      </c>
      <c r="Z41" s="114">
        <v>222.48289509250802</v>
      </c>
      <c r="AA41" s="114">
        <v>217.62874918285377</v>
      </c>
      <c r="AB41" s="114">
        <v>186.65205970115147</v>
      </c>
      <c r="AC41" s="114">
        <v>214.66896084769621</v>
      </c>
      <c r="AD41" s="114">
        <v>187.68290883780429</v>
      </c>
      <c r="AE41" s="114">
        <v>141.80385358121799</v>
      </c>
      <c r="AF41" s="114">
        <v>128.69359219935203</v>
      </c>
    </row>
    <row r="42" spans="1:32" x14ac:dyDescent="0.25">
      <c r="A42" s="6">
        <v>2</v>
      </c>
      <c r="B42" s="13" t="s">
        <v>854</v>
      </c>
      <c r="C42" s="13" t="s">
        <v>893</v>
      </c>
      <c r="D42" s="114">
        <v>4.8231278529288488</v>
      </c>
      <c r="E42" s="114">
        <v>4.1350513965100939</v>
      </c>
      <c r="F42" s="114">
        <v>2.935734109328807</v>
      </c>
      <c r="G42" s="114">
        <v>1.254605170751661</v>
      </c>
      <c r="H42" s="114">
        <v>4.0828210870361525</v>
      </c>
      <c r="I42" s="114">
        <v>4.7948880685847879</v>
      </c>
      <c r="J42" s="114">
        <v>9.1170122736575934</v>
      </c>
      <c r="K42" s="114">
        <v>14.168038510535693</v>
      </c>
      <c r="L42" s="114">
        <v>10.292782739120725</v>
      </c>
      <c r="M42" s="114">
        <v>16.601190343476564</v>
      </c>
      <c r="N42" s="114">
        <v>11.967476612740107</v>
      </c>
      <c r="O42" s="114">
        <v>8.1572736881059829</v>
      </c>
      <c r="P42" s="114">
        <v>11.419039734729951</v>
      </c>
      <c r="Q42" s="114">
        <v>11.665954412220493</v>
      </c>
      <c r="R42" s="114">
        <v>11.080825748971979</v>
      </c>
      <c r="S42" s="114">
        <v>7.6080326976391994</v>
      </c>
      <c r="T42" s="114">
        <v>11.792669877087617</v>
      </c>
      <c r="U42" s="114">
        <v>25.655167711947801</v>
      </c>
      <c r="V42" s="114">
        <v>18.387211486179687</v>
      </c>
      <c r="W42" s="114">
        <v>14.372654487526649</v>
      </c>
      <c r="X42" s="114">
        <v>8.2348822199479219</v>
      </c>
      <c r="Y42" s="114">
        <v>13.633540227175565</v>
      </c>
      <c r="Z42" s="114">
        <v>15.56714787290853</v>
      </c>
      <c r="AA42" s="114">
        <v>19.027437521299415</v>
      </c>
      <c r="AB42" s="114">
        <v>10.675727412893544</v>
      </c>
      <c r="AC42" s="114">
        <v>11.4102661912</v>
      </c>
      <c r="AD42" s="114">
        <v>13.689380202000001</v>
      </c>
      <c r="AE42" s="114">
        <v>13.212084012416669</v>
      </c>
      <c r="AF42" s="114">
        <v>14.978447061614208</v>
      </c>
    </row>
    <row r="43" spans="1:32" x14ac:dyDescent="0.25">
      <c r="A43" s="6">
        <v>2</v>
      </c>
      <c r="B43" s="6" t="s">
        <v>863</v>
      </c>
      <c r="C43" s="31" t="s">
        <v>848</v>
      </c>
      <c r="D43" s="32">
        <f t="shared" ref="D43:AD43" si="10">SUM(D44:D48)</f>
        <v>0.44096286725899558</v>
      </c>
      <c r="E43" s="32">
        <f t="shared" si="10"/>
        <v>0.29399194057694578</v>
      </c>
      <c r="F43" s="32">
        <f t="shared" si="10"/>
        <v>0.16577632748097271</v>
      </c>
      <c r="G43" s="32">
        <f t="shared" si="10"/>
        <v>0.19352014317217867</v>
      </c>
      <c r="H43" s="32">
        <f t="shared" si="10"/>
        <v>0.23904764432210132</v>
      </c>
      <c r="I43" s="32">
        <f t="shared" si="10"/>
        <v>0.24386396787115525</v>
      </c>
      <c r="J43" s="32">
        <f t="shared" si="10"/>
        <v>0.38183462668611151</v>
      </c>
      <c r="K43" s="32">
        <f t="shared" si="10"/>
        <v>0.46575228037544419</v>
      </c>
      <c r="L43" s="32">
        <f t="shared" si="10"/>
        <v>0.4898561396730261</v>
      </c>
      <c r="M43" s="32">
        <f t="shared" si="10"/>
        <v>0.56042512943377487</v>
      </c>
      <c r="N43" s="32">
        <f t="shared" si="10"/>
        <v>0.42542889343246015</v>
      </c>
      <c r="O43" s="32">
        <f t="shared" si="10"/>
        <v>0.34421038290097977</v>
      </c>
      <c r="P43" s="32">
        <f t="shared" si="10"/>
        <v>0.30493176029764957</v>
      </c>
      <c r="Q43" s="32">
        <f t="shared" si="10"/>
        <v>0.374205187488026</v>
      </c>
      <c r="R43" s="32">
        <f t="shared" si="10"/>
        <v>0.46127786342326049</v>
      </c>
      <c r="S43" s="32">
        <f t="shared" si="10"/>
        <v>0.34477708575449095</v>
      </c>
      <c r="T43" s="32">
        <f t="shared" si="10"/>
        <v>0.42681661326614079</v>
      </c>
      <c r="U43" s="32">
        <f t="shared" si="10"/>
        <v>0.76185364425198809</v>
      </c>
      <c r="V43" s="32">
        <f t="shared" si="10"/>
        <v>0.7285647269346609</v>
      </c>
      <c r="W43" s="32">
        <f t="shared" si="10"/>
        <v>0.65058329372637813</v>
      </c>
      <c r="X43" s="32">
        <f t="shared" si="10"/>
        <v>1.8531347551444068</v>
      </c>
      <c r="Y43" s="32">
        <f t="shared" si="10"/>
        <v>2.0038903261301004</v>
      </c>
      <c r="Z43" s="32">
        <f t="shared" si="10"/>
        <v>2.0606701794505717</v>
      </c>
      <c r="AA43" s="32">
        <f t="shared" si="10"/>
        <v>2.4022889213481111</v>
      </c>
      <c r="AB43" s="32">
        <f t="shared" si="10"/>
        <v>2.8385814355456209</v>
      </c>
      <c r="AC43" s="32">
        <f t="shared" si="10"/>
        <v>2.8866281024000009</v>
      </c>
      <c r="AD43" s="32">
        <f t="shared" si="10"/>
        <v>2.8525559180781253</v>
      </c>
      <c r="AE43" s="32">
        <f>SUM(AE44:AE48)</f>
        <v>3.081914605402305</v>
      </c>
      <c r="AF43" s="32">
        <f>SUM(AF44:AF48)</f>
        <v>4.1149108004743908</v>
      </c>
    </row>
    <row r="44" spans="1:32" x14ac:dyDescent="0.25">
      <c r="A44" s="6">
        <v>2</v>
      </c>
      <c r="B44" s="13" t="s">
        <v>865</v>
      </c>
      <c r="C44" s="13" t="s">
        <v>880</v>
      </c>
      <c r="D44" s="114">
        <v>7.9908153386282044E-2</v>
      </c>
      <c r="E44" s="114">
        <v>4.6842740793260548E-2</v>
      </c>
      <c r="F44" s="114">
        <v>2.8039726558783021E-2</v>
      </c>
      <c r="G44" s="114">
        <v>3.0573414231492957E-2</v>
      </c>
      <c r="H44" s="114">
        <v>4.5686054617412701E-2</v>
      </c>
      <c r="I44" s="114">
        <v>5.4456608148718326E-2</v>
      </c>
      <c r="J44" s="114">
        <v>7.9224670765060165E-2</v>
      </c>
      <c r="K44" s="114">
        <v>0.13067152053088338</v>
      </c>
      <c r="L44" s="114">
        <v>0.16392982991110644</v>
      </c>
      <c r="M44" s="114">
        <v>0.18106152270603951</v>
      </c>
      <c r="N44" s="114">
        <v>0.13802711558188371</v>
      </c>
      <c r="O44" s="114">
        <v>0.10859088052593148</v>
      </c>
      <c r="P44" s="114">
        <v>0.103534291138733</v>
      </c>
      <c r="Q44" s="114">
        <v>0.12692256454037915</v>
      </c>
      <c r="R44" s="114">
        <v>0.17039848109419189</v>
      </c>
      <c r="S44" s="114">
        <v>0.15122418109649219</v>
      </c>
      <c r="T44" s="114">
        <v>0.22936868196126309</v>
      </c>
      <c r="U44" s="114">
        <v>0.51551149736768798</v>
      </c>
      <c r="V44" s="114">
        <v>0.50514306221583949</v>
      </c>
      <c r="W44" s="114">
        <v>0.45338721966039114</v>
      </c>
      <c r="X44" s="114">
        <v>5.3140385368472029E-2</v>
      </c>
      <c r="Y44" s="114">
        <v>0.16443897514183142</v>
      </c>
      <c r="Z44" s="114">
        <v>0.15937241567969007</v>
      </c>
      <c r="AA44" s="114">
        <v>0.21161986176214614</v>
      </c>
      <c r="AB44" s="114">
        <v>0.74340921771402479</v>
      </c>
      <c r="AC44" s="114">
        <v>2.8866281024000009</v>
      </c>
      <c r="AD44" s="114">
        <v>6.2399269E-2</v>
      </c>
      <c r="AE44" s="114">
        <v>6.1706890666666667E-2</v>
      </c>
      <c r="AF44" s="114">
        <v>0.23952875900220183</v>
      </c>
    </row>
    <row r="45" spans="1:32" x14ac:dyDescent="0.25">
      <c r="A45" s="6">
        <v>2</v>
      </c>
      <c r="B45" s="13" t="s">
        <v>867</v>
      </c>
      <c r="C45" s="13" t="s">
        <v>875</v>
      </c>
      <c r="D45" s="114">
        <v>0.36105471387271354</v>
      </c>
      <c r="E45" s="114">
        <v>0.24714919978368524</v>
      </c>
      <c r="F45" s="114">
        <v>0.1377366009221897</v>
      </c>
      <c r="G45" s="114">
        <v>0.16294672894068571</v>
      </c>
      <c r="H45" s="114">
        <v>0.19336158970468861</v>
      </c>
      <c r="I45" s="114">
        <v>0.18940735972243691</v>
      </c>
      <c r="J45" s="114">
        <v>0.30260995592105133</v>
      </c>
      <c r="K45" s="114">
        <v>0.33508075984456082</v>
      </c>
      <c r="L45" s="114">
        <v>0.32592630976191966</v>
      </c>
      <c r="M45" s="114">
        <v>0.37936360672773539</v>
      </c>
      <c r="N45" s="114">
        <v>0.28740177785057647</v>
      </c>
      <c r="O45" s="114">
        <v>0.23561950237504831</v>
      </c>
      <c r="P45" s="114">
        <v>0.20139746915891654</v>
      </c>
      <c r="Q45" s="114">
        <v>0.24728262294764686</v>
      </c>
      <c r="R45" s="114">
        <v>0.29087938232906863</v>
      </c>
      <c r="S45" s="114">
        <v>0.19355290465799874</v>
      </c>
      <c r="T45" s="114">
        <v>0.1974479313048777</v>
      </c>
      <c r="U45" s="114">
        <v>0.24634214688430017</v>
      </c>
      <c r="V45" s="114">
        <v>0.22342166471882147</v>
      </c>
      <c r="W45" s="114">
        <v>0.19719607406598699</v>
      </c>
      <c r="X45" s="114">
        <v>1.7999943697759349</v>
      </c>
      <c r="Y45" s="114">
        <v>1.8394513509882688</v>
      </c>
      <c r="Z45" s="114">
        <v>1.9012977637708817</v>
      </c>
      <c r="AA45" s="114">
        <v>2.1906690595859648</v>
      </c>
      <c r="AB45" s="114">
        <v>2.0951722178315961</v>
      </c>
      <c r="AC45" s="114">
        <v>0</v>
      </c>
      <c r="AD45" s="114">
        <v>2.7901566490781251</v>
      </c>
      <c r="AE45" s="114">
        <v>3.0202077147356383</v>
      </c>
      <c r="AF45" s="114">
        <v>3.8753820414721893</v>
      </c>
    </row>
    <row r="46" spans="1:32" x14ac:dyDescent="0.25">
      <c r="A46" s="6">
        <v>2</v>
      </c>
      <c r="B46" s="13" t="s">
        <v>870</v>
      </c>
      <c r="C46" s="13" t="s">
        <v>892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873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876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5701.864526129727</v>
      </c>
      <c r="E55" s="32">
        <f t="shared" si="13"/>
        <v>5831.6847721401355</v>
      </c>
      <c r="F55" s="32">
        <f t="shared" si="13"/>
        <v>6146.5770799344491</v>
      </c>
      <c r="G55" s="32">
        <f t="shared" si="13"/>
        <v>6276.5272425353942</v>
      </c>
      <c r="H55" s="32">
        <f t="shared" si="13"/>
        <v>5818.3265161605223</v>
      </c>
      <c r="I55" s="32">
        <f t="shared" si="13"/>
        <v>5754.5970341845423</v>
      </c>
      <c r="J55" s="32">
        <f t="shared" si="13"/>
        <v>5901.4347595166437</v>
      </c>
      <c r="K55" s="32">
        <f t="shared" si="13"/>
        <v>6389.5376790164228</v>
      </c>
      <c r="L55" s="32">
        <f t="shared" si="13"/>
        <v>6746.963620442566</v>
      </c>
      <c r="M55" s="32">
        <f t="shared" si="13"/>
        <v>6310.7058743539164</v>
      </c>
      <c r="N55" s="32">
        <f t="shared" si="13"/>
        <v>6289.6543352096105</v>
      </c>
      <c r="O55" s="32">
        <f t="shared" si="13"/>
        <v>6216.903763977507</v>
      </c>
      <c r="P55" s="32">
        <f t="shared" si="13"/>
        <v>6523.7032744955295</v>
      </c>
      <c r="Q55" s="32">
        <f t="shared" si="13"/>
        <v>6710.3182905671538</v>
      </c>
      <c r="R55" s="32">
        <f t="shared" si="13"/>
        <v>7490.0879264334208</v>
      </c>
      <c r="S55" s="32">
        <f t="shared" si="13"/>
        <v>7486.693137168998</v>
      </c>
      <c r="T55" s="32">
        <f t="shared" si="13"/>
        <v>7419.8187206901484</v>
      </c>
      <c r="U55" s="32">
        <f t="shared" si="13"/>
        <v>7964.4752178196004</v>
      </c>
      <c r="V55" s="32">
        <f t="shared" si="13"/>
        <v>7432.2721696757962</v>
      </c>
      <c r="W55" s="32">
        <f t="shared" si="13"/>
        <v>6891.1076361516161</v>
      </c>
      <c r="X55" s="32">
        <f t="shared" si="13"/>
        <v>5369.3098150816541</v>
      </c>
      <c r="Y55" s="32">
        <f t="shared" si="13"/>
        <v>6303.3427840453842</v>
      </c>
      <c r="Z55" s="32">
        <f t="shared" si="13"/>
        <v>6872.9507069616038</v>
      </c>
      <c r="AA55" s="32">
        <f t="shared" si="13"/>
        <v>6539.6712137085924</v>
      </c>
      <c r="AB55" s="32">
        <f t="shared" si="13"/>
        <v>6031.3935726264517</v>
      </c>
      <c r="AC55" s="32">
        <f t="shared" si="13"/>
        <v>5810.5984458185721</v>
      </c>
      <c r="AD55" s="32">
        <f t="shared" si="13"/>
        <v>5924.4968032873621</v>
      </c>
      <c r="AE55" s="32">
        <f t="shared" si="13"/>
        <v>5988.7998053892425</v>
      </c>
      <c r="AF55" s="32">
        <f t="shared" si="13"/>
        <v>6324.450770058751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381.32874806443351</v>
      </c>
      <c r="E56" s="32">
        <f t="shared" si="14"/>
        <v>278.1794481755602</v>
      </c>
      <c r="F56" s="32">
        <f t="shared" si="14"/>
        <v>186.28226837351608</v>
      </c>
      <c r="G56" s="32">
        <f t="shared" si="14"/>
        <v>201.08278619734438</v>
      </c>
      <c r="H56" s="32">
        <f t="shared" si="14"/>
        <v>314.93044078401903</v>
      </c>
      <c r="I56" s="32">
        <f t="shared" si="14"/>
        <v>402.39432064071906</v>
      </c>
      <c r="J56" s="32">
        <f t="shared" si="14"/>
        <v>677.12936865950326</v>
      </c>
      <c r="K56" s="32">
        <f t="shared" si="14"/>
        <v>873.61429011188704</v>
      </c>
      <c r="L56" s="32">
        <f t="shared" si="14"/>
        <v>1042.5447184504042</v>
      </c>
      <c r="M56" s="32">
        <f t="shared" si="14"/>
        <v>1361.5000350457854</v>
      </c>
      <c r="N56" s="32">
        <f t="shared" si="14"/>
        <v>1021.2470927853774</v>
      </c>
      <c r="O56" s="32">
        <f t="shared" si="14"/>
        <v>821.15565035781287</v>
      </c>
      <c r="P56" s="32">
        <f t="shared" si="14"/>
        <v>845.57301377539966</v>
      </c>
      <c r="Q56" s="32">
        <f t="shared" si="14"/>
        <v>1009.4803291159072</v>
      </c>
      <c r="R56" s="32">
        <f t="shared" si="14"/>
        <v>1191.3594798735212</v>
      </c>
      <c r="S56" s="32">
        <f t="shared" si="14"/>
        <v>949.69611010697747</v>
      </c>
      <c r="T56" s="32">
        <f t="shared" si="14"/>
        <v>1072.6701574543242</v>
      </c>
      <c r="U56" s="32">
        <f t="shared" si="14"/>
        <v>1851.123720045463</v>
      </c>
      <c r="V56" s="32">
        <f t="shared" si="14"/>
        <v>1603.1135681160708</v>
      </c>
      <c r="W56" s="32">
        <f t="shared" si="14"/>
        <v>1380.5708407437471</v>
      </c>
      <c r="X56" s="32">
        <f t="shared" si="14"/>
        <v>1650.0619436565842</v>
      </c>
      <c r="Y56" s="32">
        <f t="shared" si="14"/>
        <v>1936.5005791269684</v>
      </c>
      <c r="Z56" s="32">
        <f t="shared" si="14"/>
        <v>2086.9421067027638</v>
      </c>
      <c r="AA56" s="32">
        <f t="shared" si="14"/>
        <v>2243.9880014124724</v>
      </c>
      <c r="AB56" s="32">
        <f t="shared" si="14"/>
        <v>1913.9781330605128</v>
      </c>
      <c r="AC56" s="32">
        <f t="shared" si="14"/>
        <v>1962.3230342519082</v>
      </c>
      <c r="AD56" s="32">
        <f t="shared" si="14"/>
        <v>2059.4492519671285</v>
      </c>
      <c r="AE56" s="32">
        <f t="shared" si="14"/>
        <v>1814.0081508500189</v>
      </c>
      <c r="AF56" s="32">
        <f t="shared" si="14"/>
        <v>2409.9986037580179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4404.8220192554418</v>
      </c>
      <c r="E57" s="32">
        <f t="shared" si="15"/>
        <v>4395.506861859003</v>
      </c>
      <c r="F57" s="32">
        <f t="shared" si="15"/>
        <v>4663.3712763726198</v>
      </c>
      <c r="G57" s="32">
        <f t="shared" si="15"/>
        <v>4674.8126351741412</v>
      </c>
      <c r="H57" s="32">
        <f t="shared" si="15"/>
        <v>4135.8901473567839</v>
      </c>
      <c r="I57" s="32">
        <f t="shared" si="15"/>
        <v>3996.4839744671863</v>
      </c>
      <c r="J57" s="32">
        <f t="shared" si="15"/>
        <v>3963.451026805214</v>
      </c>
      <c r="K57" s="32">
        <f t="shared" si="15"/>
        <v>4285.312968308469</v>
      </c>
      <c r="L57" s="32">
        <f t="shared" si="15"/>
        <v>4598.5293774237607</v>
      </c>
      <c r="M57" s="32">
        <f t="shared" si="15"/>
        <v>4244.5490937462628</v>
      </c>
      <c r="N57" s="32">
        <f t="shared" si="15"/>
        <v>4229.9428426075947</v>
      </c>
      <c r="O57" s="32">
        <f t="shared" si="15"/>
        <v>4277.8464936711498</v>
      </c>
      <c r="P57" s="32">
        <f t="shared" si="15"/>
        <v>4481.1493687713264</v>
      </c>
      <c r="Q57" s="32">
        <f t="shared" si="15"/>
        <v>4619.3571849397376</v>
      </c>
      <c r="R57" s="32">
        <f t="shared" si="15"/>
        <v>5216.8207338319435</v>
      </c>
      <c r="S57" s="32">
        <f t="shared" si="15"/>
        <v>4887.8595813204893</v>
      </c>
      <c r="T57" s="32">
        <f t="shared" si="15"/>
        <v>4952.6304296031431</v>
      </c>
      <c r="U57" s="32">
        <f t="shared" si="15"/>
        <v>5079.7094859549134</v>
      </c>
      <c r="V57" s="32">
        <f t="shared" si="15"/>
        <v>4658.8134754674893</v>
      </c>
      <c r="W57" s="32">
        <f t="shared" si="15"/>
        <v>4187.1504344615223</v>
      </c>
      <c r="X57" s="32">
        <f t="shared" si="15"/>
        <v>2799.8257574940553</v>
      </c>
      <c r="Y57" s="32">
        <f t="shared" si="15"/>
        <v>3505.9652348951822</v>
      </c>
      <c r="Z57" s="32">
        <f t="shared" si="15"/>
        <v>4180.879044207958</v>
      </c>
      <c r="AA57" s="32">
        <f t="shared" si="15"/>
        <v>3507.2475209814165</v>
      </c>
      <c r="AB57" s="32">
        <f t="shared" si="15"/>
        <v>3147.3510138755814</v>
      </c>
      <c r="AC57" s="32">
        <f t="shared" si="15"/>
        <v>2744.9069708267566</v>
      </c>
      <c r="AD57" s="32">
        <f t="shared" si="15"/>
        <v>2666.5004338225563</v>
      </c>
      <c r="AE57" s="32">
        <f t="shared" si="15"/>
        <v>2408.5503097304054</v>
      </c>
      <c r="AF57" s="32">
        <f t="shared" si="15"/>
        <v>2529.7432680661937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1125.9170997829724</v>
      </c>
      <c r="E58" s="32">
        <f t="shared" si="16"/>
        <v>1266.4571964166553</v>
      </c>
      <c r="F58" s="32">
        <f t="shared" si="16"/>
        <v>1305.0276594242348</v>
      </c>
      <c r="G58" s="32">
        <f t="shared" si="16"/>
        <v>1415.8934429117105</v>
      </c>
      <c r="H58" s="32">
        <f t="shared" si="16"/>
        <v>1489.6143607052179</v>
      </c>
      <c r="I58" s="32">
        <f t="shared" si="16"/>
        <v>1552.0680187885755</v>
      </c>
      <c r="J58" s="32">
        <f t="shared" si="16"/>
        <v>1725.6815358824092</v>
      </c>
      <c r="K58" s="32">
        <f t="shared" si="16"/>
        <v>1888.5650274140089</v>
      </c>
      <c r="L58" s="32">
        <f t="shared" si="16"/>
        <v>1931.8945181528261</v>
      </c>
      <c r="M58" s="32">
        <f t="shared" si="16"/>
        <v>1841.7666465701911</v>
      </c>
      <c r="N58" s="32">
        <f t="shared" si="16"/>
        <v>1818.2692201324296</v>
      </c>
      <c r="O58" s="32">
        <f t="shared" si="16"/>
        <v>1690.9679812248562</v>
      </c>
      <c r="P58" s="32">
        <f t="shared" si="16"/>
        <v>1797.5413318732137</v>
      </c>
      <c r="Q58" s="32">
        <f t="shared" si="16"/>
        <v>1770.1489615598464</v>
      </c>
      <c r="R58" s="32">
        <f t="shared" si="16"/>
        <v>1902.1804649567619</v>
      </c>
      <c r="S58" s="32">
        <f t="shared" si="16"/>
        <v>2164.4554681447416</v>
      </c>
      <c r="T58" s="32">
        <f t="shared" si="16"/>
        <v>1987.0655201387658</v>
      </c>
      <c r="U58" s="32">
        <f t="shared" si="16"/>
        <v>2471.5606360288116</v>
      </c>
      <c r="V58" s="32">
        <f t="shared" si="16"/>
        <v>2328.9954505415117</v>
      </c>
      <c r="W58" s="32">
        <f t="shared" si="16"/>
        <v>2244.3940410915602</v>
      </c>
      <c r="X58" s="32">
        <f t="shared" si="16"/>
        <v>2102.31538446062</v>
      </c>
      <c r="Y58" s="32">
        <f t="shared" si="16"/>
        <v>2266.6672431887318</v>
      </c>
      <c r="Z58" s="32">
        <f t="shared" si="16"/>
        <v>2255.691046534625</v>
      </c>
      <c r="AA58" s="32">
        <f t="shared" si="16"/>
        <v>2484.8431511692947</v>
      </c>
      <c r="AB58" s="32">
        <f t="shared" si="16"/>
        <v>2274.4716934347503</v>
      </c>
      <c r="AC58" s="32">
        <f t="shared" si="16"/>
        <v>2424.5764542026918</v>
      </c>
      <c r="AD58" s="32">
        <f t="shared" si="16"/>
        <v>2576.0246529396363</v>
      </c>
      <c r="AE58" s="32">
        <f t="shared" si="16"/>
        <v>2770.3712910545482</v>
      </c>
      <c r="AF58" s="32">
        <f t="shared" si="16"/>
        <v>2953.7499513713251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9">
        <f t="shared" ref="D59:AF59" si="17">D24</f>
        <v>171.12540709131244</v>
      </c>
      <c r="E59" s="119">
        <f t="shared" si="17"/>
        <v>169.72071386447752</v>
      </c>
      <c r="F59" s="119">
        <f t="shared" si="17"/>
        <v>178.1781441375943</v>
      </c>
      <c r="G59" s="119">
        <f t="shared" si="17"/>
        <v>185.82116444954247</v>
      </c>
      <c r="H59" s="119">
        <f t="shared" si="17"/>
        <v>192.82200809852051</v>
      </c>
      <c r="I59" s="119">
        <f t="shared" si="17"/>
        <v>206.04504092878071</v>
      </c>
      <c r="J59" s="119">
        <f t="shared" si="17"/>
        <v>212.30219682902018</v>
      </c>
      <c r="K59" s="119">
        <f t="shared" si="17"/>
        <v>215.65968329394519</v>
      </c>
      <c r="L59" s="119">
        <f t="shared" si="17"/>
        <v>216.53972486597894</v>
      </c>
      <c r="M59" s="119">
        <f t="shared" si="17"/>
        <v>224.39013403746256</v>
      </c>
      <c r="N59" s="119">
        <f t="shared" si="17"/>
        <v>241.4422724695857</v>
      </c>
      <c r="O59" s="119">
        <f t="shared" si="17"/>
        <v>248.08928908150074</v>
      </c>
      <c r="P59" s="119">
        <f t="shared" si="17"/>
        <v>245.01257385098944</v>
      </c>
      <c r="Q59" s="119">
        <f t="shared" si="17"/>
        <v>320.81214406756982</v>
      </c>
      <c r="R59" s="119">
        <f t="shared" si="17"/>
        <v>371.0867276447151</v>
      </c>
      <c r="S59" s="119">
        <f t="shared" si="17"/>
        <v>434.37808770376699</v>
      </c>
      <c r="T59" s="119">
        <f t="shared" si="17"/>
        <v>480.12277094824015</v>
      </c>
      <c r="U59" s="119">
        <f t="shared" si="17"/>
        <v>413.20509583587534</v>
      </c>
      <c r="V59" s="119">
        <f t="shared" si="17"/>
        <v>444.46324366679562</v>
      </c>
      <c r="W59" s="119">
        <f t="shared" si="17"/>
        <v>459.56316059853395</v>
      </c>
      <c r="X59" s="119">
        <f t="shared" si="17"/>
        <v>467.16867312697929</v>
      </c>
      <c r="Y59" s="119">
        <f t="shared" si="17"/>
        <v>530.71030596146977</v>
      </c>
      <c r="Z59" s="119">
        <f t="shared" si="17"/>
        <v>436.38061621902006</v>
      </c>
      <c r="AA59" s="119">
        <f t="shared" si="17"/>
        <v>547.58054155788193</v>
      </c>
      <c r="AB59" s="119">
        <f t="shared" si="17"/>
        <v>609.57086531611958</v>
      </c>
      <c r="AC59" s="119">
        <f t="shared" si="17"/>
        <v>641.11502078912395</v>
      </c>
      <c r="AD59" s="119">
        <f t="shared" si="17"/>
        <v>681.97171652516909</v>
      </c>
      <c r="AE59" s="119">
        <f t="shared" si="17"/>
        <v>809.87820460428873</v>
      </c>
      <c r="AF59" s="119">
        <f t="shared" si="17"/>
        <v>840.95755062123203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380.88778519717454</v>
      </c>
      <c r="E60" s="32">
        <f t="shared" si="18"/>
        <v>277.88545623498322</v>
      </c>
      <c r="F60" s="32">
        <f t="shared" si="18"/>
        <v>186.11649204603509</v>
      </c>
      <c r="G60" s="32">
        <f t="shared" si="18"/>
        <v>200.8892660541722</v>
      </c>
      <c r="H60" s="32">
        <f t="shared" si="18"/>
        <v>314.69139313969691</v>
      </c>
      <c r="I60" s="32">
        <f t="shared" si="18"/>
        <v>402.15045667284789</v>
      </c>
      <c r="J60" s="32">
        <f t="shared" si="18"/>
        <v>676.74753403281716</v>
      </c>
      <c r="K60" s="32">
        <f t="shared" si="18"/>
        <v>873.14853783151159</v>
      </c>
      <c r="L60" s="32">
        <f t="shared" si="18"/>
        <v>1042.0548623107311</v>
      </c>
      <c r="M60" s="32">
        <f t="shared" si="18"/>
        <v>1360.9396099163516</v>
      </c>
      <c r="N60" s="32">
        <f t="shared" si="18"/>
        <v>1020.8216638919449</v>
      </c>
      <c r="O60" s="32">
        <f t="shared" si="18"/>
        <v>820.81143997491188</v>
      </c>
      <c r="P60" s="32">
        <f t="shared" si="18"/>
        <v>845.26808201510198</v>
      </c>
      <c r="Q60" s="32">
        <f t="shared" si="18"/>
        <v>1009.1061239284193</v>
      </c>
      <c r="R60" s="32">
        <f t="shared" si="18"/>
        <v>1190.898202010098</v>
      </c>
      <c r="S60" s="32">
        <f t="shared" si="18"/>
        <v>949.35133302122301</v>
      </c>
      <c r="T60" s="32">
        <f t="shared" si="18"/>
        <v>1072.2433408410582</v>
      </c>
      <c r="U60" s="32">
        <f t="shared" si="18"/>
        <v>1850.361866401211</v>
      </c>
      <c r="V60" s="32">
        <f t="shared" si="18"/>
        <v>1602.3850033891363</v>
      </c>
      <c r="W60" s="32">
        <f t="shared" si="18"/>
        <v>1379.9202574500207</v>
      </c>
      <c r="X60" s="32">
        <f t="shared" si="18"/>
        <v>1648.2088089014399</v>
      </c>
      <c r="Y60" s="32">
        <f t="shared" si="18"/>
        <v>1934.4966888008382</v>
      </c>
      <c r="Z60" s="32">
        <f t="shared" si="18"/>
        <v>2084.8814365233134</v>
      </c>
      <c r="AA60" s="32">
        <f t="shared" si="18"/>
        <v>2241.5857124911245</v>
      </c>
      <c r="AB60" s="32">
        <f t="shared" si="18"/>
        <v>1911.1395516249672</v>
      </c>
      <c r="AC60" s="32">
        <f t="shared" si="18"/>
        <v>1959.4364061495082</v>
      </c>
      <c r="AD60" s="32">
        <f t="shared" si="18"/>
        <v>2056.5966960490505</v>
      </c>
      <c r="AE60" s="32">
        <f t="shared" si="18"/>
        <v>1810.9262362446166</v>
      </c>
      <c r="AF60" s="32">
        <f t="shared" si="18"/>
        <v>2405.8836929575436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0.44096286725899558</v>
      </c>
      <c r="E61" s="32">
        <f t="shared" si="19"/>
        <v>0.29399194057694578</v>
      </c>
      <c r="F61" s="32">
        <f t="shared" si="19"/>
        <v>0.16577632748097271</v>
      </c>
      <c r="G61" s="32">
        <f t="shared" si="19"/>
        <v>0.19352014317217867</v>
      </c>
      <c r="H61" s="32">
        <f t="shared" si="19"/>
        <v>0.23904764432210132</v>
      </c>
      <c r="I61" s="32">
        <f t="shared" si="19"/>
        <v>0.24386396787115525</v>
      </c>
      <c r="J61" s="32">
        <f t="shared" si="19"/>
        <v>0.38183462668611151</v>
      </c>
      <c r="K61" s="32">
        <f t="shared" si="19"/>
        <v>0.46575228037544419</v>
      </c>
      <c r="L61" s="32">
        <f t="shared" si="19"/>
        <v>0.4898561396730261</v>
      </c>
      <c r="M61" s="32">
        <f t="shared" si="19"/>
        <v>0.56042512943377487</v>
      </c>
      <c r="N61" s="32">
        <f t="shared" si="19"/>
        <v>0.42542889343246015</v>
      </c>
      <c r="O61" s="32">
        <f t="shared" si="19"/>
        <v>0.34421038290097977</v>
      </c>
      <c r="P61" s="32">
        <f t="shared" si="19"/>
        <v>0.30493176029764957</v>
      </c>
      <c r="Q61" s="32">
        <f t="shared" si="19"/>
        <v>0.374205187488026</v>
      </c>
      <c r="R61" s="32">
        <f t="shared" si="19"/>
        <v>0.46127786342326049</v>
      </c>
      <c r="S61" s="32">
        <f t="shared" si="19"/>
        <v>0.34477708575449095</v>
      </c>
      <c r="T61" s="32">
        <f t="shared" si="19"/>
        <v>0.42681661326614079</v>
      </c>
      <c r="U61" s="32">
        <f t="shared" si="19"/>
        <v>0.76185364425198809</v>
      </c>
      <c r="V61" s="32">
        <f t="shared" si="19"/>
        <v>0.7285647269346609</v>
      </c>
      <c r="W61" s="32">
        <f t="shared" si="19"/>
        <v>0.65058329372637813</v>
      </c>
      <c r="X61" s="32">
        <f t="shared" si="19"/>
        <v>1.8531347551444068</v>
      </c>
      <c r="Y61" s="32">
        <f t="shared" si="19"/>
        <v>2.0038903261301004</v>
      </c>
      <c r="Z61" s="32">
        <f t="shared" si="19"/>
        <v>2.0606701794505717</v>
      </c>
      <c r="AA61" s="32">
        <f t="shared" si="19"/>
        <v>2.4022889213481111</v>
      </c>
      <c r="AB61" s="32">
        <f t="shared" si="19"/>
        <v>2.8385814355456209</v>
      </c>
      <c r="AC61" s="32">
        <f t="shared" si="19"/>
        <v>2.8866281024000009</v>
      </c>
      <c r="AD61" s="32">
        <f t="shared" si="19"/>
        <v>2.8525559180781253</v>
      </c>
      <c r="AE61" s="32">
        <f t="shared" si="19"/>
        <v>3.081914605402305</v>
      </c>
      <c r="AF61" s="32">
        <f t="shared" si="19"/>
        <v>4.1149108004743908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workbookViewId="0">
      <selection activeCell="E8" sqref="E8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B1" t="s">
        <v>913</v>
      </c>
      <c r="C1" s="110">
        <f>SUM(C3:C238)</f>
        <v>15955.377041915939</v>
      </c>
      <c r="D1" s="110">
        <f>SUM(D3:D238)</f>
        <v>77665.104278152096</v>
      </c>
      <c r="F1" t="s">
        <v>821</v>
      </c>
      <c r="G1" s="110">
        <f>D1-'GPC alcances 2018'!K35-CO2eq!AE657-CO2eq!AE658-CO2eq!AE659-CO2eq!AE661-ABS(CO2eq!AE660)</f>
        <v>59716.524541029597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>ABS(C2)</f>
        <v>2018</v>
      </c>
    </row>
    <row r="3" spans="1:7" x14ac:dyDescent="0.25">
      <c r="A3" s="140" t="str">
        <f>CO2eq!A10</f>
        <v>1.A.1.a.i.</v>
      </c>
      <c r="B3" s="140" t="str">
        <f>CO2eq!B10</f>
        <v>Generación de electricidad</v>
      </c>
      <c r="C3" s="94">
        <f>CO2eq!AE10</f>
        <v>6359.0560207116523</v>
      </c>
      <c r="D3" s="94">
        <f t="shared" ref="D3:D66" si="0">ABS(C3)</f>
        <v>6359.0560207116523</v>
      </c>
    </row>
    <row r="4" spans="1:7" x14ac:dyDescent="0.25">
      <c r="A4" s="140" t="str">
        <f>CO2eq!A11</f>
        <v>1.A.1.a.ii.</v>
      </c>
      <c r="B4" s="140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0" t="str">
        <f>CO2eq!A12</f>
        <v>1.A.1.a.iii.</v>
      </c>
      <c r="B5" s="140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0" t="str">
        <f>CO2eq!A13</f>
        <v>1.A.1.b.</v>
      </c>
      <c r="B6" s="140" t="str">
        <f>CO2eq!B13</f>
        <v>Refinación del petróleo</v>
      </c>
      <c r="C6" s="94">
        <f>CO2eq!AE13</f>
        <v>273.87906578861862</v>
      </c>
      <c r="D6" s="94">
        <f t="shared" si="0"/>
        <v>273.87906578861862</v>
      </c>
    </row>
    <row r="7" spans="1:7" x14ac:dyDescent="0.25">
      <c r="A7" s="140" t="str">
        <f>CO2eq!A15</f>
        <v>1.A.1.c.i.</v>
      </c>
      <c r="B7" s="140" t="str">
        <f>CO2eq!B15</f>
        <v>Manufactura de combustibles sólidos</v>
      </c>
      <c r="C7" s="94">
        <f>CO2eq!AE15</f>
        <v>9.2904947074391142</v>
      </c>
      <c r="D7" s="94">
        <f t="shared" si="0"/>
        <v>9.2904947074391142</v>
      </c>
    </row>
    <row r="8" spans="1:7" x14ac:dyDescent="0.25">
      <c r="A8" s="140" t="str">
        <f>CO2eq!A16</f>
        <v>1.A.1.c.ii.</v>
      </c>
      <c r="B8" s="140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0" t="str">
        <f>CO2eq!A18</f>
        <v>1.A.2.a.</v>
      </c>
      <c r="B9" s="140" t="str">
        <f>CO2eq!B18</f>
        <v>Hierro y acero</v>
      </c>
      <c r="C9" s="94">
        <f>CO2eq!AE18</f>
        <v>178.0520848163963</v>
      </c>
      <c r="D9" s="94">
        <f t="shared" si="0"/>
        <v>178.0520848163963</v>
      </c>
    </row>
    <row r="10" spans="1:7" x14ac:dyDescent="0.25">
      <c r="A10" s="140" t="str">
        <f>CO2eq!A19</f>
        <v>1.A.2.b.</v>
      </c>
      <c r="B10" s="140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0" t="str">
        <f>CO2eq!A20</f>
        <v>1.A.2.c.</v>
      </c>
      <c r="B11" s="140" t="str">
        <f>CO2eq!B20</f>
        <v>Sustancias químicas</v>
      </c>
      <c r="C11" s="94">
        <f>CO2eq!AE20</f>
        <v>286.44084045161645</v>
      </c>
      <c r="D11" s="94">
        <f t="shared" si="0"/>
        <v>286.44084045161645</v>
      </c>
    </row>
    <row r="12" spans="1:7" x14ac:dyDescent="0.25">
      <c r="A12" s="140" t="str">
        <f>CO2eq!A21</f>
        <v>1.A.2.d.</v>
      </c>
      <c r="B12" s="140" t="str">
        <f>CO2eq!B21</f>
        <v>Pulpa, papel e imprenta</v>
      </c>
      <c r="C12" s="94">
        <f>CO2eq!AE21</f>
        <v>533.62271678826767</v>
      </c>
      <c r="D12" s="94">
        <f t="shared" si="0"/>
        <v>533.62271678826767</v>
      </c>
    </row>
    <row r="13" spans="1:7" x14ac:dyDescent="0.25">
      <c r="A13" s="140" t="str">
        <f>CO2eq!A22</f>
        <v>1.A.2.e.</v>
      </c>
      <c r="B13" s="140" t="str">
        <f>CO2eq!B22</f>
        <v>Procesamiento de alimentos, bebidas y tabaco</v>
      </c>
      <c r="C13" s="94">
        <f>CO2eq!AE22</f>
        <v>78.332060929830163</v>
      </c>
      <c r="D13" s="94">
        <f t="shared" si="0"/>
        <v>78.332060929830163</v>
      </c>
    </row>
    <row r="14" spans="1:7" x14ac:dyDescent="0.25">
      <c r="A14" s="140" t="str">
        <f>CO2eq!A23</f>
        <v>1.A.2.f.</v>
      </c>
      <c r="B14" s="140" t="str">
        <f>CO2eq!B23</f>
        <v>Minerales no metálicos</v>
      </c>
      <c r="C14" s="94">
        <f>CO2eq!AE23</f>
        <v>83.078163882435106</v>
      </c>
      <c r="D14" s="94">
        <f t="shared" si="0"/>
        <v>83.078163882435106</v>
      </c>
    </row>
    <row r="15" spans="1:7" x14ac:dyDescent="0.25">
      <c r="A15" s="140" t="str">
        <f>CO2eq!A24</f>
        <v>1.A.2.g.</v>
      </c>
      <c r="B15" s="140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0" t="str">
        <f>CO2eq!A25</f>
        <v>1.A.2.h.</v>
      </c>
      <c r="B16" s="140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0" t="str">
        <f>CO2eq!A26</f>
        <v>1.A.2.i.</v>
      </c>
      <c r="B17" s="140" t="str">
        <f>CO2eq!B26</f>
        <v>Minería (con excepción de combustibles) y cantería</v>
      </c>
      <c r="C17" s="94">
        <f>CO2eq!AE26</f>
        <v>0.42859753052969812</v>
      </c>
      <c r="D17" s="94">
        <f t="shared" si="0"/>
        <v>0.42859753052969812</v>
      </c>
    </row>
    <row r="18" spans="1:4" x14ac:dyDescent="0.25">
      <c r="A18" s="140" t="str">
        <f>CO2eq!A27</f>
        <v>1.A.2.j.</v>
      </c>
      <c r="B18" s="140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0" t="str">
        <f>CO2eq!A28</f>
        <v>1.A.2.k.</v>
      </c>
      <c r="B19" s="140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0" t="str">
        <f>CO2eq!A29</f>
        <v>1.A.2.l.</v>
      </c>
      <c r="B20" s="140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0" t="str">
        <f>CO2eq!A30</f>
        <v>1.A.2.m.</v>
      </c>
      <c r="B21" s="140" t="str">
        <f>CO2eq!B30</f>
        <v>Industria no especificada</v>
      </c>
      <c r="C21" s="94">
        <f>CO2eq!AE30</f>
        <v>463.32191687371852</v>
      </c>
      <c r="D21" s="94">
        <f t="shared" si="0"/>
        <v>463.32191687371852</v>
      </c>
    </row>
    <row r="22" spans="1:4" x14ac:dyDescent="0.25">
      <c r="A22" s="140" t="str">
        <f>CO2eq!A34</f>
        <v>1.A.3.a.ii.</v>
      </c>
      <c r="B22" s="140" t="str">
        <f>CO2eq!B34</f>
        <v>Aviación de cabotaje</v>
      </c>
      <c r="C22" s="94">
        <f>CO2eq!AE34</f>
        <v>103.25365825628222</v>
      </c>
      <c r="D22" s="94">
        <f t="shared" si="0"/>
        <v>103.25365825628222</v>
      </c>
    </row>
    <row r="23" spans="1:4" x14ac:dyDescent="0.25">
      <c r="A23" s="143" t="str">
        <f>CO2eq!A36</f>
        <v>1.A.3.b.i.</v>
      </c>
      <c r="B23" s="143" t="str">
        <f>CO2eq!B36</f>
        <v>Automóviles</v>
      </c>
      <c r="C23" s="33">
        <f>CO2eq!AE36</f>
        <v>684.05344818196647</v>
      </c>
      <c r="D23" s="94">
        <f t="shared" si="0"/>
        <v>684.05344818196647</v>
      </c>
    </row>
    <row r="24" spans="1:4" x14ac:dyDescent="0.25">
      <c r="A24" s="143" t="str">
        <f>CO2eq!A39</f>
        <v>1.A.3.b.ii.</v>
      </c>
      <c r="B24" s="143" t="str">
        <f>CO2eq!B39</f>
        <v>Camiones para servicio ligero</v>
      </c>
      <c r="C24" s="33">
        <f>CO2eq!AE39</f>
        <v>528.12399754683304</v>
      </c>
      <c r="D24" s="94">
        <f t="shared" si="0"/>
        <v>528.12399754683304</v>
      </c>
    </row>
    <row r="25" spans="1:4" x14ac:dyDescent="0.25">
      <c r="A25" s="140" t="str">
        <f>CO2eq!A42</f>
        <v>1.A.3.b.iii.</v>
      </c>
      <c r="B25" s="140" t="str">
        <f>CO2eq!B42</f>
        <v>Camiones para servicio pesado y autobuses</v>
      </c>
      <c r="C25" s="94">
        <f>CO2eq!AE42</f>
        <v>1316.0941672571064</v>
      </c>
      <c r="D25" s="94">
        <f t="shared" si="0"/>
        <v>1316.0941672571064</v>
      </c>
    </row>
    <row r="26" spans="1:4" x14ac:dyDescent="0.25">
      <c r="A26" s="140" t="str">
        <f>CO2eq!A43</f>
        <v>1.A.3.b.iv.</v>
      </c>
      <c r="B26" s="140" t="str">
        <f>CO2eq!B43</f>
        <v>Motocicletas</v>
      </c>
      <c r="C26" s="94">
        <f>CO2eq!AE43</f>
        <v>6.2678767626045815</v>
      </c>
      <c r="D26" s="94">
        <f t="shared" si="0"/>
        <v>6.2678767626045815</v>
      </c>
    </row>
    <row r="27" spans="1:4" x14ac:dyDescent="0.25">
      <c r="A27" s="140" t="str">
        <f>CO2eq!A44</f>
        <v>1.A.3.b.v.</v>
      </c>
      <c r="B27" s="140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0" t="str">
        <f>CO2eq!A45</f>
        <v>1.A.3.b.vi.</v>
      </c>
      <c r="B28" s="140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0" t="str">
        <f>CO2eq!A46</f>
        <v>1.A.3.c.</v>
      </c>
      <c r="B29" s="140" t="str">
        <f>CO2eq!B46</f>
        <v>Ferrocarriles</v>
      </c>
      <c r="C29" s="94">
        <f>CO2eq!AE46</f>
        <v>9.2425779432826758</v>
      </c>
      <c r="D29" s="94">
        <f t="shared" si="0"/>
        <v>9.2425779432826758</v>
      </c>
    </row>
    <row r="30" spans="1:4" x14ac:dyDescent="0.25">
      <c r="A30" s="140" t="str">
        <f>CO2eq!A49</f>
        <v>1.A.3.d.ii.</v>
      </c>
      <c r="B30" s="140" t="str">
        <f>CO2eq!B49</f>
        <v>Navegación marítima y fluvial nacional</v>
      </c>
      <c r="C30" s="94">
        <f>CO2eq!AE49</f>
        <v>179.81339042213372</v>
      </c>
      <c r="D30" s="94">
        <f t="shared" si="0"/>
        <v>179.81339042213372</v>
      </c>
    </row>
    <row r="31" spans="1:4" x14ac:dyDescent="0.25">
      <c r="A31" s="140" t="str">
        <f>CO2eq!A51</f>
        <v>1.A.3.e.i.</v>
      </c>
      <c r="B31" s="140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0" t="str">
        <f>CO2eq!A52</f>
        <v>1.A.3.e.ii.</v>
      </c>
      <c r="B32" s="140" t="str">
        <f>CO2eq!B52</f>
        <v>Todo terreno</v>
      </c>
      <c r="C32" s="94">
        <f>CO2eq!AE52</f>
        <v>126.90083500111612</v>
      </c>
      <c r="D32" s="94">
        <f t="shared" si="0"/>
        <v>126.90083500111612</v>
      </c>
    </row>
    <row r="33" spans="1:4" x14ac:dyDescent="0.25">
      <c r="A33" s="140" t="str">
        <f>CO2eq!A54</f>
        <v>1.A.4.a.</v>
      </c>
      <c r="B33" s="140" t="str">
        <f>CO2eq!B54</f>
        <v>Comercial / Institucional</v>
      </c>
      <c r="C33" s="94">
        <f>CO2eq!AE54</f>
        <v>123.34667720431817</v>
      </c>
      <c r="D33" s="94">
        <f t="shared" si="0"/>
        <v>123.34667720431817</v>
      </c>
    </row>
    <row r="34" spans="1:4" x14ac:dyDescent="0.25">
      <c r="A34" s="140" t="str">
        <f>CO2eq!A55</f>
        <v>1.A.4.b.</v>
      </c>
      <c r="B34" s="140" t="str">
        <f>CO2eq!B55</f>
        <v>Residencial</v>
      </c>
      <c r="C34" s="94">
        <f>CO2eq!AE55</f>
        <v>322.29713725792016</v>
      </c>
      <c r="D34" s="94">
        <f t="shared" si="0"/>
        <v>322.29713725792016</v>
      </c>
    </row>
    <row r="35" spans="1:4" x14ac:dyDescent="0.25">
      <c r="A35" s="140" t="str">
        <f>CO2eq!A57</f>
        <v>1.A.4.c.i.</v>
      </c>
      <c r="B35" s="140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0" t="str">
        <f>CO2eq!A58</f>
        <v>1.A.4.c.ii.</v>
      </c>
      <c r="B36" s="140" t="str">
        <f>CO2eq!B58</f>
        <v>Vehículo todo terreno y otra maquinaria</v>
      </c>
      <c r="C36" s="94">
        <f>CO2eq!AE58</f>
        <v>2.8897144216423354</v>
      </c>
      <c r="D36" s="94">
        <f t="shared" si="0"/>
        <v>2.8897144216423354</v>
      </c>
    </row>
    <row r="37" spans="1:4" x14ac:dyDescent="0.25">
      <c r="A37" s="140" t="str">
        <f>CO2eq!A59</f>
        <v>1.A.4.c.iii.</v>
      </c>
      <c r="B37" s="140" t="str">
        <f>CO2eq!B59</f>
        <v>Pesca (combustión móvil)</v>
      </c>
      <c r="C37" s="94">
        <f>CO2eq!AE59</f>
        <v>76.940869642896317</v>
      </c>
      <c r="D37" s="94">
        <f t="shared" si="0"/>
        <v>76.940869642896317</v>
      </c>
    </row>
    <row r="38" spans="1:4" x14ac:dyDescent="0.25">
      <c r="A38" s="140" t="str">
        <f>CO2eq!A61</f>
        <v>1.A.5.a.</v>
      </c>
      <c r="B38" s="140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0" t="str">
        <f>CO2eq!A63</f>
        <v>1.A.5.b.i.</v>
      </c>
      <c r="B39" s="140" t="str">
        <f>CO2eq!B63</f>
        <v>Móvil (componente aviación)</v>
      </c>
      <c r="C39" s="94">
        <f>CO2eq!AE63</f>
        <v>0.22629622452831702</v>
      </c>
      <c r="D39" s="94">
        <f t="shared" si="0"/>
        <v>0.22629622452831702</v>
      </c>
    </row>
    <row r="40" spans="1:4" x14ac:dyDescent="0.25">
      <c r="A40" s="140" t="str">
        <f>CO2eq!A64</f>
        <v>1.A.5.b.ii.</v>
      </c>
      <c r="B40" s="140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0" t="str">
        <f>CO2eq!A65</f>
        <v>1.A.5.b.iii.</v>
      </c>
      <c r="B41" s="140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0" t="str">
        <f>CO2eq!A71</f>
        <v>1.B.1.a.i.1.</v>
      </c>
      <c r="B42" s="140" t="str">
        <f>CO2eq!B71</f>
        <v>Minería</v>
      </c>
      <c r="C42" s="94">
        <f>CO2eq!AE71</f>
        <v>17.109450000000002</v>
      </c>
      <c r="D42" s="94">
        <f t="shared" si="0"/>
        <v>17.109450000000002</v>
      </c>
    </row>
    <row r="43" spans="1:4" x14ac:dyDescent="0.25">
      <c r="A43" s="140" t="str">
        <f>CO2eq!A72</f>
        <v>1.B.1.a.i.2.</v>
      </c>
      <c r="B43" s="140" t="str">
        <f>CO2eq!B72</f>
        <v>Emisiones de gas de carbono posteriores a la minería</v>
      </c>
      <c r="C43" s="94">
        <f>CO2eq!AE72</f>
        <v>2.3763125</v>
      </c>
      <c r="D43" s="94">
        <f t="shared" si="0"/>
        <v>2.3763125</v>
      </c>
    </row>
    <row r="44" spans="1:4" x14ac:dyDescent="0.25">
      <c r="A44" s="140" t="str">
        <f>CO2eq!A73</f>
        <v>1.B.1.a.i.3.</v>
      </c>
      <c r="B44" s="140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0" t="str">
        <f>CO2eq!A74</f>
        <v>1.B.1.a.i.4.</v>
      </c>
      <c r="B45" s="140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0" t="str">
        <f>CO2eq!A76</f>
        <v>1.B.1.a.ii.1.</v>
      </c>
      <c r="B46" s="140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0" t="str">
        <f>CO2eq!A77</f>
        <v>1.B.1.a.ii.2.</v>
      </c>
      <c r="B47" s="140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0" t="str">
        <f>CO2eq!A78</f>
        <v>1.B.1.b.</v>
      </c>
      <c r="B48" s="140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0" t="str">
        <f>CO2eq!A79</f>
        <v>1.B.1.c.</v>
      </c>
      <c r="B49" s="140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0" t="str">
        <f>CO2eq!A82</f>
        <v>1.B.2.a.i.</v>
      </c>
      <c r="B50" s="140" t="str">
        <f>CO2eq!B82</f>
        <v>Venteo</v>
      </c>
      <c r="C50" s="94">
        <f>CO2eq!AE82</f>
        <v>2.4137351972963295E-2</v>
      </c>
      <c r="D50" s="94">
        <f t="shared" si="0"/>
        <v>2.4137351972963295E-2</v>
      </c>
    </row>
    <row r="51" spans="1:4" x14ac:dyDescent="0.25">
      <c r="A51" s="140" t="str">
        <f>CO2eq!A83</f>
        <v>1.B.2.a.ii.</v>
      </c>
      <c r="B51" s="140" t="str">
        <f>CO2eq!B83</f>
        <v>Quema en antorcha</v>
      </c>
      <c r="C51" s="94">
        <f>CO2eq!AE83</f>
        <v>4.5761958422522696E-3</v>
      </c>
      <c r="D51" s="94">
        <f t="shared" si="0"/>
        <v>4.5761958422522696E-3</v>
      </c>
    </row>
    <row r="52" spans="1:4" x14ac:dyDescent="0.25">
      <c r="A52" s="140" t="str">
        <f>CO2eq!A85</f>
        <v>1.B.2.a.iii.1.</v>
      </c>
      <c r="B52" s="140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0" t="str">
        <f>CO2eq!A86</f>
        <v>1.B.2.a.iii.2.</v>
      </c>
      <c r="B53" s="140" t="str">
        <f>CO2eq!B86</f>
        <v>Producción y refinación</v>
      </c>
      <c r="C53" s="94">
        <f>CO2eq!AE86</f>
        <v>69.571823241350685</v>
      </c>
      <c r="D53" s="94">
        <f t="shared" si="0"/>
        <v>69.571823241350685</v>
      </c>
    </row>
    <row r="54" spans="1:4" x14ac:dyDescent="0.25">
      <c r="A54" s="140" t="str">
        <f>CO2eq!A87</f>
        <v>1.B.2.a.iii.3.</v>
      </c>
      <c r="B54" s="140" t="str">
        <f>CO2eq!B87</f>
        <v>Transporte</v>
      </c>
      <c r="C54" s="94">
        <f>CO2eq!AE87</f>
        <v>0.71272601310704153</v>
      </c>
      <c r="D54" s="94">
        <f t="shared" si="0"/>
        <v>0.71272601310704153</v>
      </c>
    </row>
    <row r="55" spans="1:4" x14ac:dyDescent="0.25">
      <c r="A55" s="140" t="str">
        <f>CO2eq!A88</f>
        <v>1.B.2.a.iii.4.</v>
      </c>
      <c r="B55" s="140" t="str">
        <f>CO2eq!B88</f>
        <v>Refinación</v>
      </c>
      <c r="C55" s="94">
        <f>CO2eq!AE88</f>
        <v>2.866895543164349</v>
      </c>
      <c r="D55" s="94">
        <f t="shared" si="0"/>
        <v>2.866895543164349</v>
      </c>
    </row>
    <row r="56" spans="1:4" x14ac:dyDescent="0.25">
      <c r="A56" s="140" t="str">
        <f>CO2eq!A89</f>
        <v>1.B.2.a.iii.5.</v>
      </c>
      <c r="B56" s="140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0" t="str">
        <f>CO2eq!A90</f>
        <v>1.B.2.a.iii.6.</v>
      </c>
      <c r="B57" s="140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0" t="str">
        <f>CO2eq!A92</f>
        <v>1.B.2.b.i.</v>
      </c>
      <c r="B58" s="140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0" t="str">
        <f>CO2eq!A93</f>
        <v>1.B.2.b.ii.</v>
      </c>
      <c r="B59" s="140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0" t="str">
        <f>CO2eq!A95</f>
        <v>1.B.2.b.iii.1.</v>
      </c>
      <c r="B60" s="140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0" t="str">
        <f>CO2eq!A96</f>
        <v>1.B.2.b.iii.2.</v>
      </c>
      <c r="B61" s="140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0" t="str">
        <f>CO2eq!A97</f>
        <v>1.B.2.b.iii.3.</v>
      </c>
      <c r="B62" s="140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0" t="str">
        <f>CO2eq!A98</f>
        <v>1.B.2.b.iii.4.</v>
      </c>
      <c r="B63" s="140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0" t="str">
        <f>CO2eq!A99</f>
        <v>1.B.2.b.iii.5.</v>
      </c>
      <c r="B64" s="140" t="str">
        <f>CO2eq!B99</f>
        <v>Distribución</v>
      </c>
      <c r="C64" s="94">
        <f>CO2eq!AE99</f>
        <v>4.9307107006001081</v>
      </c>
      <c r="D64" s="94">
        <f t="shared" si="0"/>
        <v>4.9307107006001081</v>
      </c>
    </row>
    <row r="65" spans="1:4" x14ac:dyDescent="0.25">
      <c r="A65" s="140" t="str">
        <f>CO2eq!A100</f>
        <v>1.B.2.b.iii.6.</v>
      </c>
      <c r="B65" s="140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0" t="str">
        <f>CO2eq!A101</f>
        <v>1.B.3.</v>
      </c>
      <c r="B66" s="140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0" t="str">
        <f>CO2eq!A104</f>
        <v>1.C.1.a.</v>
      </c>
      <c r="B67" s="140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0" t="str">
        <f>CO2eq!A105</f>
        <v>1.C.1.b.</v>
      </c>
      <c r="B68" s="140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0" t="str">
        <f>CO2eq!A106</f>
        <v>1.C.1.c.</v>
      </c>
      <c r="B69" s="140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0" t="str">
        <f>CO2eq!A108</f>
        <v>1.C.2.a.</v>
      </c>
      <c r="B70" s="140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0" t="str">
        <f>CO2eq!A109</f>
        <v>1.C.2.b.</v>
      </c>
      <c r="B71" s="140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0" t="str">
        <f>CO2eq!A110</f>
        <v>1.C.3.</v>
      </c>
      <c r="B72" s="140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0" t="str">
        <f>CO2eq!A113</f>
        <v>2.A.1.</v>
      </c>
      <c r="B73" s="140" t="str">
        <f>CO2eq!B113</f>
        <v>Producción de cemento</v>
      </c>
      <c r="C73" s="94">
        <f>CO2eq!AE113</f>
        <v>81.220039665042819</v>
      </c>
      <c r="D73" s="94">
        <f t="shared" si="1"/>
        <v>81.220039665042819</v>
      </c>
    </row>
    <row r="74" spans="1:4" x14ac:dyDescent="0.25">
      <c r="A74" s="140" t="str">
        <f>CO2eq!A114</f>
        <v>2.A.2.</v>
      </c>
      <c r="B74" s="140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0" t="str">
        <f>CO2eq!A115</f>
        <v>2.A.3.</v>
      </c>
      <c r="B75" s="140" t="str">
        <f>CO2eq!B115</f>
        <v>Producción de vidrio</v>
      </c>
      <c r="C75" s="94">
        <f>CO2eq!AE115</f>
        <v>20.433445199999998</v>
      </c>
      <c r="D75" s="94">
        <f t="shared" si="1"/>
        <v>20.433445199999998</v>
      </c>
    </row>
    <row r="76" spans="1:4" x14ac:dyDescent="0.25">
      <c r="A76" s="143" t="str">
        <f>CO2eq!A116</f>
        <v>2.A.4.</v>
      </c>
      <c r="B76" s="143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0" t="str">
        <f>CO2eq!A123</f>
        <v>2.B.1.</v>
      </c>
      <c r="B77" s="140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0" t="str">
        <f>CO2eq!A124</f>
        <v>2.B.2.</v>
      </c>
      <c r="B78" s="140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0" t="str">
        <f>CO2eq!A125</f>
        <v>2.B.3.</v>
      </c>
      <c r="B79" s="140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0" t="str">
        <f>CO2eq!A126</f>
        <v>2.B.4.</v>
      </c>
      <c r="B80" s="140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0" t="str">
        <f>CO2eq!A127</f>
        <v>2.B.5.</v>
      </c>
      <c r="B81" s="140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0" t="str">
        <f>CO2eq!A128</f>
        <v>2.B.6.</v>
      </c>
      <c r="B82" s="140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0" t="str">
        <f>CO2eq!A129</f>
        <v>2.B.7.</v>
      </c>
      <c r="B83" s="140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0" t="str">
        <f>CO2eq!A131</f>
        <v>2.B.8.a.</v>
      </c>
      <c r="B84" s="140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0" t="str">
        <f>CO2eq!A132</f>
        <v>2.B.8.b.</v>
      </c>
      <c r="B85" s="140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0" t="str">
        <f>CO2eq!A133</f>
        <v>2.B.8.c.</v>
      </c>
      <c r="B86" s="140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0" t="str">
        <f>CO2eq!A134</f>
        <v>2.B.8.d.</v>
      </c>
      <c r="B87" s="140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0" t="str">
        <f>CO2eq!A135</f>
        <v>2.B.8.e.</v>
      </c>
      <c r="B88" s="140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0" t="str">
        <f>CO2eq!A136</f>
        <v>2.B.8.f.</v>
      </c>
      <c r="B89" s="140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0" t="str">
        <f>CO2eq!A138</f>
        <v>2.B.9.a.</v>
      </c>
      <c r="B90" s="140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0" t="str">
        <f>CO2eq!A139</f>
        <v>2.B.9.b.</v>
      </c>
      <c r="B91" s="140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0" t="str">
        <f>CO2eq!A140</f>
        <v>2.B.10.</v>
      </c>
      <c r="B92" s="140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0" t="str">
        <f>CO2eq!A142</f>
        <v>2.C.1.</v>
      </c>
      <c r="B93" s="140" t="str">
        <f>CO2eq!B142</f>
        <v>Producción de hierro y acero</v>
      </c>
      <c r="C93" s="94">
        <f>CO2eq!AE142</f>
        <v>501.33524862260344</v>
      </c>
      <c r="D93" s="94">
        <f t="shared" si="1"/>
        <v>501.33524862260344</v>
      </c>
    </row>
    <row r="94" spans="1:4" x14ac:dyDescent="0.25">
      <c r="A94" s="140" t="str">
        <f>CO2eq!A143</f>
        <v>2.C.2.</v>
      </c>
      <c r="B94" s="140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0" t="str">
        <f>CO2eq!A144</f>
        <v>2.C.3.</v>
      </c>
      <c r="B95" s="140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0" t="str">
        <f>CO2eq!A145</f>
        <v>2.C.4.</v>
      </c>
      <c r="B96" s="140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0" t="str">
        <f>CO2eq!A146</f>
        <v>2.C.5.</v>
      </c>
      <c r="B97" s="140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0" t="str">
        <f>CO2eq!A147</f>
        <v>2.C.6.</v>
      </c>
      <c r="B98" s="140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0" t="str">
        <f>CO2eq!A148</f>
        <v>2.C.7.</v>
      </c>
      <c r="B99" s="140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0" t="str">
        <f>CO2eq!A150</f>
        <v>2.D.1.</v>
      </c>
      <c r="B100" s="140" t="str">
        <f>CO2eq!B150</f>
        <v>Uso de lubricantes</v>
      </c>
      <c r="C100" s="94">
        <f>CO2eq!AE150</f>
        <v>10.69507150169205</v>
      </c>
      <c r="D100" s="94">
        <f t="shared" si="1"/>
        <v>10.69507150169205</v>
      </c>
    </row>
    <row r="101" spans="1:4" x14ac:dyDescent="0.25">
      <c r="A101" s="140" t="str">
        <f>CO2eq!A151</f>
        <v>2.D.2.</v>
      </c>
      <c r="B101" s="140" t="str">
        <f>CO2eq!B151</f>
        <v>Uso de la cera de parafina</v>
      </c>
      <c r="C101" s="94">
        <f>CO2eq!AE151</f>
        <v>0.86164929737385842</v>
      </c>
      <c r="D101" s="94">
        <f t="shared" si="1"/>
        <v>0.86164929737385842</v>
      </c>
    </row>
    <row r="102" spans="1:4" x14ac:dyDescent="0.25">
      <c r="A102" s="140" t="str">
        <f>CO2eq!A152</f>
        <v>2.D.3.</v>
      </c>
      <c r="B102" s="140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0" t="str">
        <f>CO2eq!A153</f>
        <v>2.D.4.</v>
      </c>
      <c r="B103" s="140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0" t="str">
        <f>CO2eq!A155</f>
        <v>2.E.1.</v>
      </c>
      <c r="B104" s="140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0" t="str">
        <f>CO2eq!A156</f>
        <v>2.E.2.</v>
      </c>
      <c r="B105" s="140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0" t="str">
        <f>CO2eq!A157</f>
        <v>2.E.3.</v>
      </c>
      <c r="B106" s="140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0" t="str">
        <f>CO2eq!A158</f>
        <v>2.E.4.</v>
      </c>
      <c r="B107" s="140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0" t="str">
        <f>CO2eq!A159</f>
        <v>2.E.5.</v>
      </c>
      <c r="B108" s="140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0" t="str">
        <f>CO2eq!A162</f>
        <v>2.F.1.a.</v>
      </c>
      <c r="B109" s="140" t="str">
        <f>CO2eq!B162</f>
        <v>Refrigeración comercial</v>
      </c>
      <c r="C109" s="94">
        <f>CO2eq!AE162</f>
        <v>66.143164673939665</v>
      </c>
      <c r="D109" s="94">
        <f t="shared" si="1"/>
        <v>66.143164673939665</v>
      </c>
    </row>
    <row r="110" spans="1:4" x14ac:dyDescent="0.25">
      <c r="A110" s="140" t="str">
        <f>CO2eq!A163</f>
        <v>2.F.1.b.</v>
      </c>
      <c r="B110" s="140" t="str">
        <f>CO2eq!B163</f>
        <v>Refrigeración doméstica</v>
      </c>
      <c r="C110" s="94">
        <f>CO2eq!AE163</f>
        <v>7.1720439294230056</v>
      </c>
      <c r="D110" s="94">
        <f t="shared" si="1"/>
        <v>7.1720439294230056</v>
      </c>
    </row>
    <row r="111" spans="1:4" x14ac:dyDescent="0.25">
      <c r="A111" s="140" t="str">
        <f>CO2eq!A164</f>
        <v>2.F.1.c.</v>
      </c>
      <c r="B111" s="140" t="str">
        <f>CO2eq!B164</f>
        <v>Refrigeración industrial</v>
      </c>
      <c r="C111" s="94">
        <f>CO2eq!AE164</f>
        <v>155.07453007872135</v>
      </c>
      <c r="D111" s="94">
        <f t="shared" si="1"/>
        <v>155.07453007872135</v>
      </c>
    </row>
    <row r="112" spans="1:4" x14ac:dyDescent="0.25">
      <c r="A112" s="140" t="str">
        <f>CO2eq!A165</f>
        <v>2.F.1.d.</v>
      </c>
      <c r="B112" s="140" t="str">
        <f>CO2eq!B165</f>
        <v>Transporte refrigerado</v>
      </c>
      <c r="C112" s="94">
        <f>CO2eq!AE165</f>
        <v>6.1424599065815695</v>
      </c>
      <c r="D112" s="94">
        <f t="shared" si="1"/>
        <v>6.1424599065815695</v>
      </c>
    </row>
    <row r="113" spans="1:4" x14ac:dyDescent="0.25">
      <c r="A113" s="140" t="str">
        <f>CO2eq!A166</f>
        <v>2.F.1.e.</v>
      </c>
      <c r="B113" s="140" t="str">
        <f>CO2eq!B166</f>
        <v>Aire acondicionado fijo</v>
      </c>
      <c r="C113" s="94">
        <f>CO2eq!AE166</f>
        <v>21.321439505658045</v>
      </c>
      <c r="D113" s="94">
        <f t="shared" si="1"/>
        <v>21.321439505658045</v>
      </c>
    </row>
    <row r="114" spans="1:4" x14ac:dyDescent="0.25">
      <c r="A114" s="140" t="str">
        <f>CO2eq!A167</f>
        <v>2.F.1.f.</v>
      </c>
      <c r="B114" s="140" t="str">
        <f>CO2eq!B167</f>
        <v>Aire acondicionado móvil</v>
      </c>
      <c r="C114" s="94">
        <f>CO2eq!AE167</f>
        <v>61.32725585159578</v>
      </c>
      <c r="D114" s="94">
        <f t="shared" si="1"/>
        <v>61.32725585159578</v>
      </c>
    </row>
    <row r="115" spans="1:4" x14ac:dyDescent="0.25">
      <c r="A115" s="140" t="str">
        <f>CO2eq!A168</f>
        <v>2.F.2.</v>
      </c>
      <c r="B115" s="140" t="str">
        <f>CO2eq!B168</f>
        <v>Agentes espumantes</v>
      </c>
      <c r="C115" s="94">
        <f>CO2eq!AE168</f>
        <v>6.3389138165145296</v>
      </c>
      <c r="D115" s="94">
        <f t="shared" si="1"/>
        <v>6.3389138165145296</v>
      </c>
    </row>
    <row r="116" spans="1:4" x14ac:dyDescent="0.25">
      <c r="A116" s="140" t="str">
        <f>CO2eq!A169</f>
        <v>2.F.3.</v>
      </c>
      <c r="B116" s="140" t="str">
        <f>CO2eq!B169</f>
        <v>Protección contra incendios</v>
      </c>
      <c r="C116" s="94">
        <f>CO2eq!AE169</f>
        <v>3.2988468837659957</v>
      </c>
      <c r="D116" s="94">
        <f t="shared" si="1"/>
        <v>3.2988468837659957</v>
      </c>
    </row>
    <row r="117" spans="1:4" x14ac:dyDescent="0.25">
      <c r="A117" s="140" t="str">
        <f>CO2eq!A170</f>
        <v>2.F.4.</v>
      </c>
      <c r="B117" s="140" t="str">
        <f>CO2eq!B170</f>
        <v>Aerosoles</v>
      </c>
      <c r="C117" s="94">
        <f>CO2eq!AE170</f>
        <v>1.8725173511578921</v>
      </c>
      <c r="D117" s="94">
        <f t="shared" si="1"/>
        <v>1.8725173511578921</v>
      </c>
    </row>
    <row r="118" spans="1:4" x14ac:dyDescent="0.25">
      <c r="A118" s="140" t="str">
        <f>CO2eq!A171</f>
        <v>2.F.5.</v>
      </c>
      <c r="B118" s="140" t="str">
        <f>CO2eq!B171</f>
        <v>Solventes</v>
      </c>
      <c r="C118" s="94">
        <f>CO2eq!AE171</f>
        <v>2.9930459354503194</v>
      </c>
      <c r="D118" s="94">
        <f t="shared" si="1"/>
        <v>2.9930459354503194</v>
      </c>
    </row>
    <row r="119" spans="1:4" x14ac:dyDescent="0.25">
      <c r="A119" s="140" t="str">
        <f>CO2eq!A172</f>
        <v>2.F.6.</v>
      </c>
      <c r="B119" s="140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0" t="str">
        <f>CO2eq!A175</f>
        <v>2.G.1.a.</v>
      </c>
      <c r="B120" s="140" t="str">
        <f>CO2eq!B175</f>
        <v>Manufactura de equipos eléctricos</v>
      </c>
      <c r="C120" s="94">
        <f>CO2eq!AE175</f>
        <v>1.0104015857182296</v>
      </c>
      <c r="D120" s="94">
        <f t="shared" si="1"/>
        <v>1.0104015857182296</v>
      </c>
    </row>
    <row r="121" spans="1:4" x14ac:dyDescent="0.25">
      <c r="A121" s="140" t="str">
        <f>CO2eq!A176</f>
        <v>2.G.1.b.</v>
      </c>
      <c r="B121" s="140" t="str">
        <f>CO2eq!B176</f>
        <v>Uso de equipos eléctricos</v>
      </c>
      <c r="C121" s="94">
        <f>CO2eq!AE176</f>
        <v>4.0770819763320141</v>
      </c>
      <c r="D121" s="94">
        <f t="shared" si="1"/>
        <v>4.0770819763320141</v>
      </c>
    </row>
    <row r="122" spans="1:4" x14ac:dyDescent="0.25">
      <c r="A122" s="140" t="str">
        <f>CO2eq!A177</f>
        <v>2.G.1.c.</v>
      </c>
      <c r="B122" s="140" t="str">
        <f>CO2eq!B177</f>
        <v>Eliminación de equipos eléctricos</v>
      </c>
      <c r="C122" s="94">
        <f>CO2eq!AE177</f>
        <v>0.10085543388239623</v>
      </c>
      <c r="D122" s="94">
        <f t="shared" si="1"/>
        <v>0.10085543388239623</v>
      </c>
    </row>
    <row r="123" spans="1:4" x14ac:dyDescent="0.25">
      <c r="A123" s="140" t="str">
        <f>CO2eq!A179</f>
        <v>2.G.2.a.</v>
      </c>
      <c r="B123" s="140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0" t="str">
        <f>CO2eq!A180</f>
        <v>2.G.2.b.</v>
      </c>
      <c r="B124" s="140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0" t="str">
        <f>CO2eq!A181</f>
        <v>2.G.2.c.</v>
      </c>
      <c r="B125" s="140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0" t="str">
        <f>CO2eq!A183</f>
        <v>2.G.3.a.</v>
      </c>
      <c r="B126" s="140" t="str">
        <f>CO2eq!B183</f>
        <v>Aplicaciones médicas</v>
      </c>
      <c r="C126" s="94">
        <f>CO2eq!AE183</f>
        <v>2.1604505921771995E-2</v>
      </c>
      <c r="D126" s="94">
        <f t="shared" si="1"/>
        <v>2.1604505921771995E-2</v>
      </c>
    </row>
    <row r="127" spans="1:4" x14ac:dyDescent="0.25">
      <c r="A127" s="140" t="str">
        <f>CO2eq!A184</f>
        <v>2.G.3.b.</v>
      </c>
      <c r="B127" s="140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0" t="str">
        <f>CO2eq!A185</f>
        <v>2.G.3.c.</v>
      </c>
      <c r="B128" s="140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0" t="str">
        <f>CO2eq!A186</f>
        <v>2.G.4.</v>
      </c>
      <c r="B129" s="140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0" t="str">
        <f>CO2eq!A188</f>
        <v>2.H.1.</v>
      </c>
      <c r="B130" s="140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0" t="str">
        <f>CO2eq!A189</f>
        <v>2.H.2.</v>
      </c>
      <c r="B131" s="140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0" t="str">
        <f>CO2eq!A190</f>
        <v>2.H.3.</v>
      </c>
      <c r="B132" s="140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3" t="str">
        <f>CO2eq!A193</f>
        <v>3.A.1.</v>
      </c>
      <c r="B133" s="143" t="str">
        <f>CO2eq!B193</f>
        <v>Ganado vacuno</v>
      </c>
      <c r="C133" s="33">
        <f>CO2eq!AE193</f>
        <v>345.15453507430385</v>
      </c>
      <c r="D133" s="94">
        <f t="shared" si="2"/>
        <v>345.15453507430385</v>
      </c>
    </row>
    <row r="134" spans="1:4" x14ac:dyDescent="0.25">
      <c r="A134" s="140" t="str">
        <f>CO2eq!A201</f>
        <v>3.A.2.</v>
      </c>
      <c r="B134" s="140" t="str">
        <f>CO2eq!B201</f>
        <v>Ovinos</v>
      </c>
      <c r="C134" s="94">
        <f>CO2eq!AE201</f>
        <v>4.0500684523809527</v>
      </c>
      <c r="D134" s="94">
        <f t="shared" si="2"/>
        <v>4.0500684523809527</v>
      </c>
    </row>
    <row r="135" spans="1:4" x14ac:dyDescent="0.25">
      <c r="A135" s="143" t="str">
        <f>CO2eq!A202</f>
        <v>3.A.3.</v>
      </c>
      <c r="B135" s="143" t="str">
        <f>CO2eq!B202</f>
        <v>Porcinos</v>
      </c>
      <c r="C135" s="33">
        <f>CO2eq!AE202</f>
        <v>1.7408533498583461</v>
      </c>
      <c r="D135" s="94">
        <f t="shared" si="2"/>
        <v>1.7408533498583461</v>
      </c>
    </row>
    <row r="136" spans="1:4" x14ac:dyDescent="0.25">
      <c r="A136" s="140" t="str">
        <f>CO2eq!A207</f>
        <v>3.A.4.a.</v>
      </c>
      <c r="B136" s="140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0" t="str">
        <f>CO2eq!A208</f>
        <v>3.A.4.b.</v>
      </c>
      <c r="B137" s="140" t="str">
        <f>CO2eq!B208</f>
        <v>Caprinos</v>
      </c>
      <c r="C137" s="94">
        <f>CO2eq!AE208</f>
        <v>1.7857898492023925</v>
      </c>
      <c r="D137" s="94">
        <f t="shared" si="2"/>
        <v>1.7857898492023925</v>
      </c>
    </row>
    <row r="138" spans="1:4" x14ac:dyDescent="0.25">
      <c r="A138" s="140" t="str">
        <f>CO2eq!A209</f>
        <v>3.A.4.c.</v>
      </c>
      <c r="B138" s="140" t="str">
        <f>CO2eq!B209</f>
        <v>Equinos</v>
      </c>
      <c r="C138" s="94">
        <f>CO2eq!AE209</f>
        <v>7.0959600000000149</v>
      </c>
      <c r="D138" s="94">
        <f t="shared" si="2"/>
        <v>7.0959600000000149</v>
      </c>
    </row>
    <row r="139" spans="1:4" x14ac:dyDescent="0.25">
      <c r="A139" s="140" t="str">
        <f>CO2eq!A210</f>
        <v>3.A.4.d.</v>
      </c>
      <c r="B139" s="140" t="str">
        <f>CO2eq!B210</f>
        <v>Mulas y asnos</v>
      </c>
      <c r="C139" s="94">
        <f>CO2eq!AE210</f>
        <v>1.7549999999999968E-2</v>
      </c>
      <c r="D139" s="94">
        <f t="shared" si="2"/>
        <v>1.7549999999999968E-2</v>
      </c>
    </row>
    <row r="140" spans="1:4" x14ac:dyDescent="0.25">
      <c r="A140" s="140" t="str">
        <f>CO2eq!A211</f>
        <v>3.A.4.e.</v>
      </c>
      <c r="B140" s="140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0" t="str">
        <f>CO2eq!A212</f>
        <v>3.A.4.f.</v>
      </c>
      <c r="B141" s="140" t="str">
        <f>CO2eq!B212</f>
        <v>Camélidos (llamas y alpacas)</v>
      </c>
      <c r="C141" s="94">
        <f>CO2eq!AE212</f>
        <v>3.3759999999999957E-2</v>
      </c>
      <c r="D141" s="94">
        <f t="shared" si="2"/>
        <v>3.3759999999999957E-2</v>
      </c>
    </row>
    <row r="142" spans="1:4" x14ac:dyDescent="0.25">
      <c r="A142" s="140" t="str">
        <f>CO2eq!A214</f>
        <v>3.A.4.g.i.</v>
      </c>
      <c r="B142" s="140" t="str">
        <f>CO2eq!B214</f>
        <v>Ciervos</v>
      </c>
      <c r="C142" s="94">
        <f>CO2eq!AE214</f>
        <v>0.29481249999999998</v>
      </c>
      <c r="D142" s="94">
        <f t="shared" si="2"/>
        <v>0.29481249999999998</v>
      </c>
    </row>
    <row r="143" spans="1:4" x14ac:dyDescent="0.25">
      <c r="A143" s="140" t="str">
        <f>CO2eq!A215</f>
        <v>3.A.4.g.ii.</v>
      </c>
      <c r="B143" s="140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3" t="str">
        <f>CO2eq!A217</f>
        <v>3.B.1.</v>
      </c>
      <c r="B144" s="143" t="str">
        <f>CO2eq!B217</f>
        <v>Ganado vacuno</v>
      </c>
      <c r="C144" s="33">
        <f>CO2eq!AE217</f>
        <v>15.822026416129667</v>
      </c>
      <c r="D144" s="94">
        <f t="shared" si="2"/>
        <v>15.822026416129667</v>
      </c>
    </row>
    <row r="145" spans="1:4" x14ac:dyDescent="0.25">
      <c r="A145" s="140" t="str">
        <f>CO2eq!A225</f>
        <v>3.B.2.</v>
      </c>
      <c r="B145" s="140" t="str">
        <f>CO2eq!B225</f>
        <v>Ovinos</v>
      </c>
      <c r="C145" s="94">
        <f>CO2eq!AE225</f>
        <v>0.12150205357142857</v>
      </c>
      <c r="D145" s="94">
        <f t="shared" si="2"/>
        <v>0.12150205357142857</v>
      </c>
    </row>
    <row r="146" spans="1:4" x14ac:dyDescent="0.25">
      <c r="A146" s="143" t="str">
        <f>CO2eq!A226</f>
        <v>3.B.3.</v>
      </c>
      <c r="B146" s="143" t="str">
        <f>CO2eq!B226</f>
        <v>Porcinos</v>
      </c>
      <c r="C146" s="33">
        <f>CO2eq!AE226</f>
        <v>16.198208291210641</v>
      </c>
      <c r="D146" s="94">
        <f t="shared" si="2"/>
        <v>16.198208291210641</v>
      </c>
    </row>
    <row r="147" spans="1:4" x14ac:dyDescent="0.25">
      <c r="A147" s="140" t="str">
        <f>CO2eq!A231</f>
        <v>3.B.4.a.</v>
      </c>
      <c r="B147" s="140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0" t="str">
        <f>CO2eq!A232</f>
        <v>3.B.4.b.</v>
      </c>
      <c r="B148" s="140" t="str">
        <f>CO2eq!B232</f>
        <v>Caprinos</v>
      </c>
      <c r="C148" s="94">
        <f>CO2eq!AE232</f>
        <v>6.0716854872881351E-2</v>
      </c>
      <c r="D148" s="94">
        <f t="shared" si="2"/>
        <v>6.0716854872881351E-2</v>
      </c>
    </row>
    <row r="149" spans="1:4" x14ac:dyDescent="0.25">
      <c r="A149" s="140" t="str">
        <f>CO2eq!A233</f>
        <v>3.B.4.c.</v>
      </c>
      <c r="B149" s="140" t="str">
        <f>CO2eq!B233</f>
        <v>Equinos</v>
      </c>
      <c r="C149" s="94">
        <f>CO2eq!AE233</f>
        <v>0.64652080000000123</v>
      </c>
      <c r="D149" s="94">
        <f t="shared" si="2"/>
        <v>0.64652080000000123</v>
      </c>
    </row>
    <row r="150" spans="1:4" x14ac:dyDescent="0.25">
      <c r="A150" s="140" t="str">
        <f>CO2eq!A234</f>
        <v>3.B.4.d.</v>
      </c>
      <c r="B150" s="140" t="str">
        <f>CO2eq!B234</f>
        <v>Mulas y asnos</v>
      </c>
      <c r="C150" s="94">
        <f>CO2eq!AE234</f>
        <v>1.5794999999999969E-3</v>
      </c>
      <c r="D150" s="94">
        <f t="shared" si="2"/>
        <v>1.5794999999999969E-3</v>
      </c>
    </row>
    <row r="151" spans="1:4" x14ac:dyDescent="0.25">
      <c r="A151" s="140" t="str">
        <f>CO2eq!A235</f>
        <v>3.B.4.e.</v>
      </c>
      <c r="B151" s="140" t="str">
        <f>CO2eq!B235</f>
        <v>Aves de corral</v>
      </c>
      <c r="C151" s="94">
        <f>CO2eq!AE235</f>
        <v>1.5095177557519697</v>
      </c>
      <c r="D151" s="94">
        <f t="shared" si="2"/>
        <v>1.5095177557519697</v>
      </c>
    </row>
    <row r="152" spans="1:4" x14ac:dyDescent="0.25">
      <c r="A152" s="140" t="str">
        <f>CO2eq!A236</f>
        <v>3.B.4.f.</v>
      </c>
      <c r="B152" s="140" t="str">
        <f>CO2eq!B236</f>
        <v>Camélidos (llamas y alpacas)</v>
      </c>
      <c r="C152" s="94">
        <f>CO2eq!AE236</f>
        <v>8.1023999999999888E-3</v>
      </c>
      <c r="D152" s="94">
        <f t="shared" si="2"/>
        <v>8.1023999999999888E-3</v>
      </c>
    </row>
    <row r="153" spans="1:4" x14ac:dyDescent="0.25">
      <c r="A153" s="140" t="str">
        <f>CO2eq!A238</f>
        <v>3.B.4.g.i.</v>
      </c>
      <c r="B153" s="140" t="str">
        <f>CO2eq!B238</f>
        <v>Ciervos</v>
      </c>
      <c r="C153" s="94">
        <f>CO2eq!AE238</f>
        <v>3.2429374999999997E-3</v>
      </c>
      <c r="D153" s="94">
        <f t="shared" si="2"/>
        <v>3.2429374999999997E-3</v>
      </c>
    </row>
    <row r="154" spans="1:4" x14ac:dyDescent="0.25">
      <c r="A154" s="140" t="str">
        <f>CO2eq!A239</f>
        <v>3.B.4.g.ii.</v>
      </c>
      <c r="B154" s="140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0" t="str">
        <f>CO2eq!A241</f>
        <v>3.B.5.a.</v>
      </c>
      <c r="B155" s="140" t="str">
        <f>CO2eq!B241</f>
        <v>Ganado vacuno</v>
      </c>
      <c r="C155" s="94">
        <f>CO2eq!AE241</f>
        <v>1.2944512933376056</v>
      </c>
      <c r="D155" s="94">
        <f t="shared" si="2"/>
        <v>1.2944512933376056</v>
      </c>
    </row>
    <row r="156" spans="1:4" x14ac:dyDescent="0.25">
      <c r="A156" s="140" t="str">
        <f>CO2eq!A242</f>
        <v>3.B.5.b.</v>
      </c>
      <c r="B156" s="140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0" t="str">
        <f>CO2eq!A243</f>
        <v>3.B.5.c.</v>
      </c>
      <c r="B157" s="140" t="str">
        <f>CO2eq!B243</f>
        <v>Porcinos</v>
      </c>
      <c r="C157" s="94">
        <f>CO2eq!AE243</f>
        <v>0.86973585271906217</v>
      </c>
      <c r="D157" s="94">
        <f t="shared" si="2"/>
        <v>0.86973585271906217</v>
      </c>
    </row>
    <row r="158" spans="1:4" x14ac:dyDescent="0.25">
      <c r="A158" s="140" t="str">
        <f>CO2eq!A245</f>
        <v>3.B.5.d.i.</v>
      </c>
      <c r="B158" s="140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0" t="str">
        <f>CO2eq!A246</f>
        <v>3.B.5.d.ii.</v>
      </c>
      <c r="B159" s="140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0" t="str">
        <f>CO2eq!A247</f>
        <v>3.B.5.d.iii.</v>
      </c>
      <c r="B160" s="140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0" t="str">
        <f>CO2eq!A248</f>
        <v>3.B.5.d.iv.</v>
      </c>
      <c r="B161" s="140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0" t="str">
        <f>CO2eq!A249</f>
        <v>3.B.5.d.v.</v>
      </c>
      <c r="B162" s="140" t="str">
        <f>CO2eq!B249</f>
        <v>Aves de corral</v>
      </c>
      <c r="C162" s="94">
        <f>CO2eq!AE249</f>
        <v>2.4879134230078828</v>
      </c>
      <c r="D162" s="94">
        <f t="shared" si="2"/>
        <v>2.4879134230078828</v>
      </c>
    </row>
    <row r="163" spans="1:4" x14ac:dyDescent="0.25">
      <c r="A163" s="140" t="str">
        <f>CO2eq!A250</f>
        <v>3.B.5.d.vi.</v>
      </c>
      <c r="B163" s="140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0" t="str">
        <f>CO2eq!A251</f>
        <v>3.B.5.d.vii.</v>
      </c>
      <c r="B164" s="140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3" t="str">
        <f>CO2eq!A252</f>
        <v>3.C.</v>
      </c>
      <c r="B165" s="143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0" t="str">
        <f>CO2eq!A259</f>
        <v>3.D.1.a.</v>
      </c>
      <c r="B166" s="140" t="str">
        <f>CO2eq!B259</f>
        <v>Fertilizante inorgánicos</v>
      </c>
      <c r="C166" s="94">
        <f>CO2eq!AE259</f>
        <v>90.564440051980071</v>
      </c>
      <c r="D166" s="94">
        <f t="shared" si="2"/>
        <v>90.564440051980071</v>
      </c>
    </row>
    <row r="167" spans="1:4" x14ac:dyDescent="0.25">
      <c r="A167" s="140" t="str">
        <f>CO2eq!A261</f>
        <v>3.D.1.b.i.</v>
      </c>
      <c r="B167" s="140" t="str">
        <f>CO2eq!B261</f>
        <v>Estiércol animal aplicado a los suelos</v>
      </c>
      <c r="C167" s="94">
        <f>CO2eq!AE261</f>
        <v>9.2234407959401352</v>
      </c>
      <c r="D167" s="94">
        <f t="shared" si="2"/>
        <v>9.2234407959401352</v>
      </c>
    </row>
    <row r="168" spans="1:4" x14ac:dyDescent="0.25">
      <c r="A168" s="140" t="str">
        <f>CO2eq!A262</f>
        <v>3.D.1.b.ii.</v>
      </c>
      <c r="B168" s="140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0" t="str">
        <f>CO2eq!A263</f>
        <v>3.D.1.b.iii.</v>
      </c>
      <c r="B169" s="140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0" t="str">
        <f>CO2eq!A264</f>
        <v>3.D.1.c.</v>
      </c>
      <c r="B170" s="140" t="str">
        <f>CO2eq!B264</f>
        <v>Orina y estiércol depositado por animales de pastoreo</v>
      </c>
      <c r="C170" s="94">
        <f>CO2eq!AE264</f>
        <v>55.91732318680463</v>
      </c>
      <c r="D170" s="94">
        <f t="shared" si="2"/>
        <v>55.91732318680463</v>
      </c>
    </row>
    <row r="171" spans="1:4" x14ac:dyDescent="0.25">
      <c r="A171" s="140" t="str">
        <f>CO2eq!A265</f>
        <v>3.D.1.d.</v>
      </c>
      <c r="B171" s="140" t="str">
        <f>CO2eq!B265</f>
        <v>Residuos de cosechas</v>
      </c>
      <c r="C171" s="94">
        <f>CO2eq!AE265</f>
        <v>72.235127855403547</v>
      </c>
      <c r="D171" s="94">
        <f t="shared" si="2"/>
        <v>72.235127855403547</v>
      </c>
    </row>
    <row r="172" spans="1:4" x14ac:dyDescent="0.25">
      <c r="A172" s="140" t="str">
        <f>CO2eq!A266</f>
        <v>3.D.1.e.</v>
      </c>
      <c r="B172" s="140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0" t="str">
        <f>CO2eq!A267</f>
        <v>3.D.1.f.</v>
      </c>
      <c r="B173" s="140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0" t="str">
        <f>CO2eq!A268</f>
        <v>3.D.1.g.</v>
      </c>
      <c r="B174" s="140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0" t="str">
        <f>CO2eq!A271</f>
        <v>3.D.2.a.i</v>
      </c>
      <c r="B175" s="140" t="str">
        <f>CO2eq!B271</f>
        <v>Fertilizante inorgánicos</v>
      </c>
      <c r="C175" s="94">
        <f>CO2eq!AE271</f>
        <v>9.0564440051980064</v>
      </c>
      <c r="D175" s="94">
        <f t="shared" si="2"/>
        <v>9.0564440051980064</v>
      </c>
    </row>
    <row r="176" spans="1:4" x14ac:dyDescent="0.25">
      <c r="A176" s="140" t="str">
        <f>CO2eq!A273</f>
        <v>3.D.2.a.ii.1.</v>
      </c>
      <c r="B176" s="140" t="str">
        <f>CO2eq!B273</f>
        <v>Estiércol animal aplicado a los suelos</v>
      </c>
      <c r="C176" s="94">
        <f>CO2eq!AE273</f>
        <v>1.8446881591880275</v>
      </c>
      <c r="D176" s="94">
        <f t="shared" si="2"/>
        <v>1.8446881591880275</v>
      </c>
    </row>
    <row r="177" spans="1:4" x14ac:dyDescent="0.25">
      <c r="A177" s="140" t="str">
        <f>CO2eq!A274</f>
        <v>3.D.2.a.ii.2.</v>
      </c>
      <c r="B177" s="140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0" t="str">
        <f>CO2eq!A275</f>
        <v>3.D.2.a.ii.3.</v>
      </c>
      <c r="B178" s="140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0" t="str">
        <f>CO2eq!A276</f>
        <v>3.D.2.a.iii.</v>
      </c>
      <c r="B179" s="140" t="str">
        <f>CO2eq!B276</f>
        <v>Orina y estiércol depositado por animales de pastoreo</v>
      </c>
      <c r="C179" s="94">
        <f>CO2eq!AE276</f>
        <v>6.9133767316075456</v>
      </c>
      <c r="D179" s="94">
        <f t="shared" si="2"/>
        <v>6.9133767316075456</v>
      </c>
    </row>
    <row r="180" spans="1:4" x14ac:dyDescent="0.25">
      <c r="A180" s="140" t="str">
        <f>CO2eq!A278</f>
        <v>3.D.2.b.i.</v>
      </c>
      <c r="B180" s="140" t="str">
        <f>CO2eq!B278</f>
        <v>Fertilizante inorgánicos</v>
      </c>
      <c r="C180" s="94">
        <f>CO2eq!AE278</f>
        <v>20.376999011695514</v>
      </c>
      <c r="D180" s="94">
        <f t="shared" si="2"/>
        <v>20.376999011695514</v>
      </c>
    </row>
    <row r="181" spans="1:4" x14ac:dyDescent="0.25">
      <c r="A181" s="140" t="str">
        <f>CO2eq!A280</f>
        <v>3.D.2.b.ii.1.</v>
      </c>
      <c r="B181" s="140" t="str">
        <f>CO2eq!B280</f>
        <v>Estiércol animal aplicado a los suelos</v>
      </c>
      <c r="C181" s="94">
        <f>CO2eq!AE280</f>
        <v>2.0752741790865308</v>
      </c>
      <c r="D181" s="94">
        <f t="shared" si="2"/>
        <v>2.0752741790865308</v>
      </c>
    </row>
    <row r="182" spans="1:4" x14ac:dyDescent="0.25">
      <c r="A182" s="140" t="str">
        <f>CO2eq!A281</f>
        <v>3.D.2.b.ii.2.</v>
      </c>
      <c r="B182" s="140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0" t="str">
        <f>CO2eq!A282</f>
        <v>3.D.2.b.ii.3.</v>
      </c>
      <c r="B183" s="140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0" t="str">
        <f>CO2eq!A283</f>
        <v>3.D.2.b.iii.</v>
      </c>
      <c r="B184" s="140" t="str">
        <f>CO2eq!B283</f>
        <v>Orina y estiércol depositado por animales de pastoreo</v>
      </c>
      <c r="C184" s="94">
        <f>CO2eq!AE283</f>
        <v>7.7775488230584875</v>
      </c>
      <c r="D184" s="94">
        <f t="shared" si="2"/>
        <v>7.7775488230584875</v>
      </c>
    </row>
    <row r="185" spans="1:4" x14ac:dyDescent="0.25">
      <c r="A185" s="140" t="str">
        <f>CO2eq!A284</f>
        <v>3.D.2.b.iv.</v>
      </c>
      <c r="B185" s="140" t="str">
        <f>CO2eq!B284</f>
        <v>Residuos de cosechas</v>
      </c>
      <c r="C185" s="94">
        <f>CO2eq!AE284</f>
        <v>16.252903767465799</v>
      </c>
      <c r="D185" s="94">
        <f t="shared" si="2"/>
        <v>16.252903767465799</v>
      </c>
    </row>
    <row r="186" spans="1:4" x14ac:dyDescent="0.25">
      <c r="A186" s="140" t="str">
        <f>CO2eq!A285</f>
        <v>3.D.2.b.v.</v>
      </c>
      <c r="B186" s="140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0" t="str">
        <f>CO2eq!A286</f>
        <v>3.E.</v>
      </c>
      <c r="B187" s="140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3" t="str">
        <f>CO2eq!A287</f>
        <v>3.F.</v>
      </c>
      <c r="B188" s="143" t="str">
        <f>CO2eq!B287</f>
        <v>Quema de residuos agrícola en el campo</v>
      </c>
      <c r="C188" s="33">
        <f>CO2eq!AE287</f>
        <v>4.8540961919095675</v>
      </c>
      <c r="D188" s="94">
        <f t="shared" si="2"/>
        <v>4.8540961919095675</v>
      </c>
    </row>
    <row r="189" spans="1:4" x14ac:dyDescent="0.25">
      <c r="A189" s="143" t="str">
        <f>CO2eq!A291</f>
        <v>3.G.</v>
      </c>
      <c r="B189" s="143" t="str">
        <f>CO2eq!B291</f>
        <v>Encalado</v>
      </c>
      <c r="C189" s="33">
        <f>CO2eq!AE291</f>
        <v>7.5055992000000007</v>
      </c>
      <c r="D189" s="94">
        <f t="shared" si="2"/>
        <v>7.5055992000000007</v>
      </c>
    </row>
    <row r="190" spans="1:4" x14ac:dyDescent="0.25">
      <c r="A190" s="140" t="str">
        <f>CO2eq!A294</f>
        <v>3.H.</v>
      </c>
      <c r="B190" s="140" t="str">
        <f>CO2eq!B294</f>
        <v>Aplicación de urea</v>
      </c>
      <c r="C190" s="94">
        <f>CO2eq!AE294</f>
        <v>27.141235001254486</v>
      </c>
      <c r="D190" s="94">
        <f t="shared" si="2"/>
        <v>27.141235001254486</v>
      </c>
    </row>
    <row r="191" spans="1:4" x14ac:dyDescent="0.25">
      <c r="A191" s="140" t="str">
        <f>CO2eq!A295</f>
        <v>3.I.</v>
      </c>
      <c r="B191" s="140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0" t="str">
        <f>CO2eq!A296</f>
        <v>3.J.</v>
      </c>
      <c r="B192" s="140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0" t="str">
        <f>CO2eq!A301</f>
        <v>4.A.1.a.i.</v>
      </c>
      <c r="B193" s="140" t="str">
        <f>CO2eq!B301</f>
        <v>Bosque nativo</v>
      </c>
      <c r="C193" s="94">
        <f>CO2eq!AE301</f>
        <v>-5692.2749361060487</v>
      </c>
      <c r="D193" s="94">
        <f t="shared" si="2"/>
        <v>5692.2749361060487</v>
      </c>
    </row>
    <row r="194" spans="1:4" x14ac:dyDescent="0.25">
      <c r="A194" s="143" t="str">
        <f>CO2eq!A341</f>
        <v>4.A.1.a.ii.</v>
      </c>
      <c r="B194" s="143" t="str">
        <f>CO2eq!B341</f>
        <v>Plantaciones forestales</v>
      </c>
      <c r="C194" s="33">
        <f>CO2eq!AE341</f>
        <v>-14036.43146628447</v>
      </c>
      <c r="D194" s="94">
        <f t="shared" si="2"/>
        <v>14036.43146628447</v>
      </c>
    </row>
    <row r="195" spans="1:4" x14ac:dyDescent="0.25">
      <c r="A195" s="140" t="str">
        <f>CO2eq!A350</f>
        <v>4.A.1.b.i.</v>
      </c>
      <c r="B195" s="140" t="str">
        <f>CO2eq!B350</f>
        <v>Cosecha</v>
      </c>
      <c r="C195" s="94">
        <f>CO2eq!AE350</f>
        <v>25714.81963235249</v>
      </c>
      <c r="D195" s="94">
        <f t="shared" ref="D195:D238" si="3">ABS(C195)</f>
        <v>25714.81963235249</v>
      </c>
    </row>
    <row r="196" spans="1:4" x14ac:dyDescent="0.25">
      <c r="A196" s="140" t="str">
        <f>CO2eq!A356</f>
        <v>4.A.1.b.ii.1.</v>
      </c>
      <c r="B196" s="140" t="str">
        <f>CO2eq!B356</f>
        <v>Leña especies nativas</v>
      </c>
      <c r="C196" s="94">
        <f>CO2eq!AE356</f>
        <v>399.4499437537761</v>
      </c>
      <c r="D196" s="94">
        <f t="shared" si="3"/>
        <v>399.4499437537761</v>
      </c>
    </row>
    <row r="197" spans="1:4" x14ac:dyDescent="0.25">
      <c r="A197" s="140" t="str">
        <f>CO2eq!A357</f>
        <v>4.A.1.b.ii.2.</v>
      </c>
      <c r="B197" s="140" t="str">
        <f>CO2eq!B357</f>
        <v>Leña especies exótica</v>
      </c>
      <c r="C197" s="94">
        <f>CO2eq!AE357</f>
        <v>2434.3424971675913</v>
      </c>
      <c r="D197" s="94">
        <f t="shared" si="3"/>
        <v>2434.3424971675913</v>
      </c>
    </row>
    <row r="198" spans="1:4" x14ac:dyDescent="0.25">
      <c r="A198" s="143" t="str">
        <f>CO2eq!A359</f>
        <v>4.A.1.b.iii.1.</v>
      </c>
      <c r="B198" s="143" t="str">
        <f>CO2eq!B359</f>
        <v>Incendios</v>
      </c>
      <c r="C198" s="33">
        <f>CO2eq!AE359</f>
        <v>378.41731869725163</v>
      </c>
      <c r="D198" s="94">
        <f t="shared" si="3"/>
        <v>378.41731869725163</v>
      </c>
    </row>
    <row r="199" spans="1:4" x14ac:dyDescent="0.25">
      <c r="A199" s="143" t="str">
        <f>CO2eq!A364</f>
        <v>4.A.1.c.</v>
      </c>
      <c r="B199" s="143" t="str">
        <f>CO2eq!B364</f>
        <v>Tierras forestales con cambio de vegetación</v>
      </c>
      <c r="C199" s="33">
        <f>CO2eq!AE364</f>
        <v>-1455.9370408862881</v>
      </c>
      <c r="D199" s="94">
        <f t="shared" si="3"/>
        <v>1455.9370408862881</v>
      </c>
    </row>
    <row r="200" spans="1:4" x14ac:dyDescent="0.25">
      <c r="A200" s="140" t="str">
        <f>CO2eq!A369</f>
        <v>4.A.2.a.i.</v>
      </c>
      <c r="B200" s="140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0" t="str">
        <f>CO2eq!A370</f>
        <v>4.A.2.a.ii.</v>
      </c>
      <c r="B201" s="140" t="str">
        <f>CO2eq!B370</f>
        <v>Tierras de cultivo convertidas en plantaciones forestales</v>
      </c>
      <c r="C201" s="94">
        <f>CO2eq!AE370</f>
        <v>-4273.8873118717174</v>
      </c>
      <c r="D201" s="94">
        <f t="shared" si="3"/>
        <v>4273.8873118717174</v>
      </c>
    </row>
    <row r="202" spans="1:4" x14ac:dyDescent="0.25">
      <c r="A202" s="140" t="str">
        <f>CO2eq!A372</f>
        <v>4.A.2.b.i.</v>
      </c>
      <c r="B202" s="140" t="str">
        <f>CO2eq!B372</f>
        <v>Pastizales convertidos en bosque nativo</v>
      </c>
      <c r="C202" s="94">
        <f>CO2eq!AE372</f>
        <v>42.058895705986878</v>
      </c>
      <c r="D202" s="94">
        <f t="shared" si="3"/>
        <v>42.058895705986878</v>
      </c>
    </row>
    <row r="203" spans="1:4" x14ac:dyDescent="0.25">
      <c r="A203" s="140" t="str">
        <f>CO2eq!A373</f>
        <v>4.A.2.b.ii.</v>
      </c>
      <c r="B203" s="140" t="str">
        <f>CO2eq!B373</f>
        <v>Pastizales convertidos en plantaciones forestales</v>
      </c>
      <c r="C203" s="94">
        <f>CO2eq!AE373</f>
        <v>-2709.5498449855236</v>
      </c>
      <c r="D203" s="94">
        <f t="shared" si="3"/>
        <v>2709.5498449855236</v>
      </c>
    </row>
    <row r="204" spans="1:4" x14ac:dyDescent="0.25">
      <c r="A204" s="140" t="str">
        <f>CO2eq!A375</f>
        <v>4.A.2.c.i.</v>
      </c>
      <c r="B204" s="140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0" t="str">
        <f>CO2eq!A376</f>
        <v>4.A.2.c.ii.</v>
      </c>
      <c r="B205" s="140" t="str">
        <f>CO2eq!B376</f>
        <v>Humedales convertidos en plantaciones forestales</v>
      </c>
      <c r="C205" s="94">
        <f>CO2eq!AE376</f>
        <v>-23.830257187974428</v>
      </c>
      <c r="D205" s="94">
        <f t="shared" si="3"/>
        <v>23.830257187974428</v>
      </c>
    </row>
    <row r="206" spans="1:4" x14ac:dyDescent="0.25">
      <c r="A206" s="140" t="str">
        <f>CO2eq!A378</f>
        <v>4.A.2.d.i.</v>
      </c>
      <c r="B206" s="140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0" t="str">
        <f>CO2eq!A379</f>
        <v>4.A.2.d.ii.</v>
      </c>
      <c r="B207" s="140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0" t="str">
        <f>CO2eq!A381</f>
        <v>4.A.2.e.i.</v>
      </c>
      <c r="B208" s="140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0" t="str">
        <f>CO2eq!A382</f>
        <v>4.A.2.e.ii.</v>
      </c>
      <c r="B209" s="140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0" t="str">
        <f>CO2eq!A384</f>
        <v>4.B.1.</v>
      </c>
      <c r="B210" s="140" t="str">
        <f>CO2eq!B384</f>
        <v>Tierras de cultivo que permanecen como tales</v>
      </c>
      <c r="C210" s="94">
        <f>CO2eq!AE384</f>
        <v>7.1865838799999998E-2</v>
      </c>
      <c r="D210" s="94">
        <f t="shared" si="3"/>
        <v>7.1865838799999998E-2</v>
      </c>
    </row>
    <row r="211" spans="1:4" x14ac:dyDescent="0.25">
      <c r="A211" s="143" t="str">
        <f>CO2eq!A385</f>
        <v>4.B.2.</v>
      </c>
      <c r="B211" s="143" t="str">
        <f>CO2eq!B385</f>
        <v>Tierras convertidas en tierras de cultivo</v>
      </c>
      <c r="C211" s="33">
        <f>CO2eq!AE385</f>
        <v>134.54948149475959</v>
      </c>
      <c r="D211" s="94">
        <f t="shared" si="3"/>
        <v>134.54948149475959</v>
      </c>
    </row>
    <row r="212" spans="1:4" x14ac:dyDescent="0.25">
      <c r="A212" s="140" t="str">
        <f>CO2eq!A392</f>
        <v>4.C.1.</v>
      </c>
      <c r="B212" s="140" t="str">
        <f>CO2eq!B392</f>
        <v>Pastizales que permanecen como tales</v>
      </c>
      <c r="C212" s="94">
        <f>CO2eq!AE392</f>
        <v>0.45621155453875201</v>
      </c>
      <c r="D212" s="94">
        <f t="shared" si="3"/>
        <v>0.45621155453875201</v>
      </c>
    </row>
    <row r="213" spans="1:4" x14ac:dyDescent="0.25">
      <c r="A213" s="143" t="str">
        <f>CO2eq!A393</f>
        <v>4.C.2.</v>
      </c>
      <c r="B213" s="143" t="str">
        <f>CO2eq!B393</f>
        <v>Tierras convertidas en pastizales</v>
      </c>
      <c r="C213" s="33">
        <f>CO2eq!AE393</f>
        <v>475.50057564264188</v>
      </c>
      <c r="D213" s="94">
        <f t="shared" si="3"/>
        <v>475.50057564264188</v>
      </c>
    </row>
    <row r="214" spans="1:4" x14ac:dyDescent="0.25">
      <c r="A214" s="140" t="str">
        <f>CO2eq!A400</f>
        <v>4.D.1.</v>
      </c>
      <c r="B214" s="140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3" t="str">
        <f>CO2eq!A401</f>
        <v>4.D.2.</v>
      </c>
      <c r="B215" s="143" t="str">
        <f>CO2eq!B401</f>
        <v>Tierras convertidas en humedales</v>
      </c>
      <c r="C215" s="33">
        <f>CO2eq!AE401</f>
        <v>1.4810533188995088</v>
      </c>
      <c r="D215" s="94">
        <f t="shared" si="3"/>
        <v>1.4810533188995088</v>
      </c>
    </row>
    <row r="216" spans="1:4" x14ac:dyDescent="0.25">
      <c r="A216" s="140" t="str">
        <f>CO2eq!A408</f>
        <v>4.E.1.</v>
      </c>
      <c r="B216" s="140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3" t="str">
        <f>CO2eq!A409</f>
        <v>4.E.2.</v>
      </c>
      <c r="B217" s="143" t="str">
        <f>CO2eq!B409</f>
        <v>Tierras convertidas en asentamientos</v>
      </c>
      <c r="C217" s="33">
        <f>CO2eq!AE409</f>
        <v>57.597070203026789</v>
      </c>
      <c r="D217" s="94">
        <f t="shared" si="3"/>
        <v>57.597070203026789</v>
      </c>
    </row>
    <row r="218" spans="1:4" x14ac:dyDescent="0.25">
      <c r="A218" s="140" t="str">
        <f>CO2eq!A416</f>
        <v>4.F.1.</v>
      </c>
      <c r="B218" s="140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3" t="str">
        <f>CO2eq!A417</f>
        <v>4.F.2.</v>
      </c>
      <c r="B219" s="143" t="str">
        <f>CO2eq!B417</f>
        <v>Tierras convertidas en otras tierras</v>
      </c>
      <c r="C219" s="33">
        <f>CO2eq!AE417</f>
        <v>22.412431711232866</v>
      </c>
      <c r="D219" s="94">
        <f t="shared" si="3"/>
        <v>22.412431711232866</v>
      </c>
    </row>
    <row r="220" spans="1:4" x14ac:dyDescent="0.25">
      <c r="A220" s="140" t="str">
        <f>CO2eq!A423</f>
        <v>4.G.</v>
      </c>
      <c r="B220" s="140" t="str">
        <f>CO2eq!B423</f>
        <v>Productos de madera recolectada</v>
      </c>
      <c r="C220" s="94">
        <f>CO2eq!AE423</f>
        <v>-2662.9527607960517</v>
      </c>
      <c r="D220" s="94">
        <f t="shared" si="3"/>
        <v>2662.9527607960517</v>
      </c>
    </row>
    <row r="221" spans="1:4" x14ac:dyDescent="0.25">
      <c r="A221" s="140" t="str">
        <f>CO2eq!A424</f>
        <v>4.H.</v>
      </c>
      <c r="B221" s="140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3" t="str">
        <f>CO2eq!A426</f>
        <v>5.A.</v>
      </c>
      <c r="B222" s="143" t="str">
        <f>CO2eq!B426</f>
        <v>Disposición de residuos sólidos</v>
      </c>
      <c r="C222" s="33">
        <f>CO2eq!AE426</f>
        <v>634.42227130636059</v>
      </c>
      <c r="D222" s="94">
        <f t="shared" si="3"/>
        <v>634.42227130636059</v>
      </c>
    </row>
    <row r="223" spans="1:4" x14ac:dyDescent="0.25">
      <c r="A223" s="140" t="str">
        <f>CO2eq!A430</f>
        <v>5.B.</v>
      </c>
      <c r="B223" s="140" t="str">
        <f>CO2eq!B430</f>
        <v>Tratamiento biológico de residuos sólidos</v>
      </c>
      <c r="C223" s="94">
        <f>CO2eq!AE430</f>
        <v>0</v>
      </c>
      <c r="D223" s="94">
        <f t="shared" si="3"/>
        <v>0</v>
      </c>
    </row>
    <row r="224" spans="1:4" x14ac:dyDescent="0.25">
      <c r="A224" s="140" t="str">
        <f>CO2eq!A432</f>
        <v>5.C.1.</v>
      </c>
      <c r="B224" s="140" t="str">
        <f>CO2eq!B432</f>
        <v>Incineración de residuos</v>
      </c>
      <c r="C224" s="94">
        <f>CO2eq!AE432</f>
        <v>8.829036450000001E-3</v>
      </c>
      <c r="D224" s="94">
        <f t="shared" si="3"/>
        <v>8.829036450000001E-3</v>
      </c>
    </row>
    <row r="225" spans="1:4" x14ac:dyDescent="0.25">
      <c r="A225" s="140" t="str">
        <f>CO2eq!A433</f>
        <v>5.C.2.</v>
      </c>
      <c r="B225" s="140" t="str">
        <f>CO2eq!B433</f>
        <v>Incineración abierta de residuos</v>
      </c>
      <c r="C225" s="94">
        <f>CO2eq!AE433</f>
        <v>9.110584601153322</v>
      </c>
      <c r="D225" s="94">
        <f t="shared" si="3"/>
        <v>9.110584601153322</v>
      </c>
    </row>
    <row r="226" spans="1:4" x14ac:dyDescent="0.25">
      <c r="A226" s="140" t="str">
        <f>CO2eq!A435</f>
        <v>5.D.1.</v>
      </c>
      <c r="B226" s="140" t="str">
        <f>CO2eq!B435</f>
        <v>Tratamiento y descarga de aguas residuales domésticas</v>
      </c>
      <c r="C226" s="94">
        <f>CO2eq!AE435</f>
        <v>167.37919424660575</v>
      </c>
      <c r="D226" s="94">
        <f t="shared" si="3"/>
        <v>167.37919424660575</v>
      </c>
    </row>
    <row r="227" spans="1:4" x14ac:dyDescent="0.25">
      <c r="A227" s="140" t="str">
        <f>CO2eq!A436</f>
        <v>5.D.2.</v>
      </c>
      <c r="B227" s="140" t="str">
        <f>CO2eq!B436</f>
        <v>Tratamiento y descarga de aguas residuales industriales</v>
      </c>
      <c r="C227" s="94">
        <f>CO2eq!AE436</f>
        <v>30.036671430662377</v>
      </c>
      <c r="D227" s="94">
        <f t="shared" si="3"/>
        <v>30.036671430662377</v>
      </c>
    </row>
    <row r="228" spans="1:4" x14ac:dyDescent="0.25">
      <c r="A228" s="140" t="str">
        <f>CO2eq!A437</f>
        <v>5.E.</v>
      </c>
      <c r="B228" s="140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539.2758723370697</v>
      </c>
      <c r="D229" s="94">
        <f t="shared" si="3"/>
        <v>539.2758723370697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269.93689272943266</v>
      </c>
      <c r="D230" s="94">
        <f t="shared" si="3"/>
        <v>269.93689272943266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1208.4891522506462</v>
      </c>
      <c r="D231" s="94">
        <f t="shared" si="3"/>
        <v>1208.4891522506462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373.20332857878122</v>
      </c>
      <c r="D232" s="94">
        <f t="shared" si="3"/>
        <v>373.20332857878122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244.50973637942923</v>
      </c>
      <c r="D233" s="94">
        <f t="shared" si="3"/>
        <v>244.50973637942923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128.69359219935203</v>
      </c>
      <c r="D234" s="94">
        <f t="shared" si="3"/>
        <v>128.69359219935203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14.978447061614208</v>
      </c>
      <c r="D235" s="94">
        <f t="shared" si="3"/>
        <v>14.978447061614208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0.23952875900220183</v>
      </c>
      <c r="D236" s="94">
        <f t="shared" si="3"/>
        <v>0.23952875900220183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3.8753820414721893</v>
      </c>
      <c r="D237" s="94">
        <f t="shared" si="3"/>
        <v>3.8753820414721893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2021-05-31T18:13:13Z</dcterms:modified>
  <cp:category/>
  <cp:contentStatus/>
</cp:coreProperties>
</file>