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130" yWindow="180" windowWidth="13980" windowHeight="12570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2" i="67" l="1"/>
  <c r="F62" i="67"/>
  <c r="G62" i="67"/>
  <c r="H62" i="67"/>
  <c r="I62" i="67"/>
  <c r="J62" i="67"/>
  <c r="K62" i="67"/>
  <c r="L62" i="67"/>
  <c r="M62" i="67"/>
  <c r="N62" i="67"/>
  <c r="O62" i="67"/>
  <c r="P62" i="67"/>
  <c r="Q62" i="67"/>
  <c r="R62" i="67"/>
  <c r="S62" i="67"/>
  <c r="T62" i="67"/>
  <c r="U62" i="67"/>
  <c r="V62" i="67"/>
  <c r="W62" i="67"/>
  <c r="X62" i="67"/>
  <c r="Y62" i="67"/>
  <c r="Z62" i="67"/>
  <c r="AA62" i="67"/>
  <c r="AB62" i="67"/>
  <c r="AC62" i="67"/>
  <c r="AD62" i="67"/>
  <c r="AE62" i="67"/>
  <c r="AF62" i="67"/>
  <c r="D62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T33" i="67"/>
  <c r="U33" i="67"/>
  <c r="V33" i="67"/>
  <c r="W33" i="67"/>
  <c r="X33" i="67"/>
  <c r="Y33" i="67"/>
  <c r="Z33" i="67"/>
  <c r="AA33" i="67"/>
  <c r="AB33" i="67"/>
  <c r="AC33" i="67"/>
  <c r="AD33" i="67"/>
  <c r="AE33" i="67"/>
  <c r="AF33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E34" i="66"/>
  <c r="G34" i="66"/>
  <c r="G33" i="66"/>
  <c r="F34" i="66"/>
  <c r="F33" i="66"/>
  <c r="D34" i="66"/>
  <c r="K34" i="66" s="1"/>
  <c r="D33" i="66"/>
  <c r="K33" i="66" s="1"/>
  <c r="D84" i="44" l="1"/>
  <c r="E84" i="44"/>
  <c r="F84" i="44"/>
  <c r="G84" i="44"/>
  <c r="H84" i="44"/>
  <c r="I84" i="44"/>
  <c r="J84" i="44"/>
  <c r="K84" i="44"/>
  <c r="L84" i="44"/>
  <c r="M84" i="44"/>
  <c r="N84" i="44"/>
  <c r="O84" i="44"/>
  <c r="P84" i="44"/>
  <c r="Q84" i="44"/>
  <c r="R84" i="44"/>
  <c r="S84" i="44"/>
  <c r="T84" i="44"/>
  <c r="U84" i="44"/>
  <c r="V84" i="44"/>
  <c r="W84" i="44"/>
  <c r="X84" i="44"/>
  <c r="Y84" i="44"/>
  <c r="Z84" i="44"/>
  <c r="AA84" i="44"/>
  <c r="AB84" i="44"/>
  <c r="AC84" i="44"/>
  <c r="AD84" i="44"/>
  <c r="AE84" i="44"/>
  <c r="C84" i="44"/>
  <c r="D4" i="44"/>
  <c r="E4" i="44"/>
  <c r="F4" i="44"/>
  <c r="G4" i="44"/>
  <c r="H4" i="44"/>
  <c r="I4" i="44"/>
  <c r="J4" i="44"/>
  <c r="K4" i="44"/>
  <c r="L4" i="44"/>
  <c r="M4" i="44"/>
  <c r="N4" i="44"/>
  <c r="O4" i="44"/>
  <c r="P4" i="44"/>
  <c r="Q4" i="44"/>
  <c r="R4" i="44"/>
  <c r="S4" i="44"/>
  <c r="T4" i="44"/>
  <c r="U4" i="44"/>
  <c r="V4" i="44"/>
  <c r="W4" i="44"/>
  <c r="X4" i="44"/>
  <c r="Y4" i="44"/>
  <c r="Z4" i="44"/>
  <c r="AA4" i="44"/>
  <c r="AB4" i="44"/>
  <c r="AC4" i="44"/>
  <c r="AD4" i="44"/>
  <c r="AE4" i="44"/>
  <c r="C4" i="44"/>
  <c r="C228" i="71" l="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C97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C237" i="70"/>
  <c r="B237" i="70"/>
  <c r="A237" i="70"/>
  <c r="C236" i="70"/>
  <c r="B236" i="70"/>
  <c r="A236" i="70"/>
  <c r="B235" i="70"/>
  <c r="A235" i="70"/>
  <c r="B234" i="70"/>
  <c r="A234" i="70"/>
  <c r="B233" i="70"/>
  <c r="A233" i="70"/>
  <c r="B232" i="70"/>
  <c r="A232" i="70"/>
  <c r="B231" i="70"/>
  <c r="A231" i="70"/>
  <c r="B230" i="70"/>
  <c r="A230" i="70"/>
  <c r="B229" i="70"/>
  <c r="A229" i="70"/>
  <c r="B228" i="70"/>
  <c r="A228" i="70"/>
  <c r="B227" i="70"/>
  <c r="A227" i="70"/>
  <c r="B226" i="70"/>
  <c r="A226" i="70"/>
  <c r="C225" i="70"/>
  <c r="B225" i="70"/>
  <c r="A225" i="70"/>
  <c r="C224" i="70"/>
  <c r="B224" i="70"/>
  <c r="A224" i="70"/>
  <c r="B223" i="70"/>
  <c r="A223" i="70"/>
  <c r="B222" i="70"/>
  <c r="A222" i="70"/>
  <c r="B221" i="70"/>
  <c r="A221" i="70"/>
  <c r="B220" i="70"/>
  <c r="A220" i="70"/>
  <c r="B219" i="70"/>
  <c r="A219" i="70"/>
  <c r="B218" i="70"/>
  <c r="A218" i="70"/>
  <c r="B217" i="70"/>
  <c r="A217" i="70"/>
  <c r="B216" i="70"/>
  <c r="A216" i="70"/>
  <c r="B215" i="70"/>
  <c r="A215" i="70"/>
  <c r="B214" i="70"/>
  <c r="A214" i="70"/>
  <c r="B213" i="70"/>
  <c r="A213" i="70"/>
  <c r="B212" i="70"/>
  <c r="A212" i="70"/>
  <c r="B211" i="70"/>
  <c r="A211" i="70"/>
  <c r="B210" i="70"/>
  <c r="A210" i="70"/>
  <c r="B209" i="70"/>
  <c r="A209" i="70"/>
  <c r="B208" i="70"/>
  <c r="A208" i="70"/>
  <c r="B207" i="70"/>
  <c r="A207" i="70"/>
  <c r="B206" i="70"/>
  <c r="A206" i="70"/>
  <c r="C205" i="70"/>
  <c r="B205" i="70"/>
  <c r="A205" i="70"/>
  <c r="C204" i="70"/>
  <c r="B204" i="70"/>
  <c r="A204" i="70"/>
  <c r="C203" i="70"/>
  <c r="D203" i="70" s="1"/>
  <c r="B203" i="70"/>
  <c r="A203" i="70"/>
  <c r="C202" i="70"/>
  <c r="B202" i="70"/>
  <c r="A202" i="70"/>
  <c r="C201" i="70"/>
  <c r="B201" i="70"/>
  <c r="A201" i="70"/>
  <c r="C200" i="70"/>
  <c r="B200" i="70"/>
  <c r="A200" i="70"/>
  <c r="C199" i="70"/>
  <c r="B199" i="70"/>
  <c r="A199" i="70"/>
  <c r="C198" i="70"/>
  <c r="B198" i="70"/>
  <c r="A198" i="70"/>
  <c r="C197" i="70"/>
  <c r="B197" i="70"/>
  <c r="A197" i="70"/>
  <c r="B196" i="70"/>
  <c r="A196" i="70"/>
  <c r="C195" i="70"/>
  <c r="D195" i="70" s="1"/>
  <c r="B195" i="70"/>
  <c r="A195" i="70"/>
  <c r="C194" i="70"/>
  <c r="B194" i="70"/>
  <c r="A194" i="70"/>
  <c r="C193" i="70"/>
  <c r="B193" i="70"/>
  <c r="A193" i="70"/>
  <c r="C192" i="70"/>
  <c r="B192" i="70"/>
  <c r="A192" i="70"/>
  <c r="C191" i="70"/>
  <c r="D191" i="70" s="1"/>
  <c r="B191" i="70"/>
  <c r="A191" i="70"/>
  <c r="C190" i="70"/>
  <c r="B190" i="70"/>
  <c r="A190" i="70"/>
  <c r="C189" i="70"/>
  <c r="B189" i="70"/>
  <c r="A189" i="70"/>
  <c r="C188" i="70"/>
  <c r="B188" i="70"/>
  <c r="A188" i="70"/>
  <c r="C187" i="70"/>
  <c r="B187" i="70"/>
  <c r="A187" i="70"/>
  <c r="C186" i="70"/>
  <c r="D186" i="70" s="1"/>
  <c r="B186" i="70"/>
  <c r="A186" i="70"/>
  <c r="C185" i="70"/>
  <c r="B185" i="70"/>
  <c r="A185" i="70"/>
  <c r="C184" i="70"/>
  <c r="B184" i="70"/>
  <c r="A184" i="70"/>
  <c r="B183" i="70"/>
  <c r="A183" i="70"/>
  <c r="C182" i="70"/>
  <c r="B182" i="70"/>
  <c r="A182" i="70"/>
  <c r="C181" i="70"/>
  <c r="B181" i="70"/>
  <c r="A181" i="70"/>
  <c r="C180" i="70"/>
  <c r="B180" i="70"/>
  <c r="A180" i="70"/>
  <c r="C179" i="70"/>
  <c r="B179" i="70"/>
  <c r="A179" i="70"/>
  <c r="C178" i="70"/>
  <c r="D178" i="70" s="1"/>
  <c r="B178" i="70"/>
  <c r="A178" i="70"/>
  <c r="C177" i="70"/>
  <c r="B177" i="70"/>
  <c r="A177" i="70"/>
  <c r="C176" i="70"/>
  <c r="B176" i="70"/>
  <c r="A176" i="70"/>
  <c r="B175" i="70"/>
  <c r="A175" i="70"/>
  <c r="B7" i="70"/>
  <c r="A7" i="70"/>
  <c r="C174" i="70"/>
  <c r="B174" i="70"/>
  <c r="A174" i="70"/>
  <c r="C173" i="70"/>
  <c r="B173" i="70"/>
  <c r="A173" i="70"/>
  <c r="C172" i="70"/>
  <c r="B172" i="70"/>
  <c r="A172" i="70"/>
  <c r="C171" i="70"/>
  <c r="D171" i="70" s="1"/>
  <c r="B171" i="70"/>
  <c r="A171" i="70"/>
  <c r="C170" i="70"/>
  <c r="B170" i="70"/>
  <c r="A170" i="70"/>
  <c r="B169" i="70"/>
  <c r="A169" i="70"/>
  <c r="C168" i="70"/>
  <c r="B168" i="70"/>
  <c r="A168" i="70"/>
  <c r="C167" i="70"/>
  <c r="B167" i="70"/>
  <c r="A167" i="70"/>
  <c r="B166" i="70"/>
  <c r="A166" i="70"/>
  <c r="C165" i="70"/>
  <c r="B165" i="70"/>
  <c r="A165" i="70"/>
  <c r="C164" i="70"/>
  <c r="B164" i="70"/>
  <c r="A164" i="70"/>
  <c r="C163" i="70"/>
  <c r="D163" i="70" s="1"/>
  <c r="B163" i="70"/>
  <c r="A163" i="70"/>
  <c r="C162" i="70"/>
  <c r="B162" i="70"/>
  <c r="A162" i="70"/>
  <c r="C161" i="70"/>
  <c r="B161" i="70"/>
  <c r="A161" i="70"/>
  <c r="C160" i="70"/>
  <c r="B160" i="70"/>
  <c r="A160" i="70"/>
  <c r="B159" i="70"/>
  <c r="A159" i="70"/>
  <c r="C158" i="70"/>
  <c r="B158" i="70"/>
  <c r="A158" i="70"/>
  <c r="B18" i="70"/>
  <c r="A18" i="70"/>
  <c r="B30" i="70"/>
  <c r="A30" i="70"/>
  <c r="B8" i="70"/>
  <c r="A8" i="70"/>
  <c r="B157" i="70"/>
  <c r="A157" i="70"/>
  <c r="B52" i="70"/>
  <c r="A52" i="70"/>
  <c r="B37" i="70"/>
  <c r="A37" i="70"/>
  <c r="B156" i="70"/>
  <c r="A156" i="70"/>
  <c r="B155" i="70"/>
  <c r="A155" i="70"/>
  <c r="B154" i="70"/>
  <c r="A154" i="70"/>
  <c r="B153" i="70"/>
  <c r="A153" i="70"/>
  <c r="B152" i="70"/>
  <c r="A152" i="70"/>
  <c r="B45" i="70"/>
  <c r="A45" i="70"/>
  <c r="B21" i="70"/>
  <c r="A21" i="70"/>
  <c r="B151" i="70"/>
  <c r="A151" i="70"/>
  <c r="B150" i="70"/>
  <c r="A150" i="70"/>
  <c r="B149" i="70"/>
  <c r="A149" i="70"/>
  <c r="B148" i="70"/>
  <c r="A148" i="70"/>
  <c r="B147" i="70"/>
  <c r="A147" i="70"/>
  <c r="B146" i="70"/>
  <c r="A146" i="70"/>
  <c r="B145" i="70"/>
  <c r="A145" i="70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138" i="70"/>
  <c r="A138" i="70"/>
  <c r="B137" i="70"/>
  <c r="A137" i="70"/>
  <c r="B136" i="70"/>
  <c r="A136" i="70"/>
  <c r="B135" i="70"/>
  <c r="A135" i="70"/>
  <c r="B134" i="70"/>
  <c r="A134" i="70"/>
  <c r="B133" i="70"/>
  <c r="A133" i="70"/>
  <c r="B132" i="70"/>
  <c r="A132" i="70"/>
  <c r="B131" i="70"/>
  <c r="A131" i="70"/>
  <c r="B99" i="70"/>
  <c r="A99" i="70"/>
  <c r="B95" i="70"/>
  <c r="A95" i="70"/>
  <c r="B84" i="70"/>
  <c r="A84" i="70"/>
  <c r="B130" i="70"/>
  <c r="A130" i="70"/>
  <c r="B79" i="70"/>
  <c r="A79" i="70"/>
  <c r="B5" i="70"/>
  <c r="A5" i="70"/>
  <c r="B129" i="70"/>
  <c r="A129" i="70"/>
  <c r="B128" i="70"/>
  <c r="A128" i="70"/>
  <c r="B49" i="70"/>
  <c r="A49" i="70"/>
  <c r="B127" i="70"/>
  <c r="A127" i="70"/>
  <c r="B34" i="70"/>
  <c r="A34" i="70"/>
  <c r="B126" i="70"/>
  <c r="A126" i="70"/>
  <c r="B125" i="70"/>
  <c r="A125" i="70"/>
  <c r="B96" i="70"/>
  <c r="A96" i="70"/>
  <c r="B124" i="70"/>
  <c r="A124" i="70"/>
  <c r="B123" i="70"/>
  <c r="A123" i="70"/>
  <c r="B122" i="70"/>
  <c r="A122" i="70"/>
  <c r="B32" i="70"/>
  <c r="A32" i="70"/>
  <c r="B121" i="70"/>
  <c r="A121" i="70"/>
  <c r="B120" i="70"/>
  <c r="A120" i="70"/>
  <c r="B24" i="70"/>
  <c r="A24" i="70"/>
  <c r="B98" i="70"/>
  <c r="A98" i="70"/>
  <c r="B119" i="70"/>
  <c r="A119" i="70"/>
  <c r="B118" i="70"/>
  <c r="A118" i="70"/>
  <c r="B93" i="70"/>
  <c r="A93" i="70"/>
  <c r="B94" i="70"/>
  <c r="A94" i="70"/>
  <c r="B117" i="70"/>
  <c r="A117" i="70"/>
  <c r="B22" i="70"/>
  <c r="A22" i="70"/>
  <c r="B100" i="70"/>
  <c r="A100" i="70"/>
  <c r="B97" i="70"/>
  <c r="A97" i="70"/>
  <c r="B92" i="70"/>
  <c r="A92" i="70"/>
  <c r="B87" i="70"/>
  <c r="A87" i="70"/>
  <c r="B82" i="70"/>
  <c r="A82" i="70"/>
  <c r="B75" i="70"/>
  <c r="A75" i="70"/>
  <c r="B72" i="70"/>
  <c r="A72" i="70"/>
  <c r="B81" i="70"/>
  <c r="A81" i="70"/>
  <c r="B88" i="70"/>
  <c r="A88" i="70"/>
  <c r="B116" i="70"/>
  <c r="A116" i="70"/>
  <c r="B44" i="70"/>
  <c r="A44" i="70"/>
  <c r="B73" i="70"/>
  <c r="A73" i="70"/>
  <c r="B85" i="70"/>
  <c r="A85" i="70"/>
  <c r="B76" i="70"/>
  <c r="A76" i="70"/>
  <c r="B90" i="70"/>
  <c r="A90" i="70"/>
  <c r="B80" i="70"/>
  <c r="A80" i="70"/>
  <c r="B86" i="70"/>
  <c r="A86" i="70"/>
  <c r="B70" i="70"/>
  <c r="A70" i="70"/>
  <c r="B62" i="70"/>
  <c r="A62" i="70"/>
  <c r="B114" i="70"/>
  <c r="A114" i="70"/>
  <c r="B67" i="70"/>
  <c r="A67" i="70"/>
  <c r="B77" i="70"/>
  <c r="A77" i="70"/>
  <c r="B74" i="70"/>
  <c r="A74" i="70"/>
  <c r="B83" i="70"/>
  <c r="A83" i="70"/>
  <c r="B66" i="70"/>
  <c r="A66" i="70"/>
  <c r="B71" i="70"/>
  <c r="A71" i="70"/>
  <c r="B64" i="70"/>
  <c r="A64" i="70"/>
  <c r="B113" i="70"/>
  <c r="A113" i="70"/>
  <c r="B112" i="70"/>
  <c r="A112" i="70"/>
  <c r="B91" i="70"/>
  <c r="A91" i="70"/>
  <c r="B58" i="70"/>
  <c r="A58" i="70"/>
  <c r="B111" i="70"/>
  <c r="A111" i="70"/>
  <c r="B63" i="70"/>
  <c r="A63" i="70"/>
  <c r="B54" i="70"/>
  <c r="A54" i="70"/>
  <c r="B69" i="70"/>
  <c r="A69" i="70"/>
  <c r="B48" i="70"/>
  <c r="A48" i="70"/>
  <c r="B78" i="70"/>
  <c r="A78" i="70"/>
  <c r="B60" i="70"/>
  <c r="A60" i="70"/>
  <c r="B110" i="70"/>
  <c r="A110" i="70"/>
  <c r="B43" i="70"/>
  <c r="A43" i="70"/>
  <c r="B61" i="70"/>
  <c r="A61" i="70"/>
  <c r="B57" i="70"/>
  <c r="A57" i="70"/>
  <c r="B11" i="70"/>
  <c r="A11" i="70"/>
  <c r="B53" i="70"/>
  <c r="A53" i="70"/>
  <c r="B109" i="70"/>
  <c r="A109" i="70"/>
  <c r="B108" i="70"/>
  <c r="A108" i="70"/>
  <c r="B68" i="70"/>
  <c r="A68" i="70"/>
  <c r="B40" i="70"/>
  <c r="A40" i="70"/>
  <c r="B47" i="70"/>
  <c r="A47" i="70"/>
  <c r="B42" i="70"/>
  <c r="A42" i="70"/>
  <c r="B38" i="70"/>
  <c r="A38" i="70"/>
  <c r="B35" i="70"/>
  <c r="A35" i="70"/>
  <c r="B107" i="70"/>
  <c r="A107" i="70"/>
  <c r="B65" i="70"/>
  <c r="A65" i="70"/>
  <c r="B50" i="70"/>
  <c r="A50" i="70"/>
  <c r="B106" i="70"/>
  <c r="A106" i="70"/>
  <c r="B41" i="70"/>
  <c r="A41" i="70"/>
  <c r="B39" i="70"/>
  <c r="A39" i="70"/>
  <c r="B29" i="70"/>
  <c r="A29" i="70"/>
  <c r="B46" i="70"/>
  <c r="A46" i="70"/>
  <c r="B27" i="70"/>
  <c r="A27" i="70"/>
  <c r="B105" i="70"/>
  <c r="A105" i="70"/>
  <c r="B89" i="70"/>
  <c r="A89" i="70"/>
  <c r="B23" i="70"/>
  <c r="A23" i="70"/>
  <c r="B15" i="70"/>
  <c r="A15" i="70"/>
  <c r="B31" i="70"/>
  <c r="A31" i="70"/>
  <c r="B19" i="70"/>
  <c r="A19" i="70"/>
  <c r="B6" i="70"/>
  <c r="A6" i="70"/>
  <c r="B26" i="70"/>
  <c r="A26" i="70"/>
  <c r="B16" i="70"/>
  <c r="A16" i="70"/>
  <c r="B25" i="70"/>
  <c r="A25" i="70"/>
  <c r="B20" i="70"/>
  <c r="A20" i="70"/>
  <c r="B103" i="70"/>
  <c r="A103" i="70"/>
  <c r="B36" i="70"/>
  <c r="A36" i="70"/>
  <c r="B13" i="70"/>
  <c r="A13" i="70"/>
  <c r="B102" i="70"/>
  <c r="A102" i="70"/>
  <c r="B14" i="70"/>
  <c r="A14" i="70"/>
  <c r="B59" i="70"/>
  <c r="A59" i="70"/>
  <c r="B51" i="70"/>
  <c r="A51" i="70"/>
  <c r="B101" i="70"/>
  <c r="A101" i="70"/>
  <c r="B10" i="70"/>
  <c r="A10" i="70"/>
  <c r="B12" i="70"/>
  <c r="A12" i="70"/>
  <c r="B3" i="70"/>
  <c r="A3" i="70"/>
  <c r="C2" i="70"/>
  <c r="B2" i="70"/>
  <c r="A2" i="70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B238" i="70"/>
  <c r="A238" i="70"/>
  <c r="B9" i="70"/>
  <c r="A9" i="70"/>
  <c r="B115" i="70"/>
  <c r="A115" i="70"/>
  <c r="B56" i="70"/>
  <c r="A56" i="70"/>
  <c r="B33" i="70"/>
  <c r="A33" i="70"/>
  <c r="B28" i="70"/>
  <c r="A28" i="70"/>
  <c r="B17" i="70"/>
  <c r="A17" i="70"/>
  <c r="B104" i="70"/>
  <c r="A104" i="70"/>
  <c r="B55" i="70"/>
  <c r="A55" i="70"/>
  <c r="B4" i="70"/>
  <c r="A4" i="70"/>
  <c r="D228" i="71"/>
  <c r="D221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7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D237" i="70"/>
  <c r="D225" i="70"/>
  <c r="D224" i="70"/>
  <c r="D205" i="70"/>
  <c r="D204" i="70"/>
  <c r="D201" i="70"/>
  <c r="D200" i="70"/>
  <c r="D199" i="70"/>
  <c r="D197" i="70"/>
  <c r="D193" i="70"/>
  <c r="D192" i="70"/>
  <c r="D189" i="70"/>
  <c r="D188" i="70"/>
  <c r="D184" i="70"/>
  <c r="D182" i="70"/>
  <c r="D180" i="70"/>
  <c r="D176" i="70"/>
  <c r="D173" i="70"/>
  <c r="D167" i="70"/>
  <c r="D165" i="70"/>
  <c r="D161" i="70"/>
  <c r="D2" i="70"/>
  <c r="D158" i="70" l="1"/>
  <c r="D160" i="70"/>
  <c r="D162" i="70"/>
  <c r="D164" i="70"/>
  <c r="D168" i="70"/>
  <c r="D170" i="70"/>
  <c r="D172" i="70"/>
  <c r="D174" i="70"/>
  <c r="D177" i="70"/>
  <c r="D179" i="70"/>
  <c r="D181" i="70"/>
  <c r="D185" i="70"/>
  <c r="D187" i="70"/>
  <c r="D236" i="70"/>
  <c r="D190" i="70"/>
  <c r="D198" i="70"/>
  <c r="D194" i="70"/>
  <c r="D202" i="70"/>
  <c r="C65" i="67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I31" i="66"/>
  <c r="G25" i="68"/>
  <c r="G25" i="66"/>
  <c r="F31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J7" i="68"/>
  <c r="I7" i="68"/>
  <c r="H7" i="68"/>
  <c r="E7" i="68"/>
  <c r="J6" i="68"/>
  <c r="I6" i="68"/>
  <c r="H6" i="68"/>
  <c r="G6" i="68"/>
  <c r="F6" i="68"/>
  <c r="E6" i="68"/>
  <c r="D6" i="68"/>
  <c r="I5" i="68"/>
  <c r="H5" i="68"/>
  <c r="E5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37" i="66"/>
  <c r="S37" i="66" s="1"/>
  <c r="R18" i="66"/>
  <c r="S18" i="66" s="1"/>
  <c r="J32" i="66"/>
  <c r="I32" i="66"/>
  <c r="H32" i="66"/>
  <c r="I29" i="66"/>
  <c r="E29" i="66"/>
  <c r="R30" i="66"/>
  <c r="S30" i="66" s="1"/>
  <c r="J24" i="66"/>
  <c r="I24" i="66"/>
  <c r="H24" i="66"/>
  <c r="E24" i="66"/>
  <c r="J18" i="66"/>
  <c r="I18" i="66"/>
  <c r="H18" i="66"/>
  <c r="E18" i="66"/>
  <c r="J11" i="66"/>
  <c r="I11" i="66"/>
  <c r="H11" i="66"/>
  <c r="H7" i="66" s="1"/>
  <c r="E11" i="66"/>
  <c r="E7" i="66" s="1"/>
  <c r="J7" i="66"/>
  <c r="I7" i="66"/>
  <c r="J6" i="66"/>
  <c r="I6" i="66"/>
  <c r="H6" i="66"/>
  <c r="G6" i="66"/>
  <c r="F6" i="66"/>
  <c r="E6" i="66"/>
  <c r="D6" i="66"/>
  <c r="G26" i="66"/>
  <c r="F26" i="66"/>
  <c r="K26" i="66" s="1"/>
  <c r="R36" i="66" s="1"/>
  <c r="S36" i="66" s="1"/>
  <c r="E383" i="5"/>
  <c r="D383" i="5"/>
  <c r="C383" i="5"/>
  <c r="C364" i="5"/>
  <c r="D364" i="5"/>
  <c r="E364" i="5"/>
  <c r="F364" i="5"/>
  <c r="C367" i="5"/>
  <c r="D367" i="5"/>
  <c r="E367" i="5"/>
  <c r="F367" i="5"/>
  <c r="C368" i="5"/>
  <c r="D368" i="5"/>
  <c r="E368" i="5"/>
  <c r="F368" i="5"/>
  <c r="C371" i="5"/>
  <c r="D371" i="5"/>
  <c r="E371" i="5"/>
  <c r="F371" i="5"/>
  <c r="C374" i="5"/>
  <c r="D374" i="5"/>
  <c r="E374" i="5"/>
  <c r="F374" i="5"/>
  <c r="C377" i="5"/>
  <c r="D377" i="5"/>
  <c r="E377" i="5"/>
  <c r="F377" i="5"/>
  <c r="C380" i="5"/>
  <c r="D380" i="5"/>
  <c r="E380" i="5"/>
  <c r="F380" i="5"/>
  <c r="F383" i="5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R24" i="66" l="1"/>
  <c r="S24" i="66" s="1"/>
  <c r="C230" i="71"/>
  <c r="D230" i="71" s="1"/>
  <c r="C17" i="70"/>
  <c r="D17" i="70" s="1"/>
  <c r="R15" i="66"/>
  <c r="S15" i="66" s="1"/>
  <c r="C237" i="71"/>
  <c r="D237" i="71" s="1"/>
  <c r="C9" i="70"/>
  <c r="D9" i="70" s="1"/>
  <c r="C56" i="70"/>
  <c r="D56" i="70" s="1"/>
  <c r="C234" i="71"/>
  <c r="D234" i="71" s="1"/>
  <c r="R9" i="66"/>
  <c r="S9" i="66" s="1"/>
  <c r="C238" i="70"/>
  <c r="D238" i="70" s="1"/>
  <c r="C238" i="71"/>
  <c r="D238" i="71" s="1"/>
  <c r="I5" i="66"/>
  <c r="I2" i="66" s="1"/>
  <c r="R31" i="66"/>
  <c r="S31" i="66" s="1"/>
  <c r="C229" i="71"/>
  <c r="D229" i="71" s="1"/>
  <c r="C28" i="70"/>
  <c r="D28" i="70" s="1"/>
  <c r="R11" i="66"/>
  <c r="S11" i="66" s="1"/>
  <c r="C231" i="71"/>
  <c r="D231" i="71" s="1"/>
  <c r="C4" i="70"/>
  <c r="D4" i="70" s="1"/>
  <c r="C33" i="70"/>
  <c r="D33" i="70" s="1"/>
  <c r="C235" i="71"/>
  <c r="D235" i="71" s="1"/>
  <c r="R8" i="66"/>
  <c r="S8" i="66" s="1"/>
  <c r="C233" i="71"/>
  <c r="D233" i="71" s="1"/>
  <c r="C104" i="70"/>
  <c r="D104" i="70" s="1"/>
  <c r="R35" i="66"/>
  <c r="S35" i="66" s="1"/>
  <c r="C236" i="71"/>
  <c r="D236" i="71" s="1"/>
  <c r="C115" i="70"/>
  <c r="D115" i="70" s="1"/>
  <c r="C192" i="71"/>
  <c r="D192" i="71" s="1"/>
  <c r="C226" i="70"/>
  <c r="D226" i="70" s="1"/>
  <c r="K39" i="66"/>
  <c r="K35" i="66" s="1"/>
  <c r="N10" i="66" s="1"/>
  <c r="G26" i="68"/>
  <c r="F26" i="68"/>
  <c r="K26" i="68" s="1"/>
  <c r="D39" i="67"/>
  <c r="L39" i="67"/>
  <c r="T39" i="67"/>
  <c r="AB39" i="67"/>
  <c r="X39" i="67"/>
  <c r="K43" i="66"/>
  <c r="N11" i="66" s="1"/>
  <c r="R32" i="66"/>
  <c r="S32" i="66" s="1"/>
  <c r="I39" i="67"/>
  <c r="M39" i="67"/>
  <c r="Q39" i="67"/>
  <c r="U39" i="67"/>
  <c r="Y39" i="67"/>
  <c r="AE43" i="67"/>
  <c r="AE65" i="67" s="1"/>
  <c r="N43" i="69"/>
  <c r="N61" i="69" s="1"/>
  <c r="F39" i="69"/>
  <c r="AF43" i="69"/>
  <c r="AF61" i="69" s="1"/>
  <c r="W39" i="69"/>
  <c r="AC39" i="69"/>
  <c r="S39" i="69"/>
  <c r="X39" i="69"/>
  <c r="K39" i="67"/>
  <c r="O39" i="67"/>
  <c r="W39" i="67"/>
  <c r="AE39" i="67"/>
  <c r="N43" i="67"/>
  <c r="N65" i="67" s="1"/>
  <c r="Y43" i="67"/>
  <c r="Y65" i="67" s="1"/>
  <c r="AD43" i="67"/>
  <c r="AD65" i="67" s="1"/>
  <c r="M39" i="69"/>
  <c r="K43" i="68"/>
  <c r="N9" i="68" s="1"/>
  <c r="J5" i="68"/>
  <c r="I2" i="68" l="1"/>
  <c r="C232" i="71"/>
  <c r="D232" i="71" s="1"/>
  <c r="C55" i="70"/>
  <c r="D55" i="70" s="1"/>
  <c r="AA39" i="67"/>
  <c r="AA35" i="67" s="1"/>
  <c r="AA64" i="67" s="1"/>
  <c r="AC43" i="67"/>
  <c r="AC65" i="67" s="1"/>
  <c r="H39" i="67"/>
  <c r="H35" i="67" s="1"/>
  <c r="H64" i="67" s="1"/>
  <c r="M43" i="67"/>
  <c r="M65" i="67" s="1"/>
  <c r="E39" i="67"/>
  <c r="V43" i="67"/>
  <c r="V65" i="67" s="1"/>
  <c r="G39" i="67"/>
  <c r="G35" i="67" s="1"/>
  <c r="G64" i="67" s="1"/>
  <c r="J43" i="67"/>
  <c r="J65" i="67" s="1"/>
  <c r="R43" i="69"/>
  <c r="R61" i="69" s="1"/>
  <c r="R43" i="67"/>
  <c r="R65" i="67" s="1"/>
  <c r="Z43" i="67"/>
  <c r="Z65" i="67" s="1"/>
  <c r="S43" i="67"/>
  <c r="S65" i="67" s="1"/>
  <c r="M43" i="69"/>
  <c r="M61" i="69" s="1"/>
  <c r="D39" i="69"/>
  <c r="AF39" i="69"/>
  <c r="AF35" i="69" s="1"/>
  <c r="F43" i="69"/>
  <c r="F61" i="69" s="1"/>
  <c r="M35" i="67"/>
  <c r="M64" i="67" s="1"/>
  <c r="K35" i="67"/>
  <c r="K64" i="67" s="1"/>
  <c r="O43" i="67"/>
  <c r="O65" i="67" s="1"/>
  <c r="P39" i="67"/>
  <c r="P35" i="67" s="1"/>
  <c r="P64" i="67" s="1"/>
  <c r="K39" i="68"/>
  <c r="K35" i="68"/>
  <c r="N8" i="68" s="1"/>
  <c r="I43" i="67"/>
  <c r="I65" i="67" s="1"/>
  <c r="Q43" i="67"/>
  <c r="Q65" i="67" s="1"/>
  <c r="S39" i="67"/>
  <c r="S35" i="67" s="1"/>
  <c r="S64" i="67" s="1"/>
  <c r="W35" i="67"/>
  <c r="W64" i="67" s="1"/>
  <c r="AB39" i="69"/>
  <c r="AB35" i="69" s="1"/>
  <c r="W35" i="69"/>
  <c r="AC39" i="67"/>
  <c r="AC35" i="67" s="1"/>
  <c r="AC64" i="67" s="1"/>
  <c r="G43" i="67"/>
  <c r="G65" i="67" s="1"/>
  <c r="W43" i="67"/>
  <c r="W65" i="67" s="1"/>
  <c r="Y39" i="69"/>
  <c r="J43" i="69"/>
  <c r="J61" i="69" s="1"/>
  <c r="K39" i="69"/>
  <c r="K35" i="69" s="1"/>
  <c r="N39" i="69"/>
  <c r="N35" i="69" s="1"/>
  <c r="AD39" i="69"/>
  <c r="AD35" i="69" s="1"/>
  <c r="K43" i="69"/>
  <c r="K61" i="69" s="1"/>
  <c r="AB35" i="67"/>
  <c r="AB64" i="67" s="1"/>
  <c r="L35" i="67"/>
  <c r="L64" i="67" s="1"/>
  <c r="V39" i="67"/>
  <c r="V35" i="67" s="1"/>
  <c r="V64" i="67" s="1"/>
  <c r="F39" i="67"/>
  <c r="F35" i="67" s="1"/>
  <c r="F64" i="67" s="1"/>
  <c r="X43" i="67"/>
  <c r="X65" i="67" s="1"/>
  <c r="AF39" i="67"/>
  <c r="AF35" i="67" s="1"/>
  <c r="AF64" i="67" s="1"/>
  <c r="F43" i="67"/>
  <c r="F65" i="67" s="1"/>
  <c r="AE35" i="67"/>
  <c r="O35" i="67"/>
  <c r="O64" i="67" s="1"/>
  <c r="G39" i="69"/>
  <c r="G35" i="69" s="1"/>
  <c r="I39" i="69"/>
  <c r="I35" i="69" s="1"/>
  <c r="AE39" i="69"/>
  <c r="AE35" i="69" s="1"/>
  <c r="AE60" i="69" s="1"/>
  <c r="Q43" i="69"/>
  <c r="Q61" i="69" s="1"/>
  <c r="Z43" i="69"/>
  <c r="Z61" i="69" s="1"/>
  <c r="T43" i="69"/>
  <c r="T61" i="69" s="1"/>
  <c r="V43" i="69"/>
  <c r="V61" i="69" s="1"/>
  <c r="X35" i="67"/>
  <c r="R39" i="67"/>
  <c r="R35" i="67" s="1"/>
  <c r="R64" i="67" s="1"/>
  <c r="W60" i="69"/>
  <c r="P39" i="69"/>
  <c r="P35" i="69" s="1"/>
  <c r="R39" i="69"/>
  <c r="R35" i="69" s="1"/>
  <c r="Y35" i="69"/>
  <c r="O43" i="69"/>
  <c r="O61" i="69" s="1"/>
  <c r="AE43" i="69"/>
  <c r="AE61" i="69" s="1"/>
  <c r="L43" i="67"/>
  <c r="L65" i="67" s="1"/>
  <c r="AB43" i="67"/>
  <c r="AB65" i="67" s="1"/>
  <c r="D35" i="69"/>
  <c r="I35" i="67"/>
  <c r="I64" i="67" s="1"/>
  <c r="K43" i="67"/>
  <c r="K65" i="67" s="1"/>
  <c r="U35" i="67"/>
  <c r="U64" i="67" s="1"/>
  <c r="E35" i="67"/>
  <c r="E64" i="67" s="1"/>
  <c r="L39" i="69"/>
  <c r="U43" i="69"/>
  <c r="U61" i="69" s="1"/>
  <c r="Q39" i="69"/>
  <c r="Q35" i="69" s="1"/>
  <c r="AB43" i="69"/>
  <c r="AB61" i="69" s="1"/>
  <c r="H39" i="69"/>
  <c r="H35" i="69" s="1"/>
  <c r="P43" i="69"/>
  <c r="P61" i="69" s="1"/>
  <c r="O39" i="69"/>
  <c r="O35" i="69" s="1"/>
  <c r="X43" i="69"/>
  <c r="X61" i="69" s="1"/>
  <c r="U39" i="69"/>
  <c r="U35" i="69" s="1"/>
  <c r="F35" i="69"/>
  <c r="E43" i="69"/>
  <c r="E61" i="69" s="1"/>
  <c r="V39" i="69"/>
  <c r="V35" i="69" s="1"/>
  <c r="D43" i="69"/>
  <c r="D61" i="69" s="1"/>
  <c r="Y43" i="69"/>
  <c r="Y61" i="69" s="1"/>
  <c r="M35" i="69"/>
  <c r="AC35" i="69"/>
  <c r="S43" i="69"/>
  <c r="S61" i="69" s="1"/>
  <c r="E43" i="67"/>
  <c r="E65" i="67" s="1"/>
  <c r="T35" i="67"/>
  <c r="T64" i="67" s="1"/>
  <c r="D35" i="67"/>
  <c r="D64" i="67" s="1"/>
  <c r="AD39" i="67"/>
  <c r="AD35" i="67" s="1"/>
  <c r="AD64" i="67" s="1"/>
  <c r="N39" i="67"/>
  <c r="N35" i="67" s="1"/>
  <c r="N64" i="67" s="1"/>
  <c r="P43" i="67"/>
  <c r="P65" i="67" s="1"/>
  <c r="AF43" i="67"/>
  <c r="AF65" i="67" s="1"/>
  <c r="X35" i="69"/>
  <c r="AA43" i="69"/>
  <c r="AA61" i="69" s="1"/>
  <c r="H43" i="67"/>
  <c r="H65" i="67" s="1"/>
  <c r="Y35" i="67"/>
  <c r="Y64" i="67" s="1"/>
  <c r="AA43" i="67"/>
  <c r="AA65" i="67" s="1"/>
  <c r="Q35" i="67"/>
  <c r="Q64" i="67" s="1"/>
  <c r="H43" i="69"/>
  <c r="H61" i="69" s="1"/>
  <c r="AC43" i="69"/>
  <c r="AC61" i="69" s="1"/>
  <c r="T39" i="69"/>
  <c r="T35" i="69" s="1"/>
  <c r="E39" i="69"/>
  <c r="E35" i="69" s="1"/>
  <c r="AA39" i="69"/>
  <c r="AA35" i="69" s="1"/>
  <c r="L35" i="69"/>
  <c r="L43" i="69"/>
  <c r="L61" i="69" s="1"/>
  <c r="J39" i="69"/>
  <c r="J35" i="69" s="1"/>
  <c r="Z39" i="69"/>
  <c r="Z35" i="69" s="1"/>
  <c r="S35" i="69"/>
  <c r="I43" i="69"/>
  <c r="I61" i="69" s="1"/>
  <c r="AD43" i="69"/>
  <c r="AD61" i="69" s="1"/>
  <c r="G43" i="69"/>
  <c r="G61" i="69" s="1"/>
  <c r="W43" i="69"/>
  <c r="W61" i="69" s="1"/>
  <c r="U43" i="67"/>
  <c r="U65" i="67" s="1"/>
  <c r="Z39" i="67"/>
  <c r="Z35" i="67" s="1"/>
  <c r="Z64" i="67" s="1"/>
  <c r="J39" i="67"/>
  <c r="J35" i="67" s="1"/>
  <c r="J64" i="67" s="1"/>
  <c r="D43" i="67"/>
  <c r="D65" i="67" s="1"/>
  <c r="T43" i="67"/>
  <c r="T65" i="67" s="1"/>
  <c r="K6" i="66"/>
  <c r="G13" i="66"/>
  <c r="F13" i="66"/>
  <c r="D13" i="66"/>
  <c r="L6" i="67" l="1"/>
  <c r="L57" i="67" s="1"/>
  <c r="X6" i="67"/>
  <c r="X57" i="67" s="1"/>
  <c r="X64" i="67"/>
  <c r="AE6" i="67"/>
  <c r="AE57" i="67" s="1"/>
  <c r="AE64" i="67"/>
  <c r="G6" i="67"/>
  <c r="G57" i="67" s="1"/>
  <c r="K6" i="68"/>
  <c r="W6" i="67"/>
  <c r="W57" i="67" s="1"/>
  <c r="O6" i="67"/>
  <c r="O57" i="67" s="1"/>
  <c r="M6" i="67"/>
  <c r="M57" i="67" s="1"/>
  <c r="K13" i="66"/>
  <c r="R33" i="66" s="1"/>
  <c r="S33" i="66" s="1"/>
  <c r="K60" i="69"/>
  <c r="K6" i="69"/>
  <c r="K56" i="69" s="1"/>
  <c r="D23" i="66"/>
  <c r="D23" i="68"/>
  <c r="F23" i="68"/>
  <c r="F23" i="66"/>
  <c r="D22" i="68"/>
  <c r="D22" i="66"/>
  <c r="D20" i="66"/>
  <c r="D20" i="68"/>
  <c r="D9" i="66"/>
  <c r="D9" i="68"/>
  <c r="F20" i="66"/>
  <c r="F20" i="68"/>
  <c r="F9" i="66"/>
  <c r="F9" i="68"/>
  <c r="G22" i="68"/>
  <c r="G22" i="66"/>
  <c r="G23" i="68"/>
  <c r="G23" i="66"/>
  <c r="D8" i="66"/>
  <c r="D8" i="68"/>
  <c r="F22" i="68"/>
  <c r="F22" i="66"/>
  <c r="F8" i="68"/>
  <c r="F8" i="66"/>
  <c r="G20" i="68"/>
  <c r="G20" i="66"/>
  <c r="G9" i="68"/>
  <c r="G9" i="66"/>
  <c r="G8" i="68"/>
  <c r="G8" i="66"/>
  <c r="S6" i="67"/>
  <c r="S57" i="67" s="1"/>
  <c r="R6" i="67"/>
  <c r="R57" i="67" s="1"/>
  <c r="V6" i="67"/>
  <c r="V57" i="67" s="1"/>
  <c r="AC6" i="67"/>
  <c r="AC57" i="67" s="1"/>
  <c r="K6" i="67"/>
  <c r="K57" i="67" s="1"/>
  <c r="Q60" i="69"/>
  <c r="Q6" i="69"/>
  <c r="Q56" i="69" s="1"/>
  <c r="Z6" i="67"/>
  <c r="Z57" i="67" s="1"/>
  <c r="AD6" i="67"/>
  <c r="AD57" i="67" s="1"/>
  <c r="AA60" i="69"/>
  <c r="AA6" i="69"/>
  <c r="AA56" i="69" s="1"/>
  <c r="U60" i="69"/>
  <c r="U6" i="69"/>
  <c r="U56" i="69" s="1"/>
  <c r="Z60" i="69"/>
  <c r="Z6" i="69"/>
  <c r="Z56" i="69" s="1"/>
  <c r="J6" i="67"/>
  <c r="J57" i="67" s="1"/>
  <c r="N6" i="67"/>
  <c r="N57" i="67" s="1"/>
  <c r="V60" i="69"/>
  <c r="V6" i="69"/>
  <c r="V56" i="69" s="1"/>
  <c r="P6" i="69"/>
  <c r="P56" i="69" s="1"/>
  <c r="P60" i="69"/>
  <c r="P6" i="67"/>
  <c r="P57" i="67" s="1"/>
  <c r="S60" i="69"/>
  <c r="S6" i="69"/>
  <c r="S56" i="69" s="1"/>
  <c r="L6" i="69"/>
  <c r="L56" i="69" s="1"/>
  <c r="L60" i="69"/>
  <c r="E60" i="69"/>
  <c r="E6" i="69"/>
  <c r="E56" i="69" s="1"/>
  <c r="F6" i="67"/>
  <c r="F57" i="67" s="1"/>
  <c r="T6" i="67"/>
  <c r="T57" i="67" s="1"/>
  <c r="AC60" i="69"/>
  <c r="AC6" i="69"/>
  <c r="AC56" i="69" s="1"/>
  <c r="N60" i="69"/>
  <c r="N6" i="69"/>
  <c r="N56" i="69" s="1"/>
  <c r="E6" i="67"/>
  <c r="E57" i="67" s="1"/>
  <c r="AE6" i="69"/>
  <c r="AE56" i="69" s="1"/>
  <c r="D60" i="69"/>
  <c r="D6" i="69"/>
  <c r="D56" i="69" s="1"/>
  <c r="H60" i="69"/>
  <c r="H6" i="69"/>
  <c r="H56" i="69" s="1"/>
  <c r="O60" i="69"/>
  <c r="O6" i="69"/>
  <c r="O56" i="69" s="1"/>
  <c r="F60" i="69"/>
  <c r="F6" i="69"/>
  <c r="F56" i="69" s="1"/>
  <c r="J60" i="69"/>
  <c r="J6" i="69"/>
  <c r="J56" i="69" s="1"/>
  <c r="W6" i="69"/>
  <c r="W56" i="69" s="1"/>
  <c r="AF6" i="67"/>
  <c r="AF57" i="67" s="1"/>
  <c r="Y6" i="67"/>
  <c r="Y57" i="67" s="1"/>
  <c r="M60" i="69"/>
  <c r="M6" i="69"/>
  <c r="M56" i="69" s="1"/>
  <c r="U6" i="67"/>
  <c r="U57" i="67" s="1"/>
  <c r="Y60" i="69"/>
  <c r="Y6" i="69"/>
  <c r="Y56" i="69" s="1"/>
  <c r="AA6" i="67"/>
  <c r="AA57" i="67" s="1"/>
  <c r="AF60" i="69"/>
  <c r="AF6" i="69"/>
  <c r="AF56" i="69" s="1"/>
  <c r="Q6" i="67"/>
  <c r="Q57" i="67" s="1"/>
  <c r="T60" i="69"/>
  <c r="T6" i="69"/>
  <c r="T56" i="69" s="1"/>
  <c r="D6" i="67"/>
  <c r="D57" i="67" s="1"/>
  <c r="R60" i="69"/>
  <c r="R6" i="69"/>
  <c r="R56" i="69" s="1"/>
  <c r="I6" i="67"/>
  <c r="I57" i="67" s="1"/>
  <c r="H6" i="67"/>
  <c r="H57" i="67" s="1"/>
  <c r="AD60" i="69"/>
  <c r="AD6" i="69"/>
  <c r="AD56" i="69" s="1"/>
  <c r="X60" i="69"/>
  <c r="X6" i="69"/>
  <c r="X56" i="69" s="1"/>
  <c r="AB60" i="69"/>
  <c r="AB6" i="69"/>
  <c r="AB56" i="69" s="1"/>
  <c r="G60" i="69"/>
  <c r="G6" i="69"/>
  <c r="G56" i="69" s="1"/>
  <c r="AB6" i="67"/>
  <c r="AB57" i="67" s="1"/>
  <c r="I60" i="69"/>
  <c r="I6" i="69"/>
  <c r="I56" i="69" s="1"/>
  <c r="W346" i="3"/>
  <c r="S346" i="3"/>
  <c r="O346" i="3"/>
  <c r="K346" i="3"/>
  <c r="G346" i="3"/>
  <c r="C346" i="3"/>
  <c r="AB345" i="3"/>
  <c r="X345" i="3"/>
  <c r="T345" i="3"/>
  <c r="P345" i="3"/>
  <c r="L345" i="3"/>
  <c r="H345" i="3"/>
  <c r="D345" i="3"/>
  <c r="AC344" i="3"/>
  <c r="Y344" i="3"/>
  <c r="U344" i="3"/>
  <c r="Q344" i="3"/>
  <c r="M344" i="3"/>
  <c r="I344" i="3"/>
  <c r="E344" i="3"/>
  <c r="AD343" i="3"/>
  <c r="Z343" i="3"/>
  <c r="V343" i="3"/>
  <c r="R343" i="3"/>
  <c r="N343" i="3"/>
  <c r="J343" i="3"/>
  <c r="F343" i="3"/>
  <c r="AE342" i="3"/>
  <c r="AA342" i="3"/>
  <c r="W342" i="3"/>
  <c r="S342" i="3"/>
  <c r="O342" i="3"/>
  <c r="K342" i="3"/>
  <c r="G342" i="3"/>
  <c r="C342" i="3"/>
  <c r="AB340" i="3"/>
  <c r="X340" i="3"/>
  <c r="T340" i="3"/>
  <c r="P340" i="3"/>
  <c r="L340" i="3"/>
  <c r="H340" i="3"/>
  <c r="D340" i="3"/>
  <c r="AC339" i="3"/>
  <c r="Y339" i="3"/>
  <c r="U339" i="3"/>
  <c r="Q339" i="3"/>
  <c r="M339" i="3"/>
  <c r="I339" i="3"/>
  <c r="E339" i="3"/>
  <c r="AD338" i="3"/>
  <c r="Z338" i="3"/>
  <c r="V338" i="3"/>
  <c r="R338" i="3"/>
  <c r="N338" i="3"/>
  <c r="J338" i="3"/>
  <c r="F338" i="3"/>
  <c r="AE337" i="3"/>
  <c r="AA337" i="3"/>
  <c r="W337" i="3"/>
  <c r="S337" i="3"/>
  <c r="O337" i="3"/>
  <c r="K337" i="3"/>
  <c r="G337" i="3"/>
  <c r="C337" i="3"/>
  <c r="AB336" i="3"/>
  <c r="X336" i="3"/>
  <c r="T336" i="3"/>
  <c r="P336" i="3"/>
  <c r="L336" i="3"/>
  <c r="H336" i="3"/>
  <c r="D336" i="3"/>
  <c r="AC335" i="3"/>
  <c r="Y335" i="3"/>
  <c r="U335" i="3"/>
  <c r="Q335" i="3"/>
  <c r="M335" i="3"/>
  <c r="I335" i="3"/>
  <c r="E335" i="3"/>
  <c r="AD334" i="3"/>
  <c r="Z334" i="3"/>
  <c r="V334" i="3"/>
  <c r="R334" i="3"/>
  <c r="N334" i="3"/>
  <c r="J334" i="3"/>
  <c r="F334" i="3"/>
  <c r="AE333" i="3"/>
  <c r="AA333" i="3"/>
  <c r="W333" i="3"/>
  <c r="S333" i="3"/>
  <c r="O333" i="3"/>
  <c r="K333" i="3"/>
  <c r="G333" i="3"/>
  <c r="C333" i="3"/>
  <c r="AB332" i="3"/>
  <c r="X332" i="3"/>
  <c r="T332" i="3"/>
  <c r="P332" i="3"/>
  <c r="L332" i="3"/>
  <c r="H332" i="3"/>
  <c r="D332" i="3"/>
  <c r="AC331" i="3"/>
  <c r="Y331" i="3"/>
  <c r="U331" i="3"/>
  <c r="Q331" i="3"/>
  <c r="M331" i="3"/>
  <c r="I331" i="3"/>
  <c r="E331" i="3"/>
  <c r="AD330" i="3"/>
  <c r="Z330" i="3"/>
  <c r="V330" i="3"/>
  <c r="R330" i="3"/>
  <c r="N330" i="3"/>
  <c r="J330" i="3"/>
  <c r="F330" i="3"/>
  <c r="AE329" i="3"/>
  <c r="AA329" i="3"/>
  <c r="W329" i="3"/>
  <c r="S329" i="3"/>
  <c r="O329" i="3"/>
  <c r="K329" i="3"/>
  <c r="G329" i="3"/>
  <c r="C329" i="3"/>
  <c r="AB327" i="3"/>
  <c r="X327" i="3"/>
  <c r="T327" i="3"/>
  <c r="P327" i="3"/>
  <c r="L327" i="3"/>
  <c r="H327" i="3"/>
  <c r="D327" i="3"/>
  <c r="AC326" i="3"/>
  <c r="Y326" i="3"/>
  <c r="U326" i="3"/>
  <c r="Q326" i="3"/>
  <c r="M326" i="3"/>
  <c r="I326" i="3"/>
  <c r="E326" i="3"/>
  <c r="AD325" i="3"/>
  <c r="Z325" i="3"/>
  <c r="V325" i="3"/>
  <c r="R325" i="3"/>
  <c r="N325" i="3"/>
  <c r="J325" i="3"/>
  <c r="F325" i="3"/>
  <c r="AE324" i="3"/>
  <c r="AA324" i="3"/>
  <c r="W324" i="3"/>
  <c r="S324" i="3"/>
  <c r="O324" i="3"/>
  <c r="K324" i="3"/>
  <c r="G324" i="3"/>
  <c r="F324" i="3"/>
  <c r="C324" i="3"/>
  <c r="AB323" i="3"/>
  <c r="X323" i="3"/>
  <c r="T323" i="3"/>
  <c r="S323" i="3"/>
  <c r="P323" i="3"/>
  <c r="L323" i="3"/>
  <c r="H323" i="3"/>
  <c r="D323" i="3"/>
  <c r="C323" i="3"/>
  <c r="AC322" i="3"/>
  <c r="Y322" i="3"/>
  <c r="U322" i="3"/>
  <c r="Q322" i="3"/>
  <c r="P322" i="3"/>
  <c r="M322" i="3"/>
  <c r="I322" i="3"/>
  <c r="E322" i="3"/>
  <c r="AD321" i="3"/>
  <c r="AC321" i="3"/>
  <c r="Z321" i="3"/>
  <c r="V321" i="3"/>
  <c r="R321" i="3"/>
  <c r="N321" i="3"/>
  <c r="M321" i="3"/>
  <c r="J321" i="3"/>
  <c r="F321" i="3"/>
  <c r="AE320" i="3"/>
  <c r="AA320" i="3"/>
  <c r="Z320" i="3"/>
  <c r="W320" i="3"/>
  <c r="S320" i="3"/>
  <c r="O320" i="3"/>
  <c r="K320" i="3"/>
  <c r="J320" i="3"/>
  <c r="G320" i="3"/>
  <c r="C320" i="3"/>
  <c r="AB319" i="3"/>
  <c r="X319" i="3"/>
  <c r="W319" i="3"/>
  <c r="T319" i="3"/>
  <c r="P319" i="3"/>
  <c r="L319" i="3"/>
  <c r="H319" i="3"/>
  <c r="G319" i="3"/>
  <c r="D319" i="3"/>
  <c r="AC318" i="3"/>
  <c r="Y318" i="3"/>
  <c r="U318" i="3"/>
  <c r="T318" i="3"/>
  <c r="Q318" i="3"/>
  <c r="M318" i="3"/>
  <c r="I318" i="3"/>
  <c r="H318" i="3"/>
  <c r="E318" i="3"/>
  <c r="D318" i="3"/>
  <c r="AD317" i="3"/>
  <c r="Z317" i="3"/>
  <c r="V317" i="3"/>
  <c r="U317" i="3"/>
  <c r="R317" i="3"/>
  <c r="Q317" i="3"/>
  <c r="N317" i="3"/>
  <c r="J317" i="3"/>
  <c r="F317" i="3"/>
  <c r="E317" i="3"/>
  <c r="AE316" i="3"/>
  <c r="AD316" i="3"/>
  <c r="AA316" i="3"/>
  <c r="W316" i="3"/>
  <c r="S316" i="3"/>
  <c r="R316" i="3"/>
  <c r="O316" i="3"/>
  <c r="N316" i="3"/>
  <c r="K316" i="3"/>
  <c r="G316" i="3"/>
  <c r="C316" i="3"/>
  <c r="AB314" i="3"/>
  <c r="X314" i="3"/>
  <c r="T314" i="3"/>
  <c r="P314" i="3"/>
  <c r="L314" i="3"/>
  <c r="H314" i="3"/>
  <c r="D314" i="3"/>
  <c r="AC313" i="3"/>
  <c r="AB313" i="3"/>
  <c r="Y313" i="3"/>
  <c r="U313" i="3"/>
  <c r="T313" i="3"/>
  <c r="Q313" i="3"/>
  <c r="M313" i="3"/>
  <c r="L313" i="3"/>
  <c r="I313" i="3"/>
  <c r="E313" i="3"/>
  <c r="D313" i="3"/>
  <c r="AD312" i="3"/>
  <c r="AC312" i="3"/>
  <c r="Z312" i="3"/>
  <c r="Y312" i="3"/>
  <c r="V312" i="3"/>
  <c r="U312" i="3"/>
  <c r="R312" i="3"/>
  <c r="Q312" i="3"/>
  <c r="N312" i="3"/>
  <c r="M312" i="3"/>
  <c r="J312" i="3"/>
  <c r="I312" i="3"/>
  <c r="F312" i="3"/>
  <c r="E312" i="3"/>
  <c r="AE311" i="3"/>
  <c r="AD311" i="3"/>
  <c r="AA311" i="3"/>
  <c r="Z311" i="3"/>
  <c r="W311" i="3"/>
  <c r="V311" i="3"/>
  <c r="S311" i="3"/>
  <c r="R311" i="3"/>
  <c r="O311" i="3"/>
  <c r="N311" i="3"/>
  <c r="K311" i="3"/>
  <c r="J311" i="3"/>
  <c r="G311" i="3"/>
  <c r="F311" i="3"/>
  <c r="C311" i="3"/>
  <c r="AB310" i="3"/>
  <c r="X310" i="3"/>
  <c r="T310" i="3"/>
  <c r="P310" i="3"/>
  <c r="L310" i="3"/>
  <c r="H310" i="3"/>
  <c r="D310" i="3"/>
  <c r="AC309" i="3"/>
  <c r="AB309" i="3"/>
  <c r="Y309" i="3"/>
  <c r="X309" i="3"/>
  <c r="U309" i="3"/>
  <c r="T309" i="3"/>
  <c r="Q309" i="3"/>
  <c r="P309" i="3"/>
  <c r="M309" i="3"/>
  <c r="L309" i="3"/>
  <c r="K309" i="3"/>
  <c r="I309" i="3"/>
  <c r="H309" i="3"/>
  <c r="E309" i="3"/>
  <c r="D309" i="3"/>
  <c r="AD308" i="3"/>
  <c r="AC308" i="3"/>
  <c r="Z308" i="3"/>
  <c r="Y308" i="3"/>
  <c r="V308" i="3"/>
  <c r="U308" i="3"/>
  <c r="R308" i="3"/>
  <c r="Q308" i="3"/>
  <c r="P308" i="3"/>
  <c r="N308" i="3"/>
  <c r="M308" i="3"/>
  <c r="J308" i="3"/>
  <c r="I308" i="3"/>
  <c r="F308" i="3"/>
  <c r="E308" i="3"/>
  <c r="D308" i="3"/>
  <c r="C308" i="3"/>
  <c r="AE307" i="3"/>
  <c r="AD307" i="3"/>
  <c r="AA307" i="3"/>
  <c r="Z307" i="3"/>
  <c r="W307" i="3"/>
  <c r="V307" i="3"/>
  <c r="S307" i="3"/>
  <c r="R307" i="3"/>
  <c r="O307" i="3"/>
  <c r="N307" i="3"/>
  <c r="K307" i="3"/>
  <c r="J307" i="3"/>
  <c r="I307" i="3"/>
  <c r="G307" i="3"/>
  <c r="F307" i="3"/>
  <c r="C307" i="3"/>
  <c r="AD306" i="3"/>
  <c r="AB306" i="3"/>
  <c r="AA306" i="3"/>
  <c r="X306" i="3"/>
  <c r="T306" i="3"/>
  <c r="P306" i="3"/>
  <c r="L306" i="3"/>
  <c r="H306" i="3"/>
  <c r="D306" i="3"/>
  <c r="AC305" i="3"/>
  <c r="AB305" i="3"/>
  <c r="Y305" i="3"/>
  <c r="X305" i="3"/>
  <c r="U305" i="3"/>
  <c r="T305" i="3"/>
  <c r="Q305" i="3"/>
  <c r="P305" i="3"/>
  <c r="M305" i="3"/>
  <c r="L305" i="3"/>
  <c r="I305" i="3"/>
  <c r="H305" i="3"/>
  <c r="G305" i="3"/>
  <c r="E305" i="3"/>
  <c r="D305" i="3"/>
  <c r="AD304" i="3"/>
  <c r="AC304" i="3"/>
  <c r="Z304" i="3"/>
  <c r="Y304" i="3"/>
  <c r="X304" i="3"/>
  <c r="V304" i="3"/>
  <c r="U304" i="3"/>
  <c r="R304" i="3"/>
  <c r="Q304" i="3"/>
  <c r="N304" i="3"/>
  <c r="M304" i="3"/>
  <c r="J304" i="3"/>
  <c r="I304" i="3"/>
  <c r="H304" i="3"/>
  <c r="F304" i="3"/>
  <c r="E304" i="3"/>
  <c r="C304" i="3"/>
  <c r="C303" i="3"/>
  <c r="G303" i="3"/>
  <c r="K303" i="3"/>
  <c r="L303" i="3"/>
  <c r="M303" i="3"/>
  <c r="O303" i="3"/>
  <c r="P303" i="3"/>
  <c r="Q303" i="3"/>
  <c r="S303" i="3"/>
  <c r="T303" i="3"/>
  <c r="U303" i="3"/>
  <c r="W303" i="3"/>
  <c r="X303" i="3"/>
  <c r="Y303" i="3"/>
  <c r="AA303" i="3"/>
  <c r="AB303" i="3"/>
  <c r="AC303" i="3"/>
  <c r="AE303" i="3"/>
  <c r="C305" i="3"/>
  <c r="C309" i="3"/>
  <c r="C312" i="3"/>
  <c r="C313" i="3"/>
  <c r="D303" i="3"/>
  <c r="E303" i="3"/>
  <c r="F303" i="3"/>
  <c r="H303" i="3"/>
  <c r="I303" i="3"/>
  <c r="J303" i="3"/>
  <c r="N303" i="3"/>
  <c r="R303" i="3"/>
  <c r="V303" i="3"/>
  <c r="Z303" i="3"/>
  <c r="AD303" i="3"/>
  <c r="D304" i="3"/>
  <c r="L304" i="3"/>
  <c r="P304" i="3"/>
  <c r="T304" i="3"/>
  <c r="AB304" i="3"/>
  <c r="F305" i="3"/>
  <c r="J305" i="3"/>
  <c r="N305" i="3"/>
  <c r="R305" i="3"/>
  <c r="V305" i="3"/>
  <c r="W305" i="3"/>
  <c r="Z305" i="3"/>
  <c r="AD305" i="3"/>
  <c r="E306" i="3"/>
  <c r="F306" i="3"/>
  <c r="I306" i="3"/>
  <c r="J306" i="3"/>
  <c r="M306" i="3"/>
  <c r="N306" i="3"/>
  <c r="Q306" i="3"/>
  <c r="R306" i="3"/>
  <c r="U306" i="3"/>
  <c r="V306" i="3"/>
  <c r="Y306" i="3"/>
  <c r="Z306" i="3"/>
  <c r="AC306" i="3"/>
  <c r="D307" i="3"/>
  <c r="E307" i="3"/>
  <c r="H307" i="3"/>
  <c r="L307" i="3"/>
  <c r="M307" i="3"/>
  <c r="P307" i="3"/>
  <c r="Q307" i="3"/>
  <c r="T307" i="3"/>
  <c r="U307" i="3"/>
  <c r="X307" i="3"/>
  <c r="Y307" i="3"/>
  <c r="AB307" i="3"/>
  <c r="AC307" i="3"/>
  <c r="H308" i="3"/>
  <c r="K308" i="3"/>
  <c r="L308" i="3"/>
  <c r="T308" i="3"/>
  <c r="X308" i="3"/>
  <c r="AB308" i="3"/>
  <c r="F309" i="3"/>
  <c r="J309" i="3"/>
  <c r="N309" i="3"/>
  <c r="R309" i="3"/>
  <c r="V309" i="3"/>
  <c r="Z309" i="3"/>
  <c r="AD309" i="3"/>
  <c r="E310" i="3"/>
  <c r="F310" i="3"/>
  <c r="I310" i="3"/>
  <c r="J310" i="3"/>
  <c r="M310" i="3"/>
  <c r="N310" i="3"/>
  <c r="Q310" i="3"/>
  <c r="R310" i="3"/>
  <c r="U310" i="3"/>
  <c r="V310" i="3"/>
  <c r="Y310" i="3"/>
  <c r="Z310" i="3"/>
  <c r="AC310" i="3"/>
  <c r="AD310" i="3"/>
  <c r="D311" i="3"/>
  <c r="E311" i="3"/>
  <c r="H311" i="3"/>
  <c r="I311" i="3"/>
  <c r="L311" i="3"/>
  <c r="M311" i="3"/>
  <c r="P311" i="3"/>
  <c r="Q311" i="3"/>
  <c r="T311" i="3"/>
  <c r="U311" i="3"/>
  <c r="X311" i="3"/>
  <c r="Y311" i="3"/>
  <c r="AB311" i="3"/>
  <c r="AC311" i="3"/>
  <c r="D312" i="3"/>
  <c r="H312" i="3"/>
  <c r="L312" i="3"/>
  <c r="P312" i="3"/>
  <c r="T312" i="3"/>
  <c r="X312" i="3"/>
  <c r="AB312" i="3"/>
  <c r="F313" i="3"/>
  <c r="H313" i="3"/>
  <c r="J313" i="3"/>
  <c r="N313" i="3"/>
  <c r="O313" i="3"/>
  <c r="P313" i="3"/>
  <c r="R313" i="3"/>
  <c r="V313" i="3"/>
  <c r="X313" i="3"/>
  <c r="Z313" i="3"/>
  <c r="AD313" i="3"/>
  <c r="E314" i="3"/>
  <c r="F314" i="3"/>
  <c r="I314" i="3"/>
  <c r="J314" i="3"/>
  <c r="M314" i="3"/>
  <c r="N314" i="3"/>
  <c r="Q314" i="3"/>
  <c r="R314" i="3"/>
  <c r="U314" i="3"/>
  <c r="V314" i="3"/>
  <c r="Y314" i="3"/>
  <c r="Z314" i="3"/>
  <c r="AC314" i="3"/>
  <c r="AD314" i="3"/>
  <c r="D316" i="3"/>
  <c r="E316" i="3"/>
  <c r="F316" i="3"/>
  <c r="H316" i="3"/>
  <c r="I316" i="3"/>
  <c r="J316" i="3"/>
  <c r="L316" i="3"/>
  <c r="M316" i="3"/>
  <c r="P316" i="3"/>
  <c r="Q316" i="3"/>
  <c r="T316" i="3"/>
  <c r="U316" i="3"/>
  <c r="V316" i="3"/>
  <c r="X316" i="3"/>
  <c r="Y316" i="3"/>
  <c r="Z316" i="3"/>
  <c r="AB316" i="3"/>
  <c r="AC316" i="3"/>
  <c r="C317" i="3"/>
  <c r="D317" i="3"/>
  <c r="G317" i="3"/>
  <c r="H317" i="3"/>
  <c r="I317" i="3"/>
  <c r="K317" i="3"/>
  <c r="L317" i="3"/>
  <c r="M317" i="3"/>
  <c r="O317" i="3"/>
  <c r="P317" i="3"/>
  <c r="S317" i="3"/>
  <c r="T317" i="3"/>
  <c r="W317" i="3"/>
  <c r="X317" i="3"/>
  <c r="Y317" i="3"/>
  <c r="AA317" i="3"/>
  <c r="AB317" i="3"/>
  <c r="AC317" i="3"/>
  <c r="AE317" i="3"/>
  <c r="C318" i="3"/>
  <c r="F318" i="3"/>
  <c r="G318" i="3"/>
  <c r="J318" i="3"/>
  <c r="K318" i="3"/>
  <c r="L318" i="3"/>
  <c r="N318" i="3"/>
  <c r="O318" i="3"/>
  <c r="P318" i="3"/>
  <c r="R318" i="3"/>
  <c r="S318" i="3"/>
  <c r="V318" i="3"/>
  <c r="W318" i="3"/>
  <c r="X318" i="3"/>
  <c r="Z318" i="3"/>
  <c r="AA318" i="3"/>
  <c r="AB318" i="3"/>
  <c r="AD318" i="3"/>
  <c r="AE318" i="3"/>
  <c r="C319" i="3"/>
  <c r="E319" i="3"/>
  <c r="F319" i="3"/>
  <c r="I319" i="3"/>
  <c r="J319" i="3"/>
  <c r="K319" i="3"/>
  <c r="M319" i="3"/>
  <c r="N319" i="3"/>
  <c r="O319" i="3"/>
  <c r="Q319" i="3"/>
  <c r="R319" i="3"/>
  <c r="S319" i="3"/>
  <c r="U319" i="3"/>
  <c r="V319" i="3"/>
  <c r="Y319" i="3"/>
  <c r="Z319" i="3"/>
  <c r="AA319" i="3"/>
  <c r="AC319" i="3"/>
  <c r="AD319" i="3"/>
  <c r="AE319" i="3"/>
  <c r="D320" i="3"/>
  <c r="E320" i="3"/>
  <c r="F320" i="3"/>
  <c r="H320" i="3"/>
  <c r="I320" i="3"/>
  <c r="L320" i="3"/>
  <c r="M320" i="3"/>
  <c r="N320" i="3"/>
  <c r="P320" i="3"/>
  <c r="Q320" i="3"/>
  <c r="R320" i="3"/>
  <c r="T320" i="3"/>
  <c r="U320" i="3"/>
  <c r="V320" i="3"/>
  <c r="X320" i="3"/>
  <c r="Y320" i="3"/>
  <c r="AB320" i="3"/>
  <c r="AC320" i="3"/>
  <c r="AD320" i="3"/>
  <c r="C321" i="3"/>
  <c r="D321" i="3"/>
  <c r="E321" i="3"/>
  <c r="G321" i="3"/>
  <c r="H321" i="3"/>
  <c r="I321" i="3"/>
  <c r="K321" i="3"/>
  <c r="L321" i="3"/>
  <c r="O321" i="3"/>
  <c r="P321" i="3"/>
  <c r="Q321" i="3"/>
  <c r="S321" i="3"/>
  <c r="T321" i="3"/>
  <c r="U321" i="3"/>
  <c r="W321" i="3"/>
  <c r="X321" i="3"/>
  <c r="Y321" i="3"/>
  <c r="AA321" i="3"/>
  <c r="AB321" i="3"/>
  <c r="AE321" i="3"/>
  <c r="C322" i="3"/>
  <c r="D322" i="3"/>
  <c r="F322" i="3"/>
  <c r="G322" i="3"/>
  <c r="H322" i="3"/>
  <c r="J322" i="3"/>
  <c r="K322" i="3"/>
  <c r="L322" i="3"/>
  <c r="N322" i="3"/>
  <c r="O322" i="3"/>
  <c r="R322" i="3"/>
  <c r="S322" i="3"/>
  <c r="T322" i="3"/>
  <c r="V322" i="3"/>
  <c r="W322" i="3"/>
  <c r="X322" i="3"/>
  <c r="Z322" i="3"/>
  <c r="AA322" i="3"/>
  <c r="AB322" i="3"/>
  <c r="AD322" i="3"/>
  <c r="AE322" i="3"/>
  <c r="E323" i="3"/>
  <c r="F323" i="3"/>
  <c r="G323" i="3"/>
  <c r="I323" i="3"/>
  <c r="J323" i="3"/>
  <c r="K323" i="3"/>
  <c r="M323" i="3"/>
  <c r="N323" i="3"/>
  <c r="O323" i="3"/>
  <c r="Q323" i="3"/>
  <c r="R323" i="3"/>
  <c r="U323" i="3"/>
  <c r="V323" i="3"/>
  <c r="W323" i="3"/>
  <c r="Y323" i="3"/>
  <c r="Z323" i="3"/>
  <c r="AA323" i="3"/>
  <c r="AC323" i="3"/>
  <c r="AD323" i="3"/>
  <c r="AE323" i="3"/>
  <c r="D324" i="3"/>
  <c r="E324" i="3"/>
  <c r="H324" i="3"/>
  <c r="I324" i="3"/>
  <c r="J324" i="3"/>
  <c r="L324" i="3"/>
  <c r="M324" i="3"/>
  <c r="N324" i="3"/>
  <c r="P324" i="3"/>
  <c r="Q324" i="3"/>
  <c r="R324" i="3"/>
  <c r="T324" i="3"/>
  <c r="U324" i="3"/>
  <c r="V324" i="3"/>
  <c r="X324" i="3"/>
  <c r="Y324" i="3"/>
  <c r="Z324" i="3"/>
  <c r="AB324" i="3"/>
  <c r="AC324" i="3"/>
  <c r="AD324" i="3"/>
  <c r="C325" i="3"/>
  <c r="D325" i="3"/>
  <c r="E325" i="3"/>
  <c r="G325" i="3"/>
  <c r="H325" i="3"/>
  <c r="I325" i="3"/>
  <c r="K325" i="3"/>
  <c r="L325" i="3"/>
  <c r="M325" i="3"/>
  <c r="O325" i="3"/>
  <c r="P325" i="3"/>
  <c r="Q325" i="3"/>
  <c r="S325" i="3"/>
  <c r="T325" i="3"/>
  <c r="U325" i="3"/>
  <c r="W325" i="3"/>
  <c r="X325" i="3"/>
  <c r="Y325" i="3"/>
  <c r="AA325" i="3"/>
  <c r="AB325" i="3"/>
  <c r="AC325" i="3"/>
  <c r="AE325" i="3"/>
  <c r="C326" i="3"/>
  <c r="D326" i="3"/>
  <c r="F326" i="3"/>
  <c r="G326" i="3"/>
  <c r="H326" i="3"/>
  <c r="J326" i="3"/>
  <c r="K326" i="3"/>
  <c r="L326" i="3"/>
  <c r="N326" i="3"/>
  <c r="O326" i="3"/>
  <c r="P326" i="3"/>
  <c r="R326" i="3"/>
  <c r="S326" i="3"/>
  <c r="T326" i="3"/>
  <c r="V326" i="3"/>
  <c r="W326" i="3"/>
  <c r="X326" i="3"/>
  <c r="Z326" i="3"/>
  <c r="AA326" i="3"/>
  <c r="AB326" i="3"/>
  <c r="AD326" i="3"/>
  <c r="AE326" i="3"/>
  <c r="C327" i="3"/>
  <c r="E327" i="3"/>
  <c r="F327" i="3"/>
  <c r="G327" i="3"/>
  <c r="I327" i="3"/>
  <c r="J327" i="3"/>
  <c r="K327" i="3"/>
  <c r="M327" i="3"/>
  <c r="N327" i="3"/>
  <c r="O327" i="3"/>
  <c r="Q327" i="3"/>
  <c r="R327" i="3"/>
  <c r="S327" i="3"/>
  <c r="U327" i="3"/>
  <c r="V327" i="3"/>
  <c r="W327" i="3"/>
  <c r="Y327" i="3"/>
  <c r="Z327" i="3"/>
  <c r="AA327" i="3"/>
  <c r="AC327" i="3"/>
  <c r="AD327" i="3"/>
  <c r="AE327" i="3"/>
  <c r="D329" i="3"/>
  <c r="E329" i="3"/>
  <c r="F329" i="3"/>
  <c r="H329" i="3"/>
  <c r="I329" i="3"/>
  <c r="J329" i="3"/>
  <c r="L329" i="3"/>
  <c r="M329" i="3"/>
  <c r="N329" i="3"/>
  <c r="P329" i="3"/>
  <c r="Q329" i="3"/>
  <c r="R329" i="3"/>
  <c r="T329" i="3"/>
  <c r="U329" i="3"/>
  <c r="V329" i="3"/>
  <c r="X329" i="3"/>
  <c r="Y329" i="3"/>
  <c r="Z329" i="3"/>
  <c r="AB329" i="3"/>
  <c r="AC329" i="3"/>
  <c r="AD329" i="3"/>
  <c r="C330" i="3"/>
  <c r="D330" i="3"/>
  <c r="E330" i="3"/>
  <c r="G330" i="3"/>
  <c r="H330" i="3"/>
  <c r="I330" i="3"/>
  <c r="K330" i="3"/>
  <c r="L330" i="3"/>
  <c r="M330" i="3"/>
  <c r="O330" i="3"/>
  <c r="P330" i="3"/>
  <c r="Q330" i="3"/>
  <c r="S330" i="3"/>
  <c r="T330" i="3"/>
  <c r="U330" i="3"/>
  <c r="W330" i="3"/>
  <c r="X330" i="3"/>
  <c r="Y330" i="3"/>
  <c r="AA330" i="3"/>
  <c r="AB330" i="3"/>
  <c r="AC330" i="3"/>
  <c r="AE330" i="3"/>
  <c r="C331" i="3"/>
  <c r="D331" i="3"/>
  <c r="F331" i="3"/>
  <c r="G331" i="3"/>
  <c r="H331" i="3"/>
  <c r="J331" i="3"/>
  <c r="K331" i="3"/>
  <c r="L331" i="3"/>
  <c r="N331" i="3"/>
  <c r="O331" i="3"/>
  <c r="P331" i="3"/>
  <c r="R331" i="3"/>
  <c r="S331" i="3"/>
  <c r="T331" i="3"/>
  <c r="V331" i="3"/>
  <c r="W331" i="3"/>
  <c r="X331" i="3"/>
  <c r="Z331" i="3"/>
  <c r="AA331" i="3"/>
  <c r="AB331" i="3"/>
  <c r="AD331" i="3"/>
  <c r="AE331" i="3"/>
  <c r="C332" i="3"/>
  <c r="E332" i="3"/>
  <c r="F332" i="3"/>
  <c r="G332" i="3"/>
  <c r="I332" i="3"/>
  <c r="J332" i="3"/>
  <c r="K332" i="3"/>
  <c r="M332" i="3"/>
  <c r="N332" i="3"/>
  <c r="O332" i="3"/>
  <c r="Q332" i="3"/>
  <c r="R332" i="3"/>
  <c r="S332" i="3"/>
  <c r="U332" i="3"/>
  <c r="V332" i="3"/>
  <c r="W332" i="3"/>
  <c r="Y332" i="3"/>
  <c r="Z332" i="3"/>
  <c r="AA332" i="3"/>
  <c r="AC332" i="3"/>
  <c r="AD332" i="3"/>
  <c r="AE332" i="3"/>
  <c r="D333" i="3"/>
  <c r="E333" i="3"/>
  <c r="F333" i="3"/>
  <c r="H333" i="3"/>
  <c r="I333" i="3"/>
  <c r="J333" i="3"/>
  <c r="L333" i="3"/>
  <c r="M333" i="3"/>
  <c r="N333" i="3"/>
  <c r="P333" i="3"/>
  <c r="Q333" i="3"/>
  <c r="R333" i="3"/>
  <c r="T333" i="3"/>
  <c r="U333" i="3"/>
  <c r="V333" i="3"/>
  <c r="X333" i="3"/>
  <c r="Y333" i="3"/>
  <c r="Z333" i="3"/>
  <c r="AB333" i="3"/>
  <c r="AC333" i="3"/>
  <c r="AD333" i="3"/>
  <c r="C334" i="3"/>
  <c r="D334" i="3"/>
  <c r="E334" i="3"/>
  <c r="G334" i="3"/>
  <c r="H334" i="3"/>
  <c r="I334" i="3"/>
  <c r="K334" i="3"/>
  <c r="L334" i="3"/>
  <c r="M334" i="3"/>
  <c r="O334" i="3"/>
  <c r="P334" i="3"/>
  <c r="Q334" i="3"/>
  <c r="S334" i="3"/>
  <c r="T334" i="3"/>
  <c r="U334" i="3"/>
  <c r="W334" i="3"/>
  <c r="X334" i="3"/>
  <c r="Y334" i="3"/>
  <c r="AA334" i="3"/>
  <c r="AB334" i="3"/>
  <c r="AC334" i="3"/>
  <c r="AE334" i="3"/>
  <c r="C335" i="3"/>
  <c r="D335" i="3"/>
  <c r="F335" i="3"/>
  <c r="G335" i="3"/>
  <c r="H335" i="3"/>
  <c r="J335" i="3"/>
  <c r="K335" i="3"/>
  <c r="L335" i="3"/>
  <c r="N335" i="3"/>
  <c r="O335" i="3"/>
  <c r="P335" i="3"/>
  <c r="R335" i="3"/>
  <c r="S335" i="3"/>
  <c r="T335" i="3"/>
  <c r="V335" i="3"/>
  <c r="W335" i="3"/>
  <c r="X335" i="3"/>
  <c r="Z335" i="3"/>
  <c r="AA335" i="3"/>
  <c r="AB335" i="3"/>
  <c r="AD335" i="3"/>
  <c r="AE335" i="3"/>
  <c r="C336" i="3"/>
  <c r="E336" i="3"/>
  <c r="F336" i="3"/>
  <c r="G336" i="3"/>
  <c r="I336" i="3"/>
  <c r="J336" i="3"/>
  <c r="K336" i="3"/>
  <c r="M336" i="3"/>
  <c r="N336" i="3"/>
  <c r="O336" i="3"/>
  <c r="Q336" i="3"/>
  <c r="R336" i="3"/>
  <c r="S336" i="3"/>
  <c r="U336" i="3"/>
  <c r="V336" i="3"/>
  <c r="W336" i="3"/>
  <c r="Y336" i="3"/>
  <c r="Z336" i="3"/>
  <c r="AA336" i="3"/>
  <c r="AC336" i="3"/>
  <c r="AD336" i="3"/>
  <c r="AE336" i="3"/>
  <c r="D337" i="3"/>
  <c r="E337" i="3"/>
  <c r="F337" i="3"/>
  <c r="H337" i="3"/>
  <c r="I337" i="3"/>
  <c r="J337" i="3"/>
  <c r="L337" i="3"/>
  <c r="M337" i="3"/>
  <c r="N337" i="3"/>
  <c r="P337" i="3"/>
  <c r="Q337" i="3"/>
  <c r="R337" i="3"/>
  <c r="T337" i="3"/>
  <c r="U337" i="3"/>
  <c r="V337" i="3"/>
  <c r="X337" i="3"/>
  <c r="Y337" i="3"/>
  <c r="Z337" i="3"/>
  <c r="AB337" i="3"/>
  <c r="AC337" i="3"/>
  <c r="AD337" i="3"/>
  <c r="C338" i="3"/>
  <c r="D338" i="3"/>
  <c r="E338" i="3"/>
  <c r="G338" i="3"/>
  <c r="H338" i="3"/>
  <c r="I338" i="3"/>
  <c r="K338" i="3"/>
  <c r="L338" i="3"/>
  <c r="M338" i="3"/>
  <c r="O338" i="3"/>
  <c r="P338" i="3"/>
  <c r="Q338" i="3"/>
  <c r="S338" i="3"/>
  <c r="T338" i="3"/>
  <c r="U338" i="3"/>
  <c r="W338" i="3"/>
  <c r="X338" i="3"/>
  <c r="Y338" i="3"/>
  <c r="AA338" i="3"/>
  <c r="AB338" i="3"/>
  <c r="AC338" i="3"/>
  <c r="AE338" i="3"/>
  <c r="C339" i="3"/>
  <c r="D339" i="3"/>
  <c r="F339" i="3"/>
  <c r="G339" i="3"/>
  <c r="H339" i="3"/>
  <c r="J339" i="3"/>
  <c r="K339" i="3"/>
  <c r="L339" i="3"/>
  <c r="N339" i="3"/>
  <c r="O339" i="3"/>
  <c r="P339" i="3"/>
  <c r="R339" i="3"/>
  <c r="S339" i="3"/>
  <c r="T339" i="3"/>
  <c r="V339" i="3"/>
  <c r="W339" i="3"/>
  <c r="X339" i="3"/>
  <c r="Z339" i="3"/>
  <c r="AA339" i="3"/>
  <c r="AB339" i="3"/>
  <c r="AD339" i="3"/>
  <c r="AE339" i="3"/>
  <c r="C340" i="3"/>
  <c r="E340" i="3"/>
  <c r="F340" i="3"/>
  <c r="G340" i="3"/>
  <c r="I340" i="3"/>
  <c r="J340" i="3"/>
  <c r="K340" i="3"/>
  <c r="M340" i="3"/>
  <c r="N340" i="3"/>
  <c r="O340" i="3"/>
  <c r="Q340" i="3"/>
  <c r="R340" i="3"/>
  <c r="S340" i="3"/>
  <c r="U340" i="3"/>
  <c r="V340" i="3"/>
  <c r="W340" i="3"/>
  <c r="Y340" i="3"/>
  <c r="Z340" i="3"/>
  <c r="AA340" i="3"/>
  <c r="AC340" i="3"/>
  <c r="AD340" i="3"/>
  <c r="AE340" i="3"/>
  <c r="D342" i="3"/>
  <c r="E342" i="3"/>
  <c r="F342" i="3"/>
  <c r="H342" i="3"/>
  <c r="I342" i="3"/>
  <c r="J342" i="3"/>
  <c r="L342" i="3"/>
  <c r="M342" i="3"/>
  <c r="N342" i="3"/>
  <c r="P342" i="3"/>
  <c r="Q342" i="3"/>
  <c r="R342" i="3"/>
  <c r="T342" i="3"/>
  <c r="U342" i="3"/>
  <c r="V342" i="3"/>
  <c r="X342" i="3"/>
  <c r="Y342" i="3"/>
  <c r="Z342" i="3"/>
  <c r="AB342" i="3"/>
  <c r="AC342" i="3"/>
  <c r="AD342" i="3"/>
  <c r="C343" i="3"/>
  <c r="D343" i="3"/>
  <c r="E343" i="3"/>
  <c r="G343" i="3"/>
  <c r="H343" i="3"/>
  <c r="I343" i="3"/>
  <c r="K343" i="3"/>
  <c r="L343" i="3"/>
  <c r="M343" i="3"/>
  <c r="O343" i="3"/>
  <c r="P343" i="3"/>
  <c r="Q343" i="3"/>
  <c r="S343" i="3"/>
  <c r="T343" i="3"/>
  <c r="U343" i="3"/>
  <c r="W343" i="3"/>
  <c r="X343" i="3"/>
  <c r="Y343" i="3"/>
  <c r="AA343" i="3"/>
  <c r="AB343" i="3"/>
  <c r="AC343" i="3"/>
  <c r="AE343" i="3"/>
  <c r="C344" i="3"/>
  <c r="D344" i="3"/>
  <c r="F344" i="3"/>
  <c r="G344" i="3"/>
  <c r="H344" i="3"/>
  <c r="J344" i="3"/>
  <c r="K344" i="3"/>
  <c r="L344" i="3"/>
  <c r="N344" i="3"/>
  <c r="O344" i="3"/>
  <c r="P344" i="3"/>
  <c r="R344" i="3"/>
  <c r="S344" i="3"/>
  <c r="T344" i="3"/>
  <c r="V344" i="3"/>
  <c r="W344" i="3"/>
  <c r="X344" i="3"/>
  <c r="Z344" i="3"/>
  <c r="AA344" i="3"/>
  <c r="AB344" i="3"/>
  <c r="AD344" i="3"/>
  <c r="AE344" i="3"/>
  <c r="C345" i="3"/>
  <c r="E345" i="3"/>
  <c r="F345" i="3"/>
  <c r="G345" i="3"/>
  <c r="I345" i="3"/>
  <c r="J345" i="3"/>
  <c r="K345" i="3"/>
  <c r="M345" i="3"/>
  <c r="N345" i="3"/>
  <c r="O345" i="3"/>
  <c r="Q345" i="3"/>
  <c r="R345" i="3"/>
  <c r="S345" i="3"/>
  <c r="U345" i="3"/>
  <c r="V345" i="3"/>
  <c r="W345" i="3"/>
  <c r="Y345" i="3"/>
  <c r="Z345" i="3"/>
  <c r="AA345" i="3"/>
  <c r="AC345" i="3"/>
  <c r="AD345" i="3"/>
  <c r="AE345" i="3"/>
  <c r="D346" i="3"/>
  <c r="E346" i="3"/>
  <c r="F346" i="3"/>
  <c r="H346" i="3"/>
  <c r="I346" i="3"/>
  <c r="J346" i="3"/>
  <c r="L346" i="3"/>
  <c r="M346" i="3"/>
  <c r="N346" i="3"/>
  <c r="P346" i="3"/>
  <c r="Q346" i="3"/>
  <c r="R346" i="3"/>
  <c r="T346" i="3"/>
  <c r="U346" i="3"/>
  <c r="V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K9" i="68" l="1"/>
  <c r="K22" i="66"/>
  <c r="R27" i="66" s="1"/>
  <c r="S27" i="66" s="1"/>
  <c r="K23" i="68"/>
  <c r="K9" i="66"/>
  <c r="R26" i="66" s="1"/>
  <c r="S26" i="66" s="1"/>
  <c r="K22" i="68"/>
  <c r="K23" i="66"/>
  <c r="R34" i="66" s="1"/>
  <c r="S34" i="66" s="1"/>
  <c r="K8" i="68"/>
  <c r="K20" i="68"/>
  <c r="K8" i="66"/>
  <c r="R20" i="66" s="1"/>
  <c r="S20" i="66" s="1"/>
  <c r="K20" i="66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C141" i="2" l="1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E257" i="65" s="1"/>
  <c r="AD260" i="65"/>
  <c r="AC260" i="65"/>
  <c r="AC258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J257" i="65" s="1"/>
  <c r="H258" i="65"/>
  <c r="H257" i="65" s="1"/>
  <c r="F258" i="65"/>
  <c r="D258" i="65"/>
  <c r="AC257" i="65"/>
  <c r="Y257" i="65"/>
  <c r="Q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Z240" i="65"/>
  <c r="X240" i="65"/>
  <c r="V240" i="65"/>
  <c r="T240" i="65"/>
  <c r="R240" i="65"/>
  <c r="P240" i="65"/>
  <c r="N240" i="65"/>
  <c r="L240" i="65"/>
  <c r="J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D216" i="65" s="1"/>
  <c r="AC219" i="65"/>
  <c r="AB219" i="65"/>
  <c r="AB217" i="65" s="1"/>
  <c r="AB216" i="65" s="1"/>
  <c r="AA219" i="65"/>
  <c r="Z219" i="65"/>
  <c r="Z217" i="65" s="1"/>
  <c r="Y219" i="65"/>
  <c r="X219" i="65"/>
  <c r="X217" i="65" s="1"/>
  <c r="W219" i="65"/>
  <c r="V219" i="65"/>
  <c r="V217" i="65" s="1"/>
  <c r="U219" i="65"/>
  <c r="T219" i="65"/>
  <c r="T217" i="65" s="1"/>
  <c r="T216" i="65" s="1"/>
  <c r="S219" i="65"/>
  <c r="R219" i="65"/>
  <c r="R217" i="65" s="1"/>
  <c r="R216" i="65" s="1"/>
  <c r="Q219" i="65"/>
  <c r="P219" i="65"/>
  <c r="P217" i="65" s="1"/>
  <c r="O219" i="65"/>
  <c r="N219" i="65"/>
  <c r="N217" i="65" s="1"/>
  <c r="N216" i="65" s="1"/>
  <c r="M219" i="65"/>
  <c r="L219" i="65"/>
  <c r="L217" i="65" s="1"/>
  <c r="L216" i="65" s="1"/>
  <c r="K219" i="65"/>
  <c r="J219" i="65"/>
  <c r="J217" i="65" s="1"/>
  <c r="I219" i="65"/>
  <c r="H219" i="65"/>
  <c r="H217" i="65" s="1"/>
  <c r="G219" i="65"/>
  <c r="F219" i="65"/>
  <c r="F217" i="65" s="1"/>
  <c r="E219" i="65"/>
  <c r="D219" i="65"/>
  <c r="D217" i="65" s="1"/>
  <c r="D216" i="65" s="1"/>
  <c r="C219" i="65"/>
  <c r="AE217" i="65"/>
  <c r="AE216" i="65" s="1"/>
  <c r="AC217" i="65"/>
  <c r="AC216" i="65" s="1"/>
  <c r="AA217" i="65"/>
  <c r="Y217" i="65"/>
  <c r="W217" i="65"/>
  <c r="W216" i="65" s="1"/>
  <c r="U217" i="65"/>
  <c r="U216" i="65" s="1"/>
  <c r="S217" i="65"/>
  <c r="Q217" i="65"/>
  <c r="O217" i="65"/>
  <c r="O216" i="65" s="1"/>
  <c r="M217" i="65"/>
  <c r="M216" i="65" s="1"/>
  <c r="K217" i="65"/>
  <c r="I217" i="65"/>
  <c r="G217" i="65"/>
  <c r="G216" i="65" s="1"/>
  <c r="E217" i="65"/>
  <c r="E216" i="65" s="1"/>
  <c r="C217" i="65"/>
  <c r="Z216" i="65"/>
  <c r="V216" i="65"/>
  <c r="J216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B192" i="65" s="1"/>
  <c r="AA195" i="65"/>
  <c r="Z195" i="65"/>
  <c r="Z193" i="65" s="1"/>
  <c r="Z192" i="65" s="1"/>
  <c r="Y195" i="65"/>
  <c r="X195" i="65"/>
  <c r="X193" i="65" s="1"/>
  <c r="X192" i="65" s="1"/>
  <c r="W195" i="65"/>
  <c r="V195" i="65"/>
  <c r="V193" i="65" s="1"/>
  <c r="V192" i="65" s="1"/>
  <c r="U195" i="65"/>
  <c r="T195" i="65"/>
  <c r="T193" i="65" s="1"/>
  <c r="T192" i="65" s="1"/>
  <c r="S195" i="65"/>
  <c r="R195" i="65"/>
  <c r="R193" i="65" s="1"/>
  <c r="R192" i="65" s="1"/>
  <c r="Q195" i="65"/>
  <c r="P195" i="65"/>
  <c r="P193" i="65" s="1"/>
  <c r="O195" i="65"/>
  <c r="N195" i="65"/>
  <c r="N193" i="65" s="1"/>
  <c r="N192" i="65" s="1"/>
  <c r="M195" i="65"/>
  <c r="L195" i="65"/>
  <c r="L193" i="65" s="1"/>
  <c r="L192" i="65" s="1"/>
  <c r="K195" i="65"/>
  <c r="J195" i="65"/>
  <c r="J193" i="65" s="1"/>
  <c r="J192" i="65" s="1"/>
  <c r="I195" i="65"/>
  <c r="H195" i="65"/>
  <c r="H193" i="65" s="1"/>
  <c r="H192" i="65" s="1"/>
  <c r="G195" i="65"/>
  <c r="F195" i="65"/>
  <c r="F193" i="65" s="1"/>
  <c r="F192" i="65" s="1"/>
  <c r="E195" i="65"/>
  <c r="D195" i="65"/>
  <c r="D193" i="65" s="1"/>
  <c r="D192" i="65" s="1"/>
  <c r="C195" i="65"/>
  <c r="AE193" i="65"/>
  <c r="AE192" i="65" s="1"/>
  <c r="AC193" i="65"/>
  <c r="AC192" i="65" s="1"/>
  <c r="AA193" i="65"/>
  <c r="AA192" i="65" s="1"/>
  <c r="Y193" i="65"/>
  <c r="W193" i="65"/>
  <c r="W192" i="65" s="1"/>
  <c r="U193" i="65"/>
  <c r="U192" i="65" s="1"/>
  <c r="S193" i="65"/>
  <c r="S192" i="65" s="1"/>
  <c r="Q193" i="65"/>
  <c r="O193" i="65"/>
  <c r="O192" i="65" s="1"/>
  <c r="M193" i="65"/>
  <c r="M192" i="65" s="1"/>
  <c r="K193" i="65"/>
  <c r="K192" i="65" s="1"/>
  <c r="I193" i="65"/>
  <c r="G193" i="65"/>
  <c r="G192" i="65" s="1"/>
  <c r="E193" i="65"/>
  <c r="E192" i="65" s="1"/>
  <c r="C193" i="65"/>
  <c r="C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/>
  <c r="AA178" i="65" s="1"/>
  <c r="Z178" i="65" s="1"/>
  <c r="Y178" i="65" s="1"/>
  <c r="X178" i="65"/>
  <c r="W178" i="65" s="1"/>
  <c r="V178" i="65" s="1"/>
  <c r="U178" i="65" s="1"/>
  <c r="T178" i="65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/>
  <c r="AE160" i="65"/>
  <c r="AD160" i="65"/>
  <c r="AC160" i="65" s="1"/>
  <c r="AB160" i="65"/>
  <c r="AA160" i="65" s="1"/>
  <c r="Z160" i="65" s="1"/>
  <c r="Y160" i="65" s="1"/>
  <c r="X160" i="65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52" i="71" l="1"/>
  <c r="D52" i="71" s="1"/>
  <c r="C154" i="70"/>
  <c r="C27" i="71"/>
  <c r="D27" i="71" s="1"/>
  <c r="C143" i="70"/>
  <c r="C56" i="71"/>
  <c r="D56" i="71" s="1"/>
  <c r="C155" i="70"/>
  <c r="C66" i="71"/>
  <c r="D66" i="71" s="1"/>
  <c r="C159" i="70"/>
  <c r="C48" i="71"/>
  <c r="D48" i="71" s="1"/>
  <c r="C152" i="70"/>
  <c r="C57" i="71"/>
  <c r="D57" i="71" s="1"/>
  <c r="C156" i="70"/>
  <c r="C49" i="71"/>
  <c r="D49" i="71" s="1"/>
  <c r="C153" i="70"/>
  <c r="C60" i="71"/>
  <c r="D60" i="71" s="1"/>
  <c r="C157" i="70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L56" i="65"/>
  <c r="P56" i="65"/>
  <c r="T56" i="65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K35" i="65" s="1"/>
  <c r="O36" i="65"/>
  <c r="O35" i="65" s="1"/>
  <c r="S36" i="65"/>
  <c r="S35" i="65" s="1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P53" i="65"/>
  <c r="P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W301" i="65" s="1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J383" i="65"/>
  <c r="P560" i="65"/>
  <c r="U560" i="65"/>
  <c r="Z560" i="65"/>
  <c r="Z383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R562" i="65" s="1"/>
  <c r="R627" i="65" s="1"/>
  <c r="R391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F559" i="65" s="1"/>
  <c r="F626" i="65" s="1"/>
  <c r="L560" i="65"/>
  <c r="Q560" i="65"/>
  <c r="V560" i="65"/>
  <c r="V559" i="65" s="1"/>
  <c r="V626" i="65" s="1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M349" i="65" s="1"/>
  <c r="Q350" i="65"/>
  <c r="U350" i="65"/>
  <c r="Y350" i="65"/>
  <c r="AC350" i="65"/>
  <c r="AC349" i="65" s="1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W367" i="65" s="1"/>
  <c r="W558" i="65" s="1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J562" i="65" s="1"/>
  <c r="J627" i="65" s="1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Z399" i="65"/>
  <c r="AD566" i="65"/>
  <c r="AD399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C559" i="65" s="1"/>
  <c r="C626" i="65" s="1"/>
  <c r="C383" i="65"/>
  <c r="G560" i="65"/>
  <c r="G559" i="65" s="1"/>
  <c r="G626" i="65" s="1"/>
  <c r="K560" i="65"/>
  <c r="O560" i="65"/>
  <c r="O559" i="65" s="1"/>
  <c r="O626" i="65" s="1"/>
  <c r="O383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G562" i="65" s="1"/>
  <c r="G627" i="65" s="1"/>
  <c r="G391" i="65"/>
  <c r="K563" i="65"/>
  <c r="O563" i="65"/>
  <c r="S563" i="65"/>
  <c r="S391" i="65"/>
  <c r="W563" i="65"/>
  <c r="W562" i="65" s="1"/>
  <c r="W627" i="65" s="1"/>
  <c r="W391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K568" i="65" s="1"/>
  <c r="K629" i="65" s="1"/>
  <c r="K407" i="65"/>
  <c r="O569" i="65"/>
  <c r="S569" i="65"/>
  <c r="W569" i="65"/>
  <c r="AA569" i="65"/>
  <c r="AE569" i="65"/>
  <c r="AE568" i="65" s="1"/>
  <c r="AE629" i="65" s="1"/>
  <c r="AE407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H568" i="65" s="1"/>
  <c r="H629" i="65" s="1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P415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D108" i="44"/>
  <c r="D107" i="44"/>
  <c r="E108" i="44"/>
  <c r="E107" i="44"/>
  <c r="F108" i="44"/>
  <c r="F107" i="44"/>
  <c r="G108" i="44"/>
  <c r="G107" i="44"/>
  <c r="H108" i="44"/>
  <c r="H107" i="44"/>
  <c r="I108" i="44"/>
  <c r="I107" i="44"/>
  <c r="J108" i="44"/>
  <c r="J107" i="44"/>
  <c r="K108" i="44"/>
  <c r="K107" i="44"/>
  <c r="L108" i="44"/>
  <c r="L107" i="44"/>
  <c r="M108" i="44"/>
  <c r="M107" i="44"/>
  <c r="N108" i="44"/>
  <c r="N107" i="44"/>
  <c r="O108" i="44"/>
  <c r="O107" i="44"/>
  <c r="P108" i="44"/>
  <c r="P107" i="44"/>
  <c r="Q108" i="44"/>
  <c r="Q107" i="44"/>
  <c r="R108" i="44"/>
  <c r="R107" i="44"/>
  <c r="S108" i="44"/>
  <c r="S107" i="44"/>
  <c r="T108" i="44"/>
  <c r="T107" i="44"/>
  <c r="U108" i="44"/>
  <c r="U107" i="44"/>
  <c r="V108" i="44"/>
  <c r="V107" i="44"/>
  <c r="W108" i="44"/>
  <c r="W107" i="44"/>
  <c r="X108" i="44"/>
  <c r="X107" i="44"/>
  <c r="Y108" i="44"/>
  <c r="Y107" i="44"/>
  <c r="Z108" i="44"/>
  <c r="Z107" i="44"/>
  <c r="AA108" i="44"/>
  <c r="AA107" i="44"/>
  <c r="AB108" i="44"/>
  <c r="AB107" i="44"/>
  <c r="AC108" i="44"/>
  <c r="AC107" i="44"/>
  <c r="AD108" i="44"/>
  <c r="AD107" i="44"/>
  <c r="AE108" i="44"/>
  <c r="AE107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C110" i="44"/>
  <c r="C109" i="44"/>
  <c r="C108" i="44"/>
  <c r="D88" i="44"/>
  <c r="D87" i="44"/>
  <c r="E88" i="44"/>
  <c r="E87" i="44"/>
  <c r="F88" i="44"/>
  <c r="F87" i="44"/>
  <c r="G88" i="44"/>
  <c r="G87" i="44"/>
  <c r="H88" i="44"/>
  <c r="H87" i="44"/>
  <c r="I88" i="44"/>
  <c r="I87" i="44"/>
  <c r="J88" i="44"/>
  <c r="J87" i="44"/>
  <c r="K88" i="44"/>
  <c r="K87" i="44"/>
  <c r="L88" i="44"/>
  <c r="L87" i="44"/>
  <c r="M88" i="44"/>
  <c r="M87" i="44"/>
  <c r="N88" i="44"/>
  <c r="N87" i="44"/>
  <c r="O88" i="44"/>
  <c r="O87" i="44"/>
  <c r="P88" i="44"/>
  <c r="P87" i="44"/>
  <c r="Q88" i="44"/>
  <c r="Q87" i="44"/>
  <c r="R88" i="44"/>
  <c r="R87" i="44"/>
  <c r="S88" i="44"/>
  <c r="S87" i="44"/>
  <c r="T88" i="44"/>
  <c r="T87" i="44"/>
  <c r="U88" i="44"/>
  <c r="U87" i="44"/>
  <c r="V88" i="44"/>
  <c r="V87" i="44"/>
  <c r="W88" i="44"/>
  <c r="W87" i="44"/>
  <c r="X88" i="44"/>
  <c r="X87" i="44"/>
  <c r="Y88" i="44"/>
  <c r="Y87" i="44"/>
  <c r="Z88" i="44"/>
  <c r="Z87" i="44"/>
  <c r="AA88" i="44"/>
  <c r="AA87" i="44"/>
  <c r="AB88" i="44"/>
  <c r="AB87" i="44"/>
  <c r="AC88" i="44"/>
  <c r="AC87" i="44"/>
  <c r="AD88" i="44"/>
  <c r="AD87" i="44"/>
  <c r="AE88" i="44"/>
  <c r="AE87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Z89" i="44"/>
  <c r="AA89" i="44"/>
  <c r="AB89" i="44"/>
  <c r="AC89" i="44"/>
  <c r="AD89" i="44"/>
  <c r="AE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Z90" i="44"/>
  <c r="AA90" i="44"/>
  <c r="AB90" i="44"/>
  <c r="AC90" i="44"/>
  <c r="AD90" i="44"/>
  <c r="AE90" i="44"/>
  <c r="C90" i="44"/>
  <c r="C89" i="44"/>
  <c r="C88" i="44"/>
  <c r="D68" i="44"/>
  <c r="D67" i="44"/>
  <c r="E68" i="44"/>
  <c r="E67" i="44"/>
  <c r="F68" i="44"/>
  <c r="F67" i="44"/>
  <c r="G68" i="44"/>
  <c r="G67" i="44"/>
  <c r="H68" i="44"/>
  <c r="H67" i="44"/>
  <c r="I68" i="44"/>
  <c r="I67" i="44"/>
  <c r="J68" i="44"/>
  <c r="J67" i="44"/>
  <c r="K68" i="44"/>
  <c r="K67" i="44"/>
  <c r="L68" i="44"/>
  <c r="L67" i="44"/>
  <c r="M68" i="44"/>
  <c r="M67" i="44"/>
  <c r="N68" i="44"/>
  <c r="N67" i="44"/>
  <c r="O68" i="44"/>
  <c r="O67" i="44"/>
  <c r="P68" i="44"/>
  <c r="P67" i="44"/>
  <c r="Q68" i="44"/>
  <c r="Q67" i="44"/>
  <c r="R68" i="44"/>
  <c r="R67" i="44"/>
  <c r="S68" i="44"/>
  <c r="S67" i="44"/>
  <c r="T68" i="44"/>
  <c r="T67" i="44"/>
  <c r="U68" i="44"/>
  <c r="U67" i="44"/>
  <c r="V68" i="44"/>
  <c r="V67" i="44"/>
  <c r="W68" i="44"/>
  <c r="W67" i="44"/>
  <c r="X68" i="44"/>
  <c r="X67" i="44"/>
  <c r="Y68" i="44"/>
  <c r="Y67" i="44"/>
  <c r="Z68" i="44"/>
  <c r="Z67" i="44"/>
  <c r="AA68" i="44"/>
  <c r="AA67" i="44"/>
  <c r="AB68" i="44"/>
  <c r="AB67" i="44"/>
  <c r="AC68" i="44"/>
  <c r="AC67" i="44"/>
  <c r="AD68" i="44"/>
  <c r="AD67" i="44"/>
  <c r="AE68" i="44"/>
  <c r="AE67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Z69" i="44"/>
  <c r="AA69" i="44"/>
  <c r="AB69" i="44"/>
  <c r="AC69" i="44"/>
  <c r="AD69" i="44"/>
  <c r="AE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Z70" i="44"/>
  <c r="AA70" i="44"/>
  <c r="AB70" i="44"/>
  <c r="AC70" i="44"/>
  <c r="AD70" i="44"/>
  <c r="AE70" i="44"/>
  <c r="C70" i="44"/>
  <c r="C69" i="44"/>
  <c r="C68" i="44"/>
  <c r="D28" i="44"/>
  <c r="D27" i="44"/>
  <c r="E28" i="44"/>
  <c r="E27" i="44"/>
  <c r="F28" i="44"/>
  <c r="F27" i="44"/>
  <c r="G28" i="44"/>
  <c r="G27" i="44"/>
  <c r="H28" i="44"/>
  <c r="H27" i="44"/>
  <c r="I28" i="44"/>
  <c r="I27" i="44"/>
  <c r="J28" i="44"/>
  <c r="J27" i="44"/>
  <c r="K28" i="44"/>
  <c r="K27" i="44"/>
  <c r="L28" i="44"/>
  <c r="L27" i="44"/>
  <c r="M28" i="44"/>
  <c r="M27" i="44"/>
  <c r="N28" i="44"/>
  <c r="N27" i="44"/>
  <c r="O28" i="44"/>
  <c r="O27" i="44"/>
  <c r="P28" i="44"/>
  <c r="P27" i="44"/>
  <c r="Q28" i="44"/>
  <c r="Q27" i="44"/>
  <c r="R28" i="44"/>
  <c r="R27" i="44"/>
  <c r="S28" i="44"/>
  <c r="S27" i="44"/>
  <c r="T28" i="44"/>
  <c r="T27" i="44"/>
  <c r="U28" i="44"/>
  <c r="U27" i="44"/>
  <c r="V28" i="44"/>
  <c r="V27" i="44"/>
  <c r="W28" i="44"/>
  <c r="W27" i="44"/>
  <c r="X28" i="44"/>
  <c r="X27" i="44"/>
  <c r="Y28" i="44"/>
  <c r="Y27" i="44"/>
  <c r="Z28" i="44"/>
  <c r="Z27" i="44"/>
  <c r="AA28" i="44"/>
  <c r="AA27" i="44"/>
  <c r="AB28" i="44"/>
  <c r="AB27" i="44"/>
  <c r="AC28" i="44"/>
  <c r="AC27" i="44"/>
  <c r="AD28" i="44"/>
  <c r="AD27" i="44"/>
  <c r="AE28" i="44"/>
  <c r="AE27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C30" i="44"/>
  <c r="C29" i="44"/>
  <c r="C28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C661" i="41"/>
  <c r="AB661" i="41"/>
  <c r="AA661" i="41"/>
  <c r="Z661" i="41"/>
  <c r="Y661" i="41"/>
  <c r="X661" i="41"/>
  <c r="W661" i="41"/>
  <c r="V661" i="41"/>
  <c r="U661" i="41"/>
  <c r="T661" i="41"/>
  <c r="S661" i="41"/>
  <c r="R661" i="41"/>
  <c r="Q661" i="41"/>
  <c r="P661" i="41"/>
  <c r="O661" i="41"/>
  <c r="N661" i="41"/>
  <c r="M661" i="41"/>
  <c r="L661" i="41"/>
  <c r="K661" i="41"/>
  <c r="J661" i="41"/>
  <c r="I661" i="41"/>
  <c r="H661" i="41"/>
  <c r="G661" i="41"/>
  <c r="F661" i="41"/>
  <c r="E661" i="41"/>
  <c r="D661" i="41"/>
  <c r="L660" i="41"/>
  <c r="I660" i="41"/>
  <c r="AC659" i="41"/>
  <c r="T659" i="41"/>
  <c r="P659" i="41"/>
  <c r="E659" i="41"/>
  <c r="AC657" i="41"/>
  <c r="X657" i="41"/>
  <c r="T657" i="41"/>
  <c r="L657" i="41"/>
  <c r="H657" i="41"/>
  <c r="D657" i="4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D624" i="41"/>
  <c r="AD660" i="41"/>
  <c r="AC624" i="41"/>
  <c r="AC660" i="41"/>
  <c r="AB624" i="41"/>
  <c r="AB660" i="41"/>
  <c r="AA624" i="41"/>
  <c r="AA660" i="41"/>
  <c r="Z624" i="41"/>
  <c r="Z660" i="41"/>
  <c r="Y624" i="41"/>
  <c r="Y660" i="41"/>
  <c r="X624" i="41"/>
  <c r="X660" i="41"/>
  <c r="W624" i="41"/>
  <c r="W660" i="41"/>
  <c r="V624" i="41"/>
  <c r="V660" i="41"/>
  <c r="U624" i="41"/>
  <c r="U660" i="41"/>
  <c r="T624" i="41"/>
  <c r="T660" i="41"/>
  <c r="S624" i="41"/>
  <c r="S660" i="41"/>
  <c r="R624" i="41"/>
  <c r="R660" i="41"/>
  <c r="Q624" i="41"/>
  <c r="Q660" i="41"/>
  <c r="P624" i="41"/>
  <c r="P660" i="41"/>
  <c r="O624" i="41"/>
  <c r="O660" i="41"/>
  <c r="N624" i="41"/>
  <c r="N660" i="41"/>
  <c r="M624" i="41"/>
  <c r="M660" i="41"/>
  <c r="L624" i="41"/>
  <c r="K624" i="41"/>
  <c r="K660" i="41"/>
  <c r="J624" i="41"/>
  <c r="J660" i="41"/>
  <c r="I624" i="41"/>
  <c r="H624" i="41"/>
  <c r="H660" i="41"/>
  <c r="G624" i="41"/>
  <c r="G660" i="41"/>
  <c r="F624" i="41"/>
  <c r="F660" i="41"/>
  <c r="E624" i="41"/>
  <c r="E660" i="41"/>
  <c r="D624" i="41"/>
  <c r="D660" i="41"/>
  <c r="AE613" i="41"/>
  <c r="AE659" i="41"/>
  <c r="AD613" i="41"/>
  <c r="AD659" i="41"/>
  <c r="AC613" i="41"/>
  <c r="AB613" i="41"/>
  <c r="AB659" i="41"/>
  <c r="AA613" i="41"/>
  <c r="AA659" i="41"/>
  <c r="Z613" i="41"/>
  <c r="Z659" i="41"/>
  <c r="Y613" i="41"/>
  <c r="Y659" i="41"/>
  <c r="X613" i="41"/>
  <c r="X659" i="41"/>
  <c r="W613" i="41"/>
  <c r="W659" i="41"/>
  <c r="V613" i="41"/>
  <c r="V659" i="41"/>
  <c r="U613" i="41"/>
  <c r="U659" i="41"/>
  <c r="T613" i="41"/>
  <c r="S613" i="41"/>
  <c r="S659" i="41"/>
  <c r="R613" i="41"/>
  <c r="R659" i="41"/>
  <c r="Q613" i="41"/>
  <c r="Q659" i="41"/>
  <c r="P613" i="41"/>
  <c r="O613" i="41"/>
  <c r="O659" i="41"/>
  <c r="N613" i="41"/>
  <c r="N659" i="41"/>
  <c r="M613" i="41"/>
  <c r="M659" i="41"/>
  <c r="L613" i="41"/>
  <c r="L659" i="41"/>
  <c r="K613" i="41"/>
  <c r="K659" i="41"/>
  <c r="J613" i="41"/>
  <c r="J659" i="41"/>
  <c r="I613" i="41"/>
  <c r="I659" i="41"/>
  <c r="H613" i="41"/>
  <c r="H659" i="41"/>
  <c r="G613" i="41"/>
  <c r="G659" i="41"/>
  <c r="F613" i="41"/>
  <c r="F659" i="41"/>
  <c r="E613" i="41"/>
  <c r="D613" i="41"/>
  <c r="D659" i="41"/>
  <c r="Y607" i="41"/>
  <c r="T607" i="41"/>
  <c r="L607" i="41"/>
  <c r="I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D600" i="41"/>
  <c r="AD657" i="41"/>
  <c r="AC600" i="41"/>
  <c r="AB600" i="41"/>
  <c r="AB657" i="41"/>
  <c r="AA600" i="41"/>
  <c r="AA657" i="41"/>
  <c r="Z600" i="41"/>
  <c r="Z657" i="41"/>
  <c r="Y600" i="41"/>
  <c r="Y657" i="41"/>
  <c r="X600" i="41"/>
  <c r="W600" i="41"/>
  <c r="W657" i="41"/>
  <c r="V600" i="41"/>
  <c r="V657" i="41"/>
  <c r="U600" i="41"/>
  <c r="T600" i="41"/>
  <c r="S600" i="41"/>
  <c r="S657" i="41"/>
  <c r="R600" i="41"/>
  <c r="R657" i="41"/>
  <c r="Q600" i="41"/>
  <c r="P600" i="41"/>
  <c r="P657" i="41"/>
  <c r="O600" i="41"/>
  <c r="O657" i="41"/>
  <c r="N600" i="41"/>
  <c r="N657" i="41"/>
  <c r="M600" i="41"/>
  <c r="L600" i="41"/>
  <c r="K600" i="41"/>
  <c r="K657" i="41"/>
  <c r="J600" i="41"/>
  <c r="J657" i="41"/>
  <c r="I600" i="41"/>
  <c r="H600" i="41"/>
  <c r="G600" i="41"/>
  <c r="G657" i="41"/>
  <c r="F600" i="41"/>
  <c r="F657" i="4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Z493" i="41"/>
  <c r="Y493" i="41"/>
  <c r="X493" i="41"/>
  <c r="W493" i="41"/>
  <c r="V493" i="41"/>
  <c r="U493" i="41"/>
  <c r="T493" i="41"/>
  <c r="S493" i="41"/>
  <c r="R493" i="41"/>
  <c r="Q493" i="41"/>
  <c r="P493" i="41"/>
  <c r="O493" i="41"/>
  <c r="N493" i="41"/>
  <c r="M493" i="41"/>
  <c r="L493" i="41"/>
  <c r="K493" i="41"/>
  <c r="J493" i="41"/>
  <c r="I493" i="41"/>
  <c r="H493" i="41"/>
  <c r="G493" i="41"/>
  <c r="F493" i="41"/>
  <c r="E493" i="41"/>
  <c r="D493" i="41"/>
  <c r="AE489" i="41"/>
  <c r="AE607" i="41"/>
  <c r="AD489" i="41"/>
  <c r="AD607" i="41"/>
  <c r="AC489" i="41"/>
  <c r="AC607" i="41"/>
  <c r="AB489" i="41"/>
  <c r="AB607" i="41"/>
  <c r="AA489" i="41"/>
  <c r="AA607" i="41"/>
  <c r="Z489" i="41"/>
  <c r="Z607" i="41"/>
  <c r="Y489" i="41"/>
  <c r="X489" i="41"/>
  <c r="X607" i="41"/>
  <c r="W489" i="41"/>
  <c r="W607" i="41"/>
  <c r="V489" i="41"/>
  <c r="V607" i="41"/>
  <c r="U489" i="41"/>
  <c r="U607" i="41"/>
  <c r="T489" i="41"/>
  <c r="S489" i="41"/>
  <c r="S607" i="41"/>
  <c r="R489" i="41"/>
  <c r="R607" i="41"/>
  <c r="Q489" i="41"/>
  <c r="Q607" i="41"/>
  <c r="P489" i="41"/>
  <c r="P607" i="41"/>
  <c r="O489" i="41"/>
  <c r="O607" i="41"/>
  <c r="N489" i="41"/>
  <c r="N607" i="41"/>
  <c r="M489" i="41"/>
  <c r="M607" i="41"/>
  <c r="L489" i="41"/>
  <c r="K489" i="41"/>
  <c r="K607" i="41"/>
  <c r="J489" i="41"/>
  <c r="J607" i="41"/>
  <c r="I489" i="41"/>
  <c r="H489" i="41"/>
  <c r="H607" i="41"/>
  <c r="G489" i="41"/>
  <c r="G607" i="41"/>
  <c r="F489" i="41"/>
  <c r="F607" i="41"/>
  <c r="E489" i="41"/>
  <c r="E607" i="41"/>
  <c r="D489" i="41"/>
  <c r="D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M657" i="41"/>
  <c r="Q657" i="41"/>
  <c r="U657" i="41"/>
  <c r="C661" i="41"/>
  <c r="C641" i="41"/>
  <c r="C624" i="41"/>
  <c r="C660" i="41"/>
  <c r="C613" i="41"/>
  <c r="C659" i="41"/>
  <c r="C606" i="41"/>
  <c r="C600" i="41"/>
  <c r="C657" i="41"/>
  <c r="C584" i="41"/>
  <c r="C571" i="41"/>
  <c r="C568" i="41"/>
  <c r="C565" i="41"/>
  <c r="C562" i="41"/>
  <c r="C559" i="41"/>
  <c r="C555" i="41"/>
  <c r="C556" i="41"/>
  <c r="C549" i="41"/>
  <c r="C545" i="41"/>
  <c r="C541" i="41"/>
  <c r="C536" i="41"/>
  <c r="C530" i="41"/>
  <c r="C525" i="41"/>
  <c r="C524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7" i="41"/>
  <c r="C368" i="41"/>
  <c r="C364" i="41"/>
  <c r="C359" i="41"/>
  <c r="C358" i="41"/>
  <c r="C349" i="41"/>
  <c r="C355" i="41"/>
  <c r="C350" i="41"/>
  <c r="C341" i="41"/>
  <c r="C328" i="41"/>
  <c r="C315" i="41"/>
  <c r="C302" i="41"/>
  <c r="C301" i="41"/>
  <c r="C300" i="41"/>
  <c r="C299" i="41"/>
  <c r="C298" i="41"/>
  <c r="C297" i="41"/>
  <c r="C291" i="41"/>
  <c r="C287" i="41"/>
  <c r="C279" i="41"/>
  <c r="C277" i="41"/>
  <c r="C272" i="41"/>
  <c r="C270" i="41"/>
  <c r="C269" i="41"/>
  <c r="C260" i="41"/>
  <c r="C258" i="41"/>
  <c r="C252" i="41"/>
  <c r="C244" i="41"/>
  <c r="C240" i="41"/>
  <c r="C237" i="41"/>
  <c r="C230" i="41"/>
  <c r="C226" i="41"/>
  <c r="C219" i="41"/>
  <c r="C217" i="41"/>
  <c r="C216" i="41"/>
  <c r="C213" i="41"/>
  <c r="C206" i="41"/>
  <c r="C202" i="41"/>
  <c r="C195" i="41"/>
  <c r="C193" i="41"/>
  <c r="C192" i="41"/>
  <c r="C149" i="41"/>
  <c r="C141" i="41"/>
  <c r="C122" i="41"/>
  <c r="C112" i="41"/>
  <c r="C107" i="41"/>
  <c r="C102" i="41"/>
  <c r="C103" i="41"/>
  <c r="C94" i="41"/>
  <c r="C91" i="41"/>
  <c r="C84" i="41"/>
  <c r="C81" i="41"/>
  <c r="C80" i="41"/>
  <c r="C75" i="41"/>
  <c r="C69" i="41"/>
  <c r="C68" i="41"/>
  <c r="C70" i="41"/>
  <c r="C62" i="41"/>
  <c r="C60" i="41"/>
  <c r="C56" i="41"/>
  <c r="C53" i="41"/>
  <c r="C50" i="41"/>
  <c r="C47" i="41"/>
  <c r="C32" i="41"/>
  <c r="C31" i="41"/>
  <c r="C17" i="41"/>
  <c r="C14" i="41"/>
  <c r="C8" i="41"/>
  <c r="C7" i="41"/>
  <c r="AE661" i="40"/>
  <c r="AD661" i="40"/>
  <c r="AC661" i="40"/>
  <c r="AB661" i="40"/>
  <c r="AA661" i="40"/>
  <c r="Z661" i="40"/>
  <c r="Y661" i="40"/>
  <c r="X661" i="40"/>
  <c r="W661" i="40"/>
  <c r="V661" i="40"/>
  <c r="U661" i="40"/>
  <c r="T661" i="40"/>
  <c r="S661" i="40"/>
  <c r="R661" i="40"/>
  <c r="Q661" i="40"/>
  <c r="P661" i="40"/>
  <c r="O661" i="40"/>
  <c r="N661" i="40"/>
  <c r="M661" i="40"/>
  <c r="L661" i="40"/>
  <c r="K661" i="40"/>
  <c r="J661" i="40"/>
  <c r="I661" i="40"/>
  <c r="H661" i="40"/>
  <c r="G661" i="40"/>
  <c r="F661" i="40"/>
  <c r="E661" i="40"/>
  <c r="D661" i="40"/>
  <c r="Y660" i="40"/>
  <c r="U660" i="40"/>
  <c r="Q660" i="40"/>
  <c r="I660" i="40"/>
  <c r="E660" i="40"/>
  <c r="AC659" i="40"/>
  <c r="U659" i="40"/>
  <c r="Q659" i="40"/>
  <c r="M659" i="40"/>
  <c r="E659" i="40"/>
  <c r="U657" i="40"/>
  <c r="E657" i="40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D624" i="40"/>
  <c r="AD660" i="40"/>
  <c r="AC624" i="40"/>
  <c r="AC660" i="40"/>
  <c r="AB624" i="40"/>
  <c r="AB660" i="40"/>
  <c r="AA624" i="40"/>
  <c r="AA660" i="40"/>
  <c r="Z624" i="40"/>
  <c r="Z660" i="40"/>
  <c r="Y624" i="40"/>
  <c r="X624" i="40"/>
  <c r="X660" i="40"/>
  <c r="W624" i="40"/>
  <c r="W660" i="40"/>
  <c r="V624" i="40"/>
  <c r="V660" i="40"/>
  <c r="U624" i="40"/>
  <c r="T624" i="40"/>
  <c r="T660" i="40"/>
  <c r="S624" i="40"/>
  <c r="S660" i="40"/>
  <c r="R624" i="40"/>
  <c r="R660" i="40"/>
  <c r="Q624" i="40"/>
  <c r="P624" i="40"/>
  <c r="P660" i="40"/>
  <c r="O624" i="40"/>
  <c r="O660" i="40"/>
  <c r="N624" i="40"/>
  <c r="N660" i="40"/>
  <c r="M624" i="40"/>
  <c r="M660" i="40"/>
  <c r="L624" i="40"/>
  <c r="L660" i="40"/>
  <c r="K624" i="40"/>
  <c r="K660" i="40"/>
  <c r="J624" i="40"/>
  <c r="J660" i="40"/>
  <c r="I624" i="40"/>
  <c r="H624" i="40"/>
  <c r="H660" i="40"/>
  <c r="G624" i="40"/>
  <c r="G660" i="40"/>
  <c r="F624" i="40"/>
  <c r="F660" i="40"/>
  <c r="E624" i="40"/>
  <c r="D624" i="40"/>
  <c r="D660" i="40"/>
  <c r="AE613" i="40"/>
  <c r="AE659" i="40"/>
  <c r="AD613" i="40"/>
  <c r="AD659" i="40"/>
  <c r="AC613" i="40"/>
  <c r="AB613" i="40"/>
  <c r="AB659" i="40"/>
  <c r="AA613" i="40"/>
  <c r="AA659" i="40"/>
  <c r="Z613" i="40"/>
  <c r="Z659" i="40"/>
  <c r="Y613" i="40"/>
  <c r="Y659" i="40"/>
  <c r="X613" i="40"/>
  <c r="X659" i="40"/>
  <c r="W613" i="40"/>
  <c r="W659" i="40"/>
  <c r="V613" i="40"/>
  <c r="V659" i="40"/>
  <c r="U613" i="40"/>
  <c r="T613" i="40"/>
  <c r="T659" i="40"/>
  <c r="S613" i="40"/>
  <c r="S659" i="40"/>
  <c r="R613" i="40"/>
  <c r="R659" i="40"/>
  <c r="Q613" i="40"/>
  <c r="P613" i="40"/>
  <c r="P659" i="40"/>
  <c r="O613" i="40"/>
  <c r="O659" i="40"/>
  <c r="N613" i="40"/>
  <c r="N659" i="40"/>
  <c r="M613" i="40"/>
  <c r="L613" i="40"/>
  <c r="L659" i="40"/>
  <c r="K613" i="40"/>
  <c r="K659" i="40"/>
  <c r="J613" i="40"/>
  <c r="J659" i="40"/>
  <c r="I613" i="40"/>
  <c r="I659" i="40"/>
  <c r="H613" i="40"/>
  <c r="H659" i="40"/>
  <c r="G613" i="40"/>
  <c r="G659" i="40"/>
  <c r="F613" i="40"/>
  <c r="F659" i="40"/>
  <c r="E613" i="40"/>
  <c r="D613" i="40"/>
  <c r="D659" i="40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D600" i="40"/>
  <c r="AD657" i="40"/>
  <c r="AC600" i="40"/>
  <c r="AC657" i="40"/>
  <c r="AB600" i="40"/>
  <c r="AB657" i="40"/>
  <c r="AA600" i="40"/>
  <c r="AA657" i="40"/>
  <c r="Z600" i="40"/>
  <c r="Z657" i="40"/>
  <c r="Y600" i="40"/>
  <c r="Y657" i="40"/>
  <c r="X600" i="40"/>
  <c r="X657" i="40"/>
  <c r="W600" i="40"/>
  <c r="W657" i="40"/>
  <c r="V600" i="40"/>
  <c r="V657" i="40"/>
  <c r="U600" i="40"/>
  <c r="T600" i="40"/>
  <c r="T657" i="40"/>
  <c r="S600" i="40"/>
  <c r="S657" i="40"/>
  <c r="R600" i="40"/>
  <c r="R657" i="40"/>
  <c r="Q600" i="40"/>
  <c r="Q657" i="40"/>
  <c r="P600" i="40"/>
  <c r="P657" i="40"/>
  <c r="O600" i="40"/>
  <c r="O657" i="40"/>
  <c r="N600" i="40"/>
  <c r="N657" i="40"/>
  <c r="M600" i="40"/>
  <c r="M657" i="40"/>
  <c r="L600" i="40"/>
  <c r="L657" i="40"/>
  <c r="K600" i="40"/>
  <c r="K657" i="40"/>
  <c r="J600" i="40"/>
  <c r="J657" i="40"/>
  <c r="I600" i="40"/>
  <c r="I657" i="40"/>
  <c r="H600" i="40"/>
  <c r="H657" i="40"/>
  <c r="G600" i="40"/>
  <c r="G657" i="40"/>
  <c r="F600" i="40"/>
  <c r="F657" i="40"/>
  <c r="E600" i="40"/>
  <c r="D600" i="40"/>
  <c r="D657" i="40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/>
  <c r="AD14" i="40"/>
  <c r="AC14" i="40"/>
  <c r="AB14" i="40"/>
  <c r="AA14" i="40"/>
  <c r="AA8" i="40"/>
  <c r="AA7" i="40"/>
  <c r="AA5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D8" i="40"/>
  <c r="AC8" i="40"/>
  <c r="AB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D7" i="40"/>
  <c r="AC7" i="40"/>
  <c r="AB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D5" i="40"/>
  <c r="AC5" i="40"/>
  <c r="AB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C661" i="40"/>
  <c r="C641" i="40"/>
  <c r="C624" i="40"/>
  <c r="C660" i="40"/>
  <c r="C613" i="40"/>
  <c r="C659" i="40"/>
  <c r="C606" i="40"/>
  <c r="C600" i="40"/>
  <c r="C657" i="40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/>
  <c r="C383" i="40"/>
  <c r="C380" i="40"/>
  <c r="C377" i="40"/>
  <c r="C374" i="40"/>
  <c r="C371" i="40"/>
  <c r="C367" i="40"/>
  <c r="C368" i="40"/>
  <c r="C364" i="40"/>
  <c r="C359" i="40"/>
  <c r="C358" i="40"/>
  <c r="C349" i="40"/>
  <c r="C355" i="40"/>
  <c r="C350" i="40"/>
  <c r="C341" i="40"/>
  <c r="C328" i="40"/>
  <c r="C315" i="40"/>
  <c r="C302" i="40"/>
  <c r="C301" i="40"/>
  <c r="C300" i="40"/>
  <c r="C299" i="40"/>
  <c r="C298" i="40"/>
  <c r="C297" i="40"/>
  <c r="C291" i="40"/>
  <c r="C287" i="40"/>
  <c r="C279" i="40"/>
  <c r="C277" i="40"/>
  <c r="C272" i="40"/>
  <c r="C270" i="40"/>
  <c r="C269" i="40"/>
  <c r="C260" i="40"/>
  <c r="C258" i="40"/>
  <c r="C252" i="40"/>
  <c r="C244" i="40"/>
  <c r="C240" i="40"/>
  <c r="C237" i="40"/>
  <c r="C230" i="40"/>
  <c r="C226" i="40"/>
  <c r="C219" i="40"/>
  <c r="C217" i="40"/>
  <c r="C216" i="40"/>
  <c r="C213" i="40"/>
  <c r="C206" i="40"/>
  <c r="C202" i="40"/>
  <c r="C195" i="40"/>
  <c r="C193" i="40"/>
  <c r="C192" i="40"/>
  <c r="C149" i="40"/>
  <c r="C122" i="40"/>
  <c r="C112" i="40"/>
  <c r="C107" i="40"/>
  <c r="C102" i="40"/>
  <c r="C103" i="40"/>
  <c r="C94" i="40"/>
  <c r="C91" i="40"/>
  <c r="C84" i="40"/>
  <c r="C81" i="40"/>
  <c r="C80" i="40"/>
  <c r="C75" i="40"/>
  <c r="C69" i="40"/>
  <c r="C68" i="40"/>
  <c r="C70" i="40"/>
  <c r="C62" i="40"/>
  <c r="C60" i="40"/>
  <c r="C56" i="40"/>
  <c r="C53" i="40"/>
  <c r="C50" i="40"/>
  <c r="C47" i="40"/>
  <c r="C32" i="40"/>
  <c r="C31" i="40"/>
  <c r="C17" i="40"/>
  <c r="C14" i="40"/>
  <c r="C8" i="40"/>
  <c r="C7" i="40"/>
  <c r="AE661" i="39"/>
  <c r="AD661" i="39"/>
  <c r="AC661" i="39"/>
  <c r="AB661" i="39"/>
  <c r="AA661" i="39"/>
  <c r="Z661" i="39"/>
  <c r="Y661" i="39"/>
  <c r="X661" i="39"/>
  <c r="W661" i="39"/>
  <c r="V661" i="39"/>
  <c r="U661" i="39"/>
  <c r="T661" i="39"/>
  <c r="S661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F661" i="39"/>
  <c r="E661" i="39"/>
  <c r="D661" i="39"/>
  <c r="P660" i="39"/>
  <c r="AB659" i="39"/>
  <c r="L659" i="39"/>
  <c r="T657" i="39"/>
  <c r="D657" i="39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D624" i="39"/>
  <c r="AD660" i="39"/>
  <c r="AC624" i="39"/>
  <c r="AC660" i="39"/>
  <c r="AB624" i="39"/>
  <c r="AB660" i="39"/>
  <c r="AA624" i="39"/>
  <c r="AA660" i="39"/>
  <c r="Z624" i="39"/>
  <c r="Z660" i="39"/>
  <c r="Y624" i="39"/>
  <c r="Y660" i="39"/>
  <c r="X624" i="39"/>
  <c r="X660" i="39"/>
  <c r="W624" i="39"/>
  <c r="W660" i="39"/>
  <c r="V624" i="39"/>
  <c r="V660" i="39"/>
  <c r="U624" i="39"/>
  <c r="U660" i="39"/>
  <c r="T624" i="39"/>
  <c r="T660" i="39"/>
  <c r="S624" i="39"/>
  <c r="S660" i="39"/>
  <c r="R624" i="39"/>
  <c r="R660" i="39"/>
  <c r="Q624" i="39"/>
  <c r="Q660" i="39"/>
  <c r="P624" i="39"/>
  <c r="O624" i="39"/>
  <c r="O660" i="39"/>
  <c r="N624" i="39"/>
  <c r="N660" i="39"/>
  <c r="M624" i="39"/>
  <c r="M660" i="39"/>
  <c r="L624" i="39"/>
  <c r="L660" i="39"/>
  <c r="K624" i="39"/>
  <c r="K660" i="39"/>
  <c r="J624" i="39"/>
  <c r="J660" i="39"/>
  <c r="I624" i="39"/>
  <c r="I660" i="39"/>
  <c r="H624" i="39"/>
  <c r="H660" i="39"/>
  <c r="G624" i="39"/>
  <c r="G660" i="39"/>
  <c r="F624" i="39"/>
  <c r="F660" i="39"/>
  <c r="E624" i="39"/>
  <c r="E660" i="39"/>
  <c r="D624" i="39"/>
  <c r="D660" i="39"/>
  <c r="AE613" i="39"/>
  <c r="AE659" i="39"/>
  <c r="AD613" i="39"/>
  <c r="AD659" i="39"/>
  <c r="AC613" i="39"/>
  <c r="AC659" i="39"/>
  <c r="AB613" i="39"/>
  <c r="AA613" i="39"/>
  <c r="AA659" i="39"/>
  <c r="Z613" i="39"/>
  <c r="Z659" i="39"/>
  <c r="Y613" i="39"/>
  <c r="Y659" i="39"/>
  <c r="X613" i="39"/>
  <c r="X659" i="39"/>
  <c r="W613" i="39"/>
  <c r="W659" i="39"/>
  <c r="V613" i="39"/>
  <c r="V659" i="39"/>
  <c r="U613" i="39"/>
  <c r="U659" i="39"/>
  <c r="T613" i="39"/>
  <c r="T659" i="39"/>
  <c r="S613" i="39"/>
  <c r="S659" i="39"/>
  <c r="R613" i="39"/>
  <c r="R659" i="39"/>
  <c r="Q613" i="39"/>
  <c r="Q659" i="39"/>
  <c r="P613" i="39"/>
  <c r="P659" i="39"/>
  <c r="O613" i="39"/>
  <c r="O659" i="39"/>
  <c r="N613" i="39"/>
  <c r="N659" i="39"/>
  <c r="M613" i="39"/>
  <c r="M659" i="39"/>
  <c r="L613" i="39"/>
  <c r="K613" i="39"/>
  <c r="K659" i="39"/>
  <c r="J613" i="39"/>
  <c r="J659" i="39"/>
  <c r="I613" i="39"/>
  <c r="I659" i="39"/>
  <c r="H613" i="39"/>
  <c r="H659" i="39"/>
  <c r="G613" i="39"/>
  <c r="G659" i="39"/>
  <c r="F613" i="39"/>
  <c r="F659" i="39"/>
  <c r="E613" i="39"/>
  <c r="E659" i="39"/>
  <c r="D613" i="39"/>
  <c r="D659" i="39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D600" i="39"/>
  <c r="AD657" i="39"/>
  <c r="AC600" i="39"/>
  <c r="AC657" i="39"/>
  <c r="AB600" i="39"/>
  <c r="AB657" i="39"/>
  <c r="AA600" i="39"/>
  <c r="AA657" i="39"/>
  <c r="Z600" i="39"/>
  <c r="Z657" i="39"/>
  <c r="Y600" i="39"/>
  <c r="Y657" i="39"/>
  <c r="X600" i="39"/>
  <c r="W600" i="39"/>
  <c r="W657" i="39"/>
  <c r="V600" i="39"/>
  <c r="V657" i="39"/>
  <c r="U600" i="39"/>
  <c r="U657" i="39"/>
  <c r="T600" i="39"/>
  <c r="S600" i="39"/>
  <c r="S657" i="39"/>
  <c r="R600" i="39"/>
  <c r="R657" i="39"/>
  <c r="Q600" i="39"/>
  <c r="Q657" i="39"/>
  <c r="P600" i="39"/>
  <c r="P657" i="39"/>
  <c r="O600" i="39"/>
  <c r="O657" i="39"/>
  <c r="N600" i="39"/>
  <c r="N657" i="39"/>
  <c r="M600" i="39"/>
  <c r="M657" i="39"/>
  <c r="L600" i="39"/>
  <c r="L657" i="39"/>
  <c r="K600" i="39"/>
  <c r="K657" i="39"/>
  <c r="J600" i="39"/>
  <c r="J657" i="39"/>
  <c r="I600" i="39"/>
  <c r="I657" i="39"/>
  <c r="H600" i="39"/>
  <c r="G600" i="39"/>
  <c r="G657" i="39"/>
  <c r="F600" i="39"/>
  <c r="F657" i="39"/>
  <c r="E600" i="39"/>
  <c r="E657" i="39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659" i="39"/>
  <c r="C641" i="39"/>
  <c r="C624" i="39"/>
  <c r="C660" i="39"/>
  <c r="C613" i="39"/>
  <c r="C611" i="39"/>
  <c r="C607" i="39"/>
  <c r="C606" i="39"/>
  <c r="C600" i="39"/>
  <c r="C657" i="39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/>
  <c r="C355" i="39"/>
  <c r="C350" i="39"/>
  <c r="C349" i="39"/>
  <c r="C341" i="39"/>
  <c r="C328" i="39"/>
  <c r="C315" i="39"/>
  <c r="C301" i="39"/>
  <c r="C300" i="39"/>
  <c r="C299" i="39"/>
  <c r="C298" i="39"/>
  <c r="C297" i="39"/>
  <c r="C302" i="39"/>
  <c r="C291" i="39"/>
  <c r="C287" i="39"/>
  <c r="C279" i="39"/>
  <c r="C277" i="39"/>
  <c r="C272" i="39"/>
  <c r="C270" i="39"/>
  <c r="C269" i="39"/>
  <c r="C257" i="39"/>
  <c r="C260" i="39"/>
  <c r="C258" i="39"/>
  <c r="C252" i="39"/>
  <c r="C244" i="39"/>
  <c r="C240" i="39"/>
  <c r="C237" i="39"/>
  <c r="C230" i="39"/>
  <c r="C226" i="39"/>
  <c r="C219" i="39"/>
  <c r="C217" i="39"/>
  <c r="C216" i="39"/>
  <c r="C213" i="39"/>
  <c r="C206" i="39"/>
  <c r="C202" i="39"/>
  <c r="C192" i="39"/>
  <c r="C195" i="39"/>
  <c r="C193" i="39"/>
  <c r="C149" i="39"/>
  <c r="C112" i="39"/>
  <c r="C107" i="39"/>
  <c r="C103" i="39"/>
  <c r="C102" i="39"/>
  <c r="C94" i="39"/>
  <c r="C91" i="39"/>
  <c r="C80" i="39"/>
  <c r="C84" i="39"/>
  <c r="C81" i="39"/>
  <c r="C75" i="39"/>
  <c r="C70" i="39"/>
  <c r="C69" i="39"/>
  <c r="C68" i="39"/>
  <c r="C67" i="39"/>
  <c r="C62" i="39"/>
  <c r="C60" i="39"/>
  <c r="C56" i="39"/>
  <c r="C53" i="39"/>
  <c r="C50" i="39"/>
  <c r="C47" i="39"/>
  <c r="C32" i="39"/>
  <c r="C31" i="39"/>
  <c r="C17" i="39"/>
  <c r="C14" i="39"/>
  <c r="C8" i="39"/>
  <c r="C7" i="39"/>
  <c r="C5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D102" i="1"/>
  <c r="AD466" i="1"/>
  <c r="AC102" i="1"/>
  <c r="AC466" i="1"/>
  <c r="AB102" i="1"/>
  <c r="AB466" i="1"/>
  <c r="AA102" i="1"/>
  <c r="AA466" i="1"/>
  <c r="Z102" i="1"/>
  <c r="Z466" i="1"/>
  <c r="Y102" i="1"/>
  <c r="Y466" i="1"/>
  <c r="X102" i="1"/>
  <c r="X466" i="1"/>
  <c r="W102" i="1"/>
  <c r="W466" i="1"/>
  <c r="V102" i="1"/>
  <c r="V466" i="1"/>
  <c r="U102" i="1"/>
  <c r="U466" i="1"/>
  <c r="T102" i="1"/>
  <c r="T466" i="1"/>
  <c r="S102" i="1"/>
  <c r="S466" i="1"/>
  <c r="R102" i="1"/>
  <c r="R466" i="1"/>
  <c r="Q102" i="1"/>
  <c r="Q466" i="1"/>
  <c r="P102" i="1"/>
  <c r="P466" i="1"/>
  <c r="O102" i="1"/>
  <c r="O466" i="1"/>
  <c r="N102" i="1"/>
  <c r="N466" i="1"/>
  <c r="M102" i="1"/>
  <c r="M466" i="1"/>
  <c r="L102" i="1"/>
  <c r="L466" i="1"/>
  <c r="K102" i="1"/>
  <c r="K466" i="1"/>
  <c r="J102" i="1"/>
  <c r="J466" i="1"/>
  <c r="I102" i="1"/>
  <c r="I466" i="1"/>
  <c r="H102" i="1"/>
  <c r="H466" i="1"/>
  <c r="G102" i="1"/>
  <c r="G466" i="1"/>
  <c r="F102" i="1"/>
  <c r="F466" i="1"/>
  <c r="E102" i="1"/>
  <c r="E466" i="1"/>
  <c r="D102" i="1"/>
  <c r="D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87" i="1"/>
  <c r="C472" i="1"/>
  <c r="C467" i="1"/>
  <c r="C466" i="1"/>
  <c r="C409" i="1"/>
  <c r="C407" i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Q629" i="5"/>
  <c r="P629" i="5"/>
  <c r="AD628" i="5"/>
  <c r="AC628" i="5"/>
  <c r="N628" i="5"/>
  <c r="M628" i="5"/>
  <c r="U612" i="5"/>
  <c r="T61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/>
  <c r="AD568" i="5"/>
  <c r="AD629" i="5"/>
  <c r="AC568" i="5"/>
  <c r="AC629" i="5"/>
  <c r="AB568" i="5"/>
  <c r="AB629" i="5"/>
  <c r="AA568" i="5"/>
  <c r="AA629" i="5"/>
  <c r="Z568" i="5"/>
  <c r="Z629" i="5"/>
  <c r="Y568" i="5"/>
  <c r="Y629" i="5"/>
  <c r="X568" i="5"/>
  <c r="X629" i="5"/>
  <c r="W568" i="5"/>
  <c r="W629" i="5"/>
  <c r="V568" i="5"/>
  <c r="V629" i="5"/>
  <c r="U568" i="5"/>
  <c r="U629" i="5"/>
  <c r="T568" i="5"/>
  <c r="T629" i="5"/>
  <c r="S568" i="5"/>
  <c r="S629" i="5"/>
  <c r="R568" i="5"/>
  <c r="R629" i="5"/>
  <c r="Q568" i="5"/>
  <c r="P568" i="5"/>
  <c r="O568" i="5"/>
  <c r="O629" i="5"/>
  <c r="N568" i="5"/>
  <c r="N629" i="5"/>
  <c r="M568" i="5"/>
  <c r="M629" i="5"/>
  <c r="L568" i="5"/>
  <c r="L629" i="5"/>
  <c r="K568" i="5"/>
  <c r="K629" i="5"/>
  <c r="J568" i="5"/>
  <c r="J629" i="5"/>
  <c r="I568" i="5"/>
  <c r="I629" i="5"/>
  <c r="H568" i="5"/>
  <c r="H629" i="5"/>
  <c r="G568" i="5"/>
  <c r="G629" i="5"/>
  <c r="F568" i="5"/>
  <c r="F629" i="5"/>
  <c r="E568" i="5"/>
  <c r="E629" i="5"/>
  <c r="D568" i="5"/>
  <c r="D629" i="5"/>
  <c r="C568" i="5"/>
  <c r="C629" i="5"/>
  <c r="AE565" i="5"/>
  <c r="AE628" i="5"/>
  <c r="AD565" i="5"/>
  <c r="AC565" i="5"/>
  <c r="AB565" i="5"/>
  <c r="AB628" i="5"/>
  <c r="AA565" i="5"/>
  <c r="AA628" i="5"/>
  <c r="Z565" i="5"/>
  <c r="Z628" i="5"/>
  <c r="Y565" i="5"/>
  <c r="Y628" i="5"/>
  <c r="X565" i="5"/>
  <c r="X628" i="5"/>
  <c r="W565" i="5"/>
  <c r="W628" i="5"/>
  <c r="V565" i="5"/>
  <c r="V628" i="5"/>
  <c r="U565" i="5"/>
  <c r="U628" i="5"/>
  <c r="T565" i="5"/>
  <c r="T628" i="5"/>
  <c r="S565" i="5"/>
  <c r="S628" i="5"/>
  <c r="R565" i="5"/>
  <c r="R628" i="5"/>
  <c r="Q565" i="5"/>
  <c r="Q628" i="5"/>
  <c r="P565" i="5"/>
  <c r="P628" i="5"/>
  <c r="O565" i="5"/>
  <c r="O628" i="5"/>
  <c r="N565" i="5"/>
  <c r="M565" i="5"/>
  <c r="L565" i="5"/>
  <c r="L628" i="5"/>
  <c r="K565" i="5"/>
  <c r="K628" i="5"/>
  <c r="J565" i="5"/>
  <c r="J628" i="5"/>
  <c r="I565" i="5"/>
  <c r="I628" i="5"/>
  <c r="H565" i="5"/>
  <c r="H628" i="5"/>
  <c r="G565" i="5"/>
  <c r="G628" i="5"/>
  <c r="F565" i="5"/>
  <c r="F628" i="5"/>
  <c r="E565" i="5"/>
  <c r="E628" i="5"/>
  <c r="D565" i="5"/>
  <c r="D628" i="5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/>
  <c r="AC520" i="5"/>
  <c r="AC612" i="5"/>
  <c r="AB520" i="5"/>
  <c r="AB612" i="5"/>
  <c r="AA520" i="5"/>
  <c r="AA612" i="5"/>
  <c r="Z520" i="5"/>
  <c r="Z612" i="5"/>
  <c r="Y520" i="5"/>
  <c r="Y612" i="5"/>
  <c r="X520" i="5"/>
  <c r="X612" i="5"/>
  <c r="W520" i="5"/>
  <c r="W612" i="5"/>
  <c r="V520" i="5"/>
  <c r="V612" i="5"/>
  <c r="U520" i="5"/>
  <c r="T520" i="5"/>
  <c r="S520" i="5"/>
  <c r="S612" i="5"/>
  <c r="R520" i="5"/>
  <c r="R612" i="5"/>
  <c r="Q520" i="5"/>
  <c r="Q612" i="5"/>
  <c r="P520" i="5"/>
  <c r="P612" i="5"/>
  <c r="O520" i="5"/>
  <c r="O612" i="5"/>
  <c r="N520" i="5"/>
  <c r="N612" i="5"/>
  <c r="M520" i="5"/>
  <c r="M612" i="5"/>
  <c r="L520" i="5"/>
  <c r="L612" i="5"/>
  <c r="K520" i="5"/>
  <c r="K612" i="5"/>
  <c r="J520" i="5"/>
  <c r="J612" i="5"/>
  <c r="I520" i="5"/>
  <c r="I612" i="5"/>
  <c r="H520" i="5"/>
  <c r="H612" i="5"/>
  <c r="G520" i="5"/>
  <c r="G612" i="5"/>
  <c r="F520" i="5"/>
  <c r="F612" i="5"/>
  <c r="E520" i="5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/>
  <c r="K472" i="5"/>
  <c r="K605" i="5"/>
  <c r="J472" i="5"/>
  <c r="J605" i="5"/>
  <c r="I472" i="5"/>
  <c r="H472" i="5"/>
  <c r="H605" i="5"/>
  <c r="G472" i="5"/>
  <c r="F472" i="5"/>
  <c r="F605" i="5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55" i="5"/>
  <c r="C350" i="5"/>
  <c r="C341" i="5"/>
  <c r="C328" i="5"/>
  <c r="C315" i="5"/>
  <c r="C302" i="5"/>
  <c r="C301" i="5"/>
  <c r="C300" i="5"/>
  <c r="C291" i="5"/>
  <c r="C279" i="5"/>
  <c r="C277" i="5"/>
  <c r="C272" i="5"/>
  <c r="C270" i="5"/>
  <c r="C269" i="5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426" i="2"/>
  <c r="C193" i="2"/>
  <c r="C612" i="2"/>
  <c r="C611" i="2"/>
  <c r="C609" i="2"/>
  <c r="C545" i="2"/>
  <c r="C541" i="2"/>
  <c r="C536" i="2"/>
  <c r="C530" i="2"/>
  <c r="C525" i="2"/>
  <c r="C520" i="2"/>
  <c r="C279" i="2"/>
  <c r="C277" i="2"/>
  <c r="C272" i="2"/>
  <c r="C270" i="2"/>
  <c r="C269" i="2"/>
  <c r="C257" i="2"/>
  <c r="C260" i="2"/>
  <c r="C258" i="2"/>
  <c r="C252" i="2"/>
  <c r="C244" i="2"/>
  <c r="C240" i="2"/>
  <c r="C237" i="2"/>
  <c r="C230" i="2"/>
  <c r="C226" i="2"/>
  <c r="C219" i="2"/>
  <c r="C217" i="2"/>
  <c r="C216" i="2"/>
  <c r="C213" i="2"/>
  <c r="C206" i="2"/>
  <c r="C202" i="2"/>
  <c r="C195" i="2"/>
  <c r="C607" i="41"/>
  <c r="C5" i="41"/>
  <c r="C67" i="41"/>
  <c r="C257" i="41"/>
  <c r="C191" i="41"/>
  <c r="C67" i="40"/>
  <c r="C5" i="40"/>
  <c r="C257" i="40"/>
  <c r="C191" i="40"/>
  <c r="H657" i="39"/>
  <c r="X657" i="39"/>
  <c r="C191" i="39"/>
  <c r="C192" i="1"/>
  <c r="C257" i="5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82" i="2"/>
  <c r="C178" i="2"/>
  <c r="C174" i="2"/>
  <c r="C173" i="2"/>
  <c r="C161" i="2"/>
  <c r="C160" i="2"/>
  <c r="C107" i="44"/>
  <c r="C67" i="44"/>
  <c r="C27" i="44"/>
  <c r="C87" i="44"/>
  <c r="AD13" i="67" l="1"/>
  <c r="C79" i="70"/>
  <c r="C55" i="71"/>
  <c r="D55" i="71" s="1"/>
  <c r="C84" i="70"/>
  <c r="C54" i="71"/>
  <c r="D54" i="71" s="1"/>
  <c r="C34" i="71"/>
  <c r="D34" i="71" s="1"/>
  <c r="C6" i="70"/>
  <c r="C36" i="71"/>
  <c r="D36" i="71" s="1"/>
  <c r="C71" i="70"/>
  <c r="C9" i="71"/>
  <c r="D9" i="71" s="1"/>
  <c r="C127" i="70"/>
  <c r="C12" i="71"/>
  <c r="D12" i="71" s="1"/>
  <c r="C54" i="70"/>
  <c r="D157" i="70"/>
  <c r="D156" i="70"/>
  <c r="D159" i="70"/>
  <c r="D143" i="70"/>
  <c r="C62" i="71"/>
  <c r="D62" i="71" s="1"/>
  <c r="C30" i="70"/>
  <c r="C53" i="71"/>
  <c r="D53" i="71" s="1"/>
  <c r="C49" i="70"/>
  <c r="C64" i="71"/>
  <c r="D64" i="71" s="1"/>
  <c r="C22" i="70"/>
  <c r="C52" i="70"/>
  <c r="C59" i="71"/>
  <c r="D59" i="71" s="1"/>
  <c r="C45" i="70"/>
  <c r="C47" i="71"/>
  <c r="D47" i="71" s="1"/>
  <c r="C38" i="71"/>
  <c r="D38" i="71" s="1"/>
  <c r="C147" i="70"/>
  <c r="C99" i="70"/>
  <c r="C51" i="71"/>
  <c r="D51" i="71" s="1"/>
  <c r="C44" i="71"/>
  <c r="D44" i="71" s="1"/>
  <c r="C150" i="70"/>
  <c r="C29" i="71"/>
  <c r="D29" i="71" s="1"/>
  <c r="C122" i="70"/>
  <c r="C141" i="70"/>
  <c r="C19" i="71"/>
  <c r="D19" i="71" s="1"/>
  <c r="C8" i="71"/>
  <c r="D8" i="71" s="1"/>
  <c r="C136" i="70"/>
  <c r="C37" i="71"/>
  <c r="D37" i="71" s="1"/>
  <c r="C26" i="70"/>
  <c r="C140" i="70"/>
  <c r="C18" i="71"/>
  <c r="D18" i="71" s="1"/>
  <c r="C5" i="70"/>
  <c r="C7" i="71"/>
  <c r="D7" i="71" s="1"/>
  <c r="C40" i="71"/>
  <c r="D40" i="71" s="1"/>
  <c r="C148" i="70"/>
  <c r="C146" i="70"/>
  <c r="C35" i="71"/>
  <c r="D35" i="71" s="1"/>
  <c r="C30" i="71"/>
  <c r="D30" i="71" s="1"/>
  <c r="C23" i="70"/>
  <c r="C19" i="70"/>
  <c r="C21" i="71"/>
  <c r="D21" i="71" s="1"/>
  <c r="C129" i="70"/>
  <c r="C42" i="71"/>
  <c r="D42" i="71" s="1"/>
  <c r="C43" i="71"/>
  <c r="D43" i="71" s="1"/>
  <c r="C130" i="70"/>
  <c r="C21" i="70"/>
  <c r="C46" i="71"/>
  <c r="D46" i="71" s="1"/>
  <c r="C75" i="70"/>
  <c r="C39" i="71"/>
  <c r="D39" i="71" s="1"/>
  <c r="C41" i="71"/>
  <c r="D41" i="71" s="1"/>
  <c r="C149" i="70"/>
  <c r="C145" i="70"/>
  <c r="C31" i="71"/>
  <c r="D31" i="71" s="1"/>
  <c r="C138" i="70"/>
  <c r="C15" i="71"/>
  <c r="D15" i="71" s="1"/>
  <c r="C29" i="70"/>
  <c r="C33" i="71"/>
  <c r="D33" i="71" s="1"/>
  <c r="C28" i="71"/>
  <c r="D28" i="71" s="1"/>
  <c r="C144" i="70"/>
  <c r="C14" i="71"/>
  <c r="D14" i="71" s="1"/>
  <c r="C112" i="70"/>
  <c r="C17" i="71"/>
  <c r="D17" i="71" s="1"/>
  <c r="C24" i="70"/>
  <c r="C13" i="70"/>
  <c r="C25" i="71"/>
  <c r="D25" i="71" s="1"/>
  <c r="C20" i="71"/>
  <c r="D20" i="71" s="1"/>
  <c r="C142" i="70"/>
  <c r="D153" i="70"/>
  <c r="D152" i="70"/>
  <c r="D155" i="70"/>
  <c r="D154" i="70"/>
  <c r="C58" i="71"/>
  <c r="D58" i="71" s="1"/>
  <c r="C37" i="70"/>
  <c r="C45" i="71"/>
  <c r="D45" i="71" s="1"/>
  <c r="C151" i="70"/>
  <c r="C18" i="70"/>
  <c r="C63" i="71"/>
  <c r="D63" i="71" s="1"/>
  <c r="C61" i="71"/>
  <c r="D61" i="71" s="1"/>
  <c r="C8" i="70"/>
  <c r="C95" i="70"/>
  <c r="C50" i="71"/>
  <c r="D50" i="71" s="1"/>
  <c r="C126" i="70"/>
  <c r="C11" i="71"/>
  <c r="D11" i="71" s="1"/>
  <c r="C5" i="71"/>
  <c r="D5" i="71" s="1"/>
  <c r="C135" i="70"/>
  <c r="C137" i="70"/>
  <c r="C10" i="71"/>
  <c r="D10" i="71" s="1"/>
  <c r="C4" i="71"/>
  <c r="D4" i="71" s="1"/>
  <c r="C134" i="70"/>
  <c r="C26" i="71"/>
  <c r="D26" i="71" s="1"/>
  <c r="C67" i="70"/>
  <c r="C124" i="70"/>
  <c r="C13" i="71"/>
  <c r="D13" i="71" s="1"/>
  <c r="AF13" i="67"/>
  <c r="C32" i="70"/>
  <c r="C3" i="71"/>
  <c r="C32" i="71"/>
  <c r="D32" i="71" s="1"/>
  <c r="C39" i="70"/>
  <c r="C22" i="71"/>
  <c r="D22" i="71" s="1"/>
  <c r="C15" i="70"/>
  <c r="C16" i="71"/>
  <c r="D16" i="71" s="1"/>
  <c r="C139" i="70"/>
  <c r="C34" i="70"/>
  <c r="C6" i="71"/>
  <c r="D6" i="71" s="1"/>
  <c r="X407" i="65"/>
  <c r="X568" i="65"/>
  <c r="X629" i="65" s="1"/>
  <c r="H407" i="65"/>
  <c r="D559" i="65"/>
  <c r="D626" i="65" s="1"/>
  <c r="O565" i="65"/>
  <c r="O628" i="65" s="1"/>
  <c r="O571" i="65"/>
  <c r="O630" i="65" s="1"/>
  <c r="O399" i="65"/>
  <c r="AE562" i="65"/>
  <c r="AE627" i="65" s="1"/>
  <c r="W300" i="65"/>
  <c r="C415" i="65"/>
  <c r="AA399" i="65"/>
  <c r="K383" i="65"/>
  <c r="G301" i="65"/>
  <c r="G300" i="65" s="1"/>
  <c r="S407" i="65"/>
  <c r="AA562" i="65"/>
  <c r="AA627" i="65" s="1"/>
  <c r="K559" i="65"/>
  <c r="K626" i="65" s="1"/>
  <c r="X571" i="65"/>
  <c r="X630" i="65" s="1"/>
  <c r="AA571" i="65"/>
  <c r="AA630" i="65" s="1"/>
  <c r="K571" i="65"/>
  <c r="K630" i="65" s="1"/>
  <c r="G383" i="65"/>
  <c r="L568" i="65"/>
  <c r="L629" i="65" s="1"/>
  <c r="S571" i="65"/>
  <c r="S630" i="65" s="1"/>
  <c r="AA568" i="65"/>
  <c r="AA629" i="65" s="1"/>
  <c r="AE565" i="65"/>
  <c r="AE628" i="65" s="1"/>
  <c r="AA559" i="65"/>
  <c r="AA626" i="65" s="1"/>
  <c r="E349" i="65"/>
  <c r="AA301" i="65"/>
  <c r="AA300" i="65" s="1"/>
  <c r="AF8" i="69"/>
  <c r="AF8" i="67"/>
  <c r="P8" i="69"/>
  <c r="P8" i="67"/>
  <c r="AC9" i="69"/>
  <c r="AC9" i="67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9"/>
  <c r="X9" i="67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7"/>
  <c r="AC8" i="69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7"/>
  <c r="AF9" i="69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9"/>
  <c r="Z8" i="67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7"/>
  <c r="Y8" i="69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S415" i="65"/>
  <c r="AA407" i="65"/>
  <c r="Y349" i="65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7"/>
  <c r="AB9" i="69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P571" i="65"/>
  <c r="P630" i="65" s="1"/>
  <c r="W415" i="65"/>
  <c r="C571" i="65"/>
  <c r="C630" i="65" s="1"/>
  <c r="L415" i="65"/>
  <c r="W571" i="65"/>
  <c r="W630" i="65" s="1"/>
  <c r="AA415" i="65"/>
  <c r="S568" i="65"/>
  <c r="S629" i="65" s="1"/>
  <c r="W407" i="65"/>
  <c r="O407" i="65"/>
  <c r="G407" i="65"/>
  <c r="T568" i="65"/>
  <c r="T629" i="65" s="1"/>
  <c r="O568" i="65"/>
  <c r="O629" i="65" s="1"/>
  <c r="AA565" i="65"/>
  <c r="AA628" i="65" s="1"/>
  <c r="R565" i="65"/>
  <c r="R628" i="65" s="1"/>
  <c r="W399" i="65"/>
  <c r="W565" i="65"/>
  <c r="W628" i="65" s="1"/>
  <c r="AA391" i="65"/>
  <c r="N562" i="65"/>
  <c r="N627" i="65" s="1"/>
  <c r="AE391" i="65"/>
  <c r="O562" i="65"/>
  <c r="O627" i="65" s="1"/>
  <c r="T383" i="65"/>
  <c r="D383" i="65"/>
  <c r="T559" i="65"/>
  <c r="T626" i="65" s="1"/>
  <c r="K391" i="65"/>
  <c r="Z562" i="65"/>
  <c r="Z627" i="65" s="1"/>
  <c r="S367" i="65"/>
  <c r="S558" i="65" s="1"/>
  <c r="C367" i="65"/>
  <c r="C558" i="65" s="1"/>
  <c r="AB568" i="65"/>
  <c r="AB629" i="65" s="1"/>
  <c r="P407" i="65"/>
  <c r="G399" i="65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146" i="3"/>
  <c r="E128" i="3"/>
  <c r="E150" i="3"/>
  <c r="E123" i="3"/>
  <c r="E121" i="3"/>
  <c r="E147" i="3"/>
  <c r="E129" i="3"/>
  <c r="E119" i="3"/>
  <c r="E115" i="3"/>
  <c r="E113" i="3"/>
  <c r="F120" i="3"/>
  <c r="G120" i="3"/>
  <c r="H118" i="3"/>
  <c r="I150" i="3"/>
  <c r="I147" i="3"/>
  <c r="I129" i="3"/>
  <c r="I127" i="3"/>
  <c r="I117" i="3"/>
  <c r="I114" i="3"/>
  <c r="J118" i="3"/>
  <c r="K118" i="3"/>
  <c r="L151" i="3"/>
  <c r="L146" i="3"/>
  <c r="L128" i="3"/>
  <c r="L123" i="3"/>
  <c r="L121" i="3"/>
  <c r="L119" i="3"/>
  <c r="L115" i="3"/>
  <c r="L113" i="3"/>
  <c r="L473" i="3" s="1"/>
  <c r="M150" i="3"/>
  <c r="M147" i="3"/>
  <c r="M129" i="3"/>
  <c r="M127" i="3"/>
  <c r="M117" i="3"/>
  <c r="M114" i="3"/>
  <c r="N151" i="3"/>
  <c r="N146" i="3"/>
  <c r="N128" i="3"/>
  <c r="N123" i="3"/>
  <c r="N121" i="3"/>
  <c r="N119" i="3"/>
  <c r="N115" i="3"/>
  <c r="N113" i="3"/>
  <c r="O150" i="3"/>
  <c r="O147" i="3"/>
  <c r="O129" i="3"/>
  <c r="O127" i="3"/>
  <c r="O117" i="3"/>
  <c r="O114" i="3"/>
  <c r="P118" i="3"/>
  <c r="Q118" i="3"/>
  <c r="R151" i="3"/>
  <c r="R146" i="3"/>
  <c r="R128" i="3"/>
  <c r="R123" i="3"/>
  <c r="R121" i="3"/>
  <c r="R119" i="3"/>
  <c r="R115" i="3"/>
  <c r="R113" i="3"/>
  <c r="S151" i="3"/>
  <c r="S499" i="3" s="1"/>
  <c r="S146" i="3"/>
  <c r="S128" i="3"/>
  <c r="S123" i="3"/>
  <c r="S121" i="3"/>
  <c r="S119" i="3"/>
  <c r="S115" i="3"/>
  <c r="S113" i="3"/>
  <c r="T151" i="3"/>
  <c r="T499" i="3" s="1"/>
  <c r="T146" i="3"/>
  <c r="T128" i="3"/>
  <c r="T123" i="3"/>
  <c r="T121" i="3"/>
  <c r="T119" i="3"/>
  <c r="T115" i="3"/>
  <c r="T113" i="3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113" i="3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123" i="3"/>
  <c r="F121" i="3"/>
  <c r="F119" i="3"/>
  <c r="F115" i="3"/>
  <c r="F113" i="3"/>
  <c r="G151" i="3"/>
  <c r="G146" i="3"/>
  <c r="G128" i="3"/>
  <c r="G123" i="3"/>
  <c r="G121" i="3"/>
  <c r="G119" i="3"/>
  <c r="G115" i="3"/>
  <c r="G113" i="3"/>
  <c r="H150" i="3"/>
  <c r="H147" i="3"/>
  <c r="H129" i="3"/>
  <c r="H127" i="3"/>
  <c r="H117" i="3"/>
  <c r="H114" i="3"/>
  <c r="I120" i="3"/>
  <c r="J150" i="3"/>
  <c r="J147" i="3"/>
  <c r="J129" i="3"/>
  <c r="J127" i="3"/>
  <c r="J117" i="3"/>
  <c r="J114" i="3"/>
  <c r="K150" i="3"/>
  <c r="K147" i="3"/>
  <c r="K129" i="3"/>
  <c r="K127" i="3"/>
  <c r="K117" i="3"/>
  <c r="K114" i="3"/>
  <c r="L118" i="3"/>
  <c r="M120" i="3"/>
  <c r="N118" i="3"/>
  <c r="O120" i="3"/>
  <c r="P150" i="3"/>
  <c r="P498" i="3" s="1"/>
  <c r="P147" i="3"/>
  <c r="P129" i="3"/>
  <c r="P127" i="3"/>
  <c r="P117" i="3"/>
  <c r="P114" i="3"/>
  <c r="Q150" i="3"/>
  <c r="Q147" i="3"/>
  <c r="Q129" i="3"/>
  <c r="Q127" i="3"/>
  <c r="Q117" i="3"/>
  <c r="Q114" i="3"/>
  <c r="R118" i="3"/>
  <c r="S118" i="3"/>
  <c r="T118" i="3"/>
  <c r="U150" i="3"/>
  <c r="U147" i="3"/>
  <c r="U129" i="3"/>
  <c r="U127" i="3"/>
  <c r="U117" i="3"/>
  <c r="U114" i="3"/>
  <c r="W151" i="3"/>
  <c r="W499" i="3" s="1"/>
  <c r="W146" i="3"/>
  <c r="W128" i="3"/>
  <c r="W123" i="3"/>
  <c r="W121" i="3"/>
  <c r="W119" i="3"/>
  <c r="W115" i="3"/>
  <c r="W113" i="3"/>
  <c r="V150" i="3"/>
  <c r="V498" i="3" s="1"/>
  <c r="V147" i="3"/>
  <c r="V129" i="3"/>
  <c r="V127" i="3"/>
  <c r="V117" i="3"/>
  <c r="V114" i="3"/>
  <c r="AC150" i="3"/>
  <c r="AC147" i="3"/>
  <c r="AC129" i="3"/>
  <c r="AC127" i="3"/>
  <c r="AC117" i="3"/>
  <c r="AC114" i="3"/>
  <c r="AA151" i="3"/>
  <c r="AA499" i="3" s="1"/>
  <c r="AA146" i="3"/>
  <c r="AA128" i="3"/>
  <c r="AA123" i="3"/>
  <c r="AA121" i="3"/>
  <c r="AA119" i="3"/>
  <c r="AA115" i="3"/>
  <c r="AA113" i="3"/>
  <c r="AB118" i="3"/>
  <c r="Y150" i="3"/>
  <c r="Y147" i="3"/>
  <c r="Y129" i="3"/>
  <c r="Y127" i="3"/>
  <c r="Y117" i="3"/>
  <c r="Y114" i="3"/>
  <c r="X151" i="3"/>
  <c r="X499" i="3" s="1"/>
  <c r="X146" i="3"/>
  <c r="X128" i="3"/>
  <c r="X123" i="3"/>
  <c r="X121" i="3"/>
  <c r="X119" i="3"/>
  <c r="X115" i="3"/>
  <c r="X113" i="3"/>
  <c r="AD150" i="3"/>
  <c r="AD498" i="3" s="1"/>
  <c r="AD147" i="3"/>
  <c r="AD129" i="3"/>
  <c r="AD127" i="3"/>
  <c r="AD117" i="3"/>
  <c r="AD114" i="3"/>
  <c r="Z151" i="3"/>
  <c r="Z146" i="3"/>
  <c r="Z128" i="3"/>
  <c r="Z123" i="3"/>
  <c r="Z121" i="3"/>
  <c r="Z119" i="3"/>
  <c r="Z115" i="3"/>
  <c r="Z113" i="3"/>
  <c r="D150" i="3"/>
  <c r="D147" i="3"/>
  <c r="D129" i="3"/>
  <c r="D127" i="3"/>
  <c r="D117" i="3"/>
  <c r="D114" i="3"/>
  <c r="AE151" i="3"/>
  <c r="AE146" i="3"/>
  <c r="AE128" i="3"/>
  <c r="AE123" i="3"/>
  <c r="AE121" i="3"/>
  <c r="AE119" i="3"/>
  <c r="AE115" i="3"/>
  <c r="AE113" i="3"/>
  <c r="C150" i="3"/>
  <c r="C147" i="3"/>
  <c r="C129" i="3"/>
  <c r="C127" i="3"/>
  <c r="C117" i="3"/>
  <c r="C114" i="3"/>
  <c r="E127" i="3"/>
  <c r="E117" i="3"/>
  <c r="E114" i="3"/>
  <c r="F118" i="3"/>
  <c r="G118" i="3"/>
  <c r="H120" i="3"/>
  <c r="I151" i="3"/>
  <c r="I499" i="3" s="1"/>
  <c r="I146" i="3"/>
  <c r="I128" i="3"/>
  <c r="I123" i="3"/>
  <c r="I121" i="3"/>
  <c r="I119" i="3"/>
  <c r="I115" i="3"/>
  <c r="I113" i="3"/>
  <c r="J120" i="3"/>
  <c r="K120" i="3"/>
  <c r="L150" i="3"/>
  <c r="L147" i="3"/>
  <c r="L129" i="3"/>
  <c r="L127" i="3"/>
  <c r="L117" i="3"/>
  <c r="L114" i="3"/>
  <c r="M151" i="3"/>
  <c r="M149" i="3" s="1"/>
  <c r="M146" i="3"/>
  <c r="M128" i="3"/>
  <c r="M123" i="3"/>
  <c r="M121" i="3"/>
  <c r="M119" i="3"/>
  <c r="M115" i="3"/>
  <c r="M113" i="3"/>
  <c r="N150" i="3"/>
  <c r="N498" i="3" s="1"/>
  <c r="N147" i="3"/>
  <c r="N129" i="3"/>
  <c r="N127" i="3"/>
  <c r="N117" i="3"/>
  <c r="N114" i="3"/>
  <c r="O151" i="3"/>
  <c r="O146" i="3"/>
  <c r="O128" i="3"/>
  <c r="O123" i="3"/>
  <c r="O121" i="3"/>
  <c r="O119" i="3"/>
  <c r="O115" i="3"/>
  <c r="O113" i="3"/>
  <c r="P120" i="3"/>
  <c r="Q120" i="3"/>
  <c r="R150" i="3"/>
  <c r="R147" i="3"/>
  <c r="R129" i="3"/>
  <c r="R127" i="3"/>
  <c r="R117" i="3"/>
  <c r="R114" i="3"/>
  <c r="S150" i="3"/>
  <c r="S147" i="3"/>
  <c r="S129" i="3"/>
  <c r="S127" i="3"/>
  <c r="S117" i="3"/>
  <c r="S114" i="3"/>
  <c r="T150" i="3"/>
  <c r="T498" i="3" s="1"/>
  <c r="T147" i="3"/>
  <c r="T129" i="3"/>
  <c r="T127" i="3"/>
  <c r="T117" i="3"/>
  <c r="T114" i="3"/>
  <c r="U120" i="3"/>
  <c r="W118" i="3"/>
  <c r="V120" i="3"/>
  <c r="AC120" i="3"/>
  <c r="AA118" i="3"/>
  <c r="AB150" i="3"/>
  <c r="AB147" i="3"/>
  <c r="AB129" i="3"/>
  <c r="AB127" i="3"/>
  <c r="AB117" i="3"/>
  <c r="AB114" i="3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127" i="3"/>
  <c r="F117" i="3"/>
  <c r="F114" i="3"/>
  <c r="G150" i="3"/>
  <c r="G147" i="3"/>
  <c r="G129" i="3"/>
  <c r="G127" i="3"/>
  <c r="G117" i="3"/>
  <c r="G114" i="3"/>
  <c r="H151" i="3"/>
  <c r="H146" i="3"/>
  <c r="H128" i="3"/>
  <c r="H123" i="3"/>
  <c r="H121" i="3"/>
  <c r="H119" i="3"/>
  <c r="H115" i="3"/>
  <c r="H113" i="3"/>
  <c r="I118" i="3"/>
  <c r="J151" i="3"/>
  <c r="J146" i="3"/>
  <c r="J128" i="3"/>
  <c r="J123" i="3"/>
  <c r="J121" i="3"/>
  <c r="J119" i="3"/>
  <c r="J115" i="3"/>
  <c r="J113" i="3"/>
  <c r="K151" i="3"/>
  <c r="K146" i="3"/>
  <c r="K128" i="3"/>
  <c r="K123" i="3"/>
  <c r="K121" i="3"/>
  <c r="K119" i="3"/>
  <c r="K115" i="3"/>
  <c r="K113" i="3"/>
  <c r="K473" i="3" s="1"/>
  <c r="L120" i="3"/>
  <c r="M118" i="3"/>
  <c r="N120" i="3"/>
  <c r="O118" i="3"/>
  <c r="P151" i="3"/>
  <c r="P146" i="3"/>
  <c r="P128" i="3"/>
  <c r="P123" i="3"/>
  <c r="P121" i="3"/>
  <c r="P119" i="3"/>
  <c r="P115" i="3"/>
  <c r="P113" i="3"/>
  <c r="P473" i="3" s="1"/>
  <c r="Q151" i="3"/>
  <c r="Q146" i="3"/>
  <c r="Q128" i="3"/>
  <c r="Q123" i="3"/>
  <c r="Q121" i="3"/>
  <c r="Q119" i="3"/>
  <c r="Q115" i="3"/>
  <c r="Q113" i="3"/>
  <c r="Q473" i="3" s="1"/>
  <c r="R120" i="3"/>
  <c r="S120" i="3"/>
  <c r="T120" i="3"/>
  <c r="U151" i="3"/>
  <c r="U499" i="3" s="1"/>
  <c r="U146" i="3"/>
  <c r="U128" i="3"/>
  <c r="U123" i="3"/>
  <c r="U121" i="3"/>
  <c r="U119" i="3"/>
  <c r="U115" i="3"/>
  <c r="U113" i="3"/>
  <c r="W150" i="3"/>
  <c r="W498" i="3" s="1"/>
  <c r="W147" i="3"/>
  <c r="W129" i="3"/>
  <c r="W127" i="3"/>
  <c r="W117" i="3"/>
  <c r="W114" i="3"/>
  <c r="V151" i="3"/>
  <c r="V146" i="3"/>
  <c r="V128" i="3"/>
  <c r="V123" i="3"/>
  <c r="V121" i="3"/>
  <c r="V119" i="3"/>
  <c r="V115" i="3"/>
  <c r="V113" i="3"/>
  <c r="AC151" i="3"/>
  <c r="AC146" i="3"/>
  <c r="AC128" i="3"/>
  <c r="AC123" i="3"/>
  <c r="AC121" i="3"/>
  <c r="AC119" i="3"/>
  <c r="AC115" i="3"/>
  <c r="AC113" i="3"/>
  <c r="AA150" i="3"/>
  <c r="AA147" i="3"/>
  <c r="AA129" i="3"/>
  <c r="AA127" i="3"/>
  <c r="AA117" i="3"/>
  <c r="AA114" i="3"/>
  <c r="AB120" i="3"/>
  <c r="Y151" i="3"/>
  <c r="Y146" i="3"/>
  <c r="Y128" i="3"/>
  <c r="Y123" i="3"/>
  <c r="Y121" i="3"/>
  <c r="Y119" i="3"/>
  <c r="Y115" i="3"/>
  <c r="Y113" i="3"/>
  <c r="Y473" i="3" s="1"/>
  <c r="X150" i="3"/>
  <c r="X147" i="3"/>
  <c r="X129" i="3"/>
  <c r="X127" i="3"/>
  <c r="X117" i="3"/>
  <c r="X114" i="3"/>
  <c r="AD151" i="3"/>
  <c r="AD499" i="3" s="1"/>
  <c r="AD146" i="3"/>
  <c r="AD128" i="3"/>
  <c r="AD123" i="3"/>
  <c r="AD121" i="3"/>
  <c r="AD119" i="3"/>
  <c r="AD115" i="3"/>
  <c r="AD113" i="3"/>
  <c r="Z150" i="3"/>
  <c r="Z149" i="3" s="1"/>
  <c r="Z147" i="3"/>
  <c r="Z129" i="3"/>
  <c r="Z127" i="3"/>
  <c r="Z117" i="3"/>
  <c r="Z114" i="3"/>
  <c r="D151" i="3"/>
  <c r="D146" i="3"/>
  <c r="D128" i="3"/>
  <c r="D123" i="3"/>
  <c r="D121" i="3"/>
  <c r="D119" i="3"/>
  <c r="D115" i="3"/>
  <c r="D113" i="3"/>
  <c r="D473" i="3" s="1"/>
  <c r="AE150" i="3"/>
  <c r="AE147" i="3"/>
  <c r="AE129" i="3"/>
  <c r="AE127" i="3"/>
  <c r="AE117" i="3"/>
  <c r="AE114" i="3"/>
  <c r="C151" i="3"/>
  <c r="C146" i="3"/>
  <c r="C128" i="3"/>
  <c r="C123" i="3"/>
  <c r="C121" i="3"/>
  <c r="C119" i="3"/>
  <c r="C115" i="3"/>
  <c r="C113" i="3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Z299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E299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AA299" i="65" s="1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G299" i="65" s="1"/>
  <c r="W29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AE299" i="65" s="1"/>
  <c r="J349" i="65"/>
  <c r="AC301" i="65"/>
  <c r="AC300" i="65" s="1"/>
  <c r="AC299" i="65" s="1"/>
  <c r="M301" i="65"/>
  <c r="M300" i="65" s="1"/>
  <c r="M299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9" i="3"/>
  <c r="E494" i="3"/>
  <c r="E484" i="3"/>
  <c r="E474" i="3"/>
  <c r="F494" i="3"/>
  <c r="F484" i="3"/>
  <c r="F47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8" i="3"/>
  <c r="E149" i="3"/>
  <c r="E496" i="3"/>
  <c r="E483" i="3"/>
  <c r="E479" i="3"/>
  <c r="E473" i="3"/>
  <c r="F507" i="3"/>
  <c r="F496" i="3"/>
  <c r="F483" i="3"/>
  <c r="F479" i="3"/>
  <c r="F473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E475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G475" i="3"/>
  <c r="G473" i="3"/>
  <c r="H499" i="3"/>
  <c r="H494" i="3"/>
  <c r="H484" i="3"/>
  <c r="H116" i="3"/>
  <c r="H476" i="3" s="1"/>
  <c r="H474" i="3"/>
  <c r="I507" i="3"/>
  <c r="I501" i="3"/>
  <c r="I498" i="3"/>
  <c r="I149" i="3"/>
  <c r="I495" i="3"/>
  <c r="I496" i="3"/>
  <c r="I485" i="3"/>
  <c r="I483" i="3"/>
  <c r="I479" i="3"/>
  <c r="I477" i="3"/>
  <c r="I475" i="3"/>
  <c r="I473" i="3"/>
  <c r="J507" i="3"/>
  <c r="J501" i="3"/>
  <c r="J498" i="3"/>
  <c r="J149" i="3"/>
  <c r="J495" i="3"/>
  <c r="J496" i="3"/>
  <c r="J485" i="3"/>
  <c r="J483" i="3"/>
  <c r="J479" i="3"/>
  <c r="J477" i="3"/>
  <c r="J475" i="3"/>
  <c r="J473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8" i="3"/>
  <c r="K149" i="3"/>
  <c r="K495" i="3"/>
  <c r="K496" i="3"/>
  <c r="K485" i="3"/>
  <c r="K483" i="3"/>
  <c r="K479" i="3"/>
  <c r="K477" i="3"/>
  <c r="K475" i="3"/>
  <c r="L507" i="3"/>
  <c r="L501" i="3"/>
  <c r="L498" i="3"/>
  <c r="L149" i="3"/>
  <c r="L495" i="3"/>
  <c r="L496" i="3"/>
  <c r="L485" i="3"/>
  <c r="L483" i="3"/>
  <c r="L479" i="3"/>
  <c r="L477" i="3"/>
  <c r="L475" i="3"/>
  <c r="M499" i="3"/>
  <c r="M494" i="3"/>
  <c r="M484" i="3"/>
  <c r="M116" i="3"/>
  <c r="M476" i="3" s="1"/>
  <c r="M47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9" i="3"/>
  <c r="N494" i="3"/>
  <c r="N484" i="3"/>
  <c r="N116" i="3"/>
  <c r="N476" i="3" s="1"/>
  <c r="N474" i="3"/>
  <c r="M498" i="2"/>
  <c r="M149" i="2"/>
  <c r="M495" i="2"/>
  <c r="M493" i="2"/>
  <c r="M491" i="2"/>
  <c r="M485" i="2"/>
  <c r="M483" i="2"/>
  <c r="M116" i="2"/>
  <c r="M476" i="2" s="1"/>
  <c r="M474" i="2"/>
  <c r="O499" i="3"/>
  <c r="O494" i="3"/>
  <c r="O484" i="3"/>
  <c r="O116" i="3"/>
  <c r="O476" i="3" s="1"/>
  <c r="O474" i="3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99" i="3"/>
  <c r="P494" i="3"/>
  <c r="P484" i="3"/>
  <c r="P116" i="3"/>
  <c r="P476" i="3" s="1"/>
  <c r="P474" i="3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8" i="3"/>
  <c r="Q149" i="3"/>
  <c r="Q495" i="3"/>
  <c r="Q496" i="3"/>
  <c r="Q485" i="3"/>
  <c r="Q483" i="3"/>
  <c r="Q479" i="3"/>
  <c r="Q477" i="3"/>
  <c r="Q475" i="3"/>
  <c r="R507" i="3"/>
  <c r="R501" i="3"/>
  <c r="R498" i="3"/>
  <c r="R149" i="3"/>
  <c r="R495" i="3"/>
  <c r="R496" i="3"/>
  <c r="R485" i="3"/>
  <c r="R483" i="3"/>
  <c r="R479" i="3"/>
  <c r="R477" i="3"/>
  <c r="R475" i="3"/>
  <c r="R473" i="3"/>
  <c r="S507" i="3"/>
  <c r="S501" i="3"/>
  <c r="S498" i="3"/>
  <c r="S149" i="3"/>
  <c r="S495" i="3"/>
  <c r="S496" i="3"/>
  <c r="S485" i="3"/>
  <c r="S483" i="3"/>
  <c r="S479" i="3"/>
  <c r="S477" i="3"/>
  <c r="S475" i="3"/>
  <c r="S473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4" i="3"/>
  <c r="T484" i="3"/>
  <c r="T116" i="3"/>
  <c r="T476" i="3" s="1"/>
  <c r="T474" i="3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5" i="3"/>
  <c r="W473" i="3"/>
  <c r="AC507" i="3"/>
  <c r="AC501" i="3"/>
  <c r="AC498" i="3"/>
  <c r="AC149" i="3"/>
  <c r="AC495" i="3"/>
  <c r="AC496" i="3"/>
  <c r="AC485" i="3"/>
  <c r="AC483" i="3"/>
  <c r="AC479" i="3"/>
  <c r="AC477" i="3"/>
  <c r="AC475" i="3"/>
  <c r="AC473" i="3"/>
  <c r="AB523" i="3"/>
  <c r="AB521" i="3"/>
  <c r="AB187" i="3"/>
  <c r="AB519" i="3"/>
  <c r="AA507" i="3"/>
  <c r="AA501" i="3"/>
  <c r="AA498" i="3"/>
  <c r="AA495" i="3"/>
  <c r="AA496" i="3"/>
  <c r="AA485" i="3"/>
  <c r="AA483" i="3"/>
  <c r="AA479" i="3"/>
  <c r="AA477" i="3"/>
  <c r="AA475" i="3"/>
  <c r="AA473" i="3"/>
  <c r="AD522" i="3"/>
  <c r="Y499" i="3"/>
  <c r="Y494" i="3"/>
  <c r="Y484" i="3"/>
  <c r="Y116" i="3"/>
  <c r="Y476" i="3" s="1"/>
  <c r="Y474" i="3"/>
  <c r="X523" i="3"/>
  <c r="X521" i="3"/>
  <c r="X187" i="3"/>
  <c r="X519" i="3"/>
  <c r="C507" i="3"/>
  <c r="C501" i="3"/>
  <c r="C498" i="3"/>
  <c r="C495" i="3"/>
  <c r="C496" i="3"/>
  <c r="C485" i="3"/>
  <c r="C483" i="3"/>
  <c r="C479" i="3"/>
  <c r="C477" i="3"/>
  <c r="C475" i="3"/>
  <c r="C473" i="3"/>
  <c r="Z522" i="3"/>
  <c r="D499" i="3"/>
  <c r="D494" i="3"/>
  <c r="D484" i="3"/>
  <c r="D116" i="3"/>
  <c r="D476" i="3" s="1"/>
  <c r="D474" i="3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122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149" i="3"/>
  <c r="U495" i="3"/>
  <c r="U496" i="3"/>
  <c r="U485" i="3"/>
  <c r="U483" i="3"/>
  <c r="U479" i="3"/>
  <c r="U477" i="3"/>
  <c r="U475" i="3"/>
  <c r="U473" i="3"/>
  <c r="V507" i="3"/>
  <c r="V501" i="3"/>
  <c r="V149" i="3"/>
  <c r="V495" i="3"/>
  <c r="V496" i="3"/>
  <c r="V485" i="3"/>
  <c r="V483" i="3"/>
  <c r="V479" i="3"/>
  <c r="V477" i="3"/>
  <c r="V475" i="3"/>
  <c r="V473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AB474" i="3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149" i="3"/>
  <c r="AD495" i="3"/>
  <c r="AD496" i="3"/>
  <c r="AD485" i="3"/>
  <c r="AD483" i="3"/>
  <c r="AD479" i="3"/>
  <c r="AD477" i="3"/>
  <c r="AD475" i="3"/>
  <c r="AD473" i="3"/>
  <c r="Y522" i="3"/>
  <c r="X494" i="3"/>
  <c r="X484" i="3"/>
  <c r="X116" i="3"/>
  <c r="X476" i="3" s="1"/>
  <c r="X474" i="3"/>
  <c r="C523" i="3"/>
  <c r="C521" i="3"/>
  <c r="C187" i="3"/>
  <c r="C519" i="3"/>
  <c r="Z507" i="3"/>
  <c r="Z501" i="3"/>
  <c r="Z498" i="3"/>
  <c r="Z495" i="3"/>
  <c r="Z496" i="3"/>
  <c r="Z485" i="3"/>
  <c r="Z483" i="3"/>
  <c r="Z479" i="3"/>
  <c r="Z477" i="3"/>
  <c r="Z475" i="3"/>
  <c r="Z473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8" i="3"/>
  <c r="AE149" i="3"/>
  <c r="AE495" i="3"/>
  <c r="AE496" i="3"/>
  <c r="AE485" i="3"/>
  <c r="AE483" i="3"/>
  <c r="AE479" i="3"/>
  <c r="AE477" i="3"/>
  <c r="AE475" i="3"/>
  <c r="AE473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G474" i="3"/>
  <c r="H507" i="3"/>
  <c r="H501" i="3"/>
  <c r="H495" i="3"/>
  <c r="H496" i="3"/>
  <c r="H485" i="3"/>
  <c r="H483" i="3"/>
  <c r="H479" i="3"/>
  <c r="H477" i="3"/>
  <c r="H475" i="3"/>
  <c r="H473" i="3"/>
  <c r="H112" i="3"/>
  <c r="I494" i="3"/>
  <c r="I484" i="3"/>
  <c r="I116" i="3"/>
  <c r="I476" i="3" s="1"/>
  <c r="I474" i="3"/>
  <c r="J499" i="3"/>
  <c r="J494" i="3"/>
  <c r="J484" i="3"/>
  <c r="J116" i="3"/>
  <c r="J476" i="3" s="1"/>
  <c r="J474" i="3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9" i="3"/>
  <c r="K494" i="3"/>
  <c r="K484" i="3"/>
  <c r="K116" i="3"/>
  <c r="K476" i="3" s="1"/>
  <c r="K474" i="3"/>
  <c r="L499" i="3"/>
  <c r="L494" i="3"/>
  <c r="L484" i="3"/>
  <c r="L116" i="3"/>
  <c r="L476" i="3" s="1"/>
  <c r="L474" i="3"/>
  <c r="M507" i="3"/>
  <c r="M501" i="3"/>
  <c r="M498" i="3"/>
  <c r="M495" i="3"/>
  <c r="M496" i="3"/>
  <c r="M485" i="3"/>
  <c r="M483" i="3"/>
  <c r="M479" i="3"/>
  <c r="M477" i="3"/>
  <c r="M475" i="3"/>
  <c r="M473" i="3"/>
  <c r="M112" i="3"/>
  <c r="L498" i="2"/>
  <c r="L497" i="2" s="1"/>
  <c r="L608" i="2" s="1"/>
  <c r="L149" i="2"/>
  <c r="L495" i="2"/>
  <c r="L493" i="2"/>
  <c r="L491" i="2"/>
  <c r="L485" i="2"/>
  <c r="L483" i="2"/>
  <c r="L116" i="2"/>
  <c r="L476" i="2" s="1"/>
  <c r="L474" i="2"/>
  <c r="N507" i="3"/>
  <c r="N501" i="3"/>
  <c r="N149" i="3"/>
  <c r="N495" i="3"/>
  <c r="N496" i="3"/>
  <c r="N485" i="3"/>
  <c r="N483" i="3"/>
  <c r="N479" i="3"/>
  <c r="N477" i="3"/>
  <c r="N475" i="3"/>
  <c r="N473" i="3"/>
  <c r="N112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495" i="3"/>
  <c r="O496" i="3"/>
  <c r="O485" i="3"/>
  <c r="O483" i="3"/>
  <c r="O479" i="3"/>
  <c r="O477" i="3"/>
  <c r="O475" i="3"/>
  <c r="O473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83" i="3"/>
  <c r="P479" i="3"/>
  <c r="P477" i="3"/>
  <c r="P475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9" i="3"/>
  <c r="Q494" i="3"/>
  <c r="Q484" i="3"/>
  <c r="Q116" i="3"/>
  <c r="Q476" i="3" s="1"/>
  <c r="Q474" i="3"/>
  <c r="R499" i="3"/>
  <c r="R494" i="3"/>
  <c r="R484" i="3"/>
  <c r="R116" i="3"/>
  <c r="R476" i="3" s="1"/>
  <c r="R474" i="3"/>
  <c r="S494" i="3"/>
  <c r="S484" i="3"/>
  <c r="S116" i="3"/>
  <c r="S476" i="3" s="1"/>
  <c r="S47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5" i="3"/>
  <c r="T496" i="3"/>
  <c r="T485" i="3"/>
  <c r="T483" i="3"/>
  <c r="T479" i="3"/>
  <c r="T477" i="3"/>
  <c r="T475" i="3"/>
  <c r="T473" i="3"/>
  <c r="T112" i="3"/>
  <c r="S498" i="2"/>
  <c r="S149" i="2"/>
  <c r="S495" i="2"/>
  <c r="S493" i="2"/>
  <c r="S491" i="2"/>
  <c r="S485" i="2"/>
  <c r="S483" i="2"/>
  <c r="S116" i="2"/>
  <c r="S476" i="2" s="1"/>
  <c r="S474" i="2"/>
  <c r="T498" i="2"/>
  <c r="T497" i="2" s="1"/>
  <c r="T608" i="2" s="1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W484" i="3"/>
  <c r="W116" i="3"/>
  <c r="W476" i="3" s="1"/>
  <c r="W474" i="3"/>
  <c r="AC499" i="3"/>
  <c r="AC494" i="3"/>
  <c r="AC484" i="3"/>
  <c r="AC116" i="3"/>
  <c r="AC476" i="3" s="1"/>
  <c r="AC474" i="3"/>
  <c r="AB522" i="3"/>
  <c r="AA494" i="3"/>
  <c r="AA484" i="3"/>
  <c r="AA116" i="3"/>
  <c r="AA476" i="3" s="1"/>
  <c r="AA474" i="3"/>
  <c r="AD523" i="3"/>
  <c r="AD521" i="3"/>
  <c r="AD187" i="3"/>
  <c r="AD519" i="3"/>
  <c r="Y507" i="3"/>
  <c r="Y501" i="3"/>
  <c r="Y498" i="3"/>
  <c r="Y149" i="3"/>
  <c r="Y495" i="3"/>
  <c r="Y496" i="3"/>
  <c r="Y485" i="3"/>
  <c r="Y483" i="3"/>
  <c r="Y479" i="3"/>
  <c r="Y477" i="3"/>
  <c r="Y475" i="3"/>
  <c r="Y112" i="3"/>
  <c r="X522" i="3"/>
  <c r="C499" i="3"/>
  <c r="C494" i="3"/>
  <c r="C484" i="3"/>
  <c r="C116" i="3"/>
  <c r="C476" i="3" s="1"/>
  <c r="C474" i="3"/>
  <c r="Z523" i="3"/>
  <c r="Z521" i="3"/>
  <c r="Z187" i="3"/>
  <c r="Z519" i="3"/>
  <c r="D507" i="3"/>
  <c r="D501" i="3"/>
  <c r="D498" i="3"/>
  <c r="D149" i="3"/>
  <c r="D495" i="3"/>
  <c r="D496" i="3"/>
  <c r="D485" i="3"/>
  <c r="D483" i="3"/>
  <c r="D479" i="3"/>
  <c r="D477" i="3"/>
  <c r="D475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497" i="2" s="1"/>
  <c r="G608" i="2" s="1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116" i="3"/>
  <c r="U476" i="3" s="1"/>
  <c r="U474" i="3"/>
  <c r="V499" i="3"/>
  <c r="V494" i="3"/>
  <c r="V484" i="3"/>
  <c r="V116" i="3"/>
  <c r="V476" i="3" s="1"/>
  <c r="V47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497" i="2" s="1"/>
  <c r="W608" i="2" s="1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8" i="3"/>
  <c r="AB495" i="3"/>
  <c r="AB496" i="3"/>
  <c r="AB485" i="3"/>
  <c r="AB483" i="3"/>
  <c r="AB479" i="3"/>
  <c r="AB477" i="3"/>
  <c r="AB475" i="3"/>
  <c r="AB473" i="3"/>
  <c r="AB112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AD116" i="3"/>
  <c r="AD476" i="3" s="1"/>
  <c r="AD474" i="3"/>
  <c r="Y523" i="3"/>
  <c r="Y521" i="3"/>
  <c r="Y187" i="3"/>
  <c r="Y519" i="3"/>
  <c r="X507" i="3"/>
  <c r="X501" i="3"/>
  <c r="X498" i="3"/>
  <c r="X495" i="3"/>
  <c r="X496" i="3"/>
  <c r="X485" i="3"/>
  <c r="X483" i="3"/>
  <c r="X479" i="3"/>
  <c r="X477" i="3"/>
  <c r="X475" i="3"/>
  <c r="X473" i="3"/>
  <c r="X112" i="3"/>
  <c r="C522" i="3"/>
  <c r="Z499" i="3"/>
  <c r="Z494" i="3"/>
  <c r="Z484" i="3"/>
  <c r="Z116" i="3"/>
  <c r="Z476" i="3" s="1"/>
  <c r="Z474" i="3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AE474" i="3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497" i="2" s="1"/>
  <c r="Z608" i="2" s="1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50" i="5"/>
  <c r="C36" i="5"/>
  <c r="AD62" i="5"/>
  <c r="AD60" i="5" s="1"/>
  <c r="AD462" i="5" s="1"/>
  <c r="AD47" i="5"/>
  <c r="AD14" i="5"/>
  <c r="AA103" i="2"/>
  <c r="AA94" i="2"/>
  <c r="AA91" i="2" s="1"/>
  <c r="Y56" i="5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60" i="5"/>
  <c r="H462" i="5" s="1"/>
  <c r="H9" i="5"/>
  <c r="K56" i="1"/>
  <c r="K53" i="1" s="1"/>
  <c r="K461" i="1" s="1"/>
  <c r="K9" i="1"/>
  <c r="U84" i="5"/>
  <c r="U50" i="5"/>
  <c r="U36" i="5"/>
  <c r="AE9" i="5"/>
  <c r="X470" i="2"/>
  <c r="P84" i="2"/>
  <c r="P75" i="2"/>
  <c r="AB470" i="2"/>
  <c r="O81" i="1"/>
  <c r="O39" i="1"/>
  <c r="O17" i="1"/>
  <c r="O459" i="1" s="1"/>
  <c r="K84" i="2"/>
  <c r="K81" i="2" s="1"/>
  <c r="K75" i="2"/>
  <c r="O84" i="5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36" i="5"/>
  <c r="Y84" i="1"/>
  <c r="Y81" i="1" s="1"/>
  <c r="Y36" i="1"/>
  <c r="Y35" i="1" s="1"/>
  <c r="M56" i="5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80" i="5" s="1"/>
  <c r="X465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81" i="5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9" i="3" s="1"/>
  <c r="C68" i="3" s="1"/>
  <c r="C62" i="3"/>
  <c r="C60" i="3" s="1"/>
  <c r="C47" i="3"/>
  <c r="C36" i="3"/>
  <c r="C35" i="3" s="1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81" i="5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P81" i="2"/>
  <c r="AB84" i="2"/>
  <c r="AB81" i="2" s="1"/>
  <c r="AB75" i="2"/>
  <c r="O56" i="1"/>
  <c r="O53" i="1" s="1"/>
  <c r="O461" i="1" s="1"/>
  <c r="O9" i="1"/>
  <c r="K470" i="2"/>
  <c r="O94" i="5"/>
  <c r="O91" i="5" s="1"/>
  <c r="O81" i="5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81" i="5"/>
  <c r="Y70" i="5"/>
  <c r="Y62" i="5"/>
  <c r="Y60" i="5" s="1"/>
  <c r="Y462" i="5" s="1"/>
  <c r="Y47" i="5"/>
  <c r="Y32" i="5"/>
  <c r="Y14" i="5"/>
  <c r="Y50" i="1"/>
  <c r="Y32" i="1"/>
  <c r="Y14" i="1"/>
  <c r="M53" i="5"/>
  <c r="M461" i="5" s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47" i="1"/>
  <c r="H36" i="1"/>
  <c r="J9" i="5"/>
  <c r="AB56" i="1"/>
  <c r="AB53" i="1" s="1"/>
  <c r="AB461" i="1" s="1"/>
  <c r="AB9" i="1"/>
  <c r="Y470" i="2"/>
  <c r="G9" i="5"/>
  <c r="W84" i="5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53" i="5"/>
  <c r="Y461" i="5" s="1"/>
  <c r="Y9" i="5"/>
  <c r="Y56" i="1"/>
  <c r="Y53" i="1" s="1"/>
  <c r="Y461" i="1" s="1"/>
  <c r="Y9" i="1"/>
  <c r="M84" i="5"/>
  <c r="M81" i="5" s="1"/>
  <c r="M50" i="5"/>
  <c r="M36" i="5"/>
  <c r="M35" i="5" s="1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60" i="1"/>
  <c r="H462" i="1" s="1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70" i="5"/>
  <c r="L62" i="5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70" i="5"/>
  <c r="R62" i="5"/>
  <c r="R47" i="5"/>
  <c r="R14" i="5"/>
  <c r="AC50" i="1"/>
  <c r="AC32" i="1"/>
  <c r="AA75" i="5"/>
  <c r="Z94" i="5"/>
  <c r="Z62" i="5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80" i="1" s="1"/>
  <c r="D465" i="1" s="1"/>
  <c r="D36" i="1"/>
  <c r="Q84" i="1"/>
  <c r="Q81" i="1" s="1"/>
  <c r="Q80" i="1" s="1"/>
  <c r="Q465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60" i="5"/>
  <c r="Z462" i="5" s="1"/>
  <c r="Z9" i="5"/>
  <c r="I50" i="1"/>
  <c r="I32" i="1"/>
  <c r="I14" i="1"/>
  <c r="M107" i="2"/>
  <c r="M469" i="2" s="1"/>
  <c r="M103" i="2"/>
  <c r="M94" i="2"/>
  <c r="M91" i="2" s="1"/>
  <c r="M70" i="2"/>
  <c r="M69" i="2" s="1"/>
  <c r="M68" i="2" s="1"/>
  <c r="AC94" i="5"/>
  <c r="AC91" i="5" s="1"/>
  <c r="AC84" i="5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81" i="5"/>
  <c r="W70" i="5"/>
  <c r="W69" i="5" s="1"/>
  <c r="W68" i="5" s="1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60" i="5"/>
  <c r="L462" i="5" s="1"/>
  <c r="L53" i="5"/>
  <c r="L461" i="5" s="1"/>
  <c r="L9" i="5"/>
  <c r="L8" i="5" s="1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60" i="5"/>
  <c r="R462" i="5" s="1"/>
  <c r="R9" i="5"/>
  <c r="AC56" i="1"/>
  <c r="AC53" i="1" s="1"/>
  <c r="AC461" i="1" s="1"/>
  <c r="AC9" i="1"/>
  <c r="V91" i="5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91" i="5"/>
  <c r="Z84" i="5"/>
  <c r="Z81" i="5" s="1"/>
  <c r="Z50" i="5"/>
  <c r="Z36" i="5"/>
  <c r="I56" i="1"/>
  <c r="I53" i="1" s="1"/>
  <c r="I461" i="1" s="1"/>
  <c r="I9" i="1"/>
  <c r="I8" i="1" s="1"/>
  <c r="M470" i="2"/>
  <c r="AC81" i="5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R81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80" i="2" s="1"/>
  <c r="Z465" i="2" s="1"/>
  <c r="Z75" i="2"/>
  <c r="H470" i="2"/>
  <c r="Z39" i="1"/>
  <c r="Z17" i="1"/>
  <c r="Z459" i="1" s="1"/>
  <c r="I84" i="2"/>
  <c r="I81" i="2" s="1"/>
  <c r="I75" i="2"/>
  <c r="L91" i="5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M35" i="1" s="1"/>
  <c r="J91" i="1"/>
  <c r="J84" i="1"/>
  <c r="J81" i="1" s="1"/>
  <c r="J68" i="1"/>
  <c r="J62" i="1"/>
  <c r="J60" i="1" s="1"/>
  <c r="J462" i="1" s="1"/>
  <c r="J47" i="1"/>
  <c r="J36" i="1"/>
  <c r="P9" i="5"/>
  <c r="P8" i="5" s="1"/>
  <c r="R91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I35" i="1" s="1"/>
  <c r="AC70" i="5"/>
  <c r="AD84" i="1"/>
  <c r="AD81" i="1" s="1"/>
  <c r="AD80" i="1" s="1"/>
  <c r="AD465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60" i="2"/>
  <c r="Y462" i="2" s="1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53" i="3" s="1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9" i="3" s="1"/>
  <c r="Z68" i="3" s="1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80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53" i="3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K461" i="3" l="1"/>
  <c r="R461" i="3"/>
  <c r="AC461" i="3"/>
  <c r="C101" i="71"/>
  <c r="D101" i="71" s="1"/>
  <c r="C81" i="70"/>
  <c r="D134" i="70"/>
  <c r="D135" i="70"/>
  <c r="D37" i="70"/>
  <c r="D112" i="70"/>
  <c r="D130" i="70"/>
  <c r="D26" i="70"/>
  <c r="D150" i="70"/>
  <c r="D147" i="70"/>
  <c r="D49" i="70"/>
  <c r="D54" i="70"/>
  <c r="D71" i="70"/>
  <c r="C166" i="70"/>
  <c r="C74" i="71"/>
  <c r="D74" i="71" s="1"/>
  <c r="C73" i="71"/>
  <c r="D73" i="71" s="1"/>
  <c r="C113" i="70"/>
  <c r="D15" i="70"/>
  <c r="D3" i="71"/>
  <c r="D124" i="70"/>
  <c r="D95" i="70"/>
  <c r="D18" i="70"/>
  <c r="D13" i="70"/>
  <c r="D29" i="70"/>
  <c r="D145" i="70"/>
  <c r="D75" i="70"/>
  <c r="D19" i="70"/>
  <c r="D146" i="70"/>
  <c r="D5" i="70"/>
  <c r="D141" i="70"/>
  <c r="D52" i="70"/>
  <c r="D84" i="70"/>
  <c r="C100" i="71"/>
  <c r="D100" i="71" s="1"/>
  <c r="C58" i="70"/>
  <c r="C128" i="70"/>
  <c r="C75" i="71"/>
  <c r="D75" i="71" s="1"/>
  <c r="D34" i="70"/>
  <c r="D32" i="70"/>
  <c r="D67" i="70"/>
  <c r="D8" i="70"/>
  <c r="D151" i="70"/>
  <c r="D142" i="70"/>
  <c r="D24" i="70"/>
  <c r="D144" i="70"/>
  <c r="D149" i="70"/>
  <c r="D23" i="70"/>
  <c r="D148" i="70"/>
  <c r="D136" i="70"/>
  <c r="D122" i="70"/>
  <c r="D22" i="70"/>
  <c r="D30" i="70"/>
  <c r="D127" i="70"/>
  <c r="D6" i="70"/>
  <c r="C24" i="71"/>
  <c r="D24" i="71" s="1"/>
  <c r="C25" i="70"/>
  <c r="C23" i="71"/>
  <c r="D23" i="71" s="1"/>
  <c r="C20" i="70"/>
  <c r="D139" i="70"/>
  <c r="D39" i="70"/>
  <c r="D137" i="70"/>
  <c r="D126" i="70"/>
  <c r="D138" i="70"/>
  <c r="D21" i="70"/>
  <c r="D129" i="70"/>
  <c r="D140" i="70"/>
  <c r="D99" i="70"/>
  <c r="D45" i="70"/>
  <c r="D79" i="70"/>
  <c r="F35" i="3"/>
  <c r="X497" i="2"/>
  <c r="X608" i="2" s="1"/>
  <c r="R299" i="65"/>
  <c r="D35" i="1"/>
  <c r="O69" i="2"/>
  <c r="O68" i="2" s="1"/>
  <c r="P35" i="2"/>
  <c r="AE8" i="1"/>
  <c r="X80" i="1"/>
  <c r="X465" i="1" s="1"/>
  <c r="S8" i="2"/>
  <c r="Z462" i="3"/>
  <c r="AA15" i="69"/>
  <c r="AA15" i="67"/>
  <c r="AE462" i="5"/>
  <c r="F15" i="66"/>
  <c r="F15" i="68"/>
  <c r="N459" i="3"/>
  <c r="O10" i="69"/>
  <c r="O10" i="67"/>
  <c r="E462" i="3"/>
  <c r="F15" i="69"/>
  <c r="F15" i="67"/>
  <c r="D462" i="3"/>
  <c r="E15" i="69"/>
  <c r="E15" i="67"/>
  <c r="V19" i="69"/>
  <c r="V19" i="67"/>
  <c r="R462" i="3"/>
  <c r="S15" i="69"/>
  <c r="S15" i="67"/>
  <c r="Q53" i="3"/>
  <c r="R14" i="69"/>
  <c r="R14" i="67"/>
  <c r="Y459" i="3"/>
  <c r="Z10" i="69"/>
  <c r="Z10" i="67"/>
  <c r="I462" i="3"/>
  <c r="J15" i="69"/>
  <c r="J15" i="67"/>
  <c r="V459" i="3"/>
  <c r="W10" i="69"/>
  <c r="W10" i="67"/>
  <c r="AC462" i="3"/>
  <c r="AD15" i="69"/>
  <c r="AD15" i="67"/>
  <c r="X459" i="3"/>
  <c r="Y10" i="69"/>
  <c r="Y10" i="67"/>
  <c r="E459" i="3"/>
  <c r="F10" i="69"/>
  <c r="F10" i="67"/>
  <c r="L21" i="69"/>
  <c r="L21" i="67"/>
  <c r="AD459" i="3"/>
  <c r="AE10" i="67"/>
  <c r="AE10" i="69"/>
  <c r="H53" i="3"/>
  <c r="I14" i="69"/>
  <c r="I14" i="67"/>
  <c r="U462" i="3"/>
  <c r="V15" i="69"/>
  <c r="V15" i="67"/>
  <c r="U459" i="3"/>
  <c r="V10" i="69"/>
  <c r="V10" i="67"/>
  <c r="U21" i="69"/>
  <c r="U21" i="67"/>
  <c r="S14" i="69"/>
  <c r="S14" i="67"/>
  <c r="G462" i="3"/>
  <c r="H15" i="69"/>
  <c r="H15" i="67"/>
  <c r="N462" i="3"/>
  <c r="O15" i="69"/>
  <c r="O15" i="67"/>
  <c r="G53" i="3"/>
  <c r="H14" i="69"/>
  <c r="H14" i="67"/>
  <c r="AE459" i="3"/>
  <c r="AF10" i="69"/>
  <c r="AF10" i="67"/>
  <c r="F21" i="69"/>
  <c r="F21" i="67"/>
  <c r="AB459" i="3"/>
  <c r="AC10" i="69"/>
  <c r="AC10" i="67"/>
  <c r="AE462" i="3"/>
  <c r="AF15" i="69"/>
  <c r="AF15" i="67"/>
  <c r="AA459" i="3"/>
  <c r="AB10" i="69"/>
  <c r="AB10" i="67"/>
  <c r="E53" i="3"/>
  <c r="F14" i="69"/>
  <c r="F14" i="67"/>
  <c r="E21" i="69"/>
  <c r="E21" i="67"/>
  <c r="AA462" i="3"/>
  <c r="AB15" i="69"/>
  <c r="AB15" i="67"/>
  <c r="AA21" i="69"/>
  <c r="AA21" i="67"/>
  <c r="D53" i="3"/>
  <c r="E14" i="69"/>
  <c r="E14" i="67"/>
  <c r="Q21" i="69"/>
  <c r="Q21" i="67"/>
  <c r="K459" i="3"/>
  <c r="L10" i="69"/>
  <c r="L10" i="67"/>
  <c r="G19" i="69"/>
  <c r="G19" i="67"/>
  <c r="W459" i="3"/>
  <c r="X10" i="69"/>
  <c r="X10" i="67"/>
  <c r="AD14" i="69"/>
  <c r="AD14" i="67"/>
  <c r="O459" i="3"/>
  <c r="P10" i="69"/>
  <c r="P10" i="67"/>
  <c r="O462" i="3"/>
  <c r="P15" i="69"/>
  <c r="P15" i="67"/>
  <c r="T21" i="69"/>
  <c r="T21" i="67"/>
  <c r="AB462" i="3"/>
  <c r="AC15" i="69"/>
  <c r="AC15" i="67"/>
  <c r="L462" i="3"/>
  <c r="M15" i="69"/>
  <c r="M15" i="67"/>
  <c r="O53" i="3"/>
  <c r="P14" i="69"/>
  <c r="P14" i="67"/>
  <c r="AE21" i="69"/>
  <c r="AE21" i="67"/>
  <c r="AE53" i="2"/>
  <c r="AE461" i="2" s="1"/>
  <c r="D14" i="66"/>
  <c r="D14" i="68"/>
  <c r="AE462" i="2"/>
  <c r="D15" i="66"/>
  <c r="D15" i="68"/>
  <c r="G12" i="66"/>
  <c r="G11" i="66" s="1"/>
  <c r="G12" i="68"/>
  <c r="G11" i="68" s="1"/>
  <c r="N8" i="5"/>
  <c r="V8" i="5"/>
  <c r="AE462" i="1"/>
  <c r="G15" i="68"/>
  <c r="G15" i="66"/>
  <c r="AE459" i="1"/>
  <c r="G10" i="66"/>
  <c r="G10" i="68"/>
  <c r="Y8" i="1"/>
  <c r="M8" i="5"/>
  <c r="D16" i="69"/>
  <c r="D16" i="67"/>
  <c r="F21" i="66"/>
  <c r="F21" i="68"/>
  <c r="C459" i="3"/>
  <c r="D10" i="69"/>
  <c r="D10" i="67"/>
  <c r="F497" i="2"/>
  <c r="F608" i="2" s="1"/>
  <c r="S497" i="2"/>
  <c r="S608" i="2" s="1"/>
  <c r="R497" i="2"/>
  <c r="R608" i="2" s="1"/>
  <c r="T462" i="3"/>
  <c r="U15" i="69"/>
  <c r="U15" i="67"/>
  <c r="Z21" i="69"/>
  <c r="Z21" i="67"/>
  <c r="Z459" i="3"/>
  <c r="AA10" i="67"/>
  <c r="AA10" i="69"/>
  <c r="L53" i="3"/>
  <c r="M14" i="69"/>
  <c r="M14" i="67"/>
  <c r="G21" i="69"/>
  <c r="G21" i="67"/>
  <c r="F53" i="3"/>
  <c r="G14" i="69"/>
  <c r="G14" i="67"/>
  <c r="X21" i="69"/>
  <c r="X21" i="67"/>
  <c r="L459" i="3"/>
  <c r="M10" i="69"/>
  <c r="M10" i="67"/>
  <c r="S462" i="3"/>
  <c r="T15" i="69"/>
  <c r="T15" i="67"/>
  <c r="AD462" i="3"/>
  <c r="AE15" i="69"/>
  <c r="AE15" i="67"/>
  <c r="AE459" i="2"/>
  <c r="D10" i="66"/>
  <c r="D10" i="68"/>
  <c r="AE53" i="1"/>
  <c r="AE461" i="1" s="1"/>
  <c r="G14" i="68"/>
  <c r="G14" i="66"/>
  <c r="G16" i="66"/>
  <c r="G16" i="68"/>
  <c r="AE459" i="5"/>
  <c r="F10" i="66"/>
  <c r="F10" i="68"/>
  <c r="D19" i="69"/>
  <c r="D19" i="67"/>
  <c r="N53" i="3"/>
  <c r="O14" i="69"/>
  <c r="O14" i="67"/>
  <c r="G459" i="3"/>
  <c r="H10" i="69"/>
  <c r="H10" i="67"/>
  <c r="P53" i="3"/>
  <c r="Q14" i="69"/>
  <c r="Q14" i="67"/>
  <c r="V462" i="3"/>
  <c r="W15" i="69"/>
  <c r="W15" i="67"/>
  <c r="Y53" i="3"/>
  <c r="Z14" i="69"/>
  <c r="Z14" i="67"/>
  <c r="R21" i="69"/>
  <c r="R21" i="67"/>
  <c r="J459" i="3"/>
  <c r="K10" i="69"/>
  <c r="K10" i="67"/>
  <c r="W462" i="3"/>
  <c r="X15" i="69"/>
  <c r="X15" i="67"/>
  <c r="D21" i="69"/>
  <c r="D21" i="67"/>
  <c r="O112" i="3"/>
  <c r="H149" i="3"/>
  <c r="G149" i="3"/>
  <c r="S21" i="69"/>
  <c r="S21" i="67"/>
  <c r="W21" i="69"/>
  <c r="W21" i="67"/>
  <c r="V53" i="3"/>
  <c r="W14" i="69"/>
  <c r="W14" i="67"/>
  <c r="J21" i="69"/>
  <c r="J21" i="67"/>
  <c r="S53" i="3"/>
  <c r="T14" i="69"/>
  <c r="T14" i="67"/>
  <c r="AD21" i="69"/>
  <c r="AD21" i="67"/>
  <c r="N21" i="69"/>
  <c r="N21" i="67"/>
  <c r="P462" i="3"/>
  <c r="Q15" i="69"/>
  <c r="Q15" i="67"/>
  <c r="I53" i="3"/>
  <c r="J14" i="69"/>
  <c r="J14" i="67"/>
  <c r="AB53" i="3"/>
  <c r="AC14" i="69"/>
  <c r="AC14" i="67"/>
  <c r="I21" i="69"/>
  <c r="I21" i="67"/>
  <c r="T459" i="3"/>
  <c r="U10" i="69"/>
  <c r="U10" i="67"/>
  <c r="R459" i="3"/>
  <c r="S10" i="69"/>
  <c r="S10" i="67"/>
  <c r="Y21" i="69"/>
  <c r="Y21" i="67"/>
  <c r="I459" i="3"/>
  <c r="J10" i="69"/>
  <c r="J10" i="67"/>
  <c r="Y462" i="3"/>
  <c r="Z15" i="69"/>
  <c r="Z15" i="67"/>
  <c r="K21" i="69"/>
  <c r="K21" i="67"/>
  <c r="M459" i="3"/>
  <c r="N10" i="69"/>
  <c r="N10" i="67"/>
  <c r="AB465" i="3"/>
  <c r="AC17" i="69"/>
  <c r="AC17" i="67"/>
  <c r="AC91" i="67" s="1"/>
  <c r="M462" i="3"/>
  <c r="N15" i="69"/>
  <c r="N15" i="67"/>
  <c r="AA16" i="69"/>
  <c r="AA16" i="67"/>
  <c r="F462" i="3"/>
  <c r="G15" i="69"/>
  <c r="G15" i="67"/>
  <c r="AC459" i="3"/>
  <c r="AD10" i="69"/>
  <c r="AD10" i="67"/>
  <c r="F459" i="3"/>
  <c r="G10" i="69"/>
  <c r="G10" i="67"/>
  <c r="H459" i="3"/>
  <c r="I10" i="69"/>
  <c r="I10" i="67"/>
  <c r="H462" i="3"/>
  <c r="I15" i="69"/>
  <c r="I15" i="67"/>
  <c r="T53" i="3"/>
  <c r="U14" i="69"/>
  <c r="U14" i="67"/>
  <c r="V21" i="69"/>
  <c r="V21" i="67"/>
  <c r="U53" i="3"/>
  <c r="V14" i="69"/>
  <c r="V14" i="67"/>
  <c r="X462" i="3"/>
  <c r="Y15" i="69"/>
  <c r="Y15" i="67"/>
  <c r="AE53" i="3"/>
  <c r="AE461" i="3" s="1"/>
  <c r="AF14" i="69"/>
  <c r="AF14" i="67"/>
  <c r="H21" i="69"/>
  <c r="H21" i="67"/>
  <c r="X53" i="3"/>
  <c r="Y14" i="69"/>
  <c r="Y14" i="67"/>
  <c r="O21" i="69"/>
  <c r="O21" i="67"/>
  <c r="Q459" i="3"/>
  <c r="R10" i="69"/>
  <c r="R10" i="67"/>
  <c r="J462" i="3"/>
  <c r="K15" i="69"/>
  <c r="K15" i="67"/>
  <c r="Q462" i="3"/>
  <c r="R15" i="69"/>
  <c r="R15" i="67"/>
  <c r="J53" i="3"/>
  <c r="K14" i="69"/>
  <c r="K14" i="67"/>
  <c r="D459" i="3"/>
  <c r="E10" i="69"/>
  <c r="E10" i="67"/>
  <c r="AF21" i="69"/>
  <c r="AF21" i="67"/>
  <c r="P459" i="3"/>
  <c r="Q10" i="69"/>
  <c r="Q10" i="67"/>
  <c r="M53" i="3"/>
  <c r="N14" i="69"/>
  <c r="N14" i="67"/>
  <c r="AB21" i="69"/>
  <c r="AB21" i="67"/>
  <c r="S459" i="3"/>
  <c r="T10" i="69"/>
  <c r="T10" i="67"/>
  <c r="AA53" i="3"/>
  <c r="AB14" i="69"/>
  <c r="AB14" i="67"/>
  <c r="Z53" i="3"/>
  <c r="AA14" i="69"/>
  <c r="AA14" i="67"/>
  <c r="AD53" i="3"/>
  <c r="AD461" i="3" s="1"/>
  <c r="AE14" i="69"/>
  <c r="AE14" i="67"/>
  <c r="K462" i="3"/>
  <c r="L15" i="69"/>
  <c r="L15" i="67"/>
  <c r="W53" i="3"/>
  <c r="X14" i="69"/>
  <c r="X14" i="67"/>
  <c r="P21" i="69"/>
  <c r="P21" i="67"/>
  <c r="AC21" i="69"/>
  <c r="AC21" i="67"/>
  <c r="L14" i="69"/>
  <c r="L14" i="67"/>
  <c r="M21" i="69"/>
  <c r="M21" i="67"/>
  <c r="D21" i="68"/>
  <c r="D21" i="66"/>
  <c r="T8" i="5"/>
  <c r="P69" i="5"/>
  <c r="P68" i="5" s="1"/>
  <c r="Z8" i="1"/>
  <c r="G21" i="66"/>
  <c r="G21" i="68"/>
  <c r="M80" i="5"/>
  <c r="M465" i="5" s="1"/>
  <c r="AE53" i="5"/>
  <c r="AE461" i="5" s="1"/>
  <c r="F14" i="68"/>
  <c r="F14" i="66"/>
  <c r="C462" i="3"/>
  <c r="D15" i="69"/>
  <c r="D15" i="67"/>
  <c r="C53" i="3"/>
  <c r="D14" i="69"/>
  <c r="D14" i="67"/>
  <c r="AA497" i="2"/>
  <c r="AA608" i="2" s="1"/>
  <c r="C149" i="3"/>
  <c r="P497" i="3"/>
  <c r="P608" i="3" s="1"/>
  <c r="O149" i="3"/>
  <c r="D18" i="67"/>
  <c r="D59" i="67" s="1"/>
  <c r="P299" i="65"/>
  <c r="T299" i="65"/>
  <c r="U299" i="65"/>
  <c r="G499" i="3"/>
  <c r="AA149" i="3"/>
  <c r="W149" i="3"/>
  <c r="AB497" i="2"/>
  <c r="AB608" i="2" s="1"/>
  <c r="AE497" i="2"/>
  <c r="AE608" i="2" s="1"/>
  <c r="X149" i="3"/>
  <c r="AB149" i="3"/>
  <c r="T149" i="3"/>
  <c r="P149" i="3"/>
  <c r="N497" i="2"/>
  <c r="N608" i="2" s="1"/>
  <c r="H498" i="3"/>
  <c r="F149" i="3"/>
  <c r="D112" i="3"/>
  <c r="P112" i="3"/>
  <c r="L35" i="1"/>
  <c r="Q8" i="1"/>
  <c r="O8" i="1"/>
  <c r="N8" i="3"/>
  <c r="J80" i="5"/>
  <c r="J465" i="5" s="1"/>
  <c r="C69" i="5"/>
  <c r="C68" i="5" s="1"/>
  <c r="N69" i="5"/>
  <c r="N68" i="5" s="1"/>
  <c r="N35" i="2"/>
  <c r="O35" i="2"/>
  <c r="AE8" i="3"/>
  <c r="G35" i="3"/>
  <c r="G8" i="1"/>
  <c r="G458" i="1" s="1"/>
  <c r="S69" i="2"/>
  <c r="S68" i="2" s="1"/>
  <c r="S464" i="2" s="1"/>
  <c r="W8" i="5"/>
  <c r="D69" i="5"/>
  <c r="D68" i="5" s="1"/>
  <c r="AE80" i="5"/>
  <c r="D35" i="2"/>
  <c r="AD35" i="2"/>
  <c r="X35" i="3"/>
  <c r="Y80" i="3"/>
  <c r="K8" i="3"/>
  <c r="I80" i="2"/>
  <c r="I465" i="2" s="1"/>
  <c r="G69" i="5"/>
  <c r="G68" i="5" s="1"/>
  <c r="AC8" i="1"/>
  <c r="AC458" i="1" s="1"/>
  <c r="C35" i="1"/>
  <c r="C31" i="1" s="1"/>
  <c r="C460" i="1" s="1"/>
  <c r="C80" i="1"/>
  <c r="C465" i="1" s="1"/>
  <c r="P69" i="2"/>
  <c r="P68" i="2" s="1"/>
  <c r="X299" i="65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509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AE161" i="39"/>
  <c r="AE509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Y486" i="5" s="1"/>
  <c r="Y478" i="5" s="1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W173" i="1" s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173" i="1" s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509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K486" i="5" s="1"/>
  <c r="K478" i="5" s="1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489" i="5" s="1"/>
  <c r="AE607" i="5" s="1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518" i="1" s="1"/>
  <c r="P515" i="1" s="1"/>
  <c r="P611" i="1" s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Z173" i="1" s="1"/>
  <c r="I488" i="1"/>
  <c r="N125" i="3"/>
  <c r="N481" i="3" s="1"/>
  <c r="N481" i="1"/>
  <c r="Y183" i="3"/>
  <c r="Y182" i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D486" i="5" s="1"/>
  <c r="AD478" i="5" s="1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O548" i="1"/>
  <c r="O271" i="3"/>
  <c r="O245" i="3"/>
  <c r="O244" i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N531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L122" i="5" s="1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P509" i="39" s="1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509" i="39" s="1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AB578" i="1"/>
  <c r="N578" i="1"/>
  <c r="I578" i="1"/>
  <c r="J578" i="1"/>
  <c r="R578" i="1"/>
  <c r="S578" i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509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D509" i="39" s="1"/>
  <c r="E168" i="3"/>
  <c r="E510" i="3" s="1"/>
  <c r="E510" i="39"/>
  <c r="G172" i="3"/>
  <c r="G514" i="3" s="1"/>
  <c r="G514" i="39"/>
  <c r="G162" i="3"/>
  <c r="G161" i="39"/>
  <c r="I168" i="3"/>
  <c r="I510" i="3" s="1"/>
  <c r="I510" i="39"/>
  <c r="C172" i="3"/>
  <c r="C514" i="3" s="1"/>
  <c r="C514" i="39"/>
  <c r="C162" i="3"/>
  <c r="C161" i="39"/>
  <c r="C509" i="39" s="1"/>
  <c r="J168" i="3"/>
  <c r="J510" i="3" s="1"/>
  <c r="J510" i="39"/>
  <c r="H172" i="3"/>
  <c r="H514" i="3" s="1"/>
  <c r="H514" i="39"/>
  <c r="H162" i="3"/>
  <c r="H161" i="39"/>
  <c r="L171" i="3"/>
  <c r="L513" i="3" s="1"/>
  <c r="L513" i="39"/>
  <c r="N172" i="3"/>
  <c r="N514" i="3" s="1"/>
  <c r="N514" i="39"/>
  <c r="N162" i="3"/>
  <c r="N161" i="39"/>
  <c r="N509" i="39" s="1"/>
  <c r="P171" i="3"/>
  <c r="P513" i="3" s="1"/>
  <c r="P513" i="39"/>
  <c r="R172" i="3"/>
  <c r="R514" i="3" s="1"/>
  <c r="R514" i="39"/>
  <c r="R162" i="3"/>
  <c r="R161" i="39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K173" i="1" s="1"/>
  <c r="K111" i="1" s="1"/>
  <c r="T126" i="3"/>
  <c r="T482" i="3" s="1"/>
  <c r="T482" i="1"/>
  <c r="W124" i="3"/>
  <c r="W480" i="3" s="1"/>
  <c r="W480" i="1"/>
  <c r="W122" i="1"/>
  <c r="C133" i="3"/>
  <c r="AC183" i="3"/>
  <c r="AC182" i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R518" i="1" s="1"/>
  <c r="R515" i="1" s="1"/>
  <c r="R611" i="1" s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3" s="1"/>
  <c r="S434" i="5"/>
  <c r="S580" i="5" s="1"/>
  <c r="S637" i="5" s="1"/>
  <c r="R427" i="3"/>
  <c r="R426" i="5"/>
  <c r="Q429" i="3"/>
  <c r="O578" i="5"/>
  <c r="O635" i="5" s="1"/>
  <c r="K435" i="3"/>
  <c r="K434" i="3" s="1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O486" i="5" s="1"/>
  <c r="O478" i="5" s="1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3" s="1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W171" i="3"/>
  <c r="W513" i="3" s="1"/>
  <c r="W513" i="39"/>
  <c r="Y172" i="3"/>
  <c r="Y514" i="3" s="1"/>
  <c r="Y514" i="39"/>
  <c r="Y162" i="3"/>
  <c r="Y161" i="39"/>
  <c r="Y509" i="39" s="1"/>
  <c r="AA171" i="3"/>
  <c r="AA513" i="3" s="1"/>
  <c r="AA513" i="39"/>
  <c r="AC172" i="3"/>
  <c r="AC514" i="3" s="1"/>
  <c r="AC514" i="39"/>
  <c r="AC162" i="3"/>
  <c r="AC161" i="39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3" s="1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K140" i="3"/>
  <c r="K488" i="3" s="1"/>
  <c r="K488" i="5"/>
  <c r="Z132" i="3"/>
  <c r="U131" i="3"/>
  <c r="U130" i="5"/>
  <c r="AB133" i="3"/>
  <c r="P133" i="3"/>
  <c r="Y134" i="3"/>
  <c r="AC131" i="3"/>
  <c r="AC130" i="5"/>
  <c r="O134" i="3"/>
  <c r="L133" i="3"/>
  <c r="P184" i="3"/>
  <c r="H131" i="3"/>
  <c r="H130" i="5"/>
  <c r="H486" i="5" s="1"/>
  <c r="H478" i="5" s="1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N173" i="1" s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O173" i="1" s="1"/>
  <c r="O111" i="1" s="1"/>
  <c r="R488" i="1"/>
  <c r="S125" i="3"/>
  <c r="S481" i="3" s="1"/>
  <c r="S481" i="1"/>
  <c r="M183" i="3"/>
  <c r="M182" i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3" s="1"/>
  <c r="P368" i="2"/>
  <c r="N412" i="3"/>
  <c r="N389" i="3"/>
  <c r="N360" i="3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K160" i="39" s="1"/>
  <c r="K111" i="39" s="1"/>
  <c r="K4" i="39" s="1"/>
  <c r="M171" i="3"/>
  <c r="M513" i="3" s="1"/>
  <c r="M513" i="39"/>
  <c r="O172" i="3"/>
  <c r="O514" i="3" s="1"/>
  <c r="O514" i="39"/>
  <c r="O162" i="3"/>
  <c r="O161" i="39"/>
  <c r="Q171" i="3"/>
  <c r="Q513" i="3" s="1"/>
  <c r="Q513" i="39"/>
  <c r="S172" i="3"/>
  <c r="S514" i="3" s="1"/>
  <c r="S514" i="39"/>
  <c r="S162" i="3"/>
  <c r="S161" i="39"/>
  <c r="S160" i="39" s="1"/>
  <c r="S111" i="39" s="1"/>
  <c r="S4" i="39" s="1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3" s="1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AD578" i="1"/>
  <c r="F578" i="1"/>
  <c r="AE578" i="1"/>
  <c r="Z578" i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478" i="3" s="1"/>
  <c r="R60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3" s="1"/>
  <c r="AD174" i="40"/>
  <c r="AD161" i="40"/>
  <c r="AD143" i="3"/>
  <c r="AD491" i="3" s="1"/>
  <c r="AD491" i="5"/>
  <c r="AD125" i="3"/>
  <c r="AD481" i="3" s="1"/>
  <c r="AD481" i="1"/>
  <c r="AD427" i="3"/>
  <c r="AD426" i="3" s="1"/>
  <c r="AD426" i="5"/>
  <c r="AE429" i="3"/>
  <c r="AB578" i="5"/>
  <c r="AB635" i="5" s="1"/>
  <c r="X435" i="3"/>
  <c r="X434" i="3" s="1"/>
  <c r="X434" i="5"/>
  <c r="X580" i="5" s="1"/>
  <c r="X637" i="5" s="1"/>
  <c r="W427" i="3"/>
  <c r="W426" i="5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3" s="1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3" s="1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Q518" i="1" s="1"/>
  <c r="Q515" i="1" s="1"/>
  <c r="Q611" i="1" s="1"/>
  <c r="AC142" i="3"/>
  <c r="AC490" i="5"/>
  <c r="AC489" i="5" s="1"/>
  <c r="AC607" i="5" s="1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W578" i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F160" i="39" s="1"/>
  <c r="F111" i="39" s="1"/>
  <c r="F4" i="39" s="1"/>
  <c r="D168" i="3"/>
  <c r="D510" i="3" s="1"/>
  <c r="D510" i="39"/>
  <c r="E172" i="3"/>
  <c r="E514" i="3" s="1"/>
  <c r="E514" i="39"/>
  <c r="E162" i="3"/>
  <c r="E161" i="3" s="1"/>
  <c r="E161" i="39"/>
  <c r="G168" i="3"/>
  <c r="G510" i="3" s="1"/>
  <c r="G510" i="39"/>
  <c r="I172" i="3"/>
  <c r="I514" i="3" s="1"/>
  <c r="I514" i="39"/>
  <c r="I162" i="3"/>
  <c r="I161" i="39"/>
  <c r="I160" i="39" s="1"/>
  <c r="I111" i="39" s="1"/>
  <c r="I4" i="39" s="1"/>
  <c r="C168" i="3"/>
  <c r="C510" i="3" s="1"/>
  <c r="C510" i="39"/>
  <c r="J172" i="3"/>
  <c r="J514" i="3" s="1"/>
  <c r="J514" i="39"/>
  <c r="J162" i="3"/>
  <c r="J161" i="3" s="1"/>
  <c r="J161" i="39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160" i="39" s="1"/>
  <c r="V111" i="39" s="1"/>
  <c r="V4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160" i="39" s="1"/>
  <c r="AD111" i="39" s="1"/>
  <c r="AD4" i="39" s="1"/>
  <c r="S175" i="3"/>
  <c r="S174" i="3" s="1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3" s="1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S503" i="41"/>
  <c r="S502" i="41" s="1"/>
  <c r="S154" i="41"/>
  <c r="Z142" i="3"/>
  <c r="Z141" i="5"/>
  <c r="Z490" i="5"/>
  <c r="Z489" i="5" s="1"/>
  <c r="Z607" i="5" s="1"/>
  <c r="U134" i="3"/>
  <c r="G131" i="3"/>
  <c r="G130" i="5"/>
  <c r="AB136" i="3"/>
  <c r="AA183" i="3"/>
  <c r="AA182" i="3" s="1"/>
  <c r="AA518" i="3" s="1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3" s="1"/>
  <c r="S486" i="3" s="1"/>
  <c r="S130" i="5"/>
  <c r="S486" i="5" s="1"/>
  <c r="S478" i="5" s="1"/>
  <c r="M133" i="3"/>
  <c r="N133" i="3"/>
  <c r="Q133" i="3"/>
  <c r="I183" i="3"/>
  <c r="I182" i="3" s="1"/>
  <c r="I518" i="3" s="1"/>
  <c r="I182" i="1"/>
  <c r="N488" i="1"/>
  <c r="U125" i="3"/>
  <c r="U481" i="3" s="1"/>
  <c r="U481" i="1"/>
  <c r="E183" i="3"/>
  <c r="E182" i="3" s="1"/>
  <c r="E518" i="3" s="1"/>
  <c r="E182" i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X518" i="1" s="1"/>
  <c r="X515" i="1" s="1"/>
  <c r="X611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3" s="1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AC578" i="1"/>
  <c r="P578" i="1"/>
  <c r="X578" i="1"/>
  <c r="G578" i="1"/>
  <c r="E578" i="1"/>
  <c r="H578" i="1"/>
  <c r="J432" i="3"/>
  <c r="J431" i="3" s="1"/>
  <c r="J431" i="2"/>
  <c r="J579" i="2" s="1"/>
  <c r="J636" i="2" s="1"/>
  <c r="R432" i="3"/>
  <c r="R431" i="3" s="1"/>
  <c r="R431" i="2"/>
  <c r="R579" i="2" s="1"/>
  <c r="R636" i="2" s="1"/>
  <c r="D432" i="3"/>
  <c r="D431" i="3" s="1"/>
  <c r="D431" i="2"/>
  <c r="D579" i="2" s="1"/>
  <c r="D636" i="2" s="1"/>
  <c r="F432" i="3"/>
  <c r="F431" i="3" s="1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AE230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H531" i="1" s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3" s="1"/>
  <c r="N380" i="2"/>
  <c r="N243" i="3"/>
  <c r="AB403" i="3"/>
  <c r="AB369" i="3"/>
  <c r="AB368" i="3" s="1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T230" i="1"/>
  <c r="T534" i="1" s="1"/>
  <c r="O547" i="1"/>
  <c r="O265" i="3"/>
  <c r="O242" i="3"/>
  <c r="W282" i="3"/>
  <c r="W251" i="3"/>
  <c r="W230" i="1"/>
  <c r="W534" i="1" s="1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391" i="2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570" i="2" s="1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H564" i="1" s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Y224" i="3"/>
  <c r="G276" i="3"/>
  <c r="G261" i="3"/>
  <c r="G260" i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AC531" i="1" s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M531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AD531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N531" i="5" s="1"/>
  <c r="W359" i="5"/>
  <c r="W358" i="5" s="1"/>
  <c r="W349" i="5" s="1"/>
  <c r="W299" i="5" s="1"/>
  <c r="W298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N526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415" i="2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571" i="2" s="1"/>
  <c r="D630" i="2" s="1"/>
  <c r="D415" i="2"/>
  <c r="D397" i="3"/>
  <c r="D372" i="3"/>
  <c r="D371" i="3" s="1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3" s="1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3" s="1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3" s="1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58" i="1" s="1"/>
  <c r="U542" i="1" s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3" s="1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3" s="1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3" s="1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V531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P298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E564" i="1" s="1"/>
  <c r="S221" i="3"/>
  <c r="S194" i="3"/>
  <c r="R227" i="3"/>
  <c r="R226" i="5"/>
  <c r="R533" i="5" s="1"/>
  <c r="R205" i="3"/>
  <c r="M228" i="3"/>
  <c r="M198" i="3"/>
  <c r="X212" i="3"/>
  <c r="X194" i="3"/>
  <c r="X193" i="5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557" i="5" s="1"/>
  <c r="C556" i="5" s="1"/>
  <c r="Y197" i="3"/>
  <c r="G273" i="3"/>
  <c r="G272" i="1"/>
  <c r="G270" i="1" s="1"/>
  <c r="G250" i="3"/>
  <c r="AA412" i="3"/>
  <c r="AA394" i="3"/>
  <c r="AA393" i="2"/>
  <c r="AA369" i="3"/>
  <c r="AA368" i="3" s="1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3" s="1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M359" i="1"/>
  <c r="M358" i="1" s="1"/>
  <c r="M349" i="1" s="1"/>
  <c r="M299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565" i="2" s="1"/>
  <c r="K628" i="2" s="1"/>
  <c r="K399" i="2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407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F298" i="1" s="1"/>
  <c r="V359" i="1"/>
  <c r="V358" i="1" s="1"/>
  <c r="V349" i="1" s="1"/>
  <c r="V299" i="1" s="1"/>
  <c r="L209" i="3"/>
  <c r="J211" i="3"/>
  <c r="K214" i="3"/>
  <c r="K213" i="5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3" s="1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U557" i="5" s="1"/>
  <c r="U556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M546" i="5"/>
  <c r="M287" i="5"/>
  <c r="M234" i="3"/>
  <c r="M207" i="3"/>
  <c r="X547" i="5"/>
  <c r="X232" i="3"/>
  <c r="X220" i="3"/>
  <c r="X219" i="5"/>
  <c r="X217" i="5" s="1"/>
  <c r="X531" i="5" s="1"/>
  <c r="R359" i="5"/>
  <c r="R358" i="5" s="1"/>
  <c r="R349" i="5" s="1"/>
  <c r="R299" i="5" s="1"/>
  <c r="R557" i="5" s="1"/>
  <c r="R556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I359" i="5"/>
  <c r="I358" i="5" s="1"/>
  <c r="I349" i="5" s="1"/>
  <c r="I299" i="5" s="1"/>
  <c r="I557" i="5" s="1"/>
  <c r="I556" i="5" s="1"/>
  <c r="AD359" i="1"/>
  <c r="AD358" i="1" s="1"/>
  <c r="AD349" i="1" s="1"/>
  <c r="AD299" i="1" s="1"/>
  <c r="AD557" i="1" s="1"/>
  <c r="AD556" i="1" s="1"/>
  <c r="Z359" i="5"/>
  <c r="Z358" i="5" s="1"/>
  <c r="Z349" i="5" s="1"/>
  <c r="Z299" i="5" s="1"/>
  <c r="L359" i="5"/>
  <c r="L358" i="5" s="1"/>
  <c r="L349" i="5" s="1"/>
  <c r="L299" i="5" s="1"/>
  <c r="AC359" i="5"/>
  <c r="AC358" i="5" s="1"/>
  <c r="AC349" i="5" s="1"/>
  <c r="AC299" i="5" s="1"/>
  <c r="AC298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15" i="2"/>
  <c r="N421" i="3"/>
  <c r="N398" i="3"/>
  <c r="N373" i="3"/>
  <c r="N351" i="3"/>
  <c r="N350" i="2"/>
  <c r="N349" i="2" s="1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565" i="2" s="1"/>
  <c r="C628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391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3" s="1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568" i="2" s="1"/>
  <c r="J629" i="2" s="1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X564" i="2" s="1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3" s="1"/>
  <c r="Q374" i="2"/>
  <c r="AD238" i="3"/>
  <c r="AD237" i="5"/>
  <c r="AD230" i="5" s="1"/>
  <c r="AD534" i="5" s="1"/>
  <c r="S393" i="5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3" s="1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568" i="2" s="1"/>
  <c r="AA629" i="2" s="1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568" i="2" s="1"/>
  <c r="AC629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3" s="1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U531" i="1" s="1"/>
  <c r="V406" i="3"/>
  <c r="V384" i="3"/>
  <c r="V560" i="3" s="1"/>
  <c r="V560" i="2"/>
  <c r="V559" i="2" s="1"/>
  <c r="V626" i="2" s="1"/>
  <c r="V383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U413" i="3"/>
  <c r="U390" i="3"/>
  <c r="U370" i="3"/>
  <c r="U352" i="3"/>
  <c r="E359" i="1"/>
  <c r="E358" i="1" s="1"/>
  <c r="E349" i="1" s="1"/>
  <c r="E299" i="1" s="1"/>
  <c r="E557" i="1" s="1"/>
  <c r="E556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3" s="1"/>
  <c r="AA371" i="2"/>
  <c r="W416" i="3"/>
  <c r="W572" i="3" s="1"/>
  <c r="W572" i="2"/>
  <c r="W397" i="3"/>
  <c r="W372" i="3"/>
  <c r="W371" i="2"/>
  <c r="M275" i="3"/>
  <c r="M243" i="3"/>
  <c r="M532" i="1"/>
  <c r="K418" i="3"/>
  <c r="K417" i="2"/>
  <c r="K573" i="2" s="1"/>
  <c r="K571" i="2" s="1"/>
  <c r="K630" i="2" s="1"/>
  <c r="K395" i="3"/>
  <c r="K378" i="3"/>
  <c r="K377" i="3" s="1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571" i="2" s="1"/>
  <c r="X630" i="2" s="1"/>
  <c r="X395" i="3"/>
  <c r="X378" i="3"/>
  <c r="X377" i="3" s="1"/>
  <c r="X377" i="2"/>
  <c r="X356" i="3"/>
  <c r="X355" i="2"/>
  <c r="D283" i="3"/>
  <c r="D259" i="3"/>
  <c r="D258" i="1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2"/>
  <c r="I360" i="3"/>
  <c r="I359" i="3" s="1"/>
  <c r="I359" i="2"/>
  <c r="I358" i="2" s="1"/>
  <c r="G393" i="1"/>
  <c r="G564" i="1" s="1"/>
  <c r="D293" i="3"/>
  <c r="D551" i="3" s="1"/>
  <c r="D551" i="2"/>
  <c r="U403" i="3"/>
  <c r="U381" i="3"/>
  <c r="U380" i="3" s="1"/>
  <c r="U380" i="2"/>
  <c r="U360" i="3"/>
  <c r="U359" i="3" s="1"/>
  <c r="U359" i="2"/>
  <c r="U358" i="2" s="1"/>
  <c r="H563" i="1"/>
  <c r="S231" i="3"/>
  <c r="S210" i="3"/>
  <c r="R234" i="3"/>
  <c r="R207" i="3"/>
  <c r="R206" i="5"/>
  <c r="R529" i="5" s="1"/>
  <c r="AD393" i="5"/>
  <c r="AD564" i="5" s="1"/>
  <c r="M547" i="5"/>
  <c r="M214" i="3"/>
  <c r="M213" i="3" s="1"/>
  <c r="M213" i="5"/>
  <c r="M206" i="5" s="1"/>
  <c r="M529" i="5" s="1"/>
  <c r="X548" i="5"/>
  <c r="X218" i="3"/>
  <c r="R417" i="5"/>
  <c r="Q418" i="3"/>
  <c r="Q417" i="2"/>
  <c r="Q573" i="2" s="1"/>
  <c r="Q390" i="3"/>
  <c r="Q356" i="3"/>
  <c r="Q355" i="3" s="1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H298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17" i="5"/>
  <c r="K201" i="3"/>
  <c r="K527" i="3" s="1"/>
  <c r="K527" i="5"/>
  <c r="AD293" i="3"/>
  <c r="AD551" i="3" s="1"/>
  <c r="AD551" i="2"/>
  <c r="K393" i="5"/>
  <c r="P417" i="1"/>
  <c r="C227" i="3"/>
  <c r="C226" i="5"/>
  <c r="C533" i="5" s="1"/>
  <c r="K417" i="1"/>
  <c r="Y227" i="3"/>
  <c r="Y226" i="5"/>
  <c r="Y533" i="5" s="1"/>
  <c r="AD282" i="3"/>
  <c r="S205" i="3"/>
  <c r="R238" i="3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3" s="1"/>
  <c r="X213" i="5"/>
  <c r="X206" i="5" s="1"/>
  <c r="X529" i="5" s="1"/>
  <c r="R417" i="1"/>
  <c r="Q411" i="3"/>
  <c r="Q388" i="3"/>
  <c r="Q365" i="3"/>
  <c r="Q364" i="2"/>
  <c r="Q341" i="2"/>
  <c r="AD546" i="5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573" i="2" s="1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415" i="5" s="1"/>
  <c r="I253" i="3"/>
  <c r="I537" i="5"/>
  <c r="I252" i="5"/>
  <c r="I225" i="3"/>
  <c r="I532" i="3" s="1"/>
  <c r="I532" i="5"/>
  <c r="I209" i="3"/>
  <c r="J359" i="5"/>
  <c r="J358" i="5" s="1"/>
  <c r="J349" i="5" s="1"/>
  <c r="J299" i="5" s="1"/>
  <c r="Z546" i="5"/>
  <c r="Z287" i="5"/>
  <c r="Z234" i="3"/>
  <c r="Z207" i="3"/>
  <c r="Y417" i="1"/>
  <c r="Y415" i="1" s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I295" i="3"/>
  <c r="I553" i="3" s="1"/>
  <c r="I622" i="3" s="1"/>
  <c r="I553" i="2"/>
  <c r="I622" i="2" s="1"/>
  <c r="N417" i="1"/>
  <c r="V417" i="1"/>
  <c r="V573" i="1" s="1"/>
  <c r="V571" i="1" s="1"/>
  <c r="V630" i="1" s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192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W526" i="5" s="1"/>
  <c r="V215" i="3"/>
  <c r="O235" i="3"/>
  <c r="O218" i="3"/>
  <c r="O201" i="3"/>
  <c r="O527" i="3" s="1"/>
  <c r="O527" i="5"/>
  <c r="E560" i="5"/>
  <c r="E559" i="5" s="1"/>
  <c r="E626" i="5" s="1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O531" i="1" s="1"/>
  <c r="W263" i="3"/>
  <c r="W219" i="1"/>
  <c r="W217" i="1" s="1"/>
  <c r="Y406" i="3"/>
  <c r="Y384" i="3"/>
  <c r="Y560" i="2"/>
  <c r="Y559" i="2" s="1"/>
  <c r="Y626" i="2" s="1"/>
  <c r="Y362" i="3"/>
  <c r="Y302" i="2"/>
  <c r="H274" i="3"/>
  <c r="H247" i="3"/>
  <c r="C416" i="3"/>
  <c r="C572" i="3" s="1"/>
  <c r="C572" i="2"/>
  <c r="C397" i="3"/>
  <c r="C372" i="3"/>
  <c r="C371" i="3" s="1"/>
  <c r="C371" i="2"/>
  <c r="C286" i="3"/>
  <c r="C544" i="3" s="1"/>
  <c r="C618" i="3" s="1"/>
  <c r="C544" i="2"/>
  <c r="P406" i="3"/>
  <c r="P384" i="3"/>
  <c r="P560" i="3" s="1"/>
  <c r="P560" i="2"/>
  <c r="P559" i="2" s="1"/>
  <c r="P626" i="2" s="1"/>
  <c r="P362" i="3"/>
  <c r="P302" i="2"/>
  <c r="N406" i="3"/>
  <c r="N384" i="3"/>
  <c r="N560" i="3" s="1"/>
  <c r="N560" i="2"/>
  <c r="N362" i="3"/>
  <c r="N302" i="2"/>
  <c r="N274" i="3"/>
  <c r="N247" i="3"/>
  <c r="AB416" i="3"/>
  <c r="AB572" i="3" s="1"/>
  <c r="AB572" i="2"/>
  <c r="AB571" i="2" s="1"/>
  <c r="AB630" i="2" s="1"/>
  <c r="AB415" i="2"/>
  <c r="AB397" i="3"/>
  <c r="AB372" i="3"/>
  <c r="AB371" i="2"/>
  <c r="M416" i="3"/>
  <c r="M572" i="3" s="1"/>
  <c r="M572" i="2"/>
  <c r="M397" i="3"/>
  <c r="M372" i="3"/>
  <c r="M371" i="3" s="1"/>
  <c r="M371" i="2"/>
  <c r="Z416" i="3"/>
  <c r="Z572" i="3" s="1"/>
  <c r="Z572" i="2"/>
  <c r="Z397" i="3"/>
  <c r="Z372" i="3"/>
  <c r="Z371" i="2"/>
  <c r="H416" i="3"/>
  <c r="H572" i="3" s="1"/>
  <c r="H572" i="2"/>
  <c r="H571" i="2" s="1"/>
  <c r="H630" i="2" s="1"/>
  <c r="H397" i="3"/>
  <c r="H372" i="3"/>
  <c r="H371" i="3" s="1"/>
  <c r="H371" i="2"/>
  <c r="H367" i="2" s="1"/>
  <c r="H558" i="2" s="1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C549" i="2" s="1"/>
  <c r="C620" i="2" s="1"/>
  <c r="P410" i="3"/>
  <c r="P409" i="2"/>
  <c r="P387" i="3"/>
  <c r="P353" i="3"/>
  <c r="N419" i="3"/>
  <c r="N396" i="3"/>
  <c r="N375" i="3"/>
  <c r="N374" i="2"/>
  <c r="N273" i="3"/>
  <c r="N272" i="3" s="1"/>
  <c r="N272" i="1"/>
  <c r="N270" i="1" s="1"/>
  <c r="N269" i="1" s="1"/>
  <c r="N543" i="1" s="1"/>
  <c r="N250" i="3"/>
  <c r="AB419" i="3"/>
  <c r="AB396" i="3"/>
  <c r="AB375" i="3"/>
  <c r="AB374" i="2"/>
  <c r="M410" i="3"/>
  <c r="M409" i="2"/>
  <c r="M570" i="2" s="1"/>
  <c r="M568" i="2" s="1"/>
  <c r="M629" i="2" s="1"/>
  <c r="M387" i="3"/>
  <c r="M353" i="3"/>
  <c r="Z419" i="3"/>
  <c r="Z396" i="3"/>
  <c r="Z375" i="3"/>
  <c r="Z374" i="2"/>
  <c r="H410" i="3"/>
  <c r="H409" i="3" s="1"/>
  <c r="H570" i="3" s="1"/>
  <c r="H409" i="2"/>
  <c r="H570" i="2" s="1"/>
  <c r="H568" i="2" s="1"/>
  <c r="H629" i="2" s="1"/>
  <c r="H387" i="3"/>
  <c r="H353" i="3"/>
  <c r="O292" i="3"/>
  <c r="O291" i="2"/>
  <c r="O191" i="2" s="1"/>
  <c r="O550" i="2"/>
  <c r="O549" i="2" s="1"/>
  <c r="D410" i="3"/>
  <c r="D409" i="2"/>
  <c r="D570" i="2" s="1"/>
  <c r="D387" i="3"/>
  <c r="D353" i="3"/>
  <c r="AE281" i="3"/>
  <c r="AE264" i="3"/>
  <c r="AE241" i="3"/>
  <c r="T273" i="3"/>
  <c r="T272" i="3" s="1"/>
  <c r="T272" i="1"/>
  <c r="T270" i="1" s="1"/>
  <c r="T250" i="3"/>
  <c r="O281" i="3"/>
  <c r="O264" i="3"/>
  <c r="O241" i="3"/>
  <c r="O240" i="1"/>
  <c r="O535" i="1" s="1"/>
  <c r="W273" i="3"/>
  <c r="W272" i="3" s="1"/>
  <c r="W270" i="3" s="1"/>
  <c r="W272" i="1"/>
  <c r="W270" i="1" s="1"/>
  <c r="W250" i="3"/>
  <c r="Y418" i="3"/>
  <c r="Y417" i="2"/>
  <c r="Y573" i="2" s="1"/>
  <c r="Y395" i="3"/>
  <c r="Y378" i="3"/>
  <c r="Y377" i="3" s="1"/>
  <c r="Y377" i="2"/>
  <c r="Y356" i="3"/>
  <c r="Y355" i="2"/>
  <c r="H283" i="3"/>
  <c r="H259" i="3"/>
  <c r="G263" i="3"/>
  <c r="AA387" i="3"/>
  <c r="W396" i="3"/>
  <c r="M274" i="3"/>
  <c r="K398" i="3"/>
  <c r="K360" i="3"/>
  <c r="K359" i="3" s="1"/>
  <c r="K359" i="2"/>
  <c r="K358" i="2" s="1"/>
  <c r="AC394" i="3"/>
  <c r="AC393" i="2"/>
  <c r="AC564" i="2" s="1"/>
  <c r="AC562" i="2" s="1"/>
  <c r="AC627" i="2" s="1"/>
  <c r="X398" i="3"/>
  <c r="X360" i="3"/>
  <c r="X359" i="2"/>
  <c r="X358" i="2" s="1"/>
  <c r="D266" i="3"/>
  <c r="D219" i="1"/>
  <c r="D217" i="1" s="1"/>
  <c r="D531" i="1" s="1"/>
  <c r="G369" i="3"/>
  <c r="G368" i="2"/>
  <c r="G367" i="2" s="1"/>
  <c r="G558" i="2" s="1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99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2"/>
  <c r="AC416" i="3"/>
  <c r="AC572" i="3" s="1"/>
  <c r="AC572" i="2"/>
  <c r="AC571" i="2" s="1"/>
  <c r="AC630" i="2" s="1"/>
  <c r="AC376" i="3"/>
  <c r="X420" i="3"/>
  <c r="X372" i="3"/>
  <c r="X371" i="3" s="1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3" s="1"/>
  <c r="AC350" i="2"/>
  <c r="X389" i="3"/>
  <c r="D278" i="3"/>
  <c r="G403" i="3"/>
  <c r="G366" i="3"/>
  <c r="J418" i="3"/>
  <c r="J417" i="2"/>
  <c r="J573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565" i="2" s="1"/>
  <c r="I628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U571" i="2" s="1"/>
  <c r="U630" i="2" s="1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3" s="1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L220" i="3"/>
  <c r="L219" i="5"/>
  <c r="L217" i="5" s="1"/>
  <c r="L531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69" i="1" s="1"/>
  <c r="AA543" i="1" s="1"/>
  <c r="AA250" i="3"/>
  <c r="I560" i="1"/>
  <c r="I559" i="1" s="1"/>
  <c r="I626" i="1" s="1"/>
  <c r="I383" i="1"/>
  <c r="I414" i="3"/>
  <c r="I392" i="3"/>
  <c r="I563" i="2"/>
  <c r="I357" i="3"/>
  <c r="N393" i="5"/>
  <c r="N391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R217" i="5"/>
  <c r="R216" i="5" s="1"/>
  <c r="M238" i="3"/>
  <c r="M237" i="3" s="1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557" i="1" s="1"/>
  <c r="R556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99" i="2" s="1"/>
  <c r="S302" i="2"/>
  <c r="E229" i="3"/>
  <c r="AA199" i="3"/>
  <c r="G417" i="5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3" s="1"/>
  <c r="AA358" i="3" s="1"/>
  <c r="AA359" i="2"/>
  <c r="AA358" i="2" s="1"/>
  <c r="AA349" i="2" s="1"/>
  <c r="W403" i="3"/>
  <c r="W381" i="3"/>
  <c r="W380" i="2"/>
  <c r="W360" i="3"/>
  <c r="W359" i="2"/>
  <c r="W358" i="2" s="1"/>
  <c r="W349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562" i="2" s="1"/>
  <c r="X627" i="2" s="1"/>
  <c r="X357" i="3"/>
  <c r="D284" i="3"/>
  <c r="D268" i="3"/>
  <c r="D246" i="3"/>
  <c r="D226" i="1"/>
  <c r="D533" i="1" s="1"/>
  <c r="G414" i="3"/>
  <c r="G392" i="3"/>
  <c r="G563" i="3" s="1"/>
  <c r="G563" i="2"/>
  <c r="G562" i="2" s="1"/>
  <c r="G627" i="2" s="1"/>
  <c r="G357" i="3"/>
  <c r="J420" i="3"/>
  <c r="J402" i="3"/>
  <c r="J401" i="2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545" i="1" s="1"/>
  <c r="V619" i="1" s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3" s="1"/>
  <c r="I561" i="3" s="1"/>
  <c r="I385" i="2"/>
  <c r="I561" i="2" s="1"/>
  <c r="I363" i="3"/>
  <c r="I328" i="2"/>
  <c r="G417" i="1"/>
  <c r="U404" i="3"/>
  <c r="U386" i="3"/>
  <c r="U385" i="2"/>
  <c r="U561" i="2" s="1"/>
  <c r="U363" i="3"/>
  <c r="U328" i="2"/>
  <c r="H359" i="1"/>
  <c r="H358" i="1" s="1"/>
  <c r="H349" i="1" s="1"/>
  <c r="H299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545" i="5" s="1"/>
  <c r="W619" i="5" s="1"/>
  <c r="W287" i="5"/>
  <c r="V547" i="5"/>
  <c r="O227" i="3"/>
  <c r="O226" i="5"/>
  <c r="O533" i="5" s="1"/>
  <c r="X359" i="5"/>
  <c r="X358" i="5" s="1"/>
  <c r="X349" i="5" s="1"/>
  <c r="X299" i="5" s="1"/>
  <c r="T359" i="5"/>
  <c r="T358" i="5" s="1"/>
  <c r="T349" i="5" s="1"/>
  <c r="T299" i="5" s="1"/>
  <c r="L214" i="3"/>
  <c r="L213" i="5"/>
  <c r="L206" i="5" s="1"/>
  <c r="L529" i="5" s="1"/>
  <c r="K229" i="3"/>
  <c r="AD267" i="3"/>
  <c r="G283" i="3"/>
  <c r="G259" i="3"/>
  <c r="G258" i="1"/>
  <c r="G542" i="1" s="1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3" s="1"/>
  <c r="D279" i="1"/>
  <c r="D277" i="1" s="1"/>
  <c r="D249" i="3"/>
  <c r="G404" i="3"/>
  <c r="G386" i="3"/>
  <c r="G385" i="3" s="1"/>
  <c r="G561" i="3" s="1"/>
  <c r="G559" i="3" s="1"/>
  <c r="G626" i="3" s="1"/>
  <c r="G385" i="2"/>
  <c r="G561" i="2" s="1"/>
  <c r="G363" i="3"/>
  <c r="G328" i="3"/>
  <c r="G328" i="2"/>
  <c r="G301" i="2" s="1"/>
  <c r="G300" i="2" s="1"/>
  <c r="J419" i="3"/>
  <c r="J396" i="3"/>
  <c r="J375" i="3"/>
  <c r="J374" i="2"/>
  <c r="J367" i="2" s="1"/>
  <c r="J558" i="2" s="1"/>
  <c r="AC273" i="3"/>
  <c r="AC272" i="1"/>
  <c r="AC270" i="1" s="1"/>
  <c r="AC269" i="1" s="1"/>
  <c r="AC543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V263" i="3"/>
  <c r="V219" i="1"/>
  <c r="V217" i="1" s="1"/>
  <c r="AA263" i="3"/>
  <c r="AA219" i="1"/>
  <c r="AA217" i="1" s="1"/>
  <c r="AA531" i="1" s="1"/>
  <c r="AA530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534" i="5" s="1"/>
  <c r="X210" i="3"/>
  <c r="R393" i="5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J545" i="5" s="1"/>
  <c r="J619" i="5" s="1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3" s="1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3" s="1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T562" i="5" s="1"/>
  <c r="T627" i="5" s="1"/>
  <c r="L223" i="3"/>
  <c r="L205" i="3"/>
  <c r="J238" i="3"/>
  <c r="J237" i="5"/>
  <c r="J230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545" i="5" s="1"/>
  <c r="F619" i="5" s="1"/>
  <c r="F232" i="3"/>
  <c r="F220" i="3"/>
  <c r="F219" i="5"/>
  <c r="F217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I236" i="3"/>
  <c r="I224" i="3"/>
  <c r="I197" i="3"/>
  <c r="M417" i="5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Q359" i="1"/>
  <c r="Q358" i="1" s="1"/>
  <c r="Q349" i="1" s="1"/>
  <c r="Q299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T298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K206" i="5"/>
  <c r="K529" i="5" s="1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3" s="1"/>
  <c r="S380" i="2"/>
  <c r="S360" i="3"/>
  <c r="S359" i="2"/>
  <c r="S358" i="2" s="1"/>
  <c r="F223" i="3"/>
  <c r="F205" i="3"/>
  <c r="E238" i="3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I231" i="3"/>
  <c r="I212" i="3"/>
  <c r="I200" i="3"/>
  <c r="J563" i="5"/>
  <c r="Z221" i="3"/>
  <c r="Z198" i="3"/>
  <c r="U563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D562" i="1" s="1"/>
  <c r="D627" i="1" s="1"/>
  <c r="T563" i="1"/>
  <c r="T562" i="1" s="1"/>
  <c r="T627" i="1" s="1"/>
  <c r="AC563" i="1"/>
  <c r="AC562" i="1" s="1"/>
  <c r="AC627" i="1" s="1"/>
  <c r="AC391" i="1"/>
  <c r="L238" i="3"/>
  <c r="L237" i="3" s="1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X283" i="3"/>
  <c r="X259" i="3"/>
  <c r="H546" i="5"/>
  <c r="H287" i="5"/>
  <c r="H234" i="3"/>
  <c r="H207" i="3"/>
  <c r="X417" i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415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N286" i="3"/>
  <c r="N544" i="3" s="1"/>
  <c r="N618" i="3" s="1"/>
  <c r="N544" i="2"/>
  <c r="E274" i="3"/>
  <c r="E247" i="3"/>
  <c r="P359" i="5"/>
  <c r="P358" i="5" s="1"/>
  <c r="P349" i="5" s="1"/>
  <c r="P299" i="5" s="1"/>
  <c r="P298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L359" i="1"/>
  <c r="L358" i="1" s="1"/>
  <c r="L349" i="1" s="1"/>
  <c r="L299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AE547" i="5"/>
  <c r="AE232" i="3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557" i="5" s="1"/>
  <c r="O556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545" i="5" s="1"/>
  <c r="Y619" i="5" s="1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415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C221" i="3"/>
  <c r="C198" i="3"/>
  <c r="Y238" i="3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AB549" i="2" s="1"/>
  <c r="AB620" i="2" s="1"/>
  <c r="F293" i="3"/>
  <c r="F551" i="3" s="1"/>
  <c r="F551" i="2"/>
  <c r="W293" i="3"/>
  <c r="W551" i="3" s="1"/>
  <c r="W551" i="2"/>
  <c r="W549" i="2" s="1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Z562" i="1" s="1"/>
  <c r="Z627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3" s="1"/>
  <c r="Y528" i="3" s="1"/>
  <c r="Y202" i="5"/>
  <c r="Y528" i="5" s="1"/>
  <c r="AD276" i="3"/>
  <c r="AD261" i="3"/>
  <c r="AD260" i="1"/>
  <c r="AD258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AA562" i="1" s="1"/>
  <c r="AA627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AD568" i="2" s="1"/>
  <c r="AD629" i="2" s="1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415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568" i="2" s="1"/>
  <c r="F629" i="2" s="1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565" i="2" s="1"/>
  <c r="R628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545" i="5" s="1"/>
  <c r="H619" i="5" s="1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545" i="1" s="1"/>
  <c r="K619" i="1" s="1"/>
  <c r="K265" i="3"/>
  <c r="K242" i="3"/>
  <c r="AB548" i="5"/>
  <c r="AB545" i="5" s="1"/>
  <c r="AB619" i="5" s="1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3" s="1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30" i="5"/>
  <c r="Q534" i="5" s="1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561" i="2" s="1"/>
  <c r="F559" i="2" s="1"/>
  <c r="F626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545" i="1" s="1"/>
  <c r="R619" i="1" s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3" s="1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T549" i="2" s="1"/>
  <c r="T620" i="2" s="1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T297" i="65" s="1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M4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X298" i="65"/>
  <c r="X297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L391" i="1"/>
  <c r="D545" i="1"/>
  <c r="D619" i="1" s="1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S567" i="2"/>
  <c r="S565" i="2" s="1"/>
  <c r="S628" i="2" s="1"/>
  <c r="H8" i="3"/>
  <c r="V35" i="3"/>
  <c r="G69" i="3"/>
  <c r="G68" i="3" s="1"/>
  <c r="Y69" i="3"/>
  <c r="Y68" i="3" s="1"/>
  <c r="J8" i="3"/>
  <c r="AC69" i="3"/>
  <c r="AC68" i="3" s="1"/>
  <c r="D69" i="3"/>
  <c r="D68" i="3" s="1"/>
  <c r="M8" i="2"/>
  <c r="J69" i="2"/>
  <c r="J68" i="2" s="1"/>
  <c r="J464" i="2" s="1"/>
  <c r="L561" i="2"/>
  <c r="L383" i="2"/>
  <c r="K564" i="5"/>
  <c r="K562" i="5" s="1"/>
  <c r="K627" i="5" s="1"/>
  <c r="K391" i="5"/>
  <c r="I80" i="5"/>
  <c r="I465" i="5" s="1"/>
  <c r="AB80" i="2"/>
  <c r="AB465" i="2" s="1"/>
  <c r="X80" i="2"/>
  <c r="X465" i="2" s="1"/>
  <c r="N80" i="3"/>
  <c r="Y8" i="3"/>
  <c r="J35" i="3"/>
  <c r="J31" i="3" s="1"/>
  <c r="E69" i="3"/>
  <c r="E68" i="3" s="1"/>
  <c r="P35" i="3"/>
  <c r="G35" i="2"/>
  <c r="G31" i="2" s="1"/>
  <c r="G460" i="2" s="1"/>
  <c r="S564" i="5"/>
  <c r="S562" i="5" s="1"/>
  <c r="S627" i="5" s="1"/>
  <c r="S391" i="5"/>
  <c r="V573" i="2"/>
  <c r="V571" i="2" s="1"/>
  <c r="V630" i="2" s="1"/>
  <c r="V415" i="2"/>
  <c r="K564" i="2"/>
  <c r="K391" i="2"/>
  <c r="U567" i="2"/>
  <c r="U565" i="2" s="1"/>
  <c r="U628" i="2" s="1"/>
  <c r="R80" i="3"/>
  <c r="I69" i="3"/>
  <c r="I68" i="3" s="1"/>
  <c r="AB8" i="3"/>
  <c r="L8" i="3"/>
  <c r="O80" i="3"/>
  <c r="W8" i="3"/>
  <c r="F35" i="2"/>
  <c r="F31" i="2" s="1"/>
  <c r="F460" i="2" s="1"/>
  <c r="Q564" i="1"/>
  <c r="Q562" i="1" s="1"/>
  <c r="Q627" i="1" s="1"/>
  <c r="T8" i="1"/>
  <c r="T458" i="1" s="1"/>
  <c r="C545" i="5"/>
  <c r="C619" i="5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AD8" i="5"/>
  <c r="AD458" i="5" s="1"/>
  <c r="H545" i="1"/>
  <c r="H619" i="1" s="1"/>
  <c r="H562" i="2"/>
  <c r="H627" i="2" s="1"/>
  <c r="M415" i="2"/>
  <c r="P383" i="2"/>
  <c r="Y35" i="5"/>
  <c r="Y31" i="5" s="1"/>
  <c r="Y460" i="5" s="1"/>
  <c r="AE8" i="5"/>
  <c r="AE458" i="5" s="1"/>
  <c r="H8" i="5"/>
  <c r="H458" i="5" s="1"/>
  <c r="Z349" i="2"/>
  <c r="AE478" i="1"/>
  <c r="T478" i="1"/>
  <c r="T606" i="1" s="1"/>
  <c r="V35" i="2"/>
  <c r="V31" i="2" s="1"/>
  <c r="V460" i="2" s="1"/>
  <c r="G8" i="2"/>
  <c r="G458" i="2" s="1"/>
  <c r="H8" i="2"/>
  <c r="H458" i="2" s="1"/>
  <c r="AE571" i="2"/>
  <c r="AE630" i="2" s="1"/>
  <c r="T8" i="2"/>
  <c r="T458" i="2" s="1"/>
  <c r="S80" i="1"/>
  <c r="E35" i="5"/>
  <c r="E31" i="5" s="1"/>
  <c r="E460" i="5" s="1"/>
  <c r="F8" i="2"/>
  <c r="AE8" i="2"/>
  <c r="AE458" i="2" s="1"/>
  <c r="N80" i="1"/>
  <c r="N465" i="1" s="1"/>
  <c r="R8" i="1"/>
  <c r="R458" i="1" s="1"/>
  <c r="N536" i="5"/>
  <c r="N616" i="5" s="1"/>
  <c r="O349" i="2"/>
  <c r="L35" i="5"/>
  <c r="L31" i="5" s="1"/>
  <c r="L460" i="5" s="1"/>
  <c r="AC35" i="5"/>
  <c r="AC31" i="5" s="1"/>
  <c r="AC460" i="5" s="1"/>
  <c r="N35" i="5"/>
  <c r="N31" i="5" s="1"/>
  <c r="N460" i="5" s="1"/>
  <c r="Y31" i="1"/>
  <c r="Y460" i="1" s="1"/>
  <c r="AD80" i="5"/>
  <c r="AD465" i="5" s="1"/>
  <c r="F69" i="2"/>
  <c r="F68" i="2" s="1"/>
  <c r="F464" i="2" s="1"/>
  <c r="O269" i="1"/>
  <c r="O543" i="1" s="1"/>
  <c r="P391" i="2"/>
  <c r="H80" i="5"/>
  <c r="H465" i="5" s="1"/>
  <c r="Z383" i="2"/>
  <c r="M301" i="2"/>
  <c r="M300" i="2" s="1"/>
  <c r="M571" i="2"/>
  <c r="M63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AC460" i="1" s="1"/>
  <c r="R80" i="5"/>
  <c r="R465" i="5" s="1"/>
  <c r="M80" i="1"/>
  <c r="M465" i="1" s="1"/>
  <c r="L80" i="5"/>
  <c r="L465" i="5" s="1"/>
  <c r="G565" i="2"/>
  <c r="G628" i="2" s="1"/>
  <c r="J8" i="1"/>
  <c r="J458" i="1" s="1"/>
  <c r="AC559" i="2"/>
  <c r="AC626" i="2" s="1"/>
  <c r="O69" i="5"/>
  <c r="O68" i="5" s="1"/>
  <c r="O464" i="5" s="1"/>
  <c r="Y565" i="2"/>
  <c r="Y628" i="2" s="1"/>
  <c r="S80" i="5"/>
  <c r="S465" i="5" s="1"/>
  <c r="K69" i="2"/>
  <c r="K68" i="2" s="1"/>
  <c r="K464" i="2" s="1"/>
  <c r="H415" i="2"/>
  <c r="N571" i="2"/>
  <c r="N630" i="2" s="1"/>
  <c r="S122" i="2"/>
  <c r="R122" i="2"/>
  <c r="H69" i="3"/>
  <c r="H68" i="3" s="1"/>
  <c r="U69" i="3"/>
  <c r="U68" i="3" s="1"/>
  <c r="V69" i="3"/>
  <c r="V68" i="3" s="1"/>
  <c r="I35" i="3"/>
  <c r="D80" i="3"/>
  <c r="AC35" i="3"/>
  <c r="P80" i="3"/>
  <c r="M8" i="3"/>
  <c r="J8" i="2"/>
  <c r="J458" i="2" s="1"/>
  <c r="AE69" i="2"/>
  <c r="AE68" i="2" s="1"/>
  <c r="U564" i="2"/>
  <c r="U562" i="2" s="1"/>
  <c r="U627" i="2" s="1"/>
  <c r="U391" i="2"/>
  <c r="E391" i="1"/>
  <c r="AA80" i="3"/>
  <c r="AB80" i="5"/>
  <c r="AB465" i="5" s="1"/>
  <c r="V80" i="5"/>
  <c r="V465" i="5" s="1"/>
  <c r="U269" i="1"/>
  <c r="U543" i="1" s="1"/>
  <c r="I80" i="3"/>
  <c r="AE69" i="3"/>
  <c r="AE68" i="3" s="1"/>
  <c r="Z8" i="3"/>
  <c r="T35" i="3"/>
  <c r="S69" i="3"/>
  <c r="S68" i="3" s="1"/>
  <c r="AB35" i="3"/>
  <c r="J80" i="2"/>
  <c r="J465" i="2" s="1"/>
  <c r="AA8" i="2"/>
  <c r="AA458" i="2" s="1"/>
  <c r="N8" i="1"/>
  <c r="N458" i="1" s="1"/>
  <c r="S561" i="2"/>
  <c r="S559" i="2" s="1"/>
  <c r="S626" i="2" s="1"/>
  <c r="S383" i="2"/>
  <c r="U570" i="2"/>
  <c r="U407" i="2"/>
  <c r="AE80" i="2"/>
  <c r="G80" i="1"/>
  <c r="G465" i="1" s="1"/>
  <c r="F562" i="1"/>
  <c r="F627" i="1" s="1"/>
  <c r="S562" i="1"/>
  <c r="S627" i="1" s="1"/>
  <c r="I568" i="2"/>
  <c r="I629" i="2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O415" i="2"/>
  <c r="X383" i="2"/>
  <c r="K301" i="2"/>
  <c r="K300" i="2" s="1"/>
  <c r="K383" i="2"/>
  <c r="S35" i="5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S8" i="1"/>
  <c r="S458" i="1" s="1"/>
  <c r="Z35" i="2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I391" i="2"/>
  <c r="X35" i="1"/>
  <c r="X31" i="1" s="1"/>
  <c r="X460" i="1" s="1"/>
  <c r="S415" i="2"/>
  <c r="G559" i="2"/>
  <c r="G626" i="2" s="1"/>
  <c r="H8" i="1"/>
  <c r="H458" i="1" s="1"/>
  <c r="Z80" i="3"/>
  <c r="S80" i="3"/>
  <c r="W80" i="3"/>
  <c r="AD8" i="3"/>
  <c r="W35" i="3"/>
  <c r="AD35" i="3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K269" i="1"/>
  <c r="K543" i="1" s="1"/>
  <c r="G35" i="1"/>
  <c r="G31" i="1" s="1"/>
  <c r="G460" i="1" s="1"/>
  <c r="AC562" i="5"/>
  <c r="AC627" i="5" s="1"/>
  <c r="Y8" i="2"/>
  <c r="Y458" i="2" s="1"/>
  <c r="I349" i="2"/>
  <c r="W80" i="1"/>
  <c r="W465" i="1" s="1"/>
  <c r="G80" i="5"/>
  <c r="G465" i="5" s="1"/>
  <c r="G545" i="1"/>
  <c r="G619" i="1" s="1"/>
  <c r="Z80" i="5"/>
  <c r="Z465" i="5" s="1"/>
  <c r="AD80" i="2"/>
  <c r="AD465" i="2" s="1"/>
  <c r="W564" i="2"/>
  <c r="W391" i="2"/>
  <c r="AA564" i="2"/>
  <c r="AA391" i="2"/>
  <c r="S301" i="2"/>
  <c r="S300" i="2" s="1"/>
  <c r="S571" i="2"/>
  <c r="S630" i="2" s="1"/>
  <c r="U559" i="2"/>
  <c r="U626" i="2" s="1"/>
  <c r="T80" i="5"/>
  <c r="T465" i="5" s="1"/>
  <c r="G415" i="2"/>
  <c r="P570" i="2"/>
  <c r="P568" i="2" s="1"/>
  <c r="P629" i="2" s="1"/>
  <c r="P407" i="2"/>
  <c r="V80" i="2"/>
  <c r="V465" i="2" s="1"/>
  <c r="Q35" i="1"/>
  <c r="Q31" i="1" s="1"/>
  <c r="G571" i="2"/>
  <c r="G630" i="2" s="1"/>
  <c r="J35" i="5"/>
  <c r="J31" i="5" s="1"/>
  <c r="J460" i="5" s="1"/>
  <c r="C545" i="1"/>
  <c r="C619" i="1" s="1"/>
  <c r="J8" i="5"/>
  <c r="J458" i="5" s="1"/>
  <c r="Q69" i="2"/>
  <c r="Q68" i="2" s="1"/>
  <c r="Q464" i="2" s="1"/>
  <c r="L80" i="1"/>
  <c r="L465" i="1" s="1"/>
  <c r="E8" i="1"/>
  <c r="E458" i="1" s="1"/>
  <c r="Z301" i="2"/>
  <c r="Z300" i="2" s="1"/>
  <c r="Y80" i="1"/>
  <c r="Y465" i="1" s="1"/>
  <c r="O80" i="1"/>
  <c r="O465" i="1" s="1"/>
  <c r="Y571" i="2"/>
  <c r="Y630" i="2" s="1"/>
  <c r="AB349" i="2"/>
  <c r="Z565" i="2"/>
  <c r="Z628" i="2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M349" i="2"/>
  <c r="H69" i="5"/>
  <c r="H68" i="5" s="1"/>
  <c r="H464" i="5" s="1"/>
  <c r="W545" i="1"/>
  <c r="W619" i="1" s="1"/>
  <c r="I571" i="2"/>
  <c r="I630" i="2" s="1"/>
  <c r="X559" i="2"/>
  <c r="X626" i="2" s="1"/>
  <c r="Y8" i="5"/>
  <c r="Y458" i="5" s="1"/>
  <c r="S545" i="5"/>
  <c r="S619" i="5" s="1"/>
  <c r="K8" i="5"/>
  <c r="K458" i="5" s="1"/>
  <c r="AE80" i="1"/>
  <c r="H35" i="1"/>
  <c r="H31" i="1" s="1"/>
  <c r="H460" i="1" s="1"/>
  <c r="H80" i="1"/>
  <c r="H465" i="1" s="1"/>
  <c r="W269" i="1"/>
  <c r="W543" i="1" s="1"/>
  <c r="C80" i="2"/>
  <c r="C465" i="2" s="1"/>
  <c r="Q80" i="2"/>
  <c r="Q465" i="2" s="1"/>
  <c r="F35" i="5"/>
  <c r="F31" i="5" s="1"/>
  <c r="F460" i="5" s="1"/>
  <c r="AB69" i="2"/>
  <c r="AB68" i="2" s="1"/>
  <c r="AB464" i="2" s="1"/>
  <c r="T545" i="1"/>
  <c r="T619" i="1" s="1"/>
  <c r="N399" i="2"/>
  <c r="AD122" i="2"/>
  <c r="AD111" i="2" s="1"/>
  <c r="Y478" i="2"/>
  <c r="Y606" i="2" s="1"/>
  <c r="N122" i="2"/>
  <c r="V69" i="5"/>
  <c r="V68" i="5" s="1"/>
  <c r="Z69" i="2"/>
  <c r="Z68" i="2" s="1"/>
  <c r="Z464" i="2" s="1"/>
  <c r="Z463" i="2" s="1"/>
  <c r="Z602" i="2" s="1"/>
  <c r="AB8" i="5"/>
  <c r="AB458" i="5" s="1"/>
  <c r="G8" i="5"/>
  <c r="G458" i="5" s="1"/>
  <c r="K80" i="1"/>
  <c r="K465" i="1" s="1"/>
  <c r="H269" i="1"/>
  <c r="H543" i="1" s="1"/>
  <c r="S8" i="5"/>
  <c r="S458" i="5" s="1"/>
  <c r="D367" i="2"/>
  <c r="D558" i="2" s="1"/>
  <c r="D568" i="2"/>
  <c r="D629" i="2" s="1"/>
  <c r="H349" i="2"/>
  <c r="X69" i="5"/>
  <c r="X68" i="5" s="1"/>
  <c r="X67" i="5" s="1"/>
  <c r="H425" i="1"/>
  <c r="E425" i="1"/>
  <c r="G425" i="1"/>
  <c r="X425" i="1"/>
  <c r="P425" i="1"/>
  <c r="AC425" i="1"/>
  <c r="L425" i="1"/>
  <c r="C489" i="2"/>
  <c r="C607" i="2" s="1"/>
  <c r="T472" i="3"/>
  <c r="T605" i="3" s="1"/>
  <c r="O472" i="2"/>
  <c r="O605" i="2" s="1"/>
  <c r="O478" i="2"/>
  <c r="O606" i="2" s="1"/>
  <c r="I531" i="1"/>
  <c r="I530" i="1" s="1"/>
  <c r="I216" i="1"/>
  <c r="S531" i="1"/>
  <c r="F526" i="5"/>
  <c r="F525" i="5" s="1"/>
  <c r="AA531" i="5"/>
  <c r="F531" i="5"/>
  <c r="Z526" i="5"/>
  <c r="Z525" i="5" s="1"/>
  <c r="Z192" i="5"/>
  <c r="Z531" i="5"/>
  <c r="Z530" i="5" s="1"/>
  <c r="Z615" i="5" s="1"/>
  <c r="Z216" i="5"/>
  <c r="G531" i="1"/>
  <c r="G530" i="1" s="1"/>
  <c r="G80" i="2"/>
  <c r="G465" i="2" s="1"/>
  <c r="T542" i="1"/>
  <c r="O80" i="2"/>
  <c r="O465" i="2" s="1"/>
  <c r="Y531" i="1"/>
  <c r="Y530" i="1" s="1"/>
  <c r="C531" i="5"/>
  <c r="V531" i="1"/>
  <c r="V216" i="1"/>
  <c r="H80" i="2"/>
  <c r="H465" i="2" s="1"/>
  <c r="L80" i="3"/>
  <c r="T80" i="2"/>
  <c r="T465" i="2" s="1"/>
  <c r="F269" i="1"/>
  <c r="F543" i="1" s="1"/>
  <c r="I542" i="1"/>
  <c r="K80" i="5"/>
  <c r="K465" i="5" s="1"/>
  <c r="C531" i="1"/>
  <c r="P80" i="5"/>
  <c r="P465" i="5" s="1"/>
  <c r="N80" i="5"/>
  <c r="N465" i="5" s="1"/>
  <c r="O542" i="1"/>
  <c r="T80" i="3"/>
  <c r="AE80" i="3"/>
  <c r="Q542" i="1"/>
  <c r="AB526" i="5"/>
  <c r="AE526" i="5"/>
  <c r="F531" i="1"/>
  <c r="F530" i="1" s="1"/>
  <c r="AA526" i="5"/>
  <c r="AA192" i="5"/>
  <c r="C542" i="1"/>
  <c r="AC542" i="1"/>
  <c r="AC541" i="1" s="1"/>
  <c r="AC617" i="1" s="1"/>
  <c r="AC257" i="1"/>
  <c r="Y80" i="2"/>
  <c r="Y465" i="2" s="1"/>
  <c r="M80" i="2"/>
  <c r="M465" i="2" s="1"/>
  <c r="AE542" i="1"/>
  <c r="N542" i="1"/>
  <c r="F80" i="2"/>
  <c r="F465" i="2" s="1"/>
  <c r="H102" i="3"/>
  <c r="H466" i="3" s="1"/>
  <c r="H468" i="3"/>
  <c r="H467" i="3" s="1"/>
  <c r="H603" i="3" s="1"/>
  <c r="AE458" i="3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L565" i="2"/>
  <c r="L628" i="2" s="1"/>
  <c r="AD407" i="2"/>
  <c r="E618" i="2"/>
  <c r="AC549" i="2"/>
  <c r="AC620" i="2" s="1"/>
  <c r="K526" i="5"/>
  <c r="K192" i="5"/>
  <c r="N573" i="1"/>
  <c r="N571" i="1" s="1"/>
  <c r="N630" i="1" s="1"/>
  <c r="N415" i="1"/>
  <c r="I618" i="2"/>
  <c r="E557" i="5"/>
  <c r="E556" i="5" s="1"/>
  <c r="E298" i="5"/>
  <c r="V526" i="5"/>
  <c r="V525" i="5" s="1"/>
  <c r="V192" i="5"/>
  <c r="Y573" i="1"/>
  <c r="Y571" i="1" s="1"/>
  <c r="Y630" i="1" s="1"/>
  <c r="K573" i="1"/>
  <c r="K571" i="1" s="1"/>
  <c r="K630" i="1" s="1"/>
  <c r="K415" i="1"/>
  <c r="S531" i="5"/>
  <c r="S216" i="5"/>
  <c r="P458" i="5"/>
  <c r="R80" i="2"/>
  <c r="R465" i="2" s="1"/>
  <c r="W458" i="5"/>
  <c r="AC573" i="5"/>
  <c r="AC571" i="5" s="1"/>
  <c r="AC630" i="5" s="1"/>
  <c r="AC415" i="5"/>
  <c r="AC216" i="1"/>
  <c r="H102" i="2"/>
  <c r="H466" i="2" s="1"/>
  <c r="H468" i="2"/>
  <c r="H467" i="2" s="1"/>
  <c r="H603" i="2" s="1"/>
  <c r="C298" i="5"/>
  <c r="I573" i="5"/>
  <c r="I571" i="5" s="1"/>
  <c r="I630" i="5" s="1"/>
  <c r="I415" i="5"/>
  <c r="T571" i="2"/>
  <c r="T630" i="2" s="1"/>
  <c r="I80" i="1"/>
  <c r="I465" i="1" s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Z31" i="3" s="1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AA298" i="5"/>
  <c r="AE415" i="2"/>
  <c r="T69" i="2"/>
  <c r="T68" i="2" s="1"/>
  <c r="T618" i="2"/>
  <c r="M618" i="2"/>
  <c r="O573" i="5"/>
  <c r="O571" i="5" s="1"/>
  <c r="O630" i="5" s="1"/>
  <c r="O415" i="5"/>
  <c r="E399" i="2"/>
  <c r="S35" i="1"/>
  <c r="S31" i="1" s="1"/>
  <c r="S460" i="1" s="1"/>
  <c r="Q35" i="5"/>
  <c r="Q31" i="5" s="1"/>
  <c r="Q460" i="5" s="1"/>
  <c r="AC618" i="2"/>
  <c r="G526" i="5"/>
  <c r="AB531" i="5"/>
  <c r="R464" i="1"/>
  <c r="U391" i="5"/>
  <c r="U8" i="1"/>
  <c r="N464" i="1"/>
  <c r="N67" i="1"/>
  <c r="AD31" i="2"/>
  <c r="AD460" i="2" s="1"/>
  <c r="E69" i="5"/>
  <c r="E68" i="5" s="1"/>
  <c r="L573" i="1"/>
  <c r="L571" i="1" s="1"/>
  <c r="L630" i="1" s="1"/>
  <c r="AE102" i="2"/>
  <c r="AE466" i="2" s="1"/>
  <c r="AE468" i="2"/>
  <c r="AE467" i="2" s="1"/>
  <c r="AE603" i="2" s="1"/>
  <c r="J618" i="2"/>
  <c r="AD8" i="2"/>
  <c r="P573" i="5"/>
  <c r="P571" i="5" s="1"/>
  <c r="P630" i="5" s="1"/>
  <c r="N31" i="2"/>
  <c r="N460" i="2" s="1"/>
  <c r="AC391" i="5"/>
  <c r="K35" i="2"/>
  <c r="K31" i="2" s="1"/>
  <c r="K460" i="2" s="1"/>
  <c r="Z391" i="5"/>
  <c r="AD391" i="1"/>
  <c r="I391" i="5"/>
  <c r="J391" i="1"/>
  <c r="S568" i="2"/>
  <c r="S629" i="2" s="1"/>
  <c r="U415" i="5"/>
  <c r="AD618" i="2"/>
  <c r="K545" i="5"/>
  <c r="K619" i="5" s="1"/>
  <c r="L545" i="5"/>
  <c r="L619" i="5" s="1"/>
  <c r="AC557" i="5"/>
  <c r="AC556" i="5" s="1"/>
  <c r="T573" i="5"/>
  <c r="T571" i="5" s="1"/>
  <c r="T630" i="5" s="1"/>
  <c r="T415" i="5"/>
  <c r="AE573" i="5"/>
  <c r="AE571" i="5" s="1"/>
  <c r="AE630" i="5" s="1"/>
  <c r="AE415" i="5"/>
  <c r="M573" i="1"/>
  <c r="M571" i="1" s="1"/>
  <c r="M630" i="1" s="1"/>
  <c r="M415" i="1"/>
  <c r="AD298" i="1"/>
  <c r="I298" i="5"/>
  <c r="Q557" i="5"/>
  <c r="Q556" i="5" s="1"/>
  <c r="Q298" i="5"/>
  <c r="M573" i="5"/>
  <c r="M571" i="5" s="1"/>
  <c r="M630" i="5" s="1"/>
  <c r="M415" i="5"/>
  <c r="F573" i="5"/>
  <c r="F571" i="5" s="1"/>
  <c r="F630" i="5" s="1"/>
  <c r="F545" i="1"/>
  <c r="F619" i="1" s="1"/>
  <c r="I545" i="1"/>
  <c r="I619" i="1" s="1"/>
  <c r="Y545" i="1"/>
  <c r="Y619" i="1" s="1"/>
  <c r="T399" i="2"/>
  <c r="AD526" i="5"/>
  <c r="AD525" i="5" s="1"/>
  <c r="AD192" i="5"/>
  <c r="AD557" i="5"/>
  <c r="AD556" i="5" s="1"/>
  <c r="AD298" i="5"/>
  <c r="C562" i="5"/>
  <c r="C627" i="5" s="1"/>
  <c r="H562" i="5"/>
  <c r="H627" i="5" s="1"/>
  <c r="AE562" i="5"/>
  <c r="AE627" i="5" s="1"/>
  <c r="D391" i="5"/>
  <c r="S549" i="2"/>
  <c r="S620" i="2" s="1"/>
  <c r="X391" i="5"/>
  <c r="M562" i="5"/>
  <c r="M627" i="5" s="1"/>
  <c r="F391" i="5"/>
  <c r="S562" i="2"/>
  <c r="S627" i="2" s="1"/>
  <c r="T391" i="2"/>
  <c r="R562" i="1"/>
  <c r="R627" i="1" s="1"/>
  <c r="N8" i="2"/>
  <c r="T573" i="1"/>
  <c r="T571" i="1" s="1"/>
  <c r="T630" i="1" s="1"/>
  <c r="T415" i="1"/>
  <c r="F557" i="1"/>
  <c r="F556" i="1" s="1"/>
  <c r="AB573" i="5"/>
  <c r="AB571" i="5" s="1"/>
  <c r="AB630" i="5" s="1"/>
  <c r="AB415" i="5"/>
  <c r="T559" i="2"/>
  <c r="T626" i="2" s="1"/>
  <c r="Q565" i="2"/>
  <c r="Q628" i="2" s="1"/>
  <c r="Y391" i="5"/>
  <c r="I464" i="1"/>
  <c r="U349" i="2"/>
  <c r="O367" i="2"/>
  <c r="O558" i="2" s="1"/>
  <c r="O568" i="2"/>
  <c r="O629" i="2" s="1"/>
  <c r="K69" i="5"/>
  <c r="K68" i="5" s="1"/>
  <c r="V562" i="2"/>
  <c r="V627" i="2" s="1"/>
  <c r="M464" i="1"/>
  <c r="Z80" i="1"/>
  <c r="Z465" i="1" s="1"/>
  <c r="W571" i="2"/>
  <c r="W630" i="2" s="1"/>
  <c r="AA415" i="2"/>
  <c r="D8" i="1"/>
  <c r="L573" i="5"/>
  <c r="L571" i="5" s="1"/>
  <c r="L630" i="5" s="1"/>
  <c r="L415" i="5"/>
  <c r="Q573" i="1"/>
  <c r="Q571" i="1" s="1"/>
  <c r="Q630" i="1" s="1"/>
  <c r="Q415" i="1"/>
  <c r="X545" i="5"/>
  <c r="X619" i="5" s="1"/>
  <c r="AD464" i="1"/>
  <c r="AD463" i="1" s="1"/>
  <c r="AD602" i="1" s="1"/>
  <c r="AD67" i="1"/>
  <c r="H557" i="1"/>
  <c r="H556" i="1" s="1"/>
  <c r="H298" i="1"/>
  <c r="V542" i="1"/>
  <c r="R8" i="5"/>
  <c r="M8" i="1"/>
  <c r="X391" i="2"/>
  <c r="Z35" i="1"/>
  <c r="Z31" i="1" s="1"/>
  <c r="Z460" i="1" s="1"/>
  <c r="H69" i="2"/>
  <c r="H68" i="2" s="1"/>
  <c r="M545" i="1"/>
  <c r="M619" i="1" s="1"/>
  <c r="V102" i="2"/>
  <c r="V466" i="2" s="1"/>
  <c r="V468" i="2"/>
  <c r="V467" i="2" s="1"/>
  <c r="V603" i="2" s="1"/>
  <c r="L536" i="5"/>
  <c r="L616" i="5" s="1"/>
  <c r="N298" i="1"/>
  <c r="M557" i="5"/>
  <c r="M556" i="5" s="1"/>
  <c r="M298" i="5"/>
  <c r="AA545" i="5"/>
  <c r="AA619" i="5" s="1"/>
  <c r="C573" i="1"/>
  <c r="C571" i="1" s="1"/>
  <c r="C630" i="1" s="1"/>
  <c r="C415" i="1"/>
  <c r="M464" i="2"/>
  <c r="Z8" i="5"/>
  <c r="O562" i="2"/>
  <c r="O627" i="2" s="1"/>
  <c r="K35" i="5"/>
  <c r="K31" i="5" s="1"/>
  <c r="K460" i="5" s="1"/>
  <c r="AD573" i="1"/>
  <c r="AD571" i="1" s="1"/>
  <c r="AD630" i="1" s="1"/>
  <c r="AD415" i="1"/>
  <c r="N545" i="5"/>
  <c r="N619" i="5" s="1"/>
  <c r="J573" i="5"/>
  <c r="J571" i="5" s="1"/>
  <c r="J630" i="5" s="1"/>
  <c r="J415" i="5"/>
  <c r="J573" i="1"/>
  <c r="J571" i="1" s="1"/>
  <c r="J630" i="1" s="1"/>
  <c r="J415" i="1"/>
  <c r="Q391" i="2"/>
  <c r="C562" i="1"/>
  <c r="C627" i="1" s="1"/>
  <c r="AD562" i="5"/>
  <c r="AD627" i="5" s="1"/>
  <c r="W8" i="1"/>
  <c r="M31" i="1"/>
  <c r="M460" i="1" s="1"/>
  <c r="G383" i="2"/>
  <c r="X415" i="2"/>
  <c r="AC301" i="2"/>
  <c r="AC300" i="2" s="1"/>
  <c r="AC383" i="2"/>
  <c r="AB35" i="5"/>
  <c r="AB31" i="5" s="1"/>
  <c r="AA565" i="2"/>
  <c r="AA628" i="2" s="1"/>
  <c r="G35" i="5"/>
  <c r="G31" i="5" s="1"/>
  <c r="G460" i="5" s="1"/>
  <c r="I301" i="2"/>
  <c r="I300" i="2" s="1"/>
  <c r="O559" i="2"/>
  <c r="O626" i="2" s="1"/>
  <c r="T35" i="5"/>
  <c r="T31" i="5" s="1"/>
  <c r="V399" i="2"/>
  <c r="G407" i="2"/>
  <c r="X367" i="2"/>
  <c r="X558" i="2" s="1"/>
  <c r="AC349" i="2"/>
  <c r="V349" i="2"/>
  <c r="V568" i="2"/>
  <c r="V629" i="2" s="1"/>
  <c r="R69" i="5"/>
  <c r="R68" i="5" s="1"/>
  <c r="U545" i="1"/>
  <c r="U619" i="1" s="1"/>
  <c r="U69" i="2"/>
  <c r="U68" i="2" s="1"/>
  <c r="J349" i="2"/>
  <c r="AC415" i="2"/>
  <c r="W565" i="2"/>
  <c r="W628" i="2" s="1"/>
  <c r="AD35" i="5"/>
  <c r="AD31" i="5" s="1"/>
  <c r="AD460" i="5" s="1"/>
  <c r="X349" i="2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Y463" i="1" s="1"/>
  <c r="Y602" i="1" s="1"/>
  <c r="W69" i="2"/>
  <c r="W68" i="2" s="1"/>
  <c r="E35" i="1"/>
  <c r="E31" i="1" s="1"/>
  <c r="E460" i="1" s="1"/>
  <c r="M562" i="2"/>
  <c r="M627" i="2" s="1"/>
  <c r="AB391" i="2"/>
  <c r="I8" i="5"/>
  <c r="P464" i="2"/>
  <c r="L8" i="1"/>
  <c r="D301" i="2"/>
  <c r="D300" i="2" s="1"/>
  <c r="D383" i="2"/>
  <c r="H301" i="2"/>
  <c r="H300" i="2" s="1"/>
  <c r="Z415" i="2"/>
  <c r="AB559" i="2"/>
  <c r="AB626" i="2" s="1"/>
  <c r="N559" i="2"/>
  <c r="N626" i="2" s="1"/>
  <c r="P301" i="2"/>
  <c r="P300" i="2" s="1"/>
  <c r="C301" i="2"/>
  <c r="C300" i="2" s="1"/>
  <c r="C571" i="2"/>
  <c r="C630" i="2" s="1"/>
  <c r="P464" i="1"/>
  <c r="U35" i="5"/>
  <c r="U31" i="5" s="1"/>
  <c r="U460" i="5" s="1"/>
  <c r="Y415" i="2"/>
  <c r="D349" i="2"/>
  <c r="Z367" i="2"/>
  <c r="Z558" i="2" s="1"/>
  <c r="Z568" i="2"/>
  <c r="Z629" i="2" s="1"/>
  <c r="M367" i="2"/>
  <c r="M558" i="2" s="1"/>
  <c r="AB568" i="2"/>
  <c r="AB629" i="2" s="1"/>
  <c r="D8" i="5"/>
  <c r="S31" i="5"/>
  <c r="S460" i="5" s="1"/>
  <c r="O8" i="5"/>
  <c r="O35" i="1"/>
  <c r="O31" i="1" s="1"/>
  <c r="O460" i="1" s="1"/>
  <c r="AB102" i="2"/>
  <c r="AB466" i="2" s="1"/>
  <c r="AB468" i="2"/>
  <c r="AB467" i="2" s="1"/>
  <c r="AB603" i="2" s="1"/>
  <c r="U8" i="5"/>
  <c r="Y367" i="2"/>
  <c r="Y558" i="2" s="1"/>
  <c r="Y568" i="2"/>
  <c r="Y629" i="2" s="1"/>
  <c r="O545" i="1"/>
  <c r="O619" i="1" s="1"/>
  <c r="Z399" i="2"/>
  <c r="M565" i="2"/>
  <c r="M628" i="2" s="1"/>
  <c r="C399" i="2"/>
  <c r="J577" i="5"/>
  <c r="J425" i="5"/>
  <c r="P577" i="5"/>
  <c r="P425" i="5"/>
  <c r="AB577" i="5"/>
  <c r="AB425" i="5"/>
  <c r="AE577" i="5"/>
  <c r="AE425" i="5"/>
  <c r="AE517" i="41"/>
  <c r="AE515" i="41" s="1"/>
  <c r="AE611" i="41" s="1"/>
  <c r="AE173" i="41"/>
  <c r="J31" i="66" s="1"/>
  <c r="J29" i="66" s="1"/>
  <c r="J5" i="66" s="1"/>
  <c r="J2" i="68" s="1"/>
  <c r="AD502" i="40"/>
  <c r="AD609" i="40" s="1"/>
  <c r="H518" i="1"/>
  <c r="H515" i="1" s="1"/>
  <c r="H611" i="1" s="1"/>
  <c r="H173" i="1"/>
  <c r="H111" i="1" s="1"/>
  <c r="E518" i="1"/>
  <c r="E515" i="1" s="1"/>
  <c r="E611" i="1" s="1"/>
  <c r="E173" i="1"/>
  <c r="E111" i="1" s="1"/>
  <c r="I518" i="1"/>
  <c r="I515" i="1" s="1"/>
  <c r="I611" i="1" s="1"/>
  <c r="I173" i="1"/>
  <c r="I111" i="1" s="1"/>
  <c r="D486" i="5"/>
  <c r="D478" i="5" s="1"/>
  <c r="D122" i="5"/>
  <c r="D111" i="5" s="1"/>
  <c r="V518" i="1"/>
  <c r="V515" i="1" s="1"/>
  <c r="V611" i="1" s="1"/>
  <c r="V173" i="1"/>
  <c r="V111" i="1" s="1"/>
  <c r="AD509" i="39"/>
  <c r="AD508" i="39" s="1"/>
  <c r="AD610" i="39" s="1"/>
  <c r="Z509" i="39"/>
  <c r="Z160" i="39"/>
  <c r="Z111" i="39" s="1"/>
  <c r="Z4" i="39" s="1"/>
  <c r="V509" i="39"/>
  <c r="V508" i="39" s="1"/>
  <c r="V610" i="39" s="1"/>
  <c r="J509" i="39"/>
  <c r="J160" i="39"/>
  <c r="J111" i="39" s="1"/>
  <c r="J4" i="39" s="1"/>
  <c r="I509" i="39"/>
  <c r="I508" i="39" s="1"/>
  <c r="I610" i="39" s="1"/>
  <c r="E509" i="39"/>
  <c r="E160" i="39"/>
  <c r="E111" i="39" s="1"/>
  <c r="E4" i="39" s="1"/>
  <c r="F509" i="39"/>
  <c r="F508" i="39" s="1"/>
  <c r="F610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Y425" i="1"/>
  <c r="T425" i="1"/>
  <c r="W425" i="1"/>
  <c r="O425" i="1"/>
  <c r="U425" i="1"/>
  <c r="D425" i="1"/>
  <c r="U486" i="5"/>
  <c r="U478" i="5" s="1"/>
  <c r="U122" i="5"/>
  <c r="U111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160" i="39"/>
  <c r="U111" i="39" s="1"/>
  <c r="U4" i="39" s="1"/>
  <c r="Q509" i="39"/>
  <c r="Q160" i="39"/>
  <c r="Q111" i="39" s="1"/>
  <c r="Q4" i="39" s="1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I425" i="5"/>
  <c r="K577" i="5"/>
  <c r="K425" i="5"/>
  <c r="AE502" i="41"/>
  <c r="M478" i="1"/>
  <c r="O478" i="1"/>
  <c r="G478" i="1"/>
  <c r="N478" i="1"/>
  <c r="Q486" i="5"/>
  <c r="Q478" i="5" s="1"/>
  <c r="Q122" i="5"/>
  <c r="Q111" i="5" s="1"/>
  <c r="N486" i="5"/>
  <c r="N478" i="5" s="1"/>
  <c r="N122" i="5"/>
  <c r="N111" i="5" s="1"/>
  <c r="M486" i="5"/>
  <c r="M478" i="5" s="1"/>
  <c r="M122" i="5"/>
  <c r="M111" i="5" s="1"/>
  <c r="E489" i="5"/>
  <c r="E607" i="5" s="1"/>
  <c r="W486" i="5"/>
  <c r="W478" i="5" s="1"/>
  <c r="W122" i="5"/>
  <c r="W111" i="5" s="1"/>
  <c r="V478" i="1"/>
  <c r="W518" i="1"/>
  <c r="W515" i="1" s="1"/>
  <c r="W611" i="1" s="1"/>
  <c r="F478" i="1"/>
  <c r="X489" i="5"/>
  <c r="X607" i="5" s="1"/>
  <c r="AB509" i="39"/>
  <c r="AB160" i="39"/>
  <c r="AB111" i="39" s="1"/>
  <c r="AB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Z635" i="1"/>
  <c r="Z633" i="1" s="1"/>
  <c r="Z661" i="1" s="1"/>
  <c r="Z106" i="44" s="1"/>
  <c r="Z576" i="1"/>
  <c r="AE635" i="1"/>
  <c r="F635" i="1"/>
  <c r="F633" i="1" s="1"/>
  <c r="F661" i="1" s="1"/>
  <c r="F106" i="44" s="1"/>
  <c r="F576" i="1"/>
  <c r="AD635" i="1"/>
  <c r="AD633" i="1" s="1"/>
  <c r="AD661" i="1" s="1"/>
  <c r="AD106" i="44" s="1"/>
  <c r="AD576" i="1"/>
  <c r="V635" i="1"/>
  <c r="V633" i="1" s="1"/>
  <c r="V661" i="1" s="1"/>
  <c r="V106" i="44" s="1"/>
  <c r="V576" i="1"/>
  <c r="C635" i="1"/>
  <c r="K635" i="1"/>
  <c r="K633" i="1" s="1"/>
  <c r="K661" i="1" s="1"/>
  <c r="K106" i="44" s="1"/>
  <c r="K576" i="1"/>
  <c r="AD502" i="41"/>
  <c r="J486" i="5"/>
  <c r="J478" i="5" s="1"/>
  <c r="J122" i="5"/>
  <c r="J111" i="5" s="1"/>
  <c r="V486" i="5"/>
  <c r="V478" i="5" s="1"/>
  <c r="V122" i="5"/>
  <c r="V111" i="5" s="1"/>
  <c r="L489" i="5"/>
  <c r="L607" i="5" s="1"/>
  <c r="P486" i="5"/>
  <c r="P478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508" i="39" s="1"/>
  <c r="S610" i="39" s="1"/>
  <c r="O509" i="39"/>
  <c r="O160" i="39"/>
  <c r="O111" i="39" s="1"/>
  <c r="O4" i="39" s="1"/>
  <c r="K509" i="39"/>
  <c r="K508" i="39" s="1"/>
  <c r="K610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S478" i="3"/>
  <c r="S606" i="3" s="1"/>
  <c r="S516" i="3"/>
  <c r="R497" i="3"/>
  <c r="R608" i="3" s="1"/>
  <c r="Q472" i="3"/>
  <c r="L489" i="2"/>
  <c r="L607" i="2" s="1"/>
  <c r="L472" i="3"/>
  <c r="K497" i="3"/>
  <c r="K608" i="3" s="1"/>
  <c r="J112" i="3"/>
  <c r="G472" i="3"/>
  <c r="G516" i="3"/>
  <c r="E509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I8" i="3"/>
  <c r="J80" i="3"/>
  <c r="P8" i="3"/>
  <c r="AD102" i="3"/>
  <c r="AD466" i="3" s="1"/>
  <c r="AD468" i="3"/>
  <c r="AD467" i="3" s="1"/>
  <c r="AD603" i="3" s="1"/>
  <c r="AC80" i="3"/>
  <c r="F618" i="2"/>
  <c r="Z618" i="2"/>
  <c r="O298" i="5"/>
  <c r="P531" i="1"/>
  <c r="S458" i="2"/>
  <c r="R407" i="2"/>
  <c r="J102" i="2"/>
  <c r="J466" i="2" s="1"/>
  <c r="J468" i="2"/>
  <c r="J467" i="2" s="1"/>
  <c r="J603" i="2" s="1"/>
  <c r="F407" i="2"/>
  <c r="U618" i="2"/>
  <c r="K618" i="2"/>
  <c r="L399" i="2"/>
  <c r="U464" i="1"/>
  <c r="AA35" i="2"/>
  <c r="AA31" i="2" s="1"/>
  <c r="AB573" i="1"/>
  <c r="AB571" i="1" s="1"/>
  <c r="AB630" i="1" s="1"/>
  <c r="L618" i="2"/>
  <c r="Q69" i="5"/>
  <c r="Q68" i="5" s="1"/>
  <c r="H536" i="5"/>
  <c r="H616" i="5" s="1"/>
  <c r="P557" i="5"/>
  <c r="P556" i="5" s="1"/>
  <c r="U562" i="5"/>
  <c r="U627" i="5" s="1"/>
  <c r="N35" i="1"/>
  <c r="N31" i="1" s="1"/>
  <c r="T464" i="1"/>
  <c r="T67" i="1"/>
  <c r="E80" i="5"/>
  <c r="E465" i="5" s="1"/>
  <c r="Q545" i="5"/>
  <c r="Q619" i="5" s="1"/>
  <c r="X573" i="1"/>
  <c r="X571" i="1" s="1"/>
  <c r="X630" i="1" s="1"/>
  <c r="X415" i="1"/>
  <c r="G464" i="1"/>
  <c r="AE618" i="2"/>
  <c r="AA557" i="1"/>
  <c r="AA556" i="1" s="1"/>
  <c r="AA298" i="1"/>
  <c r="T531" i="5"/>
  <c r="J531" i="5"/>
  <c r="Z562" i="5"/>
  <c r="Z627" i="5" s="1"/>
  <c r="D391" i="1"/>
  <c r="I562" i="5"/>
  <c r="I627" i="5" s="1"/>
  <c r="J562" i="1"/>
  <c r="J627" i="1" s="1"/>
  <c r="L464" i="2"/>
  <c r="K557" i="5"/>
  <c r="K556" i="5" s="1"/>
  <c r="K298" i="5"/>
  <c r="T557" i="1"/>
  <c r="T556" i="1" s="1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Z545" i="5"/>
  <c r="Z619" i="5" s="1"/>
  <c r="J557" i="5"/>
  <c r="J556" i="5" s="1"/>
  <c r="J298" i="5"/>
  <c r="J557" i="1"/>
  <c r="J556" i="1" s="1"/>
  <c r="J298" i="1"/>
  <c r="S542" i="1"/>
  <c r="S545" i="1"/>
  <c r="S619" i="1" s="1"/>
  <c r="E545" i="5"/>
  <c r="E619" i="5" s="1"/>
  <c r="N80" i="2"/>
  <c r="N465" i="2" s="1"/>
  <c r="R573" i="1"/>
  <c r="R571" i="1" s="1"/>
  <c r="R630" i="1" s="1"/>
  <c r="R415" i="1"/>
  <c r="K531" i="5"/>
  <c r="K530" i="5" s="1"/>
  <c r="K615" i="5" s="1"/>
  <c r="K216" i="5"/>
  <c r="T391" i="5"/>
  <c r="D562" i="5"/>
  <c r="D627" i="5" s="1"/>
  <c r="X562" i="5"/>
  <c r="X627" i="5" s="1"/>
  <c r="F391" i="1"/>
  <c r="O31" i="2"/>
  <c r="O460" i="2" s="1"/>
  <c r="F562" i="5"/>
  <c r="F627" i="5" s="1"/>
  <c r="T562" i="2"/>
  <c r="T627" i="2" s="1"/>
  <c r="H557" i="5"/>
  <c r="H556" i="5" s="1"/>
  <c r="S557" i="1"/>
  <c r="S556" i="1" s="1"/>
  <c r="S298" i="1"/>
  <c r="R573" i="5"/>
  <c r="R571" i="5" s="1"/>
  <c r="R630" i="5" s="1"/>
  <c r="R415" i="5"/>
  <c r="Y562" i="5"/>
  <c r="Y627" i="5" s="1"/>
  <c r="AD573" i="5"/>
  <c r="AD571" i="5" s="1"/>
  <c r="AD630" i="5" s="1"/>
  <c r="AD415" i="5"/>
  <c r="R526" i="5"/>
  <c r="R525" i="5" s="1"/>
  <c r="I367" i="2"/>
  <c r="I558" i="2" s="1"/>
  <c r="S102" i="2"/>
  <c r="S466" i="2" s="1"/>
  <c r="S468" i="2"/>
  <c r="S467" i="2" s="1"/>
  <c r="S603" i="2" s="1"/>
  <c r="J464" i="1"/>
  <c r="J67" i="1"/>
  <c r="G399" i="2"/>
  <c r="AE458" i="1"/>
  <c r="N458" i="5"/>
  <c r="AA301" i="2"/>
  <c r="AA300" i="2" s="1"/>
  <c r="G464" i="5"/>
  <c r="M557" i="1"/>
  <c r="M556" i="1" s="1"/>
  <c r="M298" i="1"/>
  <c r="Q573" i="5"/>
  <c r="Q571" i="5" s="1"/>
  <c r="Q630" i="5" s="1"/>
  <c r="Q415" i="5"/>
  <c r="I545" i="5"/>
  <c r="I619" i="5" s="1"/>
  <c r="L80" i="2"/>
  <c r="L465" i="2" s="1"/>
  <c r="T407" i="2"/>
  <c r="E298" i="1"/>
  <c r="G573" i="1"/>
  <c r="G571" i="1" s="1"/>
  <c r="G630" i="1" s="1"/>
  <c r="G415" i="1"/>
  <c r="V269" i="1"/>
  <c r="V543" i="1" s="1"/>
  <c r="V35" i="5"/>
  <c r="V31" i="5" s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G415" i="5"/>
  <c r="F557" i="5"/>
  <c r="F556" i="5" s="1"/>
  <c r="F298" i="5"/>
  <c r="T415" i="2"/>
  <c r="R298" i="1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T367" i="2"/>
  <c r="T558" i="2" s="1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R545" i="5"/>
  <c r="R619" i="5" s="1"/>
  <c r="U383" i="2"/>
  <c r="V565" i="2"/>
  <c r="V628" i="2" s="1"/>
  <c r="G349" i="2"/>
  <c r="G568" i="2"/>
  <c r="G629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U301" i="2"/>
  <c r="U300" i="2" s="1"/>
  <c r="AC80" i="1"/>
  <c r="AC465" i="1" s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AB562" i="2"/>
  <c r="AB627" i="2" s="1"/>
  <c r="C464" i="3"/>
  <c r="M69" i="5"/>
  <c r="M68" i="5" s="1"/>
  <c r="P80" i="1"/>
  <c r="P465" i="1" s="1"/>
  <c r="AE35" i="5"/>
  <c r="AE531" i="1"/>
  <c r="Z571" i="2"/>
  <c r="Z630" i="2" s="1"/>
  <c r="C8" i="3"/>
  <c r="C102" i="2"/>
  <c r="C466" i="2" s="1"/>
  <c r="C468" i="2"/>
  <c r="C467" i="2" s="1"/>
  <c r="C603" i="2" s="1"/>
  <c r="P35" i="1"/>
  <c r="P31" i="1" s="1"/>
  <c r="P460" i="1" s="1"/>
  <c r="Y301" i="2"/>
  <c r="Y300" i="2" s="1"/>
  <c r="Y383" i="2"/>
  <c r="X8" i="5"/>
  <c r="P349" i="2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D577" i="5"/>
  <c r="D425" i="5"/>
  <c r="N577" i="5"/>
  <c r="N425" i="5"/>
  <c r="R577" i="5"/>
  <c r="R425" i="5"/>
  <c r="Z577" i="5"/>
  <c r="Z425" i="5"/>
  <c r="AD478" i="1"/>
  <c r="M518" i="1"/>
  <c r="M515" i="1" s="1"/>
  <c r="M611" i="1" s="1"/>
  <c r="M173" i="1"/>
  <c r="M111" i="1" s="1"/>
  <c r="O518" i="1"/>
  <c r="O515" i="1" s="1"/>
  <c r="O611" i="1" s="1"/>
  <c r="G173" i="1"/>
  <c r="G111" i="1" s="1"/>
  <c r="N518" i="1"/>
  <c r="N515" i="1" s="1"/>
  <c r="N611" i="1" s="1"/>
  <c r="AC518" i="1"/>
  <c r="AC515" i="1" s="1"/>
  <c r="AC611" i="1" s="1"/>
  <c r="AC173" i="1"/>
  <c r="AC111" i="1" s="1"/>
  <c r="L478" i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P173" i="4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P425" i="2"/>
  <c r="D425" i="2"/>
  <c r="H425" i="2"/>
  <c r="R425" i="2"/>
  <c r="N425" i="2"/>
  <c r="J425" i="2"/>
  <c r="AE425" i="2"/>
  <c r="M635" i="1"/>
  <c r="M633" i="1" s="1"/>
  <c r="M661" i="1" s="1"/>
  <c r="M106" i="44" s="1"/>
  <c r="M576" i="1"/>
  <c r="Y635" i="1"/>
  <c r="Y633" i="1" s="1"/>
  <c r="Y661" i="1" s="1"/>
  <c r="Y106" i="44" s="1"/>
  <c r="Y576" i="1"/>
  <c r="T635" i="1"/>
  <c r="T633" i="1" s="1"/>
  <c r="T661" i="1" s="1"/>
  <c r="T106" i="44" s="1"/>
  <c r="T576" i="1"/>
  <c r="W635" i="1"/>
  <c r="W633" i="1" s="1"/>
  <c r="W661" i="1" s="1"/>
  <c r="W106" i="44" s="1"/>
  <c r="W576" i="1"/>
  <c r="O635" i="1"/>
  <c r="O633" i="1" s="1"/>
  <c r="O661" i="1" s="1"/>
  <c r="O106" i="44" s="1"/>
  <c r="O576" i="1"/>
  <c r="U635" i="1"/>
  <c r="U633" i="1" s="1"/>
  <c r="U661" i="1" s="1"/>
  <c r="U106" i="44" s="1"/>
  <c r="U576" i="1"/>
  <c r="D635" i="1"/>
  <c r="D633" i="1" s="1"/>
  <c r="D661" i="1" s="1"/>
  <c r="D106" i="44" s="1"/>
  <c r="D576" i="1"/>
  <c r="AE607" i="40"/>
  <c r="F486" i="5"/>
  <c r="F478" i="5" s="1"/>
  <c r="F122" i="5"/>
  <c r="F111" i="5" s="1"/>
  <c r="AB478" i="1"/>
  <c r="Q173" i="1"/>
  <c r="AB517" i="41"/>
  <c r="AB515" i="41" s="1"/>
  <c r="AB611" i="41" s="1"/>
  <c r="AB173" i="41"/>
  <c r="AB111" i="41" s="1"/>
  <c r="AB4" i="41" s="1"/>
  <c r="U517" i="41"/>
  <c r="U515" i="41" s="1"/>
  <c r="U611" i="41" s="1"/>
  <c r="U173" i="4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W425" i="5"/>
  <c r="Y577" i="5"/>
  <c r="Y425" i="5"/>
  <c r="AD518" i="1"/>
  <c r="AD515" i="1" s="1"/>
  <c r="AD611" i="1" s="1"/>
  <c r="AD173" i="1"/>
  <c r="AD111" i="1" s="1"/>
  <c r="R478" i="1"/>
  <c r="J478" i="1"/>
  <c r="U478" i="1"/>
  <c r="E486" i="5"/>
  <c r="E478" i="5" s="1"/>
  <c r="E122" i="5"/>
  <c r="E111" i="5" s="1"/>
  <c r="AC478" i="1"/>
  <c r="C489" i="5"/>
  <c r="C607" i="5" s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O517" i="41"/>
  <c r="O515" i="41" s="1"/>
  <c r="O611" i="41" s="1"/>
  <c r="O173" i="41"/>
  <c r="O111" i="41" s="1"/>
  <c r="O4" i="41" s="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M425" i="2"/>
  <c r="S425" i="2"/>
  <c r="G425" i="2"/>
  <c r="O425" i="2"/>
  <c r="W425" i="2"/>
  <c r="Z425" i="2"/>
  <c r="L486" i="5"/>
  <c r="L478" i="5" s="1"/>
  <c r="Q111" i="1"/>
  <c r="W517" i="41"/>
  <c r="W515" i="41" s="1"/>
  <c r="W611" i="41" s="1"/>
  <c r="W173" i="41"/>
  <c r="W111" i="41" s="1"/>
  <c r="W4" i="41" s="1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U464" i="3"/>
  <c r="R102" i="3"/>
  <c r="R466" i="3" s="1"/>
  <c r="R468" i="3"/>
  <c r="R467" i="3" s="1"/>
  <c r="R603" i="3" s="1"/>
  <c r="U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Z415" i="1"/>
  <c r="S35" i="2"/>
  <c r="S31" i="2" s="1"/>
  <c r="I531" i="5"/>
  <c r="I530" i="5" s="1"/>
  <c r="I615" i="5" s="1"/>
  <c r="I216" i="5"/>
  <c r="Q557" i="1"/>
  <c r="Q556" i="1" s="1"/>
  <c r="Q298" i="1"/>
  <c r="W557" i="5"/>
  <c r="W556" i="5" s="1"/>
  <c r="P573" i="1"/>
  <c r="P571" i="1" s="1"/>
  <c r="P630" i="1" s="1"/>
  <c r="P415" i="1"/>
  <c r="T458" i="5"/>
  <c r="D542" i="1"/>
  <c r="D557" i="5"/>
  <c r="D556" i="5" s="1"/>
  <c r="D298" i="5"/>
  <c r="L458" i="5"/>
  <c r="W464" i="5"/>
  <c r="S526" i="5"/>
  <c r="S525" i="5" s="1"/>
  <c r="S192" i="5"/>
  <c r="O526" i="5"/>
  <c r="O525" i="5" s="1"/>
  <c r="O192" i="5"/>
  <c r="Z458" i="1"/>
  <c r="E573" i="1"/>
  <c r="E571" i="1" s="1"/>
  <c r="E630" i="1" s="1"/>
  <c r="E415" i="1"/>
  <c r="K367" i="2"/>
  <c r="K558" i="2" s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I383" i="2"/>
  <c r="AC545" i="1"/>
  <c r="AC619" i="1" s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H257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W531" i="1"/>
  <c r="W530" i="1" s="1"/>
  <c r="W216" i="1"/>
  <c r="T531" i="1"/>
  <c r="T530" i="1" s="1"/>
  <c r="T216" i="1"/>
  <c r="O618" i="2"/>
  <c r="C618" i="2"/>
  <c r="C613" i="2" s="1"/>
  <c r="C659" i="2" s="1"/>
  <c r="C64" i="44" s="1"/>
  <c r="C524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X464" i="5"/>
  <c r="X463" i="5" s="1"/>
  <c r="X602" i="5" s="1"/>
  <c r="D399" i="2"/>
  <c r="H565" i="2"/>
  <c r="H628" i="2" s="1"/>
  <c r="P565" i="2"/>
  <c r="P628" i="2" s="1"/>
  <c r="L577" i="5"/>
  <c r="L425" i="5"/>
  <c r="T577" i="5"/>
  <c r="T425" i="5"/>
  <c r="V577" i="5"/>
  <c r="V425" i="5"/>
  <c r="AE606" i="1"/>
  <c r="AD607" i="40"/>
  <c r="J518" i="1"/>
  <c r="J515" i="1" s="1"/>
  <c r="J611" i="1" s="1"/>
  <c r="J173" i="1"/>
  <c r="J111" i="1" s="1"/>
  <c r="U518" i="1"/>
  <c r="U515" i="1" s="1"/>
  <c r="U611" i="1" s="1"/>
  <c r="U173" i="1"/>
  <c r="U111" i="1" s="1"/>
  <c r="D518" i="1"/>
  <c r="D515" i="1" s="1"/>
  <c r="D611" i="1" s="1"/>
  <c r="D173" i="1"/>
  <c r="D111" i="1" s="1"/>
  <c r="P173" i="1"/>
  <c r="P111" i="1" s="1"/>
  <c r="K518" i="1"/>
  <c r="K515" i="1" s="1"/>
  <c r="K6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509" i="39"/>
  <c r="R160" i="39"/>
  <c r="R111" i="39" s="1"/>
  <c r="R4" i="39" s="1"/>
  <c r="H509" i="39"/>
  <c r="H508" i="39" s="1"/>
  <c r="H610" i="39" s="1"/>
  <c r="H160" i="39"/>
  <c r="H111" i="39" s="1"/>
  <c r="H4" i="39" s="1"/>
  <c r="G509" i="39"/>
  <c r="G160" i="39"/>
  <c r="G111" i="39" s="1"/>
  <c r="G4" i="39" s="1"/>
  <c r="F635" i="2"/>
  <c r="F633" i="2" s="1"/>
  <c r="F661" i="2" s="1"/>
  <c r="F104" i="44" s="1"/>
  <c r="F576" i="2"/>
  <c r="P635" i="2"/>
  <c r="P633" i="2" s="1"/>
  <c r="P661" i="2" s="1"/>
  <c r="P104" i="44" s="1"/>
  <c r="P576" i="2"/>
  <c r="D635" i="2"/>
  <c r="D633" i="2" s="1"/>
  <c r="D661" i="2" s="1"/>
  <c r="D104" i="44" s="1"/>
  <c r="D576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N633" i="2" s="1"/>
  <c r="N661" i="2" s="1"/>
  <c r="N104" i="44" s="1"/>
  <c r="N576" i="2"/>
  <c r="J635" i="2"/>
  <c r="J633" i="2" s="1"/>
  <c r="J661" i="2" s="1"/>
  <c r="J104" i="44" s="1"/>
  <c r="J576" i="2"/>
  <c r="AE635" i="2"/>
  <c r="AE486" i="5"/>
  <c r="AE478" i="5" s="1"/>
  <c r="AE122" i="5"/>
  <c r="AC509" i="39"/>
  <c r="AC160" i="39"/>
  <c r="AC111" i="39" s="1"/>
  <c r="AC4" i="39" s="1"/>
  <c r="T509" i="39"/>
  <c r="T160" i="39"/>
  <c r="T111" i="39" s="1"/>
  <c r="T4" i="39" s="1"/>
  <c r="H605" i="3"/>
  <c r="H516" i="3"/>
  <c r="AA425" i="1"/>
  <c r="S425" i="1"/>
  <c r="R425" i="1"/>
  <c r="J425" i="1"/>
  <c r="I425" i="1"/>
  <c r="N425" i="1"/>
  <c r="AB425" i="1"/>
  <c r="H577" i="5"/>
  <c r="H425" i="5"/>
  <c r="Q577" i="5"/>
  <c r="Q425" i="5"/>
  <c r="S577" i="5"/>
  <c r="S425" i="5"/>
  <c r="AC577" i="5"/>
  <c r="AC425" i="5"/>
  <c r="AE518" i="1"/>
  <c r="AE515" i="1" s="1"/>
  <c r="AE611" i="1" s="1"/>
  <c r="AD517" i="40"/>
  <c r="AD515" i="40" s="1"/>
  <c r="AD611" i="40" s="1"/>
  <c r="AD173" i="40"/>
  <c r="S478" i="1"/>
  <c r="C478" i="1"/>
  <c r="Y478" i="1"/>
  <c r="Z478" i="1"/>
  <c r="D478" i="1"/>
  <c r="P478" i="1"/>
  <c r="C486" i="5"/>
  <c r="C478" i="5" s="1"/>
  <c r="C122" i="5"/>
  <c r="C111" i="5" s="1"/>
  <c r="O122" i="5"/>
  <c r="O111" i="5" s="1"/>
  <c r="R486" i="5"/>
  <c r="R478" i="5" s="1"/>
  <c r="R122" i="5"/>
  <c r="R111" i="5" s="1"/>
  <c r="P111" i="41"/>
  <c r="P4" i="41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160" i="39"/>
  <c r="P111" i="39" s="1"/>
  <c r="P4" i="39" s="1"/>
  <c r="L509" i="39"/>
  <c r="L508" i="39" s="1"/>
  <c r="L610" i="39" s="1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I489" i="5"/>
  <c r="I607" i="5" s="1"/>
  <c r="T489" i="5"/>
  <c r="T607" i="5" s="1"/>
  <c r="AA489" i="5"/>
  <c r="AA607" i="5" s="1"/>
  <c r="Q478" i="1"/>
  <c r="U111" i="41"/>
  <c r="U4" i="41" s="1"/>
  <c r="AA509" i="39"/>
  <c r="AA160" i="39"/>
  <c r="AA111" i="39" s="1"/>
  <c r="AA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K516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N464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M458" i="2"/>
  <c r="T102" i="2"/>
  <c r="T466" i="2" s="1"/>
  <c r="T468" i="2"/>
  <c r="T467" i="2" s="1"/>
  <c r="T603" i="2" s="1"/>
  <c r="L407" i="2"/>
  <c r="R568" i="2"/>
  <c r="R629" i="2" s="1"/>
  <c r="V573" i="5"/>
  <c r="V571" i="5" s="1"/>
  <c r="V630" i="5" s="1"/>
  <c r="L557" i="1"/>
  <c r="L556" i="1" s="1"/>
  <c r="L298" i="1"/>
  <c r="Q8" i="5"/>
  <c r="T35" i="1"/>
  <c r="T31" i="1" s="1"/>
  <c r="AB557" i="1"/>
  <c r="AB556" i="1" s="1"/>
  <c r="C573" i="5"/>
  <c r="C571" i="5" s="1"/>
  <c r="C630" i="5" s="1"/>
  <c r="C415" i="5"/>
  <c r="V415" i="1"/>
  <c r="O573" i="1"/>
  <c r="O571" i="1" s="1"/>
  <c r="O630" i="1" s="1"/>
  <c r="O415" i="1"/>
  <c r="R298" i="5"/>
  <c r="N102" i="2"/>
  <c r="N466" i="2" s="1"/>
  <c r="N468" i="2"/>
  <c r="N467" i="2" s="1"/>
  <c r="N603" i="2" s="1"/>
  <c r="S618" i="2"/>
  <c r="S524" i="2"/>
  <c r="U573" i="1"/>
  <c r="U571" i="1" s="1"/>
  <c r="U630" i="1" s="1"/>
  <c r="U415" i="1"/>
  <c r="Q458" i="1"/>
  <c r="E573" i="5"/>
  <c r="E571" i="5" s="1"/>
  <c r="E630" i="5" s="1"/>
  <c r="E415" i="5"/>
  <c r="T568" i="2"/>
  <c r="T629" i="2" s="1"/>
  <c r="N557" i="5"/>
  <c r="N556" i="5" s="1"/>
  <c r="N298" i="5"/>
  <c r="I573" i="1"/>
  <c r="I571" i="1" s="1"/>
  <c r="I630" i="1" s="1"/>
  <c r="I415" i="1"/>
  <c r="W464" i="1"/>
  <c r="W463" i="1" s="1"/>
  <c r="W602" i="1" s="1"/>
  <c r="W67" i="1"/>
  <c r="P464" i="5"/>
  <c r="X526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I383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O35" i="3"/>
  <c r="L69" i="3"/>
  <c r="L68" i="3" s="1"/>
  <c r="AA391" i="5"/>
  <c r="F464" i="1"/>
  <c r="W618" i="2"/>
  <c r="AB618" i="2"/>
  <c r="V458" i="1"/>
  <c r="F8" i="1"/>
  <c r="AC526" i="5"/>
  <c r="Y549" i="2"/>
  <c r="Y620" i="2" s="1"/>
  <c r="L35" i="2"/>
  <c r="L31" i="2" s="1"/>
  <c r="L568" i="2"/>
  <c r="L629" i="2" s="1"/>
  <c r="T35" i="2"/>
  <c r="T31" i="2" s="1"/>
  <c r="R399" i="2"/>
  <c r="S464" i="1"/>
  <c r="F565" i="2"/>
  <c r="F628" i="2" s="1"/>
  <c r="H35" i="2"/>
  <c r="H31" i="2" s="1"/>
  <c r="Z31" i="2"/>
  <c r="Z460" i="2" s="1"/>
  <c r="AA618" i="2"/>
  <c r="U35" i="2"/>
  <c r="U31" i="2" s="1"/>
  <c r="U460" i="2" s="1"/>
  <c r="W35" i="2"/>
  <c r="W31" i="2" s="1"/>
  <c r="V618" i="2"/>
  <c r="E531" i="1"/>
  <c r="E216" i="1"/>
  <c r="N618" i="2"/>
  <c r="AB35" i="2"/>
  <c r="AB31" i="2" s="1"/>
  <c r="D31" i="2"/>
  <c r="D460" i="2" s="1"/>
  <c r="I458" i="2"/>
  <c r="T526" i="5"/>
  <c r="T525" i="5" s="1"/>
  <c r="R8" i="2"/>
  <c r="F383" i="2"/>
  <c r="D8" i="2"/>
  <c r="Q545" i="1"/>
  <c r="Q619" i="1" s="1"/>
  <c r="AE557" i="1"/>
  <c r="AE556" i="1" s="1"/>
  <c r="L549" i="2"/>
  <c r="L620" i="2" s="1"/>
  <c r="L562" i="1"/>
  <c r="L627" i="1" s="1"/>
  <c r="R35" i="2"/>
  <c r="R31" i="2" s="1"/>
  <c r="R460" i="2" s="1"/>
  <c r="AD549" i="2"/>
  <c r="AD620" i="2" s="1"/>
  <c r="T391" i="1"/>
  <c r="O216" i="5"/>
  <c r="AC35" i="2"/>
  <c r="AC31" i="2" s="1"/>
  <c r="AC460" i="2" s="1"/>
  <c r="L102" i="2"/>
  <c r="L466" i="2" s="1"/>
  <c r="L468" i="2"/>
  <c r="L467" i="2" s="1"/>
  <c r="L603" i="2" s="1"/>
  <c r="S407" i="2"/>
  <c r="H573" i="5"/>
  <c r="H571" i="5" s="1"/>
  <c r="H630" i="5" s="1"/>
  <c r="H415" i="5"/>
  <c r="L557" i="5"/>
  <c r="L556" i="5" s="1"/>
  <c r="L298" i="5"/>
  <c r="Z557" i="5"/>
  <c r="Z556" i="5" s="1"/>
  <c r="Z298" i="5"/>
  <c r="X573" i="5"/>
  <c r="X571" i="5" s="1"/>
  <c r="X630" i="5" s="1"/>
  <c r="X415" i="5"/>
  <c r="F573" i="1"/>
  <c r="F571" i="1" s="1"/>
  <c r="F630" i="1" s="1"/>
  <c r="F415" i="1"/>
  <c r="O536" i="5"/>
  <c r="O616" i="5" s="1"/>
  <c r="G557" i="5"/>
  <c r="G556" i="5" s="1"/>
  <c r="G298" i="5"/>
  <c r="X8" i="2"/>
  <c r="AB557" i="5"/>
  <c r="AB556" i="5" s="1"/>
  <c r="AB298" i="5"/>
  <c r="E526" i="5"/>
  <c r="E525" i="5" s="1"/>
  <c r="E192" i="5"/>
  <c r="S573" i="5"/>
  <c r="S571" i="5" s="1"/>
  <c r="S630" i="5" s="1"/>
  <c r="S415" i="5"/>
  <c r="Q301" i="2"/>
  <c r="Q300" i="2" s="1"/>
  <c r="Q571" i="2"/>
  <c r="Q630" i="2" s="1"/>
  <c r="Y573" i="5"/>
  <c r="Y571" i="5" s="1"/>
  <c r="Y630" i="5" s="1"/>
  <c r="Y415" i="5"/>
  <c r="P8" i="2"/>
  <c r="U298" i="5"/>
  <c r="C391" i="5"/>
  <c r="H391" i="5"/>
  <c r="V562" i="1"/>
  <c r="V627" i="1" s="1"/>
  <c r="AE391" i="5"/>
  <c r="M391" i="5"/>
  <c r="X35" i="2"/>
  <c r="X31" i="2" s="1"/>
  <c r="X460" i="2" s="1"/>
  <c r="S391" i="2"/>
  <c r="Q367" i="2"/>
  <c r="Q558" i="2" s="1"/>
  <c r="Q568" i="2"/>
  <c r="Q629" i="2" s="1"/>
  <c r="R391" i="1"/>
  <c r="K573" i="5"/>
  <c r="K571" i="5" s="1"/>
  <c r="K630" i="5" s="1"/>
  <c r="K415" i="5"/>
  <c r="V557" i="1"/>
  <c r="V556" i="1" s="1"/>
  <c r="V298" i="1"/>
  <c r="W557" i="1"/>
  <c r="W556" i="1" s="1"/>
  <c r="W298" i="1"/>
  <c r="O545" i="5"/>
  <c r="O619" i="5" s="1"/>
  <c r="O8" i="2"/>
  <c r="T383" i="2"/>
  <c r="Q399" i="2"/>
  <c r="AC69" i="5"/>
  <c r="AC68" i="5" s="1"/>
  <c r="O407" i="2"/>
  <c r="AC464" i="1"/>
  <c r="V391" i="2"/>
  <c r="E80" i="2"/>
  <c r="E465" i="2" s="1"/>
  <c r="AB69" i="5"/>
  <c r="AB68" i="5" s="1"/>
  <c r="W415" i="2"/>
  <c r="G269" i="1"/>
  <c r="G543" i="1" s="1"/>
  <c r="Y536" i="5"/>
  <c r="Y616" i="5" s="1"/>
  <c r="T557" i="5"/>
  <c r="T556" i="5" s="1"/>
  <c r="T298" i="5"/>
  <c r="X557" i="5"/>
  <c r="X556" i="5" s="1"/>
  <c r="X298" i="5"/>
  <c r="O557" i="1"/>
  <c r="O556" i="1" s="1"/>
  <c r="O298" i="1"/>
  <c r="Y557" i="5"/>
  <c r="Y556" i="5" s="1"/>
  <c r="Y298" i="5"/>
  <c r="AC80" i="5"/>
  <c r="AC465" i="5" s="1"/>
  <c r="I458" i="1"/>
  <c r="I399" i="2"/>
  <c r="AA545" i="1"/>
  <c r="AA619" i="1" s="1"/>
  <c r="T69" i="5"/>
  <c r="T68" i="5" s="1"/>
  <c r="W35" i="1"/>
  <c r="W31" i="1" s="1"/>
  <c r="W460" i="1" s="1"/>
  <c r="V301" i="2"/>
  <c r="V300" i="2" s="1"/>
  <c r="J301" i="2"/>
  <c r="J300" i="2" s="1"/>
  <c r="J571" i="2"/>
  <c r="J630" i="2" s="1"/>
  <c r="G391" i="2"/>
  <c r="Z464" i="1"/>
  <c r="E102" i="2"/>
  <c r="E466" i="2" s="1"/>
  <c r="E468" i="2"/>
  <c r="E467" i="2" s="1"/>
  <c r="E603" i="2" s="1"/>
  <c r="N464" i="5"/>
  <c r="R464" i="2"/>
  <c r="W80" i="5"/>
  <c r="W465" i="5" s="1"/>
  <c r="AC573" i="1"/>
  <c r="AC571" i="1" s="1"/>
  <c r="AC630" i="1" s="1"/>
  <c r="AC415" i="1"/>
  <c r="W573" i="5"/>
  <c r="W571" i="5" s="1"/>
  <c r="W630" i="5" s="1"/>
  <c r="W415" i="5"/>
  <c r="Y557" i="1"/>
  <c r="Y556" i="1" s="1"/>
  <c r="Y298" i="1"/>
  <c r="S298" i="5"/>
  <c r="O391" i="2"/>
  <c r="AD69" i="2"/>
  <c r="AD68" i="2" s="1"/>
  <c r="AA69" i="5"/>
  <c r="AA68" i="5" s="1"/>
  <c r="P557" i="1"/>
  <c r="P556" i="1" s="1"/>
  <c r="Z573" i="5"/>
  <c r="Z571" i="5" s="1"/>
  <c r="Z630" i="5" s="1"/>
  <c r="Z415" i="5"/>
  <c r="Q618" i="2"/>
  <c r="T301" i="2"/>
  <c r="T300" i="2" s="1"/>
  <c r="C391" i="1"/>
  <c r="AD391" i="5"/>
  <c r="U415" i="2"/>
  <c r="Z69" i="5"/>
  <c r="Z68" i="5" s="1"/>
  <c r="O571" i="2"/>
  <c r="O630" i="2" s="1"/>
  <c r="K415" i="2"/>
  <c r="AA399" i="2"/>
  <c r="Y102" i="2"/>
  <c r="Y466" i="2" s="1"/>
  <c r="Y468" i="2"/>
  <c r="Y467" i="2" s="1"/>
  <c r="Y603" i="2" s="1"/>
  <c r="G557" i="1"/>
  <c r="G556" i="1" s="1"/>
  <c r="G298" i="1"/>
  <c r="O383" i="2"/>
  <c r="I69" i="2"/>
  <c r="I68" i="2" s="1"/>
  <c r="AC407" i="2"/>
  <c r="G69" i="2"/>
  <c r="G68" i="2" s="1"/>
  <c r="AC69" i="2"/>
  <c r="AC68" i="2" s="1"/>
  <c r="I557" i="1"/>
  <c r="I556" i="1" s="1"/>
  <c r="I298" i="1"/>
  <c r="V407" i="2"/>
  <c r="J407" i="2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I559" i="2"/>
  <c r="I626" i="2" s="1"/>
  <c r="X8" i="1"/>
  <c r="X407" i="2"/>
  <c r="AC367" i="2"/>
  <c r="AC558" i="2" s="1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M391" i="2"/>
  <c r="P562" i="2"/>
  <c r="P627" i="2" s="1"/>
  <c r="AA69" i="2"/>
  <c r="AA68" i="2" s="1"/>
  <c r="C80" i="5"/>
  <c r="C465" i="5" s="1"/>
  <c r="K35" i="1"/>
  <c r="K31" i="1" s="1"/>
  <c r="K460" i="1" s="1"/>
  <c r="Y562" i="2"/>
  <c r="Y627" i="2" s="1"/>
  <c r="X35" i="5"/>
  <c r="X31" i="5" s="1"/>
  <c r="X460" i="5" s="1"/>
  <c r="M559" i="2"/>
  <c r="M626" i="2" s="1"/>
  <c r="AB301" i="2"/>
  <c r="AB300" i="2" s="1"/>
  <c r="AB383" i="2"/>
  <c r="N301" i="2"/>
  <c r="N300" i="2" s="1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M407" i="2"/>
  <c r="AB407" i="2"/>
  <c r="N367" i="2"/>
  <c r="N558" i="2" s="1"/>
  <c r="N568" i="2"/>
  <c r="N629" i="2" s="1"/>
  <c r="P367" i="2"/>
  <c r="P558" i="2" s="1"/>
  <c r="C31" i="3"/>
  <c r="S69" i="5"/>
  <c r="S68" i="5" s="1"/>
  <c r="O464" i="1"/>
  <c r="O463" i="1" s="1"/>
  <c r="O602" i="1" s="1"/>
  <c r="X69" i="2"/>
  <c r="X68" i="2" s="1"/>
  <c r="AE69" i="5"/>
  <c r="AE68" i="5" s="1"/>
  <c r="Y407" i="2"/>
  <c r="F8" i="5"/>
  <c r="AE545" i="1"/>
  <c r="AE619" i="1" s="1"/>
  <c r="D565" i="2"/>
  <c r="D628" i="2" s="1"/>
  <c r="M399" i="2"/>
  <c r="AB565" i="2"/>
  <c r="AB628" i="2" s="1"/>
  <c r="N545" i="1"/>
  <c r="N619" i="1" s="1"/>
  <c r="N565" i="2"/>
  <c r="N628" i="2" s="1"/>
  <c r="C102" i="3"/>
  <c r="C466" i="3" s="1"/>
  <c r="C468" i="3"/>
  <c r="C467" i="3" s="1"/>
  <c r="C603" i="3" s="1"/>
  <c r="C35" i="2"/>
  <c r="C31" i="2" s="1"/>
  <c r="H635" i="1"/>
  <c r="H633" i="1" s="1"/>
  <c r="H661" i="1" s="1"/>
  <c r="H106" i="44" s="1"/>
  <c r="H576" i="1"/>
  <c r="E635" i="1"/>
  <c r="E633" i="1" s="1"/>
  <c r="E661" i="1" s="1"/>
  <c r="E106" i="44" s="1"/>
  <c r="E576" i="1"/>
  <c r="G635" i="1"/>
  <c r="G633" i="1" s="1"/>
  <c r="G661" i="1" s="1"/>
  <c r="G106" i="44" s="1"/>
  <c r="G576" i="1"/>
  <c r="X635" i="1"/>
  <c r="X633" i="1" s="1"/>
  <c r="X661" i="1" s="1"/>
  <c r="X106" i="44" s="1"/>
  <c r="X576" i="1"/>
  <c r="P635" i="1"/>
  <c r="P633" i="1" s="1"/>
  <c r="P661" i="1" s="1"/>
  <c r="P106" i="44" s="1"/>
  <c r="P576" i="1"/>
  <c r="AC635" i="1"/>
  <c r="AC633" i="1" s="1"/>
  <c r="AC661" i="1" s="1"/>
  <c r="AC106" i="44" s="1"/>
  <c r="AC576" i="1"/>
  <c r="L635" i="1"/>
  <c r="L633" i="1" s="1"/>
  <c r="L661" i="1" s="1"/>
  <c r="L106" i="44" s="1"/>
  <c r="L576" i="1"/>
  <c r="F577" i="5"/>
  <c r="F425" i="5"/>
  <c r="G577" i="5"/>
  <c r="G425" i="5"/>
  <c r="X577" i="5"/>
  <c r="X425" i="5"/>
  <c r="AD577" i="3"/>
  <c r="S518" i="1"/>
  <c r="S515" i="1" s="1"/>
  <c r="S611" i="1" s="1"/>
  <c r="S173" i="1"/>
  <c r="S111" i="1" s="1"/>
  <c r="C518" i="1"/>
  <c r="C515" i="1" s="1"/>
  <c r="C611" i="1" s="1"/>
  <c r="C173" i="1"/>
  <c r="C111" i="1" s="1"/>
  <c r="Y518" i="1"/>
  <c r="Y515" i="1" s="1"/>
  <c r="Y611" i="1" s="1"/>
  <c r="Y173" i="1"/>
  <c r="Y111" i="1" s="1"/>
  <c r="S122" i="5"/>
  <c r="S111" i="5" s="1"/>
  <c r="W478" i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AA517" i="41"/>
  <c r="AA515" i="41" s="1"/>
  <c r="AA611" i="41" s="1"/>
  <c r="AA173" i="41"/>
  <c r="AA111" i="41" s="1"/>
  <c r="AA4" i="41" s="1"/>
  <c r="E517" i="41"/>
  <c r="E515" i="41" s="1"/>
  <c r="E611" i="41" s="1"/>
  <c r="E173" i="41"/>
  <c r="E111" i="41" s="1"/>
  <c r="E4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I604" i="39" s="1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V425" i="2"/>
  <c r="AB425" i="2"/>
  <c r="I425" i="2"/>
  <c r="K425" i="2"/>
  <c r="T425" i="2"/>
  <c r="AD517" i="41"/>
  <c r="AD515" i="41" s="1"/>
  <c r="AD611" i="41" s="1"/>
  <c r="AD173" i="41"/>
  <c r="AD111" i="41" s="1"/>
  <c r="AD4" i="41" s="1"/>
  <c r="H122" i="5"/>
  <c r="H111" i="5" s="1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O516" i="3"/>
  <c r="N472" i="3"/>
  <c r="I489" i="2"/>
  <c r="I607" i="2" s="1"/>
  <c r="AA635" i="1"/>
  <c r="AA633" i="1" s="1"/>
  <c r="AA661" i="1" s="1"/>
  <c r="AA106" i="44" s="1"/>
  <c r="AA576" i="1"/>
  <c r="S635" i="1"/>
  <c r="S633" i="1" s="1"/>
  <c r="S661" i="1" s="1"/>
  <c r="S106" i="44" s="1"/>
  <c r="S576" i="1"/>
  <c r="R635" i="1"/>
  <c r="R633" i="1" s="1"/>
  <c r="R661" i="1" s="1"/>
  <c r="R106" i="44" s="1"/>
  <c r="R576" i="1"/>
  <c r="J635" i="1"/>
  <c r="J633" i="1" s="1"/>
  <c r="J661" i="1" s="1"/>
  <c r="J106" i="44" s="1"/>
  <c r="J576" i="1"/>
  <c r="I635" i="1"/>
  <c r="I633" i="1" s="1"/>
  <c r="I661" i="1" s="1"/>
  <c r="I106" i="44" s="1"/>
  <c r="I576" i="1"/>
  <c r="N635" i="1"/>
  <c r="N633" i="1" s="1"/>
  <c r="N661" i="1" s="1"/>
  <c r="N106" i="44" s="1"/>
  <c r="N576" i="1"/>
  <c r="AB635" i="1"/>
  <c r="AB633" i="1" s="1"/>
  <c r="AB661" i="1" s="1"/>
  <c r="AB106" i="44" s="1"/>
  <c r="AB576" i="1"/>
  <c r="C577" i="5"/>
  <c r="C425" i="5"/>
  <c r="E577" i="5"/>
  <c r="E425" i="5"/>
  <c r="M577" i="5"/>
  <c r="M425" i="5"/>
  <c r="O577" i="5"/>
  <c r="O425" i="5"/>
  <c r="U577" i="5"/>
  <c r="U425" i="5"/>
  <c r="AA577" i="5"/>
  <c r="AA425" i="5"/>
  <c r="AD577" i="5"/>
  <c r="AD425" i="5"/>
  <c r="AE111" i="41"/>
  <c r="AE4" i="41" s="1"/>
  <c r="AD509" i="40"/>
  <c r="AD508" i="40" s="1"/>
  <c r="AD610" i="40" s="1"/>
  <c r="AD160" i="40"/>
  <c r="X478" i="1"/>
  <c r="H478" i="1"/>
  <c r="E478" i="1"/>
  <c r="I478" i="1"/>
  <c r="Q489" i="5"/>
  <c r="Q607" i="5" s="1"/>
  <c r="N489" i="5"/>
  <c r="N607" i="5" s="1"/>
  <c r="M489" i="5"/>
  <c r="M607" i="5" s="1"/>
  <c r="W489" i="5"/>
  <c r="W607" i="5" s="1"/>
  <c r="T518" i="1"/>
  <c r="T515" i="1" s="1"/>
  <c r="T611" i="1" s="1"/>
  <c r="T173" i="1"/>
  <c r="T111" i="1" s="1"/>
  <c r="AA478" i="1"/>
  <c r="L518" i="1"/>
  <c r="L515" i="1" s="1"/>
  <c r="L611" i="1" s="1"/>
  <c r="L173" i="1"/>
  <c r="L111" i="1" s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K173" i="41"/>
  <c r="K111" i="41" s="1"/>
  <c r="K4" i="41" s="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AD516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L425" i="2"/>
  <c r="E425" i="2"/>
  <c r="AA425" i="2"/>
  <c r="AD425" i="2"/>
  <c r="AC425" i="2"/>
  <c r="Q425" i="1"/>
  <c r="Z425" i="1"/>
  <c r="AE425" i="1"/>
  <c r="F425" i="1"/>
  <c r="AD425" i="1"/>
  <c r="V425" i="1"/>
  <c r="K425" i="1"/>
  <c r="AE509" i="40"/>
  <c r="AE508" i="40" s="1"/>
  <c r="AE610" i="40" s="1"/>
  <c r="AE160" i="40"/>
  <c r="AE111" i="40" s="1"/>
  <c r="AE4" i="40" s="1"/>
  <c r="I486" i="5"/>
  <c r="I478" i="5" s="1"/>
  <c r="I122" i="5"/>
  <c r="I111" i="5" s="1"/>
  <c r="T486" i="5"/>
  <c r="T478" i="5" s="1"/>
  <c r="T122" i="5"/>
  <c r="T111" i="5" s="1"/>
  <c r="AA486" i="5"/>
  <c r="AA478" i="5" s="1"/>
  <c r="AA122" i="5"/>
  <c r="AA111" i="5" s="1"/>
  <c r="J489" i="5"/>
  <c r="J607" i="5" s="1"/>
  <c r="V489" i="5"/>
  <c r="V607" i="5" s="1"/>
  <c r="AB518" i="1"/>
  <c r="AB515" i="1" s="1"/>
  <c r="AB611" i="1" s="1"/>
  <c r="AB173" i="1"/>
  <c r="AB111" i="1" s="1"/>
  <c r="P489" i="5"/>
  <c r="P607" i="5" s="1"/>
  <c r="AB489" i="5"/>
  <c r="AB607" i="5" s="1"/>
  <c r="AB502" i="41"/>
  <c r="U502" i="41"/>
  <c r="R517" i="41"/>
  <c r="R515" i="41" s="1"/>
  <c r="R611" i="41" s="1"/>
  <c r="R173" i="41"/>
  <c r="R111" i="41" s="1"/>
  <c r="R4" i="41" s="1"/>
  <c r="T517" i="41"/>
  <c r="T515" i="41" s="1"/>
  <c r="T611" i="41" s="1"/>
  <c r="T173" i="41"/>
  <c r="T111" i="41" s="1"/>
  <c r="T4" i="41" s="1"/>
  <c r="M517" i="41"/>
  <c r="M515" i="41" s="1"/>
  <c r="M611" i="41" s="1"/>
  <c r="M173" i="41"/>
  <c r="M111" i="41" s="1"/>
  <c r="M4" i="41" s="1"/>
  <c r="C517" i="41"/>
  <c r="C515" i="41" s="1"/>
  <c r="C611" i="41" s="1"/>
  <c r="C173" i="41"/>
  <c r="C111" i="41" s="1"/>
  <c r="C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S12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U2" i="39"/>
  <c r="V2" i="39"/>
  <c r="L2" i="41"/>
  <c r="AB2" i="39"/>
  <c r="I2" i="39"/>
  <c r="E2" i="41"/>
  <c r="J2" i="39"/>
  <c r="Z2" i="39"/>
  <c r="G2" i="39"/>
  <c r="L2" i="39"/>
  <c r="X2" i="41"/>
  <c r="P2" i="40"/>
  <c r="AB2" i="41"/>
  <c r="AC2" i="39"/>
  <c r="V2" i="41"/>
  <c r="N2" i="41"/>
  <c r="K2" i="39"/>
  <c r="J2" i="41"/>
  <c r="S2" i="40"/>
  <c r="R2" i="39"/>
  <c r="Z2" i="41"/>
  <c r="S2" i="39"/>
  <c r="O2" i="39"/>
  <c r="D2" i="41"/>
  <c r="Q2" i="40"/>
  <c r="W2" i="41"/>
  <c r="F2" i="39"/>
  <c r="K2" i="41"/>
  <c r="AA2" i="39"/>
  <c r="E2" i="39"/>
  <c r="R2" i="40"/>
  <c r="Q2" i="39"/>
  <c r="G2" i="41"/>
  <c r="H2" i="40"/>
  <c r="M2" i="39"/>
  <c r="M2" i="41"/>
  <c r="AC2" i="40"/>
  <c r="T2" i="41"/>
  <c r="R2" i="41"/>
  <c r="X2" i="40"/>
  <c r="I2" i="41"/>
  <c r="P2" i="39"/>
  <c r="H2" i="39"/>
  <c r="T2" i="39"/>
  <c r="P2" i="41"/>
  <c r="AD2" i="39"/>
  <c r="V2" i="40"/>
  <c r="U2" i="41"/>
  <c r="AD2" i="41"/>
  <c r="T2" i="40"/>
  <c r="AE2" i="40"/>
  <c r="K2" i="40"/>
  <c r="C2" i="41"/>
  <c r="O2" i="40"/>
  <c r="AA2" i="41"/>
  <c r="Q2" i="41"/>
  <c r="H2" i="41"/>
  <c r="F2" i="40"/>
  <c r="O2" i="41"/>
  <c r="Z2" i="40"/>
  <c r="F2" i="41"/>
  <c r="S2" i="41"/>
  <c r="Y2" i="41"/>
  <c r="AC2" i="41"/>
  <c r="AE2" i="41"/>
  <c r="V18" i="67" l="1"/>
  <c r="V59" i="67" s="1"/>
  <c r="W511" i="3"/>
  <c r="O426" i="3"/>
  <c r="E511" i="3"/>
  <c r="E508" i="3" s="1"/>
  <c r="E610" i="3" s="1"/>
  <c r="F548" i="3"/>
  <c r="K511" i="3"/>
  <c r="N511" i="3"/>
  <c r="G511" i="3"/>
  <c r="U511" i="3"/>
  <c r="H548" i="3"/>
  <c r="C426" i="3"/>
  <c r="S426" i="3"/>
  <c r="F511" i="3"/>
  <c r="T511" i="3"/>
  <c r="J548" i="3"/>
  <c r="G548" i="3"/>
  <c r="Q511" i="3"/>
  <c r="M548" i="3"/>
  <c r="N548" i="3"/>
  <c r="S548" i="3"/>
  <c r="L548" i="3"/>
  <c r="Z461" i="3"/>
  <c r="X461" i="3"/>
  <c r="T461" i="3"/>
  <c r="S461" i="3"/>
  <c r="F461" i="3"/>
  <c r="Z460" i="3"/>
  <c r="S458" i="3"/>
  <c r="X458" i="3"/>
  <c r="D458" i="3"/>
  <c r="AA511" i="3"/>
  <c r="L511" i="3"/>
  <c r="O511" i="3"/>
  <c r="R511" i="3"/>
  <c r="R548" i="3"/>
  <c r="Y511" i="3"/>
  <c r="C548" i="3"/>
  <c r="Y548" i="3"/>
  <c r="C511" i="3"/>
  <c r="AB548" i="3"/>
  <c r="I548" i="3"/>
  <c r="V461" i="3"/>
  <c r="Y461" i="3"/>
  <c r="N461" i="3"/>
  <c r="L461" i="3"/>
  <c r="E461" i="3"/>
  <c r="H461" i="3"/>
  <c r="U460" i="3"/>
  <c r="H426" i="3"/>
  <c r="W426" i="3"/>
  <c r="P511" i="3"/>
  <c r="S511" i="3"/>
  <c r="V511" i="3"/>
  <c r="T548" i="3"/>
  <c r="K426" i="3"/>
  <c r="AC511" i="3"/>
  <c r="K548" i="3"/>
  <c r="E548" i="3"/>
  <c r="Q548" i="3"/>
  <c r="X511" i="3"/>
  <c r="D511" i="3"/>
  <c r="U548" i="3"/>
  <c r="AC548" i="3"/>
  <c r="C461" i="3"/>
  <c r="J461" i="3"/>
  <c r="I461" i="3"/>
  <c r="G18" i="69"/>
  <c r="G58" i="69" s="1"/>
  <c r="O461" i="3"/>
  <c r="G461" i="3"/>
  <c r="C460" i="3"/>
  <c r="F460" i="3"/>
  <c r="W458" i="3"/>
  <c r="I464" i="3"/>
  <c r="J460" i="3"/>
  <c r="E458" i="3"/>
  <c r="J511" i="3"/>
  <c r="O548" i="3"/>
  <c r="X548" i="3"/>
  <c r="Z511" i="3"/>
  <c r="H511" i="3"/>
  <c r="P548" i="3"/>
  <c r="D548" i="3"/>
  <c r="I511" i="3"/>
  <c r="V548" i="3"/>
  <c r="AB511" i="3"/>
  <c r="M511" i="3"/>
  <c r="W548" i="3"/>
  <c r="Z548" i="3"/>
  <c r="AA548" i="3"/>
  <c r="W461" i="3"/>
  <c r="AA461" i="3"/>
  <c r="M461" i="3"/>
  <c r="U461" i="3"/>
  <c r="AB461" i="3"/>
  <c r="P461" i="3"/>
  <c r="D461" i="3"/>
  <c r="Q461" i="3"/>
  <c r="G67" i="1"/>
  <c r="C200" i="71"/>
  <c r="D200" i="71" s="1"/>
  <c r="C227" i="70"/>
  <c r="C136" i="71"/>
  <c r="D136" i="71" s="1"/>
  <c r="C206" i="70"/>
  <c r="AE527" i="3"/>
  <c r="C11" i="70"/>
  <c r="C134" i="71"/>
  <c r="D134" i="71" s="1"/>
  <c r="AE574" i="3"/>
  <c r="AE631" i="3" s="1"/>
  <c r="C220" i="71"/>
  <c r="D220" i="71" s="1"/>
  <c r="C36" i="70"/>
  <c r="AE572" i="3"/>
  <c r="C218" i="71"/>
  <c r="D218" i="71" s="1"/>
  <c r="C235" i="70"/>
  <c r="C208" i="71"/>
  <c r="D208" i="71" s="1"/>
  <c r="C231" i="70"/>
  <c r="C80" i="70"/>
  <c r="C142" i="71"/>
  <c r="D142" i="71" s="1"/>
  <c r="C111" i="70"/>
  <c r="C205" i="71"/>
  <c r="D205" i="71" s="1"/>
  <c r="C206" i="71"/>
  <c r="D206" i="71" s="1"/>
  <c r="C229" i="70"/>
  <c r="C170" i="71"/>
  <c r="D170" i="71" s="1"/>
  <c r="C16" i="70"/>
  <c r="C160" i="71"/>
  <c r="D160" i="71" s="1"/>
  <c r="C212" i="70"/>
  <c r="G562" i="1"/>
  <c r="G627" i="1" s="1"/>
  <c r="C159" i="71"/>
  <c r="D159" i="71" s="1"/>
  <c r="C211" i="70"/>
  <c r="C179" i="71"/>
  <c r="D179" i="71" s="1"/>
  <c r="C38" i="70"/>
  <c r="C84" i="71"/>
  <c r="D84" i="71" s="1"/>
  <c r="C7" i="70"/>
  <c r="C227" i="71"/>
  <c r="D227" i="71" s="1"/>
  <c r="C47" i="70"/>
  <c r="C64" i="70"/>
  <c r="C110" i="71"/>
  <c r="D110" i="71" s="1"/>
  <c r="Z368" i="3"/>
  <c r="C162" i="71"/>
  <c r="D162" i="71" s="1"/>
  <c r="C85" i="70"/>
  <c r="C42" i="70"/>
  <c r="C114" i="71"/>
  <c r="D114" i="71" s="1"/>
  <c r="C120" i="71"/>
  <c r="D120" i="71" s="1"/>
  <c r="C118" i="70"/>
  <c r="AE514" i="3"/>
  <c r="C196" i="70"/>
  <c r="C119" i="71"/>
  <c r="D119" i="71" s="1"/>
  <c r="D166" i="70"/>
  <c r="C197" i="71"/>
  <c r="D197" i="71" s="1"/>
  <c r="C102" i="70"/>
  <c r="AE566" i="3"/>
  <c r="C214" i="71"/>
  <c r="D214" i="71" s="1"/>
  <c r="C233" i="70"/>
  <c r="C149" i="71"/>
  <c r="D149" i="71" s="1"/>
  <c r="C73" i="70"/>
  <c r="C72" i="70"/>
  <c r="C141" i="71"/>
  <c r="D141" i="71" s="1"/>
  <c r="C203" i="71"/>
  <c r="D203" i="71" s="1"/>
  <c r="C51" i="70"/>
  <c r="C138" i="71"/>
  <c r="D138" i="71" s="1"/>
  <c r="C48" i="70"/>
  <c r="C94" i="70"/>
  <c r="C153" i="71"/>
  <c r="D153" i="71" s="1"/>
  <c r="C150" i="71"/>
  <c r="D150" i="71" s="1"/>
  <c r="C98" i="70"/>
  <c r="C207" i="71"/>
  <c r="D207" i="71" s="1"/>
  <c r="C230" i="70"/>
  <c r="C202" i="71"/>
  <c r="D202" i="71" s="1"/>
  <c r="C108" i="70"/>
  <c r="C140" i="71"/>
  <c r="D140" i="71" s="1"/>
  <c r="C207" i="70"/>
  <c r="AE569" i="3"/>
  <c r="C216" i="71"/>
  <c r="D216" i="71" s="1"/>
  <c r="C234" i="70"/>
  <c r="C148" i="71"/>
  <c r="D148" i="71" s="1"/>
  <c r="C97" i="70"/>
  <c r="C182" i="71"/>
  <c r="D182" i="71" s="1"/>
  <c r="C222" i="70"/>
  <c r="C177" i="71"/>
  <c r="D177" i="71" s="1"/>
  <c r="C220" i="70"/>
  <c r="C174" i="71"/>
  <c r="D174" i="71" s="1"/>
  <c r="C219" i="70"/>
  <c r="C176" i="71"/>
  <c r="D176" i="71" s="1"/>
  <c r="C77" i="70"/>
  <c r="C113" i="71"/>
  <c r="D113" i="71" s="1"/>
  <c r="C43" i="70"/>
  <c r="C178" i="71"/>
  <c r="D178" i="71" s="1"/>
  <c r="C221" i="70"/>
  <c r="AE480" i="3"/>
  <c r="C169" i="70"/>
  <c r="C78" i="71"/>
  <c r="D78" i="71" s="1"/>
  <c r="C85" i="71"/>
  <c r="D85" i="71" s="1"/>
  <c r="C175" i="70"/>
  <c r="C117" i="70"/>
  <c r="C121" i="71"/>
  <c r="D121" i="71" s="1"/>
  <c r="AE512" i="3"/>
  <c r="C117" i="71"/>
  <c r="D117" i="71" s="1"/>
  <c r="C76" i="70"/>
  <c r="C157" i="71"/>
  <c r="D157" i="71" s="1"/>
  <c r="C86" i="70"/>
  <c r="C166" i="71"/>
  <c r="D166" i="71" s="1"/>
  <c r="C46" i="70"/>
  <c r="C31" i="70"/>
  <c r="C111" i="71"/>
  <c r="D111" i="71" s="1"/>
  <c r="C226" i="71"/>
  <c r="D226" i="71" s="1"/>
  <c r="C41" i="70"/>
  <c r="C112" i="71"/>
  <c r="D112" i="71" s="1"/>
  <c r="C63" i="70"/>
  <c r="AE491" i="3"/>
  <c r="C94" i="71"/>
  <c r="D94" i="71" s="1"/>
  <c r="C183" i="70"/>
  <c r="D25" i="70"/>
  <c r="D113" i="70"/>
  <c r="C147" i="71"/>
  <c r="D147" i="71" s="1"/>
  <c r="C208" i="70"/>
  <c r="C204" i="71"/>
  <c r="D204" i="71" s="1"/>
  <c r="C228" i="70"/>
  <c r="C151" i="71"/>
  <c r="D151" i="71" s="1"/>
  <c r="C88" i="70"/>
  <c r="C201" i="71"/>
  <c r="D201" i="71" s="1"/>
  <c r="C110" i="70"/>
  <c r="C154" i="71"/>
  <c r="D154" i="71" s="1"/>
  <c r="C133" i="70"/>
  <c r="C196" i="71"/>
  <c r="D196" i="71" s="1"/>
  <c r="C10" i="70"/>
  <c r="C185" i="71"/>
  <c r="D185" i="71" s="1"/>
  <c r="C78" i="70"/>
  <c r="C164" i="71"/>
  <c r="D164" i="71" s="1"/>
  <c r="C215" i="70"/>
  <c r="C172" i="71"/>
  <c r="D172" i="71" s="1"/>
  <c r="C218" i="70"/>
  <c r="C168" i="71"/>
  <c r="D168" i="71" s="1"/>
  <c r="C216" i="70"/>
  <c r="C156" i="71"/>
  <c r="D156" i="71" s="1"/>
  <c r="C209" i="70"/>
  <c r="C161" i="71"/>
  <c r="D161" i="71" s="1"/>
  <c r="C213" i="70"/>
  <c r="C158" i="71"/>
  <c r="D158" i="71" s="1"/>
  <c r="C210" i="70"/>
  <c r="C223" i="71"/>
  <c r="D223" i="71" s="1"/>
  <c r="C121" i="70"/>
  <c r="C122" i="71"/>
  <c r="D122" i="71" s="1"/>
  <c r="C120" i="70"/>
  <c r="AE510" i="3"/>
  <c r="C66" i="70"/>
  <c r="C115" i="71"/>
  <c r="D115" i="71" s="1"/>
  <c r="C74" i="70"/>
  <c r="C181" i="71"/>
  <c r="D181" i="71" s="1"/>
  <c r="C224" i="71"/>
  <c r="D224" i="71" s="1"/>
  <c r="C96" i="70"/>
  <c r="C184" i="71"/>
  <c r="D184" i="71" s="1"/>
  <c r="C35" i="70"/>
  <c r="C93" i="71"/>
  <c r="D93" i="71" s="1"/>
  <c r="C125" i="70"/>
  <c r="C109" i="71"/>
  <c r="D109" i="71" s="1"/>
  <c r="C40" i="70"/>
  <c r="D128" i="70"/>
  <c r="D81" i="70"/>
  <c r="AE563" i="3"/>
  <c r="C212" i="71"/>
  <c r="D212" i="71" s="1"/>
  <c r="C87" i="70"/>
  <c r="AE560" i="3"/>
  <c r="C210" i="71"/>
  <c r="D210" i="71" s="1"/>
  <c r="C123" i="70"/>
  <c r="C232" i="70"/>
  <c r="C209" i="71"/>
  <c r="D209" i="71" s="1"/>
  <c r="C152" i="71"/>
  <c r="D152" i="71" s="1"/>
  <c r="C82" i="70"/>
  <c r="AE532" i="3"/>
  <c r="C145" i="71"/>
  <c r="D145" i="71" s="1"/>
  <c r="C44" i="70"/>
  <c r="C139" i="71"/>
  <c r="D139" i="71" s="1"/>
  <c r="C92" i="70"/>
  <c r="C190" i="71"/>
  <c r="D190" i="71" s="1"/>
  <c r="C53" i="70"/>
  <c r="C143" i="71"/>
  <c r="D143" i="71" s="1"/>
  <c r="C132" i="70"/>
  <c r="C90" i="70"/>
  <c r="C137" i="71"/>
  <c r="D137" i="71" s="1"/>
  <c r="C155" i="71"/>
  <c r="D155" i="71" s="1"/>
  <c r="C91" i="70"/>
  <c r="J213" i="3"/>
  <c r="C183" i="71"/>
  <c r="D183" i="71" s="1"/>
  <c r="C223" i="70"/>
  <c r="C163" i="71"/>
  <c r="D163" i="71" s="1"/>
  <c r="C214" i="70"/>
  <c r="C186" i="71"/>
  <c r="D186" i="71" s="1"/>
  <c r="C119" i="70"/>
  <c r="C167" i="71"/>
  <c r="D167" i="71" s="1"/>
  <c r="C60" i="70"/>
  <c r="C171" i="71"/>
  <c r="D171" i="71" s="1"/>
  <c r="C65" i="70"/>
  <c r="C180" i="71"/>
  <c r="D180" i="71" s="1"/>
  <c r="C57" i="70"/>
  <c r="C217" i="70"/>
  <c r="C169" i="71"/>
  <c r="D169" i="71" s="1"/>
  <c r="C173" i="71"/>
  <c r="D173" i="71" s="1"/>
  <c r="C114" i="70"/>
  <c r="AE511" i="3"/>
  <c r="C116" i="71"/>
  <c r="D116" i="71" s="1"/>
  <c r="C62" i="70"/>
  <c r="C175" i="71"/>
  <c r="D175" i="71" s="1"/>
  <c r="C69" i="70"/>
  <c r="AE513" i="3"/>
  <c r="C70" i="70"/>
  <c r="C118" i="71"/>
  <c r="D118" i="71" s="1"/>
  <c r="C225" i="71"/>
  <c r="D225" i="71" s="1"/>
  <c r="C61" i="70"/>
  <c r="C126" i="71"/>
  <c r="D126" i="71" s="1"/>
  <c r="C93" i="70"/>
  <c r="D20" i="70"/>
  <c r="D58" i="70"/>
  <c r="K604" i="39"/>
  <c r="Z67" i="2"/>
  <c r="AE573" i="1"/>
  <c r="AE571" i="1" s="1"/>
  <c r="AE630" i="1" s="1"/>
  <c r="AA562" i="5"/>
  <c r="AA627" i="5" s="1"/>
  <c r="F562" i="2"/>
  <c r="F627" i="2" s="1"/>
  <c r="V374" i="3"/>
  <c r="Q67" i="2"/>
  <c r="N463" i="5"/>
  <c r="N602" i="5" s="1"/>
  <c r="AB613" i="2"/>
  <c r="AB659" i="2" s="1"/>
  <c r="AB64" i="44" s="1"/>
  <c r="D192" i="5"/>
  <c r="G192" i="5"/>
  <c r="L545" i="1"/>
  <c r="L619" i="1" s="1"/>
  <c r="H530" i="1"/>
  <c r="Y297" i="5"/>
  <c r="I67" i="1"/>
  <c r="AD367" i="2"/>
  <c r="AD558" i="2" s="1"/>
  <c r="R549" i="2"/>
  <c r="R620" i="2" s="1"/>
  <c r="Q269" i="1"/>
  <c r="Q543" i="1" s="1"/>
  <c r="Q541" i="1" s="1"/>
  <c r="Q617" i="1" s="1"/>
  <c r="D30" i="66"/>
  <c r="V463" i="1"/>
  <c r="V602" i="1" s="1"/>
  <c r="AE562" i="2"/>
  <c r="AE627" i="2" s="1"/>
  <c r="R562" i="2"/>
  <c r="R627" i="2" s="1"/>
  <c r="AB391" i="1"/>
  <c r="AE549" i="2"/>
  <c r="AE620" i="2" s="1"/>
  <c r="Y525" i="5"/>
  <c r="AE568" i="2"/>
  <c r="AE629" i="2" s="1"/>
  <c r="P545" i="1"/>
  <c r="P619" i="1" s="1"/>
  <c r="AE349" i="2"/>
  <c r="T216" i="5"/>
  <c r="J549" i="2"/>
  <c r="J620" i="2" s="1"/>
  <c r="J613" i="2" s="1"/>
  <c r="J659" i="2" s="1"/>
  <c r="J64" i="44" s="1"/>
  <c r="W620" i="2"/>
  <c r="W524" i="2"/>
  <c r="AE534" i="1"/>
  <c r="AE216" i="1"/>
  <c r="AD371" i="3"/>
  <c r="P213" i="3"/>
  <c r="R559" i="2"/>
  <c r="R626" i="2" s="1"/>
  <c r="L269" i="1"/>
  <c r="L543" i="1" s="1"/>
  <c r="L541" i="1" s="1"/>
  <c r="L617" i="1" s="1"/>
  <c r="AD272" i="3"/>
  <c r="AD270" i="3" s="1"/>
  <c r="AD257" i="1"/>
  <c r="Z545" i="1"/>
  <c r="Z619" i="1" s="1"/>
  <c r="AC545" i="5"/>
  <c r="AC619" i="5" s="1"/>
  <c r="R349" i="2"/>
  <c r="AB545" i="1"/>
  <c r="AB619" i="1" s="1"/>
  <c r="V549" i="2"/>
  <c r="V237" i="3"/>
  <c r="V230" i="3" s="1"/>
  <c r="V534" i="3" s="1"/>
  <c r="C269" i="1"/>
  <c r="C543" i="1" s="1"/>
  <c r="Y355" i="3"/>
  <c r="W213" i="3"/>
  <c r="S417" i="3"/>
  <c r="S573" i="3" s="1"/>
  <c r="S571" i="3" s="1"/>
  <c r="S630" i="3" s="1"/>
  <c r="AC260" i="3"/>
  <c r="W371" i="3"/>
  <c r="J559" i="2"/>
  <c r="J626" i="2" s="1"/>
  <c r="AA355" i="3"/>
  <c r="J160" i="3"/>
  <c r="E160" i="3"/>
  <c r="S489" i="5"/>
  <c r="S607" i="5" s="1"/>
  <c r="L604" i="41"/>
  <c r="L599" i="41" s="1"/>
  <c r="L597" i="41" s="1"/>
  <c r="R531" i="5"/>
  <c r="R530" i="5" s="1"/>
  <c r="R615" i="5" s="1"/>
  <c r="T111" i="2"/>
  <c r="AA415" i="1"/>
  <c r="R111" i="2"/>
  <c r="N216" i="5"/>
  <c r="P216" i="1"/>
  <c r="AB192" i="5"/>
  <c r="AB216" i="1"/>
  <c r="N564" i="5"/>
  <c r="N562" i="5" s="1"/>
  <c r="N627" i="5" s="1"/>
  <c r="AE391" i="1"/>
  <c r="U530" i="5"/>
  <c r="U615" i="5" s="1"/>
  <c r="G545" i="5"/>
  <c r="G619" i="5" s="1"/>
  <c r="AB202" i="3"/>
  <c r="AB528" i="3" s="1"/>
  <c r="T192" i="5"/>
  <c r="E549" i="2"/>
  <c r="E620" i="2" s="1"/>
  <c r="U549" i="2"/>
  <c r="U524" i="2" s="1"/>
  <c r="AA272" i="3"/>
  <c r="V380" i="3"/>
  <c r="K349" i="2"/>
  <c r="AB367" i="2"/>
  <c r="AB558" i="2" s="1"/>
  <c r="N374" i="3"/>
  <c r="C568" i="2"/>
  <c r="C629" i="2" s="1"/>
  <c r="S244" i="3"/>
  <c r="AD545" i="5"/>
  <c r="AD619" i="5" s="1"/>
  <c r="M401" i="3"/>
  <c r="X549" i="2"/>
  <c r="X620" i="2" s="1"/>
  <c r="C272" i="3"/>
  <c r="C270" i="3" s="1"/>
  <c r="E530" i="1"/>
  <c r="AE399" i="2"/>
  <c r="N111" i="2"/>
  <c r="P530" i="1"/>
  <c r="Y67" i="1"/>
  <c r="V67" i="1"/>
  <c r="AB525" i="5"/>
  <c r="D407" i="2"/>
  <c r="K67" i="3"/>
  <c r="K549" i="2"/>
  <c r="K620" i="2" s="1"/>
  <c r="P549" i="2"/>
  <c r="AE565" i="2"/>
  <c r="AE628" i="2" s="1"/>
  <c r="Q270" i="3"/>
  <c r="D545" i="5"/>
  <c r="D619" i="5" s="1"/>
  <c r="AD545" i="1"/>
  <c r="AD619" i="1" s="1"/>
  <c r="AA536" i="5"/>
  <c r="AA616" i="5" s="1"/>
  <c r="R202" i="3"/>
  <c r="R528" i="3" s="1"/>
  <c r="I562" i="2"/>
  <c r="I627" i="2" s="1"/>
  <c r="Z213" i="3"/>
  <c r="AE269" i="1"/>
  <c r="AE543" i="1" s="1"/>
  <c r="M508" i="39"/>
  <c r="M471" i="39" s="1"/>
  <c r="M455" i="39" s="1"/>
  <c r="M453" i="39" s="1"/>
  <c r="X508" i="39"/>
  <c r="L111" i="5"/>
  <c r="Z111" i="1"/>
  <c r="U508" i="39"/>
  <c r="U471" i="39" s="1"/>
  <c r="U455" i="39" s="1"/>
  <c r="U453" i="39" s="1"/>
  <c r="V18" i="69"/>
  <c r="V58" i="69" s="1"/>
  <c r="S604" i="39"/>
  <c r="Q463" i="2"/>
  <c r="Q602" i="2" s="1"/>
  <c r="F463" i="1"/>
  <c r="F602" i="1" s="1"/>
  <c r="C530" i="5"/>
  <c r="C615" i="5" s="1"/>
  <c r="V67" i="5"/>
  <c r="AE237" i="3"/>
  <c r="Y192" i="5"/>
  <c r="O530" i="5"/>
  <c r="O615" i="5" s="1"/>
  <c r="Q350" i="3"/>
  <c r="T401" i="3"/>
  <c r="T567" i="3" s="1"/>
  <c r="D277" i="3"/>
  <c r="M260" i="3"/>
  <c r="O301" i="2"/>
  <c r="O300" i="2" s="1"/>
  <c r="U367" i="2"/>
  <c r="U558" i="2" s="1"/>
  <c r="F536" i="5"/>
  <c r="F616" i="5" s="1"/>
  <c r="N562" i="1"/>
  <c r="N627" i="1" s="1"/>
  <c r="F213" i="3"/>
  <c r="H562" i="1"/>
  <c r="H627" i="1" s="1"/>
  <c r="Z562" i="2"/>
  <c r="Z627" i="2" s="1"/>
  <c r="R301" i="2"/>
  <c r="R300" i="2" s="1"/>
  <c r="J536" i="5"/>
  <c r="J616" i="5" s="1"/>
  <c r="Q349" i="2"/>
  <c r="F604" i="39"/>
  <c r="F658" i="39" s="1"/>
  <c r="V604" i="39"/>
  <c r="I463" i="1"/>
  <c r="I602" i="1" s="1"/>
  <c r="N463" i="1"/>
  <c r="N602" i="1" s="1"/>
  <c r="AD542" i="1"/>
  <c r="O391" i="5"/>
  <c r="N549" i="2"/>
  <c r="N620" i="2" s="1"/>
  <c r="T536" i="5"/>
  <c r="T616" i="5" s="1"/>
  <c r="AE545" i="5"/>
  <c r="AE619" i="5" s="1"/>
  <c r="AD562" i="2"/>
  <c r="AD627" i="2" s="1"/>
  <c r="X269" i="1"/>
  <c r="X543" i="1" s="1"/>
  <c r="E545" i="1"/>
  <c r="E619" i="1" s="1"/>
  <c r="T545" i="5"/>
  <c r="T619" i="5" s="1"/>
  <c r="K562" i="1"/>
  <c r="K627" i="1" s="1"/>
  <c r="Q559" i="2"/>
  <c r="Q626" i="2" s="1"/>
  <c r="V545" i="5"/>
  <c r="V619" i="5" s="1"/>
  <c r="S269" i="1"/>
  <c r="S543" i="1" s="1"/>
  <c r="S541" i="1" s="1"/>
  <c r="S617" i="1" s="1"/>
  <c r="J174" i="3"/>
  <c r="J516" i="3" s="1"/>
  <c r="AE31" i="3"/>
  <c r="AF19" i="69"/>
  <c r="AF18" i="69" s="1"/>
  <c r="AF58" i="69" s="1"/>
  <c r="AF19" i="67"/>
  <c r="J2" i="66"/>
  <c r="AD465" i="3"/>
  <c r="AE17" i="69"/>
  <c r="AE17" i="67"/>
  <c r="AE91" i="67" s="1"/>
  <c r="R12" i="69"/>
  <c r="R11" i="69" s="1"/>
  <c r="R12" i="67"/>
  <c r="H16" i="69"/>
  <c r="H16" i="67"/>
  <c r="X464" i="3"/>
  <c r="Y16" i="69"/>
  <c r="Y16" i="67"/>
  <c r="E31" i="3"/>
  <c r="F19" i="69"/>
  <c r="F18" i="69" s="1"/>
  <c r="F58" i="69" s="1"/>
  <c r="F19" i="67"/>
  <c r="W471" i="41"/>
  <c r="W455" i="41" s="1"/>
  <c r="W453" i="41" s="1"/>
  <c r="V12" i="69"/>
  <c r="V11" i="69" s="1"/>
  <c r="V12" i="67"/>
  <c r="U465" i="3"/>
  <c r="V17" i="69"/>
  <c r="V17" i="67"/>
  <c r="V91" i="67" s="1"/>
  <c r="Z111" i="2"/>
  <c r="AE31" i="5"/>
  <c r="F19" i="68"/>
  <c r="F18" i="68" s="1"/>
  <c r="F19" i="66"/>
  <c r="F18" i="66" s="1"/>
  <c r="L67" i="1"/>
  <c r="G16" i="69"/>
  <c r="G16" i="67"/>
  <c r="L465" i="3"/>
  <c r="M17" i="69"/>
  <c r="M17" i="67"/>
  <c r="M91" i="67" s="1"/>
  <c r="H464" i="3"/>
  <c r="I16" i="69"/>
  <c r="I16" i="67"/>
  <c r="N465" i="3"/>
  <c r="O17" i="69"/>
  <c r="O17" i="67"/>
  <c r="O91" i="67" s="1"/>
  <c r="T458" i="3"/>
  <c r="U12" i="69"/>
  <c r="U11" i="69" s="1"/>
  <c r="U12" i="67"/>
  <c r="L301" i="2"/>
  <c r="L300" i="2" s="1"/>
  <c r="AE301" i="2"/>
  <c r="AE300" i="2" s="1"/>
  <c r="AE191" i="2"/>
  <c r="E301" i="2"/>
  <c r="E300" i="2" s="1"/>
  <c r="U202" i="3"/>
  <c r="U528" i="3" s="1"/>
  <c r="L552" i="3"/>
  <c r="L621" i="3" s="1"/>
  <c r="AC567" i="2"/>
  <c r="AC399" i="2"/>
  <c r="D29" i="66"/>
  <c r="S16" i="69"/>
  <c r="S16" i="67"/>
  <c r="X465" i="3"/>
  <c r="Y17" i="69"/>
  <c r="Y17" i="67"/>
  <c r="Y91" i="67" s="1"/>
  <c r="AC16" i="69"/>
  <c r="AC16" i="67"/>
  <c r="E16" i="69"/>
  <c r="E16" i="67"/>
  <c r="E67" i="1"/>
  <c r="S67" i="2"/>
  <c r="U257" i="1"/>
  <c r="K31" i="3"/>
  <c r="L19" i="69"/>
  <c r="L18" i="69" s="1"/>
  <c r="L58" i="69" s="1"/>
  <c r="L19" i="67"/>
  <c r="X111" i="2"/>
  <c r="G19" i="68"/>
  <c r="G18" i="68" s="1"/>
  <c r="G19" i="66"/>
  <c r="G18" i="66" s="1"/>
  <c r="J12" i="69"/>
  <c r="J11" i="69" s="1"/>
  <c r="J12" i="67"/>
  <c r="G464" i="3"/>
  <c r="AE16" i="69"/>
  <c r="AE16" i="67"/>
  <c r="Y31" i="3"/>
  <c r="Z19" i="69"/>
  <c r="Z18" i="69" s="1"/>
  <c r="Z58" i="69" s="1"/>
  <c r="Z19" i="67"/>
  <c r="S12" i="69"/>
  <c r="S11" i="69" s="1"/>
  <c r="S12" i="67"/>
  <c r="AE465" i="3"/>
  <c r="AF17" i="69"/>
  <c r="AF17" i="67"/>
  <c r="AF91" i="67" s="1"/>
  <c r="Z458" i="3"/>
  <c r="Z457" i="3" s="1"/>
  <c r="AA12" i="69"/>
  <c r="AA11" i="69" s="1"/>
  <c r="AA12" i="67"/>
  <c r="D465" i="3"/>
  <c r="E17" i="69"/>
  <c r="E17" i="67"/>
  <c r="E91" i="67" s="1"/>
  <c r="S465" i="1"/>
  <c r="S463" i="1" s="1"/>
  <c r="S602" i="1" s="1"/>
  <c r="S67" i="1"/>
  <c r="AB458" i="3"/>
  <c r="AC12" i="69"/>
  <c r="AC11" i="69" s="1"/>
  <c r="AC12" i="67"/>
  <c r="AC93" i="67" s="1"/>
  <c r="P31" i="3"/>
  <c r="Q19" i="69"/>
  <c r="Q18" i="69" s="1"/>
  <c r="Q58" i="69" s="1"/>
  <c r="Q19" i="67"/>
  <c r="AC552" i="3"/>
  <c r="AC621" i="3" s="1"/>
  <c r="J530" i="1"/>
  <c r="H604" i="41"/>
  <c r="H658" i="41" s="1"/>
  <c r="AD604" i="39"/>
  <c r="Q471" i="41"/>
  <c r="Q455" i="41" s="1"/>
  <c r="O67" i="1"/>
  <c r="E463" i="1"/>
  <c r="E602" i="1" s="1"/>
  <c r="AC67" i="1"/>
  <c r="K391" i="1"/>
  <c r="AD12" i="67"/>
  <c r="AD12" i="69"/>
  <c r="AD11" i="69" s="1"/>
  <c r="AB12" i="69"/>
  <c r="AB11" i="69" s="1"/>
  <c r="AB12" i="67"/>
  <c r="AB16" i="69"/>
  <c r="AB16" i="67"/>
  <c r="Q31" i="3"/>
  <c r="R19" i="69"/>
  <c r="R18" i="69" s="1"/>
  <c r="R58" i="69" s="1"/>
  <c r="R19" i="67"/>
  <c r="N31" i="3"/>
  <c r="O19" i="69"/>
  <c r="O19" i="67"/>
  <c r="Q465" i="3"/>
  <c r="R17" i="69"/>
  <c r="R17" i="67"/>
  <c r="R91" i="67" s="1"/>
  <c r="AE31" i="1"/>
  <c r="AE460" i="1" s="1"/>
  <c r="AE457" i="1" s="1"/>
  <c r="K67" i="1"/>
  <c r="L463" i="1"/>
  <c r="L602" i="1" s="1"/>
  <c r="D464" i="3"/>
  <c r="P12" i="69"/>
  <c r="P11" i="69" s="1"/>
  <c r="P12" i="67"/>
  <c r="P93" i="67" s="1"/>
  <c r="Q16" i="69"/>
  <c r="Q16" i="67"/>
  <c r="R31" i="3"/>
  <c r="S19" i="69"/>
  <c r="S18" i="69" s="1"/>
  <c r="S58" i="69" s="1"/>
  <c r="S19" i="67"/>
  <c r="T465" i="3"/>
  <c r="U17" i="69"/>
  <c r="U17" i="67"/>
  <c r="U91" i="67" s="1"/>
  <c r="W192" i="5"/>
  <c r="Y216" i="1"/>
  <c r="AA216" i="5"/>
  <c r="AA191" i="5" s="1"/>
  <c r="S216" i="1"/>
  <c r="D216" i="5"/>
  <c r="D191" i="5" s="1"/>
  <c r="W31" i="3"/>
  <c r="X19" i="69"/>
  <c r="X18" i="69" s="1"/>
  <c r="X58" i="69" s="1"/>
  <c r="X19" i="67"/>
  <c r="Z465" i="3"/>
  <c r="AA17" i="69"/>
  <c r="AA17" i="67"/>
  <c r="AA91" i="67" s="1"/>
  <c r="AE31" i="2"/>
  <c r="AE460" i="2" s="1"/>
  <c r="AE457" i="2" s="1"/>
  <c r="AE601" i="2" s="1"/>
  <c r="D19" i="66"/>
  <c r="D19" i="68"/>
  <c r="J458" i="3"/>
  <c r="J457" i="3" s="1"/>
  <c r="K12" i="69"/>
  <c r="K11" i="69" s="1"/>
  <c r="K12" i="67"/>
  <c r="H458" i="3"/>
  <c r="I12" i="69"/>
  <c r="I11" i="69" s="1"/>
  <c r="I12" i="67"/>
  <c r="I93" i="67" s="1"/>
  <c r="U465" i="1"/>
  <c r="U463" i="1" s="1"/>
  <c r="U602" i="1" s="1"/>
  <c r="U67" i="1"/>
  <c r="M464" i="3"/>
  <c r="N16" i="69"/>
  <c r="N16" i="67"/>
  <c r="O16" i="69"/>
  <c r="O16" i="67"/>
  <c r="M465" i="3"/>
  <c r="N17" i="69"/>
  <c r="N17" i="67"/>
  <c r="N91" i="67" s="1"/>
  <c r="AD374" i="3"/>
  <c r="P536" i="5"/>
  <c r="P616" i="5" s="1"/>
  <c r="E568" i="2"/>
  <c r="E629" i="2" s="1"/>
  <c r="F16" i="66"/>
  <c r="F16" i="68"/>
  <c r="M16" i="69"/>
  <c r="M16" i="67"/>
  <c r="AC463" i="1"/>
  <c r="AC602" i="1" s="1"/>
  <c r="R16" i="69"/>
  <c r="R16" i="67"/>
  <c r="G465" i="3"/>
  <c r="H17" i="69"/>
  <c r="H17" i="67"/>
  <c r="H91" i="67" s="1"/>
  <c r="AE111" i="5"/>
  <c r="F30" i="66"/>
  <c r="F29" i="66" s="1"/>
  <c r="AC465" i="3"/>
  <c r="AD17" i="69"/>
  <c r="AD17" i="67"/>
  <c r="AD91" i="67" s="1"/>
  <c r="Q12" i="69"/>
  <c r="Q11" i="69" s="1"/>
  <c r="Q12" i="67"/>
  <c r="Q93" i="67" s="1"/>
  <c r="AA19" i="69"/>
  <c r="AA18" i="69" s="1"/>
  <c r="AA58" i="69" s="1"/>
  <c r="AA19" i="67"/>
  <c r="E465" i="3"/>
  <c r="F17" i="69"/>
  <c r="F17" i="67"/>
  <c r="F91" i="67" s="1"/>
  <c r="U16" i="69"/>
  <c r="U16" i="67"/>
  <c r="M31" i="3"/>
  <c r="N19" i="69"/>
  <c r="N18" i="69" s="1"/>
  <c r="N58" i="69" s="1"/>
  <c r="N19" i="67"/>
  <c r="S464" i="3"/>
  <c r="T16" i="69"/>
  <c r="T16" i="67"/>
  <c r="I465" i="3"/>
  <c r="J17" i="69"/>
  <c r="J17" i="67"/>
  <c r="J91" i="67" s="1"/>
  <c r="P465" i="3"/>
  <c r="Q17" i="69"/>
  <c r="Q17" i="67"/>
  <c r="Q91" i="67" s="1"/>
  <c r="W16" i="69"/>
  <c r="W16" i="67"/>
  <c r="V464" i="3"/>
  <c r="F12" i="66"/>
  <c r="F11" i="66" s="1"/>
  <c r="F12" i="68"/>
  <c r="F11" i="68" s="1"/>
  <c r="O465" i="3"/>
  <c r="P17" i="69"/>
  <c r="P17" i="67"/>
  <c r="P91" i="67" s="1"/>
  <c r="R465" i="3"/>
  <c r="S17" i="69"/>
  <c r="S17" i="67"/>
  <c r="S91" i="67" s="1"/>
  <c r="K19" i="69"/>
  <c r="K19" i="67"/>
  <c r="J552" i="3"/>
  <c r="J621" i="3" s="1"/>
  <c r="Z552" i="3"/>
  <c r="Z621" i="3" s="1"/>
  <c r="R269" i="1"/>
  <c r="R543" i="1" s="1"/>
  <c r="L571" i="2"/>
  <c r="L630" i="2" s="1"/>
  <c r="M545" i="5"/>
  <c r="M619" i="5" s="1"/>
  <c r="D31" i="3"/>
  <c r="E19" i="69"/>
  <c r="E18" i="69" s="1"/>
  <c r="E58" i="69" s="1"/>
  <c r="E19" i="67"/>
  <c r="V465" i="3"/>
  <c r="W17" i="69"/>
  <c r="W17" i="67"/>
  <c r="W91" i="67" s="1"/>
  <c r="AA31" i="3"/>
  <c r="AB19" i="69"/>
  <c r="AB18" i="69" s="1"/>
  <c r="AB58" i="69" s="1"/>
  <c r="AB19" i="67"/>
  <c r="W12" i="69"/>
  <c r="W11" i="69" s="1"/>
  <c r="W12" i="67"/>
  <c r="W93" i="67" s="1"/>
  <c r="W465" i="3"/>
  <c r="X17" i="69"/>
  <c r="X17" i="67"/>
  <c r="X91" i="67" s="1"/>
  <c r="O464" i="3"/>
  <c r="P16" i="69"/>
  <c r="P16" i="67"/>
  <c r="Q533" i="1"/>
  <c r="Q530" i="1" s="1"/>
  <c r="Q216" i="1"/>
  <c r="AA552" i="3"/>
  <c r="AA621" i="3" s="1"/>
  <c r="F301" i="2"/>
  <c r="F300" i="2" s="1"/>
  <c r="R564" i="5"/>
  <c r="R562" i="5" s="1"/>
  <c r="R627" i="5" s="1"/>
  <c r="R391" i="5"/>
  <c r="R297" i="5" s="1"/>
  <c r="J567" i="2"/>
  <c r="J565" i="2" s="1"/>
  <c r="J628" i="2" s="1"/>
  <c r="J399" i="2"/>
  <c r="AD536" i="5"/>
  <c r="AD616" i="5" s="1"/>
  <c r="Q549" i="2"/>
  <c r="Q524" i="2" s="1"/>
  <c r="D579" i="3"/>
  <c r="D636" i="3" s="1"/>
  <c r="E27" i="69"/>
  <c r="E27" i="67"/>
  <c r="J579" i="3"/>
  <c r="J636" i="3" s="1"/>
  <c r="K27" i="69"/>
  <c r="K27" i="67"/>
  <c r="F25" i="66"/>
  <c r="F25" i="68"/>
  <c r="G580" i="3"/>
  <c r="G637" i="3" s="1"/>
  <c r="H28" i="69"/>
  <c r="H28" i="67"/>
  <c r="P25" i="69"/>
  <c r="P25" i="67"/>
  <c r="X580" i="3"/>
  <c r="X637" i="3" s="1"/>
  <c r="Y28" i="69"/>
  <c r="Y28" i="67"/>
  <c r="AE25" i="69"/>
  <c r="AE25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6"/>
  <c r="D27" i="68"/>
  <c r="K580" i="3"/>
  <c r="K637" i="3" s="1"/>
  <c r="L28" i="69"/>
  <c r="L28" i="67"/>
  <c r="AA580" i="3"/>
  <c r="AA637" i="3" s="1"/>
  <c r="AB28" i="69"/>
  <c r="AB28" i="67"/>
  <c r="D25" i="69"/>
  <c r="D25" i="67"/>
  <c r="T25" i="69"/>
  <c r="T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AE508" i="39"/>
  <c r="AE610" i="39" s="1"/>
  <c r="AE604" i="39" s="1"/>
  <c r="W508" i="39"/>
  <c r="W610" i="39" s="1"/>
  <c r="AF12" i="69"/>
  <c r="AF11" i="69" s="1"/>
  <c r="AF12" i="67"/>
  <c r="K10" i="68"/>
  <c r="K14" i="66"/>
  <c r="R19" i="66" s="1"/>
  <c r="S19" i="66" s="1"/>
  <c r="J463" i="2"/>
  <c r="J602" i="2" s="1"/>
  <c r="O31" i="3"/>
  <c r="P19" i="69"/>
  <c r="P18" i="69" s="1"/>
  <c r="P58" i="69" s="1"/>
  <c r="P19" i="67"/>
  <c r="F465" i="3"/>
  <c r="G17" i="69"/>
  <c r="G17" i="67"/>
  <c r="G91" i="67" s="1"/>
  <c r="S31" i="3"/>
  <c r="T19" i="69"/>
  <c r="T18" i="69" s="1"/>
  <c r="T58" i="69" s="1"/>
  <c r="T19" i="67"/>
  <c r="H12" i="69"/>
  <c r="H11" i="69" s="1"/>
  <c r="H7" i="69" s="1"/>
  <c r="H12" i="67"/>
  <c r="H93" i="67" s="1"/>
  <c r="H31" i="3"/>
  <c r="I19" i="69"/>
  <c r="I18" i="69" s="1"/>
  <c r="I58" i="69" s="1"/>
  <c r="I19" i="67"/>
  <c r="X525" i="5"/>
  <c r="H541" i="1"/>
  <c r="H617" i="1" s="1"/>
  <c r="D12" i="69"/>
  <c r="D11" i="69" s="1"/>
  <c r="D12" i="67"/>
  <c r="F67" i="2"/>
  <c r="G463" i="5"/>
  <c r="G602" i="5" s="1"/>
  <c r="T530" i="5"/>
  <c r="T615" i="5" s="1"/>
  <c r="J465" i="3"/>
  <c r="K17" i="69"/>
  <c r="K17" i="67"/>
  <c r="K91" i="67" s="1"/>
  <c r="L31" i="3"/>
  <c r="M19" i="69"/>
  <c r="M18" i="69" s="1"/>
  <c r="M58" i="69" s="1"/>
  <c r="M19" i="67"/>
  <c r="G12" i="69"/>
  <c r="G11" i="69" s="1"/>
  <c r="G12" i="67"/>
  <c r="G93" i="67" s="1"/>
  <c r="H465" i="3"/>
  <c r="I17" i="69"/>
  <c r="I17" i="67"/>
  <c r="I91" i="67" s="1"/>
  <c r="K465" i="3"/>
  <c r="L17" i="69"/>
  <c r="L17" i="67"/>
  <c r="L91" i="67" s="1"/>
  <c r="V530" i="1"/>
  <c r="S530" i="1"/>
  <c r="S615" i="1" s="1"/>
  <c r="AD31" i="3"/>
  <c r="AD460" i="3" s="1"/>
  <c r="AE19" i="69"/>
  <c r="AE19" i="67"/>
  <c r="S465" i="3"/>
  <c r="T17" i="69"/>
  <c r="T17" i="67"/>
  <c r="T91" i="67" s="1"/>
  <c r="AB31" i="3"/>
  <c r="AC19" i="69"/>
  <c r="AC18" i="69" s="1"/>
  <c r="AC58" i="69" s="1"/>
  <c r="AC19" i="67"/>
  <c r="AE464" i="3"/>
  <c r="AF16" i="69"/>
  <c r="AF16" i="67"/>
  <c r="AC31" i="3"/>
  <c r="AD19" i="69"/>
  <c r="AD18" i="69" s="1"/>
  <c r="AD58" i="69" s="1"/>
  <c r="AD19" i="67"/>
  <c r="V16" i="69"/>
  <c r="V16" i="67"/>
  <c r="D12" i="68"/>
  <c r="D12" i="66"/>
  <c r="X12" i="69"/>
  <c r="X11" i="69" s="1"/>
  <c r="X12" i="67"/>
  <c r="X93" i="67" s="1"/>
  <c r="J16" i="69"/>
  <c r="J16" i="67"/>
  <c r="Y458" i="3"/>
  <c r="Z12" i="67"/>
  <c r="Z93" i="67" s="1"/>
  <c r="Z12" i="69"/>
  <c r="Z11" i="69" s="1"/>
  <c r="Y464" i="3"/>
  <c r="Z16" i="69"/>
  <c r="Z16" i="67"/>
  <c r="K464" i="3"/>
  <c r="L16" i="69"/>
  <c r="L16" i="67"/>
  <c r="J464" i="3"/>
  <c r="J463" i="3" s="1"/>
  <c r="J602" i="3" s="1"/>
  <c r="K16" i="69"/>
  <c r="K16" i="67"/>
  <c r="C237" i="3"/>
  <c r="P552" i="3"/>
  <c r="P621" i="3" s="1"/>
  <c r="R552" i="3"/>
  <c r="R621" i="3" s="1"/>
  <c r="L349" i="2"/>
  <c r="AD260" i="3"/>
  <c r="G237" i="3"/>
  <c r="G230" i="3" s="1"/>
  <c r="G534" i="3" s="1"/>
  <c r="J525" i="5"/>
  <c r="Y552" i="3"/>
  <c r="Y621" i="3" s="1"/>
  <c r="F552" i="3"/>
  <c r="F621" i="3" s="1"/>
  <c r="N552" i="3"/>
  <c r="N621" i="3" s="1"/>
  <c r="K202" i="3"/>
  <c r="K528" i="3" s="1"/>
  <c r="Q552" i="3"/>
  <c r="Q621" i="3" s="1"/>
  <c r="W536" i="5"/>
  <c r="W616" i="5" s="1"/>
  <c r="I269" i="1"/>
  <c r="I543" i="1" s="1"/>
  <c r="I541" i="1" s="1"/>
  <c r="I617" i="1" s="1"/>
  <c r="F272" i="3"/>
  <c r="F270" i="3" s="1"/>
  <c r="AC272" i="3"/>
  <c r="AC270" i="3" s="1"/>
  <c r="W364" i="3"/>
  <c r="E536" i="5"/>
  <c r="E616" i="5" s="1"/>
  <c r="J355" i="3"/>
  <c r="D530" i="1"/>
  <c r="T270" i="3"/>
  <c r="Z374" i="3"/>
  <c r="Y279" i="3"/>
  <c r="S355" i="3"/>
  <c r="U358" i="3"/>
  <c r="D272" i="3"/>
  <c r="D270" i="3" s="1"/>
  <c r="D269" i="3" s="1"/>
  <c r="D543" i="3" s="1"/>
  <c r="V536" i="5"/>
  <c r="V616" i="5" s="1"/>
  <c r="X536" i="5"/>
  <c r="X616" i="5" s="1"/>
  <c r="M536" i="5"/>
  <c r="M616" i="5" s="1"/>
  <c r="D549" i="2"/>
  <c r="D620" i="2" s="1"/>
  <c r="I536" i="5"/>
  <c r="I616" i="5" s="1"/>
  <c r="N258" i="3"/>
  <c r="N542" i="3" s="1"/>
  <c r="P364" i="3"/>
  <c r="S552" i="3"/>
  <c r="S621" i="3" s="1"/>
  <c r="K536" i="5"/>
  <c r="K616" i="5" s="1"/>
  <c r="AD552" i="3"/>
  <c r="AD621" i="3" s="1"/>
  <c r="I552" i="3"/>
  <c r="I621" i="3" s="1"/>
  <c r="R536" i="5"/>
  <c r="R616" i="5" s="1"/>
  <c r="G272" i="3"/>
  <c r="J380" i="3"/>
  <c r="V371" i="3"/>
  <c r="Z391" i="2"/>
  <c r="H434" i="3"/>
  <c r="W580" i="3"/>
  <c r="W637" i="3" s="1"/>
  <c r="X28" i="69"/>
  <c r="X28" i="67"/>
  <c r="AE579" i="5"/>
  <c r="AE636" i="5" s="1"/>
  <c r="F27" i="68"/>
  <c r="F27" i="66"/>
  <c r="U489" i="5"/>
  <c r="U607" i="5" s="1"/>
  <c r="Q579" i="3"/>
  <c r="Q636" i="3" s="1"/>
  <c r="R27" i="69"/>
  <c r="R27" i="67"/>
  <c r="O579" i="3"/>
  <c r="O636" i="3" s="1"/>
  <c r="P27" i="69"/>
  <c r="P27" i="67"/>
  <c r="N111" i="1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Y508" i="39"/>
  <c r="Y610" i="39" s="1"/>
  <c r="Y604" i="39" s="1"/>
  <c r="AE579" i="1"/>
  <c r="G27" i="68"/>
  <c r="G27" i="66"/>
  <c r="R434" i="3"/>
  <c r="N508" i="39"/>
  <c r="N610" i="39" s="1"/>
  <c r="C508" i="39"/>
  <c r="C610" i="39" s="1"/>
  <c r="D508" i="39"/>
  <c r="D610" i="39" s="1"/>
  <c r="D604" i="39" s="1"/>
  <c r="G431" i="3"/>
  <c r="P508" i="39"/>
  <c r="P610" i="39" s="1"/>
  <c r="AE580" i="1"/>
  <c r="AE637" i="1" s="1"/>
  <c r="G28" i="68"/>
  <c r="G28" i="66"/>
  <c r="AE111" i="1"/>
  <c r="G31" i="66"/>
  <c r="K458" i="3"/>
  <c r="L12" i="69"/>
  <c r="L11" i="69" s="1"/>
  <c r="L12" i="67"/>
  <c r="L93" i="67" s="1"/>
  <c r="K21" i="66"/>
  <c r="R23" i="66" s="1"/>
  <c r="S23" i="66" s="1"/>
  <c r="K10" i="66"/>
  <c r="R25" i="66" s="1"/>
  <c r="S25" i="66" s="1"/>
  <c r="K15" i="66"/>
  <c r="R13" i="66" s="1"/>
  <c r="S13" i="66" s="1"/>
  <c r="E552" i="3"/>
  <c r="E621" i="3" s="1"/>
  <c r="AA549" i="2"/>
  <c r="AA620" i="2" s="1"/>
  <c r="J195" i="3"/>
  <c r="L202" i="3"/>
  <c r="L528" i="3" s="1"/>
  <c r="U552" i="3"/>
  <c r="U621" i="3" s="1"/>
  <c r="M549" i="2"/>
  <c r="M620" i="2" s="1"/>
  <c r="M613" i="2" s="1"/>
  <c r="M659" i="2" s="1"/>
  <c r="M64" i="44" s="1"/>
  <c r="V552" i="3"/>
  <c r="V621" i="3" s="1"/>
  <c r="AD226" i="3"/>
  <c r="AD533" i="3" s="1"/>
  <c r="U350" i="3"/>
  <c r="V367" i="2"/>
  <c r="V558" i="2" s="1"/>
  <c r="AC565" i="2"/>
  <c r="AC628" i="2" s="1"/>
  <c r="M272" i="3"/>
  <c r="M270" i="3" s="1"/>
  <c r="C367" i="2"/>
  <c r="C558" i="2" s="1"/>
  <c r="C536" i="5"/>
  <c r="C616" i="5" s="1"/>
  <c r="F579" i="3"/>
  <c r="F636" i="3" s="1"/>
  <c r="G27" i="69"/>
  <c r="G27" i="67"/>
  <c r="R579" i="3"/>
  <c r="R636" i="3" s="1"/>
  <c r="S27" i="69"/>
  <c r="S27" i="67"/>
  <c r="T174" i="3"/>
  <c r="I25" i="69"/>
  <c r="I25" i="67"/>
  <c r="P580" i="3"/>
  <c r="P637" i="3" s="1"/>
  <c r="Q28" i="69"/>
  <c r="Q28" i="67"/>
  <c r="X25" i="69"/>
  <c r="X25" i="67"/>
  <c r="I174" i="3"/>
  <c r="I516" i="3" s="1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AC174" i="3"/>
  <c r="AC516" i="3" s="1"/>
  <c r="U431" i="3"/>
  <c r="AD431" i="3"/>
  <c r="S580" i="3"/>
  <c r="S637" i="3" s="1"/>
  <c r="T28" i="69"/>
  <c r="T28" i="67"/>
  <c r="L25" i="69"/>
  <c r="L25" i="67"/>
  <c r="AA426" i="3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Y465" i="3"/>
  <c r="Z17" i="69"/>
  <c r="Z17" i="67"/>
  <c r="Z91" i="67" s="1"/>
  <c r="AE465" i="5"/>
  <c r="F17" i="68"/>
  <c r="F17" i="66"/>
  <c r="F7" i="66" s="1"/>
  <c r="O12" i="69"/>
  <c r="O11" i="69" s="1"/>
  <c r="O12" i="67"/>
  <c r="O93" i="67" s="1"/>
  <c r="K21" i="68"/>
  <c r="K18" i="69"/>
  <c r="K58" i="69" s="1"/>
  <c r="G18" i="67"/>
  <c r="G59" i="67" s="1"/>
  <c r="K15" i="68"/>
  <c r="AE465" i="1"/>
  <c r="G17" i="68"/>
  <c r="G7" i="68" s="1"/>
  <c r="G17" i="66"/>
  <c r="C465" i="3"/>
  <c r="C463" i="3" s="1"/>
  <c r="C602" i="3" s="1"/>
  <c r="D17" i="69"/>
  <c r="D17" i="67"/>
  <c r="D91" i="67" s="1"/>
  <c r="AD458" i="3"/>
  <c r="AE12" i="69"/>
  <c r="AE11" i="69" s="1"/>
  <c r="AE7" i="69" s="1"/>
  <c r="AE12" i="67"/>
  <c r="AE93" i="67" s="1"/>
  <c r="W464" i="3"/>
  <c r="X16" i="69"/>
  <c r="X16" i="67"/>
  <c r="AE465" i="2"/>
  <c r="D17" i="68"/>
  <c r="D17" i="66"/>
  <c r="U568" i="2"/>
  <c r="U629" i="2" s="1"/>
  <c r="T31" i="3"/>
  <c r="U19" i="69"/>
  <c r="U18" i="69" s="1"/>
  <c r="U58" i="69" s="1"/>
  <c r="U19" i="67"/>
  <c r="AA465" i="3"/>
  <c r="AB17" i="69"/>
  <c r="AB17" i="67"/>
  <c r="AB91" i="67" s="1"/>
  <c r="AE464" i="2"/>
  <c r="D16" i="68"/>
  <c r="D16" i="66"/>
  <c r="K16" i="66" s="1"/>
  <c r="R17" i="66" s="1"/>
  <c r="S17" i="66" s="1"/>
  <c r="M458" i="3"/>
  <c r="N12" i="69"/>
  <c r="N11" i="69" s="1"/>
  <c r="N12" i="67"/>
  <c r="N93" i="67" s="1"/>
  <c r="I31" i="3"/>
  <c r="J19" i="69"/>
  <c r="J18" i="69" s="1"/>
  <c r="J58" i="69" s="1"/>
  <c r="J19" i="67"/>
  <c r="L458" i="3"/>
  <c r="M12" i="69"/>
  <c r="M11" i="69" s="1"/>
  <c r="M12" i="67"/>
  <c r="M93" i="67" s="1"/>
  <c r="E464" i="3"/>
  <c r="F16" i="69"/>
  <c r="F16" i="67"/>
  <c r="AC464" i="3"/>
  <c r="AD16" i="69"/>
  <c r="AD16" i="67"/>
  <c r="V31" i="3"/>
  <c r="W19" i="69"/>
  <c r="W18" i="69" s="1"/>
  <c r="W58" i="69" s="1"/>
  <c r="W19" i="67"/>
  <c r="T12" i="69"/>
  <c r="T11" i="69" s="1"/>
  <c r="T12" i="67"/>
  <c r="Y12" i="69"/>
  <c r="Y11" i="69" s="1"/>
  <c r="Y12" i="67"/>
  <c r="Y93" i="67" s="1"/>
  <c r="E12" i="69"/>
  <c r="E11" i="69" s="1"/>
  <c r="E7" i="69" s="1"/>
  <c r="E12" i="67"/>
  <c r="E93" i="67" s="1"/>
  <c r="F12" i="69"/>
  <c r="F11" i="69" s="1"/>
  <c r="F12" i="67"/>
  <c r="F93" i="67" s="1"/>
  <c r="P269" i="1"/>
  <c r="P543" i="1" s="1"/>
  <c r="P541" i="1" s="1"/>
  <c r="H202" i="3"/>
  <c r="H528" i="3" s="1"/>
  <c r="D536" i="5"/>
  <c r="D616" i="5" s="1"/>
  <c r="D202" i="3"/>
  <c r="D528" i="3" s="1"/>
  <c r="T552" i="3"/>
  <c r="T621" i="3" s="1"/>
  <c r="K552" i="3"/>
  <c r="K621" i="3" s="1"/>
  <c r="H552" i="3"/>
  <c r="H621" i="3" s="1"/>
  <c r="G552" i="3"/>
  <c r="G621" i="3" s="1"/>
  <c r="R279" i="3"/>
  <c r="R277" i="3" s="1"/>
  <c r="X260" i="3"/>
  <c r="AB536" i="5"/>
  <c r="AB616" i="5" s="1"/>
  <c r="Q536" i="5"/>
  <c r="Q616" i="5" s="1"/>
  <c r="AE552" i="3"/>
  <c r="AE621" i="3" s="1"/>
  <c r="T213" i="3"/>
  <c r="M552" i="3"/>
  <c r="M621" i="3" s="1"/>
  <c r="U536" i="5"/>
  <c r="U616" i="5" s="1"/>
  <c r="AC536" i="5"/>
  <c r="AC616" i="5" s="1"/>
  <c r="W552" i="3"/>
  <c r="W621" i="3" s="1"/>
  <c r="AB552" i="3"/>
  <c r="AB621" i="3" s="1"/>
  <c r="AE536" i="5"/>
  <c r="AE616" i="5" s="1"/>
  <c r="X552" i="3"/>
  <c r="X621" i="3" s="1"/>
  <c r="S349" i="2"/>
  <c r="S299" i="2" s="1"/>
  <c r="Y272" i="3"/>
  <c r="O226" i="3"/>
  <c r="O533" i="3" s="1"/>
  <c r="K371" i="3"/>
  <c r="Y417" i="3"/>
  <c r="M562" i="1"/>
  <c r="M627" i="1" s="1"/>
  <c r="Q364" i="3"/>
  <c r="G562" i="5"/>
  <c r="G627" i="5" s="1"/>
  <c r="Y260" i="3"/>
  <c r="Z536" i="5"/>
  <c r="Z616" i="5" s="1"/>
  <c r="S536" i="5"/>
  <c r="S616" i="5" s="1"/>
  <c r="J383" i="2"/>
  <c r="K374" i="3"/>
  <c r="AC364" i="3"/>
  <c r="AA417" i="3"/>
  <c r="Y399" i="2"/>
  <c r="O552" i="3"/>
  <c r="O621" i="3" s="1"/>
  <c r="D552" i="3"/>
  <c r="D621" i="3" s="1"/>
  <c r="U355" i="3"/>
  <c r="E562" i="1"/>
  <c r="E627" i="1" s="1"/>
  <c r="W562" i="1"/>
  <c r="W627" i="1" s="1"/>
  <c r="Y562" i="1"/>
  <c r="Y627" i="1" s="1"/>
  <c r="O562" i="1"/>
  <c r="O627" i="1" s="1"/>
  <c r="S374" i="3"/>
  <c r="I562" i="1"/>
  <c r="I627" i="1" s="1"/>
  <c r="O580" i="3"/>
  <c r="O637" i="3" s="1"/>
  <c r="P28" i="69"/>
  <c r="P28" i="67"/>
  <c r="AD434" i="3"/>
  <c r="S579" i="3"/>
  <c r="S636" i="3" s="1"/>
  <c r="T27" i="69"/>
  <c r="T27" i="67"/>
  <c r="Z579" i="3"/>
  <c r="Z636" i="3" s="1"/>
  <c r="AA27" i="69"/>
  <c r="AA27" i="67"/>
  <c r="M359" i="3"/>
  <c r="M358" i="3" s="1"/>
  <c r="C552" i="3"/>
  <c r="C621" i="3" s="1"/>
  <c r="G29" i="66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J580" i="3"/>
  <c r="J637" i="3" s="1"/>
  <c r="K28" i="69"/>
  <c r="K28" i="67"/>
  <c r="Z580" i="3"/>
  <c r="Z637" i="3" s="1"/>
  <c r="AA28" i="69"/>
  <c r="AA28" i="67"/>
  <c r="AE580" i="5"/>
  <c r="AE637" i="5" s="1"/>
  <c r="F28" i="68"/>
  <c r="F28" i="66"/>
  <c r="W111" i="1"/>
  <c r="X31" i="3"/>
  <c r="Y19" i="69"/>
  <c r="Y18" i="69" s="1"/>
  <c r="Y58" i="69" s="1"/>
  <c r="Y19" i="67"/>
  <c r="G31" i="3"/>
  <c r="H19" i="69"/>
  <c r="H18" i="69" s="1"/>
  <c r="H58" i="69" s="1"/>
  <c r="H19" i="67"/>
  <c r="AC18" i="67"/>
  <c r="AC59" i="67" s="1"/>
  <c r="O18" i="69"/>
  <c r="O58" i="69" s="1"/>
  <c r="D18" i="69"/>
  <c r="D58" i="69" s="1"/>
  <c r="G7" i="66"/>
  <c r="K14" i="68"/>
  <c r="AE18" i="69"/>
  <c r="AE58" i="69" s="1"/>
  <c r="Q18" i="67"/>
  <c r="Q59" i="67" s="1"/>
  <c r="U18" i="67"/>
  <c r="U59" i="67" s="1"/>
  <c r="AA391" i="1"/>
  <c r="AA297" i="1" s="1"/>
  <c r="O391" i="1"/>
  <c r="W391" i="1"/>
  <c r="H391" i="1"/>
  <c r="H297" i="1" s="1"/>
  <c r="I391" i="1"/>
  <c r="I297" i="1" s="1"/>
  <c r="M391" i="1"/>
  <c r="G391" i="1"/>
  <c r="Y391" i="1"/>
  <c r="Y297" i="1" s="1"/>
  <c r="N391" i="1"/>
  <c r="P391" i="1"/>
  <c r="X391" i="1"/>
  <c r="AE562" i="1"/>
  <c r="AE627" i="1" s="1"/>
  <c r="U391" i="1"/>
  <c r="P297" i="1"/>
  <c r="U298" i="1"/>
  <c r="D298" i="1"/>
  <c r="D297" i="1" s="1"/>
  <c r="K298" i="1"/>
  <c r="AC298" i="1"/>
  <c r="C557" i="1"/>
  <c r="C556" i="1" s="1"/>
  <c r="X557" i="1"/>
  <c r="X556" i="1" s="1"/>
  <c r="AB391" i="5"/>
  <c r="AB297" i="5" s="1"/>
  <c r="J391" i="5"/>
  <c r="J562" i="5"/>
  <c r="J627" i="5" s="1"/>
  <c r="AB562" i="5"/>
  <c r="AB627" i="5" s="1"/>
  <c r="P562" i="5"/>
  <c r="P627" i="5" s="1"/>
  <c r="Q359" i="3"/>
  <c r="AB409" i="3"/>
  <c r="D409" i="3"/>
  <c r="D570" i="3" s="1"/>
  <c r="D568" i="3" s="1"/>
  <c r="D629" i="3" s="1"/>
  <c r="O409" i="3"/>
  <c r="O570" i="3" s="1"/>
  <c r="O568" i="3" s="1"/>
  <c r="O629" i="3" s="1"/>
  <c r="P409" i="3"/>
  <c r="H401" i="3"/>
  <c r="C401" i="3"/>
  <c r="R297" i="65"/>
  <c r="R4" i="65" s="1"/>
  <c r="G383" i="3"/>
  <c r="I559" i="3"/>
  <c r="I626" i="3" s="1"/>
  <c r="Q380" i="3"/>
  <c r="I380" i="3"/>
  <c r="AB371" i="3"/>
  <c r="Z371" i="3"/>
  <c r="O371" i="3"/>
  <c r="V368" i="3"/>
  <c r="AE368" i="3"/>
  <c r="D368" i="3"/>
  <c r="N407" i="2"/>
  <c r="W407" i="2"/>
  <c r="Z409" i="3"/>
  <c r="E407" i="2"/>
  <c r="D407" i="3"/>
  <c r="AE407" i="2"/>
  <c r="M409" i="3"/>
  <c r="W568" i="2"/>
  <c r="W629" i="2" s="1"/>
  <c r="AA407" i="2"/>
  <c r="J409" i="3"/>
  <c r="C407" i="2"/>
  <c r="C409" i="3"/>
  <c r="O565" i="2"/>
  <c r="O628" i="2" s="1"/>
  <c r="E565" i="2"/>
  <c r="E628" i="2" s="1"/>
  <c r="T399" i="3"/>
  <c r="AE391" i="2"/>
  <c r="W562" i="2"/>
  <c r="W627" i="2" s="1"/>
  <c r="K562" i="2"/>
  <c r="K627" i="2" s="1"/>
  <c r="AA562" i="2"/>
  <c r="AA627" i="2" s="1"/>
  <c r="E559" i="2"/>
  <c r="E626" i="2" s="1"/>
  <c r="W367" i="2"/>
  <c r="W558" i="2" s="1"/>
  <c r="AA367" i="2"/>
  <c r="AA558" i="2" s="1"/>
  <c r="S367" i="2"/>
  <c r="S558" i="2" s="1"/>
  <c r="F367" i="2"/>
  <c r="F558" i="2" s="1"/>
  <c r="X374" i="3"/>
  <c r="E367" i="2"/>
  <c r="E558" i="2" s="1"/>
  <c r="R367" i="2"/>
  <c r="R558" i="2" s="1"/>
  <c r="L367" i="2"/>
  <c r="L558" i="2" s="1"/>
  <c r="E368" i="3"/>
  <c r="AA364" i="3"/>
  <c r="Z364" i="3"/>
  <c r="L364" i="3"/>
  <c r="Y364" i="3"/>
  <c r="AE364" i="3"/>
  <c r="K299" i="2"/>
  <c r="E349" i="2"/>
  <c r="AD349" i="2"/>
  <c r="W359" i="3"/>
  <c r="W358" i="3" s="1"/>
  <c r="D359" i="3"/>
  <c r="N359" i="3"/>
  <c r="N358" i="3" s="1"/>
  <c r="C349" i="2"/>
  <c r="C299" i="2" s="1"/>
  <c r="H359" i="3"/>
  <c r="H358" i="3" s="1"/>
  <c r="S359" i="3"/>
  <c r="Y349" i="2"/>
  <c r="Y299" i="2" s="1"/>
  <c r="I299" i="2"/>
  <c r="I557" i="2" s="1"/>
  <c r="I556" i="2" s="1"/>
  <c r="T349" i="2"/>
  <c r="T299" i="2" s="1"/>
  <c r="H299" i="2"/>
  <c r="AB299" i="2"/>
  <c r="U299" i="2"/>
  <c r="U298" i="2" s="1"/>
  <c r="U297" i="2" s="1"/>
  <c r="V299" i="2"/>
  <c r="V557" i="2" s="1"/>
  <c r="V556" i="2" s="1"/>
  <c r="I350" i="3"/>
  <c r="L391" i="2"/>
  <c r="E355" i="3"/>
  <c r="AD380" i="3"/>
  <c r="G377" i="3"/>
  <c r="V298" i="5"/>
  <c r="Z299" i="2"/>
  <c r="Z298" i="2" s="1"/>
  <c r="E383" i="2"/>
  <c r="U297" i="5"/>
  <c r="Z298" i="1"/>
  <c r="R383" i="2"/>
  <c r="AD391" i="2"/>
  <c r="W297" i="65"/>
  <c r="W4" i="65" s="1"/>
  <c r="R571" i="2"/>
  <c r="R630" i="2" s="1"/>
  <c r="E562" i="2"/>
  <c r="E627" i="2" s="1"/>
  <c r="F349" i="2"/>
  <c r="F299" i="2" s="1"/>
  <c r="R385" i="3"/>
  <c r="R561" i="3" s="1"/>
  <c r="AE374" i="3"/>
  <c r="L355" i="3"/>
  <c r="AE297" i="1"/>
  <c r="E364" i="3"/>
  <c r="T364" i="3"/>
  <c r="W380" i="3"/>
  <c r="G368" i="3"/>
  <c r="Y409" i="3"/>
  <c r="N350" i="3"/>
  <c r="O368" i="3"/>
  <c r="I377" i="3"/>
  <c r="R415" i="2"/>
  <c r="P391" i="5"/>
  <c r="P297" i="5" s="1"/>
  <c r="F391" i="2"/>
  <c r="O562" i="5"/>
  <c r="O627" i="5" s="1"/>
  <c r="AE367" i="2"/>
  <c r="AE558" i="2" s="1"/>
  <c r="L380" i="3"/>
  <c r="V401" i="3"/>
  <c r="K358" i="3"/>
  <c r="AB374" i="3"/>
  <c r="D364" i="3"/>
  <c r="J545" i="1"/>
  <c r="J619" i="1" s="1"/>
  <c r="M269" i="1"/>
  <c r="M543" i="1" s="1"/>
  <c r="M541" i="1" s="1"/>
  <c r="N257" i="1"/>
  <c r="AD541" i="1"/>
  <c r="AD617" i="1" s="1"/>
  <c r="I279" i="3"/>
  <c r="Y277" i="3"/>
  <c r="N541" i="1"/>
  <c r="N617" i="1" s="1"/>
  <c r="Q279" i="3"/>
  <c r="AA279" i="3"/>
  <c r="AA277" i="3" s="1"/>
  <c r="L279" i="3"/>
  <c r="T269" i="1"/>
  <c r="AC279" i="3"/>
  <c r="AC277" i="3" s="1"/>
  <c r="AC269" i="3" s="1"/>
  <c r="AC543" i="3" s="1"/>
  <c r="Z269" i="1"/>
  <c r="Z543" i="1" s="1"/>
  <c r="D269" i="1"/>
  <c r="D543" i="1" s="1"/>
  <c r="D541" i="1" s="1"/>
  <c r="W541" i="1"/>
  <c r="W617" i="1" s="1"/>
  <c r="AB269" i="1"/>
  <c r="AB543" i="1" s="1"/>
  <c r="AB541" i="1" s="1"/>
  <c r="U541" i="1"/>
  <c r="U617" i="1" s="1"/>
  <c r="AE541" i="1"/>
  <c r="AE617" i="1" s="1"/>
  <c r="W257" i="1"/>
  <c r="C541" i="1"/>
  <c r="C617" i="1" s="1"/>
  <c r="R541" i="1"/>
  <c r="R617" i="1" s="1"/>
  <c r="F260" i="3"/>
  <c r="P260" i="3"/>
  <c r="AD258" i="3"/>
  <c r="AD542" i="3" s="1"/>
  <c r="K260" i="3"/>
  <c r="K258" i="3" s="1"/>
  <c r="O530" i="1"/>
  <c r="S240" i="3"/>
  <c r="S535" i="3" s="1"/>
  <c r="U530" i="1"/>
  <c r="U524" i="1" s="1"/>
  <c r="G216" i="1"/>
  <c r="C216" i="1"/>
  <c r="AD216" i="1"/>
  <c r="C230" i="3"/>
  <c r="C534" i="3" s="1"/>
  <c r="AD530" i="1"/>
  <c r="L530" i="1"/>
  <c r="H216" i="1"/>
  <c r="F216" i="1"/>
  <c r="C530" i="1"/>
  <c r="H226" i="3"/>
  <c r="H533" i="3" s="1"/>
  <c r="AE530" i="1"/>
  <c r="AE615" i="1" s="1"/>
  <c r="M530" i="1"/>
  <c r="AC530" i="1"/>
  <c r="N530" i="1"/>
  <c r="U216" i="1"/>
  <c r="U191" i="1" s="1"/>
  <c r="M216" i="1"/>
  <c r="O216" i="1"/>
  <c r="N216" i="1"/>
  <c r="AA216" i="1"/>
  <c r="D216" i="1"/>
  <c r="P545" i="5"/>
  <c r="P619" i="5" s="1"/>
  <c r="G536" i="5"/>
  <c r="G616" i="5" s="1"/>
  <c r="J534" i="5"/>
  <c r="J530" i="5" s="1"/>
  <c r="J216" i="5"/>
  <c r="AB534" i="5"/>
  <c r="AB216" i="5"/>
  <c r="AB191" i="5" s="1"/>
  <c r="Q216" i="5"/>
  <c r="Y237" i="3"/>
  <c r="AA237" i="3"/>
  <c r="AA230" i="3" s="1"/>
  <c r="AA534" i="3" s="1"/>
  <c r="R237" i="3"/>
  <c r="AC530" i="5"/>
  <c r="AC615" i="5" s="1"/>
  <c r="D530" i="5"/>
  <c r="D615" i="5" s="1"/>
  <c r="H530" i="5"/>
  <c r="H615" i="5" s="1"/>
  <c r="J237" i="3"/>
  <c r="N237" i="3"/>
  <c r="N230" i="3" s="1"/>
  <c r="N534" i="3" s="1"/>
  <c r="X237" i="3"/>
  <c r="S237" i="3"/>
  <c r="F237" i="3"/>
  <c r="F230" i="3" s="1"/>
  <c r="F534" i="3" s="1"/>
  <c r="X216" i="5"/>
  <c r="V216" i="5"/>
  <c r="E237" i="3"/>
  <c r="E230" i="3" s="1"/>
  <c r="E534" i="3" s="1"/>
  <c r="AD237" i="3"/>
  <c r="Q530" i="5"/>
  <c r="Q615" i="5" s="1"/>
  <c r="Y216" i="5"/>
  <c r="X530" i="5"/>
  <c r="X615" i="5" s="1"/>
  <c r="L530" i="5"/>
  <c r="L615" i="5" s="1"/>
  <c r="V530" i="5"/>
  <c r="V615" i="5" s="1"/>
  <c r="N530" i="5"/>
  <c r="N615" i="5" s="1"/>
  <c r="AD530" i="5"/>
  <c r="AD615" i="5" s="1"/>
  <c r="P530" i="5"/>
  <c r="P615" i="5" s="1"/>
  <c r="AE226" i="3"/>
  <c r="AC216" i="5"/>
  <c r="N226" i="3"/>
  <c r="N533" i="3" s="1"/>
  <c r="AA226" i="3"/>
  <c r="AA533" i="3" s="1"/>
  <c r="I226" i="3"/>
  <c r="I533" i="3" s="1"/>
  <c r="AD216" i="5"/>
  <c r="AE216" i="5"/>
  <c r="L216" i="5"/>
  <c r="P216" i="5"/>
  <c r="Y531" i="5"/>
  <c r="Y530" i="5" s="1"/>
  <c r="Y615" i="5" s="1"/>
  <c r="U216" i="5"/>
  <c r="U219" i="3"/>
  <c r="U217" i="3" s="1"/>
  <c r="U531" i="3" s="1"/>
  <c r="O219" i="3"/>
  <c r="O217" i="3" s="1"/>
  <c r="O531" i="3" s="1"/>
  <c r="AA530" i="5"/>
  <c r="AA615" i="5" s="1"/>
  <c r="X219" i="3"/>
  <c r="X217" i="3" s="1"/>
  <c r="S530" i="5"/>
  <c r="S615" i="5" s="1"/>
  <c r="R192" i="5"/>
  <c r="R191" i="5" s="1"/>
  <c r="AA525" i="5"/>
  <c r="AE213" i="3"/>
  <c r="W525" i="5"/>
  <c r="W614" i="5" s="1"/>
  <c r="I192" i="5"/>
  <c r="I191" i="5" s="1"/>
  <c r="AE525" i="5"/>
  <c r="D213" i="3"/>
  <c r="D206" i="3" s="1"/>
  <c r="D529" i="3" s="1"/>
  <c r="L213" i="3"/>
  <c r="L206" i="3" s="1"/>
  <c r="L529" i="3" s="1"/>
  <c r="Q525" i="5"/>
  <c r="H525" i="5"/>
  <c r="X192" i="5"/>
  <c r="C525" i="5"/>
  <c r="C614" i="5" s="1"/>
  <c r="N525" i="5"/>
  <c r="N614" i="5" s="1"/>
  <c r="AC525" i="5"/>
  <c r="I526" i="5"/>
  <c r="I525" i="5" s="1"/>
  <c r="K525" i="5"/>
  <c r="G525" i="5"/>
  <c r="G614" i="5" s="1"/>
  <c r="U525" i="5"/>
  <c r="N192" i="5"/>
  <c r="C192" i="5"/>
  <c r="J192" i="5"/>
  <c r="J191" i="5" s="1"/>
  <c r="U192" i="5"/>
  <c r="J193" i="3"/>
  <c r="J526" i="3" s="1"/>
  <c r="V620" i="2"/>
  <c r="V613" i="2" s="1"/>
  <c r="V659" i="2" s="1"/>
  <c r="V64" i="44" s="1"/>
  <c r="V524" i="2"/>
  <c r="O620" i="2"/>
  <c r="O613" i="2" s="1"/>
  <c r="O659" i="2" s="1"/>
  <c r="O64" i="44" s="1"/>
  <c r="O524" i="2"/>
  <c r="Q620" i="2"/>
  <c r="Q613" i="2" s="1"/>
  <c r="Q659" i="2" s="1"/>
  <c r="Q64" i="44" s="1"/>
  <c r="U620" i="2"/>
  <c r="U613" i="2" s="1"/>
  <c r="U659" i="2" s="1"/>
  <c r="U64" i="44" s="1"/>
  <c r="D613" i="2"/>
  <c r="D659" i="2" s="1"/>
  <c r="D64" i="44" s="1"/>
  <c r="W613" i="2"/>
  <c r="W659" i="2" s="1"/>
  <c r="W64" i="44" s="1"/>
  <c r="S613" i="2"/>
  <c r="S659" i="2" s="1"/>
  <c r="S64" i="44" s="1"/>
  <c r="R524" i="2"/>
  <c r="AA613" i="2"/>
  <c r="AA659" i="2" s="1"/>
  <c r="AA64" i="44" s="1"/>
  <c r="AB524" i="2"/>
  <c r="H192" i="5"/>
  <c r="D525" i="5"/>
  <c r="D614" i="5" s="1"/>
  <c r="D613" i="5" s="1"/>
  <c r="D659" i="5" s="1"/>
  <c r="D65" i="44" s="1"/>
  <c r="L216" i="1"/>
  <c r="G216" i="5"/>
  <c r="G191" i="5" s="1"/>
  <c r="O541" i="1"/>
  <c r="O617" i="1" s="1"/>
  <c r="R257" i="1"/>
  <c r="AB260" i="3"/>
  <c r="AB258" i="3" s="1"/>
  <c r="AB542" i="3" s="1"/>
  <c r="AE202" i="3"/>
  <c r="AC192" i="5"/>
  <c r="AD191" i="1"/>
  <c r="AE524" i="2"/>
  <c r="AB530" i="1"/>
  <c r="AB615" i="1" s="1"/>
  <c r="P192" i="5"/>
  <c r="AB279" i="3"/>
  <c r="AB277" i="3" s="1"/>
  <c r="P279" i="3"/>
  <c r="P277" i="3" s="1"/>
  <c r="E269" i="1"/>
  <c r="E543" i="1" s="1"/>
  <c r="E541" i="1" s="1"/>
  <c r="G226" i="3"/>
  <c r="G533" i="3" s="1"/>
  <c r="K279" i="3"/>
  <c r="N613" i="2"/>
  <c r="N659" i="2" s="1"/>
  <c r="N64" i="44" s="1"/>
  <c r="O257" i="1"/>
  <c r="X610" i="39"/>
  <c r="X604" i="39" s="1"/>
  <c r="X471" i="39"/>
  <c r="X455" i="39" s="1"/>
  <c r="AA508" i="39"/>
  <c r="AA610" i="39" s="1"/>
  <c r="T508" i="39"/>
  <c r="T610" i="39" s="1"/>
  <c r="T604" i="39" s="1"/>
  <c r="AB508" i="39"/>
  <c r="AB610" i="39" s="1"/>
  <c r="AB604" i="39" s="1"/>
  <c r="W160" i="39"/>
  <c r="W111" i="39" s="1"/>
  <c r="W4" i="39" s="1"/>
  <c r="AE160" i="39"/>
  <c r="Y160" i="39"/>
  <c r="Y111" i="39" s="1"/>
  <c r="Y4" i="39" s="1"/>
  <c r="D160" i="39"/>
  <c r="D111" i="39" s="1"/>
  <c r="D4" i="39" s="1"/>
  <c r="C160" i="39"/>
  <c r="C111" i="39" s="1"/>
  <c r="C4" i="39" s="1"/>
  <c r="N160" i="39"/>
  <c r="N111" i="39" s="1"/>
  <c r="N4" i="39" s="1"/>
  <c r="J509" i="3"/>
  <c r="J508" i="3" s="1"/>
  <c r="J610" i="3" s="1"/>
  <c r="O508" i="39"/>
  <c r="X160" i="39"/>
  <c r="X111" i="39" s="1"/>
  <c r="X4" i="39" s="1"/>
  <c r="E508" i="39"/>
  <c r="J508" i="39"/>
  <c r="Z508" i="39"/>
  <c r="I161" i="3"/>
  <c r="AC508" i="39"/>
  <c r="AC610" i="39" s="1"/>
  <c r="AC604" i="39" s="1"/>
  <c r="G508" i="39"/>
  <c r="G610" i="39" s="1"/>
  <c r="R508" i="39"/>
  <c r="R610" i="39" s="1"/>
  <c r="K471" i="39"/>
  <c r="K455" i="39" s="1"/>
  <c r="S471" i="39"/>
  <c r="S455" i="39" s="1"/>
  <c r="S453" i="39" s="1"/>
  <c r="F471" i="39"/>
  <c r="F455" i="39" s="1"/>
  <c r="F453" i="39" s="1"/>
  <c r="I471" i="39"/>
  <c r="I455" i="39" s="1"/>
  <c r="I453" i="39" s="1"/>
  <c r="V471" i="39"/>
  <c r="V455" i="39" s="1"/>
  <c r="AD471" i="39"/>
  <c r="AD455" i="39" s="1"/>
  <c r="AD453" i="39" s="1"/>
  <c r="Q508" i="39"/>
  <c r="R173" i="1"/>
  <c r="R111" i="1" s="1"/>
  <c r="Z518" i="1"/>
  <c r="Z515" i="1" s="1"/>
  <c r="Z611" i="1" s="1"/>
  <c r="F173" i="1"/>
  <c r="F111" i="1" s="1"/>
  <c r="X173" i="1"/>
  <c r="X111" i="1" s="1"/>
  <c r="AD122" i="5"/>
  <c r="AD111" i="5" s="1"/>
  <c r="Y122" i="5"/>
  <c r="Y111" i="5" s="1"/>
  <c r="AE130" i="3"/>
  <c r="AE486" i="3" s="1"/>
  <c r="AE478" i="3" s="1"/>
  <c r="AE606" i="3" s="1"/>
  <c r="AB471" i="39"/>
  <c r="AB455" i="39" s="1"/>
  <c r="AB453" i="39" s="1"/>
  <c r="F161" i="3"/>
  <c r="S111" i="2"/>
  <c r="Z161" i="3"/>
  <c r="AD161" i="3"/>
  <c r="V161" i="3"/>
  <c r="Z67" i="1"/>
  <c r="AB67" i="1"/>
  <c r="Z463" i="1"/>
  <c r="Z602" i="1" s="1"/>
  <c r="AE463" i="1"/>
  <c r="AE602" i="1" s="1"/>
  <c r="F67" i="1"/>
  <c r="R463" i="1"/>
  <c r="R602" i="1" s="1"/>
  <c r="Y7" i="1"/>
  <c r="Y457" i="1"/>
  <c r="AC457" i="1"/>
  <c r="I457" i="1"/>
  <c r="I456" i="1" s="1"/>
  <c r="H457" i="1"/>
  <c r="AC7" i="1"/>
  <c r="Y67" i="3"/>
  <c r="Y463" i="3"/>
  <c r="Y602" i="3" s="1"/>
  <c r="H463" i="5"/>
  <c r="H602" i="5" s="1"/>
  <c r="D463" i="5"/>
  <c r="D602" i="5" s="1"/>
  <c r="Z67" i="3"/>
  <c r="P67" i="5"/>
  <c r="N67" i="5"/>
  <c r="Z463" i="3"/>
  <c r="Z602" i="3" s="1"/>
  <c r="P463" i="5"/>
  <c r="P602" i="5" s="1"/>
  <c r="G67" i="5"/>
  <c r="D67" i="3"/>
  <c r="N7" i="5"/>
  <c r="N457" i="5"/>
  <c r="S457" i="5"/>
  <c r="S601" i="5" s="1"/>
  <c r="S67" i="3"/>
  <c r="I67" i="3"/>
  <c r="V67" i="2"/>
  <c r="N67" i="3"/>
  <c r="O67" i="3"/>
  <c r="V463" i="2"/>
  <c r="V602" i="2" s="1"/>
  <c r="R67" i="2"/>
  <c r="S463" i="2"/>
  <c r="S602" i="2" s="1"/>
  <c r="AB67" i="2"/>
  <c r="F7" i="2"/>
  <c r="F5" i="2" s="1"/>
  <c r="V460" i="1"/>
  <c r="V7" i="1"/>
  <c r="V5" i="1" s="1"/>
  <c r="AC457" i="5"/>
  <c r="AC601" i="5" s="1"/>
  <c r="E457" i="1"/>
  <c r="E601" i="1" s="1"/>
  <c r="E600" i="1" s="1"/>
  <c r="V460" i="5"/>
  <c r="V457" i="5" s="1"/>
  <c r="V7" i="5"/>
  <c r="V5" i="5" s="1"/>
  <c r="Y67" i="2"/>
  <c r="G463" i="1"/>
  <c r="G602" i="1" s="1"/>
  <c r="L7" i="5"/>
  <c r="C67" i="3"/>
  <c r="M67" i="3"/>
  <c r="E7" i="1"/>
  <c r="AC7" i="5"/>
  <c r="F458" i="2"/>
  <c r="F457" i="2" s="1"/>
  <c r="F601" i="2" s="1"/>
  <c r="V464" i="5"/>
  <c r="V463" i="5" s="1"/>
  <c r="V602" i="5" s="1"/>
  <c r="L457" i="5"/>
  <c r="L601" i="5" s="1"/>
  <c r="H67" i="3"/>
  <c r="J463" i="1"/>
  <c r="J602" i="1" s="1"/>
  <c r="W67" i="3"/>
  <c r="AE67" i="2"/>
  <c r="V457" i="1"/>
  <c r="K463" i="1"/>
  <c r="K602" i="1" s="1"/>
  <c r="T463" i="1"/>
  <c r="T602" i="1" s="1"/>
  <c r="S7" i="5"/>
  <c r="I7" i="1"/>
  <c r="I5" i="1" s="1"/>
  <c r="J67" i="2"/>
  <c r="AB463" i="1"/>
  <c r="AB602" i="1" s="1"/>
  <c r="H67" i="5"/>
  <c r="O67" i="2"/>
  <c r="AE67" i="1"/>
  <c r="R67" i="1"/>
  <c r="L297" i="1"/>
  <c r="S358" i="3"/>
  <c r="X359" i="3"/>
  <c r="X358" i="3" s="1"/>
  <c r="M431" i="3"/>
  <c r="W431" i="3"/>
  <c r="E431" i="3"/>
  <c r="Z391" i="1"/>
  <c r="F359" i="3"/>
  <c r="F358" i="3" s="1"/>
  <c r="U562" i="1"/>
  <c r="U627" i="1" s="1"/>
  <c r="G556" i="65"/>
  <c r="G555" i="65" s="1"/>
  <c r="Q368" i="3"/>
  <c r="AA297" i="65"/>
  <c r="AA4" i="65" s="1"/>
  <c r="Q377" i="3"/>
  <c r="O359" i="3"/>
  <c r="O358" i="3" s="1"/>
  <c r="AD571" i="2"/>
  <c r="AD630" i="2" s="1"/>
  <c r="O299" i="2"/>
  <c r="O298" i="2" s="1"/>
  <c r="L393" i="3"/>
  <c r="L564" i="3" s="1"/>
  <c r="L562" i="3" s="1"/>
  <c r="L627" i="3" s="1"/>
  <c r="AE393" i="3"/>
  <c r="U385" i="3"/>
  <c r="G297" i="1"/>
  <c r="J299" i="2"/>
  <c r="J557" i="2" s="1"/>
  <c r="J556" i="2" s="1"/>
  <c r="T297" i="5"/>
  <c r="AA415" i="5"/>
  <c r="AD567" i="2"/>
  <c r="AD565" i="2" s="1"/>
  <c r="AD628" i="2" s="1"/>
  <c r="V391" i="5"/>
  <c r="L415" i="2"/>
  <c r="O380" i="3"/>
  <c r="AA341" i="3"/>
  <c r="F415" i="2"/>
  <c r="AD415" i="2"/>
  <c r="AE302" i="3"/>
  <c r="AE559" i="2"/>
  <c r="AE626" i="2" s="1"/>
  <c r="R359" i="3"/>
  <c r="J401" i="3"/>
  <c r="R371" i="3"/>
  <c r="E371" i="3"/>
  <c r="R368" i="3"/>
  <c r="R380" i="3"/>
  <c r="AD355" i="3"/>
  <c r="AD359" i="3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Z534" i="1"/>
  <c r="Z530" i="1" s="1"/>
  <c r="Z216" i="1"/>
  <c r="C257" i="1"/>
  <c r="AD350" i="3"/>
  <c r="Q219" i="3"/>
  <c r="Q217" i="3" s="1"/>
  <c r="L359" i="3"/>
  <c r="L358" i="3" s="1"/>
  <c r="X562" i="1"/>
  <c r="X627" i="1" s="1"/>
  <c r="C202" i="3"/>
  <c r="C528" i="3" s="1"/>
  <c r="T565" i="3"/>
  <c r="T628" i="3" s="1"/>
  <c r="P426" i="3"/>
  <c r="H431" i="3"/>
  <c r="AE431" i="3"/>
  <c r="AE257" i="1"/>
  <c r="U545" i="5"/>
  <c r="U619" i="5" s="1"/>
  <c r="H216" i="5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M111" i="40"/>
  <c r="M4" i="40" s="1"/>
  <c r="R299" i="2"/>
  <c r="R557" i="2" s="1"/>
  <c r="D298" i="65"/>
  <c r="D297" i="65" s="1"/>
  <c r="S257" i="1"/>
  <c r="P620" i="2"/>
  <c r="P524" i="2"/>
  <c r="F534" i="5"/>
  <c r="F530" i="5" s="1"/>
  <c r="F216" i="5"/>
  <c r="F191" i="5" s="1"/>
  <c r="P613" i="2"/>
  <c r="P659" i="2" s="1"/>
  <c r="P64" i="44" s="1"/>
  <c r="R350" i="3"/>
  <c r="L471" i="41"/>
  <c r="L455" i="41" s="1"/>
  <c r="L453" i="41" s="1"/>
  <c r="Z471" i="40"/>
  <c r="Z455" i="40" s="1"/>
  <c r="AB471" i="40"/>
  <c r="AB455" i="40" s="1"/>
  <c r="L471" i="40"/>
  <c r="L455" i="40" s="1"/>
  <c r="Q604" i="41"/>
  <c r="I111" i="40"/>
  <c r="I4" i="40" s="1"/>
  <c r="J297" i="1"/>
  <c r="AE613" i="2"/>
  <c r="AE659" i="2" s="1"/>
  <c r="AE64" i="44" s="1"/>
  <c r="V191" i="5"/>
  <c r="R613" i="2"/>
  <c r="R659" i="2" s="1"/>
  <c r="R64" i="44" s="1"/>
  <c r="J216" i="1"/>
  <c r="Q192" i="5"/>
  <c r="P525" i="5"/>
  <c r="P614" i="5" s="1"/>
  <c r="R391" i="2"/>
  <c r="O4" i="65"/>
  <c r="U195" i="3"/>
  <c r="P258" i="3"/>
  <c r="P542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H453" i="41" s="1"/>
  <c r="V453" i="39"/>
  <c r="V471" i="40"/>
  <c r="V455" i="40" s="1"/>
  <c r="D604" i="40"/>
  <c r="N299" i="2"/>
  <c r="N298" i="2" s="1"/>
  <c r="T191" i="5"/>
  <c r="AC191" i="5"/>
  <c r="AB297" i="1"/>
  <c r="L111" i="40"/>
  <c r="L4" i="40" s="1"/>
  <c r="S191" i="5"/>
  <c r="X299" i="2"/>
  <c r="X298" i="2" s="1"/>
  <c r="X297" i="2" s="1"/>
  <c r="F297" i="5"/>
  <c r="M297" i="1"/>
  <c r="AA299" i="2"/>
  <c r="S297" i="1"/>
  <c r="J297" i="5"/>
  <c r="AB530" i="5"/>
  <c r="AB615" i="5" s="1"/>
  <c r="AC613" i="2"/>
  <c r="AC659" i="2" s="1"/>
  <c r="AC64" i="44" s="1"/>
  <c r="R383" i="3"/>
  <c r="G530" i="5"/>
  <c r="G615" i="5" s="1"/>
  <c r="AE192" i="5"/>
  <c r="AE530" i="5"/>
  <c r="AE615" i="5" s="1"/>
  <c r="C216" i="5"/>
  <c r="P202" i="3"/>
  <c r="P528" i="3" s="1"/>
  <c r="F385" i="3"/>
  <c r="Q213" i="3"/>
  <c r="H219" i="3"/>
  <c r="H217" i="3" s="1"/>
  <c r="V562" i="5"/>
  <c r="V627" i="5" s="1"/>
  <c r="P237" i="3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Z230" i="3" s="1"/>
  <c r="Z534" i="3" s="1"/>
  <c r="W301" i="2"/>
  <c r="W300" i="2" s="1"/>
  <c r="W299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216" i="1"/>
  <c r="AA542" i="1"/>
  <c r="AA541" i="1" s="1"/>
  <c r="AA617" i="1" s="1"/>
  <c r="AA257" i="1"/>
  <c r="S557" i="65"/>
  <c r="S556" i="65" s="1"/>
  <c r="S625" i="65" s="1"/>
  <c r="S624" i="65" s="1"/>
  <c r="S660" i="65" s="1"/>
  <c r="S298" i="65"/>
  <c r="S297" i="65" s="1"/>
  <c r="S4" i="65" s="1"/>
  <c r="K542" i="1"/>
  <c r="K541" i="1" s="1"/>
  <c r="K617" i="1" s="1"/>
  <c r="K257" i="1"/>
  <c r="W216" i="5"/>
  <c r="W191" i="5" s="1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X535" i="1"/>
  <c r="X216" i="1"/>
  <c r="L526" i="5"/>
  <c r="L525" i="5" s="1"/>
  <c r="L192" i="5"/>
  <c r="M526" i="5"/>
  <c r="M525" i="5" s="1"/>
  <c r="M614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J270" i="3"/>
  <c r="X244" i="3"/>
  <c r="X240" i="3" s="1"/>
  <c r="X535" i="3" s="1"/>
  <c r="L562" i="2"/>
  <c r="L627" i="2" s="1"/>
  <c r="AC202" i="3"/>
  <c r="AC528" i="3" s="1"/>
  <c r="AD417" i="3"/>
  <c r="F417" i="3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349" i="3" s="1"/>
  <c r="Q417" i="3"/>
  <c r="AC258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Q297" i="5" s="1"/>
  <c r="W391" i="5"/>
  <c r="W297" i="5" s="1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AC302" i="3"/>
  <c r="I364" i="3"/>
  <c r="AC569" i="3"/>
  <c r="AC568" i="3" s="1"/>
  <c r="AC629" i="3" s="1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Q277" i="3"/>
  <c r="Q269" i="3" s="1"/>
  <c r="Q543" i="3" s="1"/>
  <c r="Q541" i="3" s="1"/>
  <c r="Q617" i="3" s="1"/>
  <c r="G550" i="3"/>
  <c r="G549" i="3" s="1"/>
  <c r="G620" i="3" s="1"/>
  <c r="G291" i="3"/>
  <c r="E409" i="3"/>
  <c r="E350" i="3"/>
  <c r="L277" i="3"/>
  <c r="AE328" i="3"/>
  <c r="AE385" i="3"/>
  <c r="X258" i="3"/>
  <c r="X542" i="3" s="1"/>
  <c r="AE230" i="3"/>
  <c r="AE534" i="3" s="1"/>
  <c r="K277" i="3"/>
  <c r="D237" i="3"/>
  <c r="D230" i="3" s="1"/>
  <c r="D534" i="3" s="1"/>
  <c r="AD302" i="3"/>
  <c r="AD383" i="2"/>
  <c r="R302" i="3"/>
  <c r="E302" i="3"/>
  <c r="AE380" i="3"/>
  <c r="R358" i="3"/>
  <c r="E359" i="3"/>
  <c r="E358" i="3" s="1"/>
  <c r="AD377" i="3"/>
  <c r="F368" i="3"/>
  <c r="P193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AA269" i="3" s="1"/>
  <c r="AA543" i="3" s="1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X399" i="3"/>
  <c r="AA401" i="3"/>
  <c r="V213" i="3"/>
  <c r="V206" i="3" s="1"/>
  <c r="V529" i="3" s="1"/>
  <c r="T350" i="3"/>
  <c r="V341" i="3"/>
  <c r="J364" i="3"/>
  <c r="W226" i="3"/>
  <c r="W533" i="3" s="1"/>
  <c r="O374" i="3"/>
  <c r="O367" i="3" s="1"/>
  <c r="O558" i="3" s="1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AB399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U193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R559" i="3"/>
  <c r="R626" i="3" s="1"/>
  <c r="E560" i="3"/>
  <c r="AC195" i="3"/>
  <c r="AC193" i="3" s="1"/>
  <c r="R417" i="3"/>
  <c r="AD409" i="3"/>
  <c r="AD570" i="3" s="1"/>
  <c r="T206" i="3"/>
  <c r="T529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P269" i="3" s="1"/>
  <c r="P543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Y270" i="3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I277" i="3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X193" i="3"/>
  <c r="V219" i="3"/>
  <c r="V217" i="3" s="1"/>
  <c r="G371" i="3"/>
  <c r="U341" i="3"/>
  <c r="X315" i="3"/>
  <c r="W409" i="3"/>
  <c r="H272" i="3"/>
  <c r="H270" i="3" s="1"/>
  <c r="H560" i="3"/>
  <c r="H559" i="3" s="1"/>
  <c r="H626" i="3" s="1"/>
  <c r="H383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Q399" i="3"/>
  <c r="U368" i="3"/>
  <c r="I393" i="3"/>
  <c r="I564" i="3" s="1"/>
  <c r="O315" i="3"/>
  <c r="G566" i="3"/>
  <c r="G399" i="3"/>
  <c r="X328" i="3"/>
  <c r="X385" i="3"/>
  <c r="AC377" i="3"/>
  <c r="W559" i="2"/>
  <c r="W626" i="2" s="1"/>
  <c r="AA302" i="3"/>
  <c r="AA383" i="2"/>
  <c r="O417" i="3"/>
  <c r="X409" i="3"/>
  <c r="M279" i="3"/>
  <c r="M277" i="3" s="1"/>
  <c r="M269" i="3" s="1"/>
  <c r="M543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X530" i="1"/>
  <c r="X615" i="1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E269" i="3" s="1"/>
  <c r="E543" i="3" s="1"/>
  <c r="T195" i="3"/>
  <c r="T193" i="3" s="1"/>
  <c r="H550" i="3"/>
  <c r="H549" i="3" s="1"/>
  <c r="H620" i="3" s="1"/>
  <c r="H291" i="3"/>
  <c r="R401" i="3"/>
  <c r="P230" i="3"/>
  <c r="P534" i="3" s="1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AD358" i="3"/>
  <c r="AD349" i="3" s="1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I328" i="3"/>
  <c r="S401" i="3"/>
  <c r="I563" i="3"/>
  <c r="L219" i="3"/>
  <c r="L217" i="3" s="1"/>
  <c r="M258" i="3"/>
  <c r="C279" i="3"/>
  <c r="C277" i="3" s="1"/>
  <c r="C269" i="3" s="1"/>
  <c r="C543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M391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AD269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407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122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Q460" i="1"/>
  <c r="Q457" i="1" s="1"/>
  <c r="Q7" i="1"/>
  <c r="Q5" i="1" s="1"/>
  <c r="AD460" i="1"/>
  <c r="AD457" i="1" s="1"/>
  <c r="AD601" i="1" s="1"/>
  <c r="AD600" i="1" s="1"/>
  <c r="AD7" i="1"/>
  <c r="AD5" i="1" s="1"/>
  <c r="W460" i="3"/>
  <c r="W457" i="3" s="1"/>
  <c r="W601" i="3" s="1"/>
  <c r="W7" i="3"/>
  <c r="D297" i="5"/>
  <c r="H67" i="1"/>
  <c r="M67" i="1"/>
  <c r="S297" i="5"/>
  <c r="K453" i="39"/>
  <c r="P471" i="40"/>
  <c r="P455" i="40" s="1"/>
  <c r="D471" i="40"/>
  <c r="D455" i="40" s="1"/>
  <c r="W297" i="1"/>
  <c r="Q299" i="2"/>
  <c r="Q298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658" i="41" s="1"/>
  <c r="Z604" i="40"/>
  <c r="AB604" i="40"/>
  <c r="Q453" i="41"/>
  <c r="O471" i="41"/>
  <c r="O455" i="41" s="1"/>
  <c r="O453" i="41" s="1"/>
  <c r="R463" i="2"/>
  <c r="R602" i="2" s="1"/>
  <c r="AB463" i="2"/>
  <c r="AB602" i="2" s="1"/>
  <c r="Q297" i="1"/>
  <c r="D67" i="5"/>
  <c r="M67" i="2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T4" i="65" s="1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X297" i="5"/>
  <c r="AB111" i="2"/>
  <c r="J457" i="5"/>
  <c r="AC191" i="1"/>
  <c r="AE191" i="5"/>
  <c r="I471" i="40"/>
  <c r="I455" i="40" s="1"/>
  <c r="M453" i="40"/>
  <c r="F453" i="40"/>
  <c r="I604" i="40"/>
  <c r="E5" i="1"/>
  <c r="O297" i="1"/>
  <c r="V297" i="1"/>
  <c r="I457" i="2"/>
  <c r="I601" i="2" s="1"/>
  <c r="N524" i="2"/>
  <c r="AB460" i="3"/>
  <c r="AB7" i="3"/>
  <c r="Y460" i="2"/>
  <c r="Y457" i="2" s="1"/>
  <c r="Y7" i="2"/>
  <c r="K457" i="5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AA7" i="1"/>
  <c r="H460" i="2"/>
  <c r="H457" i="2" s="1"/>
  <c r="H7" i="2"/>
  <c r="N460" i="3"/>
  <c r="N457" i="3" s="1"/>
  <c r="N7" i="3"/>
  <c r="H460" i="3"/>
  <c r="H457" i="3" s="1"/>
  <c r="H7" i="3"/>
  <c r="H5" i="3" s="1"/>
  <c r="T460" i="1"/>
  <c r="T7" i="1"/>
  <c r="T5" i="1" s="1"/>
  <c r="S460" i="2"/>
  <c r="S457" i="2" s="1"/>
  <c r="S7" i="2"/>
  <c r="AA460" i="2"/>
  <c r="AA457" i="2" s="1"/>
  <c r="AA7" i="2"/>
  <c r="AE460" i="3"/>
  <c r="AE457" i="3" s="1"/>
  <c r="AE7" i="3"/>
  <c r="D460" i="3"/>
  <c r="D457" i="3" s="1"/>
  <c r="D7" i="3"/>
  <c r="D5" i="3" s="1"/>
  <c r="K460" i="3"/>
  <c r="K7" i="3"/>
  <c r="T460" i="5"/>
  <c r="T7" i="5"/>
  <c r="C460" i="2"/>
  <c r="C457" i="2" s="1"/>
  <c r="C7" i="2"/>
  <c r="T460" i="2"/>
  <c r="T7" i="2"/>
  <c r="AE460" i="5"/>
  <c r="AE457" i="5" s="1"/>
  <c r="AE7" i="5"/>
  <c r="AB460" i="5"/>
  <c r="AB457" i="5" s="1"/>
  <c r="AB7" i="5"/>
  <c r="W460" i="5"/>
  <c r="W7" i="5"/>
  <c r="AB460" i="2"/>
  <c r="AB7" i="2"/>
  <c r="W460" i="2"/>
  <c r="W457" i="2" s="1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L658" i="41"/>
  <c r="W599" i="41"/>
  <c r="W597" i="41" s="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471" i="5"/>
  <c r="AB557" i="2"/>
  <c r="AB556" i="2" s="1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AA457" i="1"/>
  <c r="E614" i="5"/>
  <c r="AB625" i="5"/>
  <c r="AB624" i="5" s="1"/>
  <c r="AB660" i="5" s="1"/>
  <c r="AB85" i="44" s="1"/>
  <c r="AE625" i="1"/>
  <c r="R7" i="2"/>
  <c r="R458" i="2"/>
  <c r="R457" i="2" s="1"/>
  <c r="F458" i="1"/>
  <c r="F457" i="1" s="1"/>
  <c r="F7" i="1"/>
  <c r="F5" i="1" s="1"/>
  <c r="V601" i="1"/>
  <c r="V600" i="1" s="1"/>
  <c r="V456" i="1"/>
  <c r="AC458" i="3"/>
  <c r="AC7" i="3"/>
  <c r="AA458" i="3"/>
  <c r="AA7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W613" i="1" s="1"/>
  <c r="W659" i="1" s="1"/>
  <c r="W66" i="44" s="1"/>
  <c r="W524" i="1"/>
  <c r="C67" i="5"/>
  <c r="M7" i="5"/>
  <c r="Y601" i="1"/>
  <c r="Y600" i="1" s="1"/>
  <c r="Y456" i="1"/>
  <c r="K557" i="2"/>
  <c r="K556" i="2" s="1"/>
  <c r="K298" i="2"/>
  <c r="K297" i="2" s="1"/>
  <c r="O614" i="5"/>
  <c r="O613" i="5" s="1"/>
  <c r="O659" i="5" s="1"/>
  <c r="O65" i="44" s="1"/>
  <c r="O524" i="5"/>
  <c r="S614" i="5"/>
  <c r="AB457" i="2"/>
  <c r="AD615" i="1"/>
  <c r="AD524" i="1"/>
  <c r="Q625" i="1"/>
  <c r="Q624" i="1" s="1"/>
  <c r="Q660" i="1" s="1"/>
  <c r="Q86" i="44" s="1"/>
  <c r="Q555" i="1"/>
  <c r="K615" i="1"/>
  <c r="K524" i="1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H601" i="1"/>
  <c r="H456" i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M625" i="1"/>
  <c r="M624" i="1" s="1"/>
  <c r="M660" i="1" s="1"/>
  <c r="M86" i="44" s="1"/>
  <c r="M555" i="1"/>
  <c r="N5" i="5"/>
  <c r="I614" i="5"/>
  <c r="I613" i="5" s="1"/>
  <c r="I659" i="5" s="1"/>
  <c r="I65" i="44" s="1"/>
  <c r="I524" i="5"/>
  <c r="H625" i="5"/>
  <c r="H624" i="5" s="1"/>
  <c r="H660" i="5" s="1"/>
  <c r="H85" i="44" s="1"/>
  <c r="H555" i="5"/>
  <c r="U625" i="1"/>
  <c r="U624" i="1" s="1"/>
  <c r="U660" i="1" s="1"/>
  <c r="U86" i="44" s="1"/>
  <c r="U555" i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R5" i="1" s="1"/>
  <c r="E7" i="5"/>
  <c r="L613" i="2"/>
  <c r="L659" i="2" s="1"/>
  <c r="L64" i="44" s="1"/>
  <c r="Z625" i="1"/>
  <c r="Z624" i="1" s="1"/>
  <c r="Z660" i="1" s="1"/>
  <c r="Z86" i="44" s="1"/>
  <c r="Z555" i="1"/>
  <c r="Z524" i="2"/>
  <c r="S7" i="3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U111" i="44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AE576" i="5"/>
  <c r="P634" i="5"/>
  <c r="P633" i="5" s="1"/>
  <c r="P661" i="5" s="1"/>
  <c r="P105" i="44" s="1"/>
  <c r="P576" i="5"/>
  <c r="U458" i="5"/>
  <c r="U457" i="5" s="1"/>
  <c r="U7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624" i="5" s="1"/>
  <c r="M660" i="5" s="1"/>
  <c r="M85" i="44" s="1"/>
  <c r="M555" i="5"/>
  <c r="V257" i="1"/>
  <c r="V191" i="1" s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AD191" i="5"/>
  <c r="AD297" i="1"/>
  <c r="AC297" i="5"/>
  <c r="AD524" i="2"/>
  <c r="Z457" i="2"/>
  <c r="E7" i="2"/>
  <c r="G457" i="1"/>
  <c r="AA297" i="5"/>
  <c r="AD464" i="3"/>
  <c r="AD463" i="3" s="1"/>
  <c r="AD602" i="3" s="1"/>
  <c r="AD67" i="3"/>
  <c r="F458" i="3"/>
  <c r="F457" i="3" s="1"/>
  <c r="F7" i="3"/>
  <c r="E463" i="3"/>
  <c r="E602" i="3" s="1"/>
  <c r="V67" i="3"/>
  <c r="R458" i="3"/>
  <c r="Q7" i="2"/>
  <c r="Q5" i="2" s="1"/>
  <c r="C297" i="5"/>
  <c r="G257" i="1"/>
  <c r="Z541" i="1"/>
  <c r="Z617" i="1" s="1"/>
  <c r="S457" i="1"/>
  <c r="V7" i="2"/>
  <c r="V5" i="2" s="1"/>
  <c r="V458" i="2"/>
  <c r="V457" i="2" s="1"/>
  <c r="G457" i="2"/>
  <c r="N615" i="1"/>
  <c r="N613" i="1" s="1"/>
  <c r="N659" i="1" s="1"/>
  <c r="N66" i="44" s="1"/>
  <c r="N524" i="1"/>
  <c r="D615" i="1"/>
  <c r="F257" i="1"/>
  <c r="F191" i="1" s="1"/>
  <c r="L257" i="1"/>
  <c r="L191" i="1" s="1"/>
  <c r="U191" i="5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604" i="5" s="1"/>
  <c r="AD658" i="5" s="1"/>
  <c r="AD45" i="44" s="1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67" i="5"/>
  <c r="S464" i="5"/>
  <c r="S463" i="5" s="1"/>
  <c r="S602" i="5" s="1"/>
  <c r="S67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I5" i="2" s="1"/>
  <c r="G625" i="1"/>
  <c r="G624" i="1" s="1"/>
  <c r="G660" i="1" s="1"/>
  <c r="G86" i="44" s="1"/>
  <c r="G555" i="1"/>
  <c r="AD464" i="2"/>
  <c r="AD463" i="2" s="1"/>
  <c r="AD602" i="2" s="1"/>
  <c r="AD67" i="2"/>
  <c r="Y625" i="1"/>
  <c r="Y624" i="1" s="1"/>
  <c r="Y660" i="1" s="1"/>
  <c r="Y86" i="44" s="1"/>
  <c r="Y555" i="1"/>
  <c r="W625" i="1"/>
  <c r="W624" i="1" s="1"/>
  <c r="W660" i="1" s="1"/>
  <c r="W86" i="44" s="1"/>
  <c r="W555" i="1"/>
  <c r="X7" i="2"/>
  <c r="X458" i="2"/>
  <c r="X457" i="2" s="1"/>
  <c r="L625" i="5"/>
  <c r="L555" i="5"/>
  <c r="AA464" i="3"/>
  <c r="AA67" i="3"/>
  <c r="N297" i="5"/>
  <c r="M457" i="2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111" i="44" s="1"/>
  <c r="L576" i="5"/>
  <c r="C463" i="5"/>
  <c r="C602" i="5" s="1"/>
  <c r="M457" i="5"/>
  <c r="Z7" i="1"/>
  <c r="Z5" i="1" s="1"/>
  <c r="K297" i="1"/>
  <c r="W6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H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111" i="44" s="1"/>
  <c r="D576" i="5"/>
  <c r="C458" i="3"/>
  <c r="C457" i="3" s="1"/>
  <c r="C7" i="3"/>
  <c r="Z557" i="2"/>
  <c r="Z556" i="2" s="1"/>
  <c r="O615" i="1"/>
  <c r="U464" i="5"/>
  <c r="U463" i="5" s="1"/>
  <c r="U602" i="5" s="1"/>
  <c r="U67" i="5"/>
  <c r="O7" i="1"/>
  <c r="O5" i="1" s="1"/>
  <c r="J7" i="5"/>
  <c r="K601" i="5"/>
  <c r="L464" i="5"/>
  <c r="L463" i="5" s="1"/>
  <c r="L602" i="5" s="1"/>
  <c r="L67" i="5"/>
  <c r="L5" i="5" s="1"/>
  <c r="E463" i="2"/>
  <c r="E602" i="2" s="1"/>
  <c r="AC5" i="1"/>
  <c r="N601" i="5"/>
  <c r="N600" i="5" s="1"/>
  <c r="N456" i="5"/>
  <c r="R614" i="5"/>
  <c r="J625" i="5"/>
  <c r="J624" i="5" s="1"/>
  <c r="J660" i="5" s="1"/>
  <c r="J85" i="44" s="1"/>
  <c r="J555" i="5"/>
  <c r="AC297" i="1"/>
  <c r="L67" i="2"/>
  <c r="R457" i="1"/>
  <c r="E457" i="5"/>
  <c r="U457" i="2"/>
  <c r="K524" i="2"/>
  <c r="Z613" i="2"/>
  <c r="Z659" i="2" s="1"/>
  <c r="Z64" i="44" s="1"/>
  <c r="I458" i="3"/>
  <c r="I7" i="3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111" i="44" s="1"/>
  <c r="I576" i="5"/>
  <c r="P605" i="3"/>
  <c r="U606" i="5"/>
  <c r="U471" i="5"/>
  <c r="AB605" i="3"/>
  <c r="O458" i="5"/>
  <c r="O457" i="5" s="1"/>
  <c r="O7" i="5"/>
  <c r="H191" i="1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V541" i="1"/>
  <c r="V617" i="1" s="1"/>
  <c r="F625" i="1"/>
  <c r="F624" i="1" s="1"/>
  <c r="F660" i="1" s="1"/>
  <c r="F86" i="44" s="1"/>
  <c r="F555" i="1"/>
  <c r="N7" i="2"/>
  <c r="N458" i="2"/>
  <c r="N457" i="2" s="1"/>
  <c r="AD614" i="5"/>
  <c r="Q625" i="5"/>
  <c r="Q624" i="5" s="1"/>
  <c r="Q660" i="5" s="1"/>
  <c r="Q85" i="44" s="1"/>
  <c r="Q555" i="5"/>
  <c r="AD625" i="1"/>
  <c r="AD624" i="1" s="1"/>
  <c r="AD660" i="1" s="1"/>
  <c r="AD86" i="44" s="1"/>
  <c r="AD555" i="1"/>
  <c r="AC625" i="5"/>
  <c r="AC624" i="5" s="1"/>
  <c r="AC660" i="5" s="1"/>
  <c r="AC85" i="44" s="1"/>
  <c r="AC555" i="5"/>
  <c r="AD613" i="2"/>
  <c r="AD659" i="2" s="1"/>
  <c r="AD64" i="44" s="1"/>
  <c r="U458" i="1"/>
  <c r="U457" i="1" s="1"/>
  <c r="U7" i="1"/>
  <c r="U5" i="1" s="1"/>
  <c r="Z7" i="2"/>
  <c r="Z5" i="2" s="1"/>
  <c r="AA625" i="5"/>
  <c r="AA624" i="5" s="1"/>
  <c r="AA660" i="5" s="1"/>
  <c r="AA85" i="44" s="1"/>
  <c r="AA555" i="5"/>
  <c r="O458" i="3"/>
  <c r="O7" i="3"/>
  <c r="O5" i="3" s="1"/>
  <c r="I463" i="3"/>
  <c r="I602" i="3" s="1"/>
  <c r="V458" i="3"/>
  <c r="V7" i="3"/>
  <c r="X67" i="3"/>
  <c r="T464" i="3"/>
  <c r="T463" i="3" s="1"/>
  <c r="T602" i="3" s="1"/>
  <c r="T67" i="3"/>
  <c r="C625" i="5"/>
  <c r="C624" i="5" s="1"/>
  <c r="C660" i="5" s="1"/>
  <c r="C85" i="44" s="1"/>
  <c r="C555" i="5"/>
  <c r="AC615" i="1"/>
  <c r="AC613" i="1" s="1"/>
  <c r="AC659" i="1" s="1"/>
  <c r="AC66" i="44" s="1"/>
  <c r="AC524" i="1"/>
  <c r="G541" i="1"/>
  <c r="G617" i="1" s="1"/>
  <c r="P7" i="5"/>
  <c r="E625" i="5"/>
  <c r="G7" i="2"/>
  <c r="AA614" i="5"/>
  <c r="AA613" i="5" s="1"/>
  <c r="AA659" i="5" s="1"/>
  <c r="AA65" i="44" s="1"/>
  <c r="AA524" i="5"/>
  <c r="Y614" i="5"/>
  <c r="Y613" i="5" s="1"/>
  <c r="Y659" i="5" s="1"/>
  <c r="Y65" i="44" s="1"/>
  <c r="Y524" i="5"/>
  <c r="AB614" i="5"/>
  <c r="AB613" i="5" s="1"/>
  <c r="AB659" i="5" s="1"/>
  <c r="AB65" i="44" s="1"/>
  <c r="M615" i="1"/>
  <c r="F541" i="1"/>
  <c r="F617" i="1" s="1"/>
  <c r="Y615" i="1"/>
  <c r="J615" i="1"/>
  <c r="Q614" i="5"/>
  <c r="F614" i="5"/>
  <c r="I615" i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I658" i="39"/>
  <c r="I599" i="39"/>
  <c r="I597" i="39" s="1"/>
  <c r="V658" i="39"/>
  <c r="V599" i="39"/>
  <c r="V597" i="39" s="1"/>
  <c r="AD658" i="39"/>
  <c r="AD599" i="39"/>
  <c r="AD597" i="39" s="1"/>
  <c r="V658" i="40"/>
  <c r="V599" i="40"/>
  <c r="V597" i="40" s="1"/>
  <c r="I658" i="40"/>
  <c r="I599" i="40"/>
  <c r="I597" i="40" s="1"/>
  <c r="L658" i="40"/>
  <c r="L599" i="40"/>
  <c r="L597" i="40" s="1"/>
  <c r="Q658" i="41"/>
  <c r="Q599" i="41"/>
  <c r="Q597" i="41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N557" i="2"/>
  <c r="N556" i="2" s="1"/>
  <c r="C458" i="5"/>
  <c r="C457" i="5" s="1"/>
  <c r="C7" i="5"/>
  <c r="AC464" i="2"/>
  <c r="AC463" i="2" s="1"/>
  <c r="AC602" i="2" s="1"/>
  <c r="AC67" i="2"/>
  <c r="S625" i="5"/>
  <c r="S624" i="5" s="1"/>
  <c r="S660" i="5" s="1"/>
  <c r="S85" i="44" s="1"/>
  <c r="S555" i="5"/>
  <c r="O625" i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AC5" i="5" s="1"/>
  <c r="O7" i="2"/>
  <c r="O5" i="2" s="1"/>
  <c r="O458" i="2"/>
  <c r="O457" i="2" s="1"/>
  <c r="U625" i="5"/>
  <c r="U624" i="5" s="1"/>
  <c r="U660" i="5" s="1"/>
  <c r="U85" i="44" s="1"/>
  <c r="U555" i="5"/>
  <c r="Z297" i="5"/>
  <c r="T614" i="5"/>
  <c r="V625" i="5"/>
  <c r="V624" i="5" s="1"/>
  <c r="V660" i="5" s="1"/>
  <c r="V85" i="44" s="1"/>
  <c r="V555" i="5"/>
  <c r="G458" i="3"/>
  <c r="X614" i="5"/>
  <c r="X613" i="5" s="1"/>
  <c r="X659" i="5" s="1"/>
  <c r="X65" i="44" s="1"/>
  <c r="X524" i="5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L613" i="5" s="1"/>
  <c r="L659" i="5" s="1"/>
  <c r="L65" i="44" s="1"/>
  <c r="AB625" i="1"/>
  <c r="L625" i="1"/>
  <c r="L624" i="1" s="1"/>
  <c r="L660" i="1" s="1"/>
  <c r="L86" i="44" s="1"/>
  <c r="L555" i="1"/>
  <c r="M7" i="2"/>
  <c r="N463" i="3"/>
  <c r="N602" i="3" s="1"/>
  <c r="T7" i="3"/>
  <c r="E605" i="2"/>
  <c r="E604" i="2" s="1"/>
  <c r="E658" i="2" s="1"/>
  <c r="E44" i="44" s="1"/>
  <c r="E471" i="2"/>
  <c r="Q111" i="44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I471" i="2"/>
  <c r="P111" i="44"/>
  <c r="Y471" i="2"/>
  <c r="AE471" i="1"/>
  <c r="H7" i="5"/>
  <c r="T615" i="1"/>
  <c r="G7" i="5"/>
  <c r="K625" i="1"/>
  <c r="K624" i="1" s="1"/>
  <c r="K660" i="1" s="1"/>
  <c r="K86" i="44" s="1"/>
  <c r="K555" i="1"/>
  <c r="W463" i="5"/>
  <c r="W602" i="5" s="1"/>
  <c r="W625" i="5"/>
  <c r="W624" i="5" s="1"/>
  <c r="W660" i="5" s="1"/>
  <c r="W85" i="44" s="1"/>
  <c r="W555" i="5"/>
  <c r="H614" i="5"/>
  <c r="H613" i="5" s="1"/>
  <c r="H659" i="5" s="1"/>
  <c r="H65" i="44" s="1"/>
  <c r="H524" i="5"/>
  <c r="T457" i="2"/>
  <c r="L615" i="1"/>
  <c r="U463" i="3"/>
  <c r="U602" i="3" s="1"/>
  <c r="F605" i="3"/>
  <c r="W605" i="3"/>
  <c r="AA605" i="3"/>
  <c r="W471" i="39"/>
  <c r="W455" i="39" s="1"/>
  <c r="W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111" i="44" s="1"/>
  <c r="W576" i="5"/>
  <c r="M605" i="2"/>
  <c r="M604" i="2" s="1"/>
  <c r="M658" i="2" s="1"/>
  <c r="M44" i="44" s="1"/>
  <c r="M471" i="2"/>
  <c r="AA604" i="40"/>
  <c r="W604" i="40"/>
  <c r="U604" i="40"/>
  <c r="Z604" i="41"/>
  <c r="M604" i="41"/>
  <c r="R604" i="41"/>
  <c r="D471" i="39"/>
  <c r="D455" i="39" s="1"/>
  <c r="D453" i="39" s="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J601" i="5"/>
  <c r="R297" i="1"/>
  <c r="J7" i="1"/>
  <c r="J5" i="1" s="1"/>
  <c r="AC601" i="1"/>
  <c r="AC600" i="1" s="1"/>
  <c r="AC456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Q464" i="5"/>
  <c r="Q463" i="5" s="1"/>
  <c r="Q602" i="5" s="1"/>
  <c r="Q67" i="5"/>
  <c r="U7" i="2"/>
  <c r="K613" i="2"/>
  <c r="K659" i="2" s="1"/>
  <c r="K64" i="44" s="1"/>
  <c r="P458" i="3"/>
  <c r="P7" i="3"/>
  <c r="AC67" i="3"/>
  <c r="Q605" i="3"/>
  <c r="S605" i="3"/>
  <c r="P606" i="5"/>
  <c r="P604" i="5" s="1"/>
  <c r="P658" i="5" s="1"/>
  <c r="P45" i="44" s="1"/>
  <c r="P471" i="5"/>
  <c r="AA111" i="44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H615" i="1"/>
  <c r="H613" i="1" s="1"/>
  <c r="H659" i="1" s="1"/>
  <c r="H66" i="44" s="1"/>
  <c r="H524" i="1"/>
  <c r="P67" i="1"/>
  <c r="P299" i="2"/>
  <c r="H557" i="2"/>
  <c r="H556" i="2" s="1"/>
  <c r="H298" i="2"/>
  <c r="H297" i="2" s="1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H464" i="2"/>
  <c r="H463" i="2" s="1"/>
  <c r="H602" i="2" s="1"/>
  <c r="H67" i="2"/>
  <c r="M458" i="1"/>
  <c r="M457" i="1" s="1"/>
  <c r="M7" i="1"/>
  <c r="M5" i="1" s="1"/>
  <c r="AA457" i="5"/>
  <c r="D458" i="1"/>
  <c r="D457" i="1" s="1"/>
  <c r="D7" i="1"/>
  <c r="D5" i="1" s="1"/>
  <c r="C297" i="1"/>
  <c r="Y257" i="1"/>
  <c r="Y191" i="1" s="1"/>
  <c r="AD7" i="2"/>
  <c r="AD458" i="2"/>
  <c r="AD457" i="2" s="1"/>
  <c r="E464" i="5"/>
  <c r="E463" i="5" s="1"/>
  <c r="E602" i="5" s="1"/>
  <c r="E67" i="5"/>
  <c r="X297" i="1"/>
  <c r="T524" i="2"/>
  <c r="L299" i="2"/>
  <c r="F464" i="3"/>
  <c r="F463" i="3" s="1"/>
  <c r="F602" i="3" s="1"/>
  <c r="F67" i="3"/>
  <c r="P457" i="5"/>
  <c r="M191" i="5"/>
  <c r="K191" i="5"/>
  <c r="T457" i="1"/>
  <c r="E524" i="2"/>
  <c r="Y524" i="2"/>
  <c r="J457" i="2"/>
  <c r="AA615" i="1"/>
  <c r="N191" i="5"/>
  <c r="X257" i="1"/>
  <c r="X191" i="1" s="1"/>
  <c r="G191" i="1"/>
  <c r="Z191" i="5"/>
  <c r="I605" i="3"/>
  <c r="L605" i="2"/>
  <c r="L604" i="2" s="1"/>
  <c r="L658" i="2" s="1"/>
  <c r="L44" i="44" s="1"/>
  <c r="L471" i="2"/>
  <c r="K658" i="39"/>
  <c r="K599" i="39"/>
  <c r="K597" i="39" s="1"/>
  <c r="S658" i="39"/>
  <c r="S599" i="39"/>
  <c r="S597" i="39" s="1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G625" i="5"/>
  <c r="G624" i="5" s="1"/>
  <c r="G660" i="5" s="1"/>
  <c r="G85" i="44" s="1"/>
  <c r="Z625" i="5"/>
  <c r="Z624" i="5" s="1"/>
  <c r="Z660" i="5" s="1"/>
  <c r="Z85" i="44" s="1"/>
  <c r="Z555" i="5"/>
  <c r="D7" i="2"/>
  <c r="D5" i="2" s="1"/>
  <c r="D458" i="2"/>
  <c r="D457" i="2" s="1"/>
  <c r="E615" i="1"/>
  <c r="AC614" i="5"/>
  <c r="AC613" i="5" s="1"/>
  <c r="AC659" i="5" s="1"/>
  <c r="AC65" i="44" s="1"/>
  <c r="L464" i="3"/>
  <c r="L463" i="3" s="1"/>
  <c r="L602" i="3" s="1"/>
  <c r="L67" i="3"/>
  <c r="R464" i="3"/>
  <c r="R463" i="3" s="1"/>
  <c r="R602" i="3" s="1"/>
  <c r="R67" i="3"/>
  <c r="AE297" i="5"/>
  <c r="S557" i="2"/>
  <c r="S556" i="2" s="1"/>
  <c r="S298" i="2"/>
  <c r="S297" i="2" s="1"/>
  <c r="Q464" i="3"/>
  <c r="Q463" i="3" s="1"/>
  <c r="Q602" i="3" s="1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H456" i="5"/>
  <c r="W191" i="1"/>
  <c r="G457" i="5"/>
  <c r="O191" i="5"/>
  <c r="D625" i="5"/>
  <c r="D624" i="5" s="1"/>
  <c r="D660" i="5" s="1"/>
  <c r="D85" i="44" s="1"/>
  <c r="D555" i="5"/>
  <c r="T457" i="5"/>
  <c r="X7" i="3"/>
  <c r="E111" i="2"/>
  <c r="W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471" i="5"/>
  <c r="C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O463" i="2"/>
  <c r="O602" i="2" s="1"/>
  <c r="AD7" i="5"/>
  <c r="AA67" i="1"/>
  <c r="K7" i="2"/>
  <c r="K5" i="2" s="1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A557" i="2"/>
  <c r="H297" i="5"/>
  <c r="J625" i="1"/>
  <c r="J624" i="1" s="1"/>
  <c r="J660" i="1" s="1"/>
  <c r="J86" i="44" s="1"/>
  <c r="J555" i="1"/>
  <c r="T297" i="1"/>
  <c r="K297" i="5"/>
  <c r="P625" i="5"/>
  <c r="L524" i="2"/>
  <c r="AE299" i="2"/>
  <c r="P615" i="1"/>
  <c r="O625" i="5"/>
  <c r="O555" i="5"/>
  <c r="Z7" i="3"/>
  <c r="Z5" i="3" s="1"/>
  <c r="AE463" i="3"/>
  <c r="AE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K604" i="5" s="1"/>
  <c r="K658" i="5" s="1"/>
  <c r="K45" i="44" s="1"/>
  <c r="K471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R458" i="5"/>
  <c r="R457" i="5" s="1"/>
  <c r="R7" i="5"/>
  <c r="R5" i="5" s="1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Y541" i="1"/>
  <c r="Y617" i="1" s="1"/>
  <c r="I625" i="5"/>
  <c r="I624" i="5" s="1"/>
  <c r="I660" i="5" s="1"/>
  <c r="I85" i="44" s="1"/>
  <c r="I555" i="5"/>
  <c r="X625" i="1"/>
  <c r="X624" i="1" s="1"/>
  <c r="X660" i="1" s="1"/>
  <c r="X86" i="44" s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AB5" i="3" s="1"/>
  <c r="P464" i="3"/>
  <c r="P67" i="3"/>
  <c r="Q458" i="3"/>
  <c r="Q7" i="3"/>
  <c r="Q457" i="2"/>
  <c r="W457" i="5"/>
  <c r="V614" i="5"/>
  <c r="K614" i="5"/>
  <c r="K613" i="5" s="1"/>
  <c r="K659" i="5" s="1"/>
  <c r="K65" i="44" s="1"/>
  <c r="Z257" i="1"/>
  <c r="Z191" i="1" s="1"/>
  <c r="S7" i="1"/>
  <c r="E613" i="2"/>
  <c r="E659" i="2" s="1"/>
  <c r="E64" i="44" s="1"/>
  <c r="Y613" i="2"/>
  <c r="Y659" i="2" s="1"/>
  <c r="Y64" i="44" s="1"/>
  <c r="J7" i="2"/>
  <c r="F615" i="1"/>
  <c r="AE614" i="5"/>
  <c r="N191" i="1"/>
  <c r="C615" i="1"/>
  <c r="I257" i="1"/>
  <c r="I191" i="1" s="1"/>
  <c r="X541" i="1"/>
  <c r="X617" i="1" s="1"/>
  <c r="V615" i="1"/>
  <c r="J614" i="5"/>
  <c r="G615" i="1"/>
  <c r="G613" i="1" s="1"/>
  <c r="G659" i="1" s="1"/>
  <c r="G66" i="44" s="1"/>
  <c r="Z614" i="5"/>
  <c r="Z613" i="5" s="1"/>
  <c r="Z659" i="5" s="1"/>
  <c r="Z65" i="44" s="1"/>
  <c r="Z524" i="5"/>
  <c r="Y2" i="39"/>
  <c r="AD2" i="40"/>
  <c r="C2" i="40"/>
  <c r="Y2" i="40"/>
  <c r="AB2" i="40"/>
  <c r="D2" i="40"/>
  <c r="W2" i="40"/>
  <c r="J2" i="40"/>
  <c r="M2" i="40"/>
  <c r="W2" i="39"/>
  <c r="AA2" i="40"/>
  <c r="C2" i="39"/>
  <c r="N2" i="40"/>
  <c r="I2" i="40"/>
  <c r="N2" i="39"/>
  <c r="E2" i="40"/>
  <c r="X2" i="39"/>
  <c r="D2" i="39"/>
  <c r="U2" i="40"/>
  <c r="G2" i="40"/>
  <c r="L2" i="40"/>
  <c r="AD93" i="67" l="1"/>
  <c r="D93" i="67"/>
  <c r="AB93" i="67"/>
  <c r="AA93" i="67"/>
  <c r="R93" i="67"/>
  <c r="U93" i="67"/>
  <c r="AF93" i="67"/>
  <c r="V93" i="67"/>
  <c r="T93" i="67"/>
  <c r="K93" i="67"/>
  <c r="S93" i="67"/>
  <c r="J93" i="67"/>
  <c r="Q457" i="3"/>
  <c r="AC460" i="3"/>
  <c r="R460" i="3"/>
  <c r="I457" i="3"/>
  <c r="T30" i="67"/>
  <c r="L460" i="3"/>
  <c r="O460" i="3"/>
  <c r="AA460" i="3"/>
  <c r="M460" i="3"/>
  <c r="Q460" i="3"/>
  <c r="W577" i="3"/>
  <c r="W634" i="3" s="1"/>
  <c r="S577" i="3"/>
  <c r="S425" i="3"/>
  <c r="O577" i="3"/>
  <c r="O634" i="3" s="1"/>
  <c r="O425" i="3"/>
  <c r="X460" i="3"/>
  <c r="X457" i="3" s="1"/>
  <c r="V460" i="3"/>
  <c r="I460" i="3"/>
  <c r="T460" i="3"/>
  <c r="T457" i="3" s="1"/>
  <c r="Y460" i="3"/>
  <c r="E460" i="3"/>
  <c r="E457" i="3" s="1"/>
  <c r="V457" i="3"/>
  <c r="N613" i="5"/>
  <c r="N659" i="5" s="1"/>
  <c r="N65" i="44" s="1"/>
  <c r="X191" i="5"/>
  <c r="AE613" i="1"/>
  <c r="AE659" i="1" s="1"/>
  <c r="AE66" i="44" s="1"/>
  <c r="G460" i="3"/>
  <c r="S460" i="3"/>
  <c r="S457" i="3" s="1"/>
  <c r="P460" i="3"/>
  <c r="K577" i="3"/>
  <c r="K634" i="3" s="1"/>
  <c r="H577" i="3"/>
  <c r="H634" i="3" s="1"/>
  <c r="C577" i="3"/>
  <c r="C634" i="3" s="1"/>
  <c r="C188" i="71"/>
  <c r="D188" i="71" s="1"/>
  <c r="C100" i="70"/>
  <c r="C215" i="71"/>
  <c r="D215" i="71" s="1"/>
  <c r="C116" i="70"/>
  <c r="D61" i="70"/>
  <c r="D65" i="70"/>
  <c r="D119" i="70"/>
  <c r="D223" i="70"/>
  <c r="D82" i="70"/>
  <c r="D123" i="70"/>
  <c r="D125" i="70"/>
  <c r="D96" i="70"/>
  <c r="D175" i="70"/>
  <c r="D108" i="70"/>
  <c r="D98" i="70"/>
  <c r="D48" i="70"/>
  <c r="D233" i="70"/>
  <c r="D118" i="70"/>
  <c r="D85" i="70"/>
  <c r="D64" i="70"/>
  <c r="D16" i="70"/>
  <c r="D231" i="70"/>
  <c r="C211" i="71"/>
  <c r="D211" i="71" s="1"/>
  <c r="C107" i="70"/>
  <c r="AE564" i="3"/>
  <c r="AE562" i="3" s="1"/>
  <c r="AE627" i="3" s="1"/>
  <c r="C213" i="71"/>
  <c r="D213" i="71" s="1"/>
  <c r="C101" i="70"/>
  <c r="D69" i="70"/>
  <c r="D217" i="70"/>
  <c r="D53" i="70"/>
  <c r="D44" i="70"/>
  <c r="D66" i="70"/>
  <c r="D121" i="70"/>
  <c r="D213" i="70"/>
  <c r="D216" i="70"/>
  <c r="D215" i="70"/>
  <c r="D10" i="70"/>
  <c r="D110" i="70"/>
  <c r="D228" i="70"/>
  <c r="D63" i="70"/>
  <c r="D86" i="70"/>
  <c r="D221" i="70"/>
  <c r="D77" i="70"/>
  <c r="D220" i="70"/>
  <c r="D97" i="70"/>
  <c r="D72" i="70"/>
  <c r="D47" i="70"/>
  <c r="D38" i="70"/>
  <c r="D111" i="70"/>
  <c r="D36" i="70"/>
  <c r="D11" i="70"/>
  <c r="D227" i="70"/>
  <c r="C219" i="71"/>
  <c r="D219" i="71" s="1"/>
  <c r="C105" i="70"/>
  <c r="C131" i="70"/>
  <c r="C165" i="71"/>
  <c r="D165" i="71" s="1"/>
  <c r="AE533" i="3"/>
  <c r="C146" i="71"/>
  <c r="D146" i="71" s="1"/>
  <c r="C68" i="70"/>
  <c r="D93" i="70"/>
  <c r="D114" i="70"/>
  <c r="D57" i="70"/>
  <c r="D60" i="70"/>
  <c r="D214" i="70"/>
  <c r="D90" i="70"/>
  <c r="D40" i="70"/>
  <c r="D35" i="70"/>
  <c r="D183" i="70"/>
  <c r="D31" i="70"/>
  <c r="D207" i="70"/>
  <c r="D230" i="70"/>
  <c r="D51" i="70"/>
  <c r="D73" i="70"/>
  <c r="D196" i="70"/>
  <c r="D212" i="70"/>
  <c r="D229" i="70"/>
  <c r="D235" i="70"/>
  <c r="C133" i="71"/>
  <c r="D133" i="71" s="1"/>
  <c r="C14" i="70"/>
  <c r="C217" i="71"/>
  <c r="D217" i="71" s="1"/>
  <c r="C106" i="70"/>
  <c r="AE358" i="3"/>
  <c r="C198" i="71"/>
  <c r="D198" i="71" s="1"/>
  <c r="C89" i="70"/>
  <c r="C194" i="71"/>
  <c r="D194" i="71" s="1"/>
  <c r="C59" i="70"/>
  <c r="C144" i="71"/>
  <c r="D144" i="71" s="1"/>
  <c r="C50" i="70"/>
  <c r="C189" i="71"/>
  <c r="D189" i="71" s="1"/>
  <c r="C109" i="70"/>
  <c r="C222" i="71"/>
  <c r="D222" i="71" s="1"/>
  <c r="C27" i="70"/>
  <c r="C195" i="71"/>
  <c r="D195" i="71" s="1"/>
  <c r="C12" i="70"/>
  <c r="AE528" i="3"/>
  <c r="C135" i="71"/>
  <c r="D135" i="71" s="1"/>
  <c r="C83" i="70"/>
  <c r="C199" i="71"/>
  <c r="D199" i="71" s="1"/>
  <c r="C103" i="70"/>
  <c r="D70" i="70"/>
  <c r="D62" i="70"/>
  <c r="D91" i="70"/>
  <c r="D132" i="70"/>
  <c r="D92" i="70"/>
  <c r="D232" i="70"/>
  <c r="D87" i="70"/>
  <c r="D74" i="70"/>
  <c r="D120" i="70"/>
  <c r="D210" i="70"/>
  <c r="D209" i="70"/>
  <c r="D218" i="70"/>
  <c r="D78" i="70"/>
  <c r="D133" i="70"/>
  <c r="D88" i="70"/>
  <c r="D208" i="70"/>
  <c r="D41" i="70"/>
  <c r="D46" i="70"/>
  <c r="D76" i="70"/>
  <c r="D117" i="70"/>
  <c r="D169" i="70"/>
  <c r="D43" i="70"/>
  <c r="D219" i="70"/>
  <c r="D222" i="70"/>
  <c r="D234" i="70"/>
  <c r="D94" i="70"/>
  <c r="D102" i="70"/>
  <c r="D42" i="70"/>
  <c r="D7" i="70"/>
  <c r="D211" i="70"/>
  <c r="D80" i="70"/>
  <c r="D206" i="70"/>
  <c r="X658" i="39"/>
  <c r="X599" i="39"/>
  <c r="X597" i="39" s="1"/>
  <c r="G4" i="1"/>
  <c r="X453" i="39"/>
  <c r="Z297" i="1"/>
  <c r="N71" i="44"/>
  <c r="Q191" i="5"/>
  <c r="AA191" i="1"/>
  <c r="Y191" i="5"/>
  <c r="E5" i="2"/>
  <c r="U297" i="1"/>
  <c r="L7" i="69"/>
  <c r="W463" i="3"/>
  <c r="W602" i="3" s="1"/>
  <c r="V463" i="3"/>
  <c r="V602" i="3" s="1"/>
  <c r="M463" i="3"/>
  <c r="M602" i="3" s="1"/>
  <c r="S191" i="1"/>
  <c r="Y298" i="2"/>
  <c r="Y297" i="2" s="1"/>
  <c r="Y557" i="2"/>
  <c r="Y556" i="2" s="1"/>
  <c r="P617" i="1"/>
  <c r="P524" i="1"/>
  <c r="P541" i="3"/>
  <c r="P617" i="3" s="1"/>
  <c r="N524" i="5"/>
  <c r="AA556" i="2"/>
  <c r="Y471" i="39"/>
  <c r="Y455" i="39" s="1"/>
  <c r="Y453" i="39" s="1"/>
  <c r="G555" i="5"/>
  <c r="P5" i="2"/>
  <c r="Y7" i="3"/>
  <c r="Y5" i="3" s="1"/>
  <c r="R613" i="5"/>
  <c r="R659" i="5" s="1"/>
  <c r="R65" i="44" s="1"/>
  <c r="AA463" i="3"/>
  <c r="AA602" i="3" s="1"/>
  <c r="S5" i="5"/>
  <c r="S4" i="5" s="1"/>
  <c r="AD7" i="3"/>
  <c r="E555" i="1"/>
  <c r="AB298" i="2"/>
  <c r="AB297" i="2" s="1"/>
  <c r="K5" i="3"/>
  <c r="AB457" i="3"/>
  <c r="AB601" i="3" s="1"/>
  <c r="D367" i="3"/>
  <c r="D558" i="3" s="1"/>
  <c r="AA349" i="3"/>
  <c r="S415" i="3"/>
  <c r="Y5" i="1"/>
  <c r="U610" i="39"/>
  <c r="U604" i="39" s="1"/>
  <c r="M610" i="39"/>
  <c r="M604" i="39" s="1"/>
  <c r="D524" i="2"/>
  <c r="O407" i="3"/>
  <c r="M7" i="69"/>
  <c r="K7" i="69"/>
  <c r="P463" i="3"/>
  <c r="P602" i="3" s="1"/>
  <c r="P613" i="1"/>
  <c r="P659" i="1" s="1"/>
  <c r="P66" i="44" s="1"/>
  <c r="P555" i="5"/>
  <c r="O576" i="3"/>
  <c r="E456" i="1"/>
  <c r="AA524" i="1"/>
  <c r="G7" i="3"/>
  <c r="T613" i="5"/>
  <c r="T659" i="5" s="1"/>
  <c r="T65" i="44" s="1"/>
  <c r="F599" i="39"/>
  <c r="F597" i="39" s="1"/>
  <c r="AD524" i="5"/>
  <c r="Z5" i="5"/>
  <c r="U604" i="5"/>
  <c r="U658" i="5" s="1"/>
  <c r="U45" i="44" s="1"/>
  <c r="L624" i="5"/>
  <c r="L660" i="5" s="1"/>
  <c r="L85" i="44" s="1"/>
  <c r="E7" i="3"/>
  <c r="K613" i="1"/>
  <c r="K659" i="1" s="1"/>
  <c r="K66" i="44" s="1"/>
  <c r="AD613" i="1"/>
  <c r="AD659" i="1" s="1"/>
  <c r="AD66" i="44" s="1"/>
  <c r="AC457" i="3"/>
  <c r="G604" i="5"/>
  <c r="G658" i="5" s="1"/>
  <c r="G45" i="44" s="1"/>
  <c r="H599" i="41"/>
  <c r="H597" i="41" s="1"/>
  <c r="I600" i="2"/>
  <c r="N478" i="3"/>
  <c r="N606" i="3" s="1"/>
  <c r="G269" i="3"/>
  <c r="G543" i="3" s="1"/>
  <c r="Q257" i="1"/>
  <c r="AA298" i="2"/>
  <c r="AA297" i="2" s="1"/>
  <c r="H191" i="5"/>
  <c r="C191" i="1"/>
  <c r="AE7" i="2"/>
  <c r="M524" i="2"/>
  <c r="K524" i="5"/>
  <c r="C613" i="5"/>
  <c r="C659" i="5" s="1"/>
  <c r="C65" i="44" s="1"/>
  <c r="W613" i="5"/>
  <c r="W659" i="5" s="1"/>
  <c r="W65" i="44" s="1"/>
  <c r="Z297" i="2"/>
  <c r="X555" i="1"/>
  <c r="M18" i="67"/>
  <c r="M59" i="67" s="1"/>
  <c r="K28" i="66"/>
  <c r="R29" i="66" s="1"/>
  <c r="S29" i="66" s="1"/>
  <c r="AD7" i="69"/>
  <c r="N7" i="69"/>
  <c r="AE463" i="2"/>
  <c r="AE602" i="2" s="1"/>
  <c r="AD457" i="3"/>
  <c r="U349" i="3"/>
  <c r="I18" i="67"/>
  <c r="I59" i="67" s="1"/>
  <c r="K457" i="3"/>
  <c r="Y457" i="3"/>
  <c r="S463" i="3"/>
  <c r="S602" i="3" s="1"/>
  <c r="K463" i="3"/>
  <c r="K602" i="3" s="1"/>
  <c r="L457" i="3"/>
  <c r="Q191" i="1"/>
  <c r="O463" i="3"/>
  <c r="O602" i="3" s="1"/>
  <c r="M457" i="3"/>
  <c r="M601" i="3" s="1"/>
  <c r="R7" i="69"/>
  <c r="R57" i="69" s="1"/>
  <c r="D463" i="3"/>
  <c r="D602" i="3" s="1"/>
  <c r="X463" i="3"/>
  <c r="X602" i="3" s="1"/>
  <c r="E299" i="2"/>
  <c r="E298" i="2" s="1"/>
  <c r="H463" i="3"/>
  <c r="H602" i="3" s="1"/>
  <c r="I4" i="1"/>
  <c r="P624" i="5"/>
  <c r="P660" i="5" s="1"/>
  <c r="P85" i="44" s="1"/>
  <c r="O633" i="3"/>
  <c r="O661" i="3" s="1"/>
  <c r="U615" i="1"/>
  <c r="U613" i="1" s="1"/>
  <c r="U659" i="1" s="1"/>
  <c r="U66" i="44" s="1"/>
  <c r="AA613" i="1"/>
  <c r="AA659" i="1" s="1"/>
  <c r="AA66" i="44" s="1"/>
  <c r="AE471" i="39"/>
  <c r="AE455" i="39" s="1"/>
  <c r="G5" i="5"/>
  <c r="G457" i="3"/>
  <c r="K5" i="1"/>
  <c r="AD613" i="5"/>
  <c r="AD659" i="5" s="1"/>
  <c r="AD65" i="44" s="1"/>
  <c r="R524" i="5"/>
  <c r="O557" i="2"/>
  <c r="O556" i="2" s="1"/>
  <c r="P524" i="5"/>
  <c r="X557" i="2"/>
  <c r="X556" i="2" s="1"/>
  <c r="E524" i="5"/>
  <c r="P257" i="1"/>
  <c r="P191" i="1" s="1"/>
  <c r="J524" i="2"/>
  <c r="F600" i="2"/>
  <c r="AA524" i="2"/>
  <c r="Y7" i="69"/>
  <c r="Y57" i="69" s="1"/>
  <c r="K17" i="68"/>
  <c r="M617" i="1"/>
  <c r="M524" i="1"/>
  <c r="J615" i="5"/>
  <c r="J613" i="5" s="1"/>
  <c r="J659" i="5" s="1"/>
  <c r="J65" i="44" s="1"/>
  <c r="J524" i="5"/>
  <c r="AE524" i="1"/>
  <c r="P257" i="3"/>
  <c r="P457" i="3"/>
  <c r="I601" i="1"/>
  <c r="I600" i="1" s="1"/>
  <c r="R7" i="3"/>
  <c r="H600" i="1"/>
  <c r="S613" i="5"/>
  <c r="S659" i="5" s="1"/>
  <c r="S65" i="44" s="1"/>
  <c r="AA457" i="3"/>
  <c r="R5" i="2"/>
  <c r="E541" i="3"/>
  <c r="E617" i="3" s="1"/>
  <c r="Y269" i="3"/>
  <c r="Y543" i="3" s="1"/>
  <c r="X478" i="3"/>
  <c r="X606" i="3" s="1"/>
  <c r="AB565" i="3"/>
  <c r="AB628" i="3" s="1"/>
  <c r="C191" i="5"/>
  <c r="N297" i="2"/>
  <c r="AD299" i="2"/>
  <c r="K28" i="68"/>
  <c r="F7" i="69"/>
  <c r="O7" i="69"/>
  <c r="O57" i="69" s="1"/>
  <c r="G7" i="69"/>
  <c r="W7" i="69"/>
  <c r="S5" i="1"/>
  <c r="S4" i="1" s="1"/>
  <c r="V524" i="5"/>
  <c r="K5" i="5"/>
  <c r="O624" i="5"/>
  <c r="O660" i="5" s="1"/>
  <c r="O85" i="44" s="1"/>
  <c r="F604" i="5"/>
  <c r="F658" i="5" s="1"/>
  <c r="F45" i="44" s="1"/>
  <c r="G5" i="3"/>
  <c r="F456" i="2"/>
  <c r="O624" i="1"/>
  <c r="O660" i="1" s="1"/>
  <c r="O86" i="44" s="1"/>
  <c r="U524" i="5"/>
  <c r="O457" i="3"/>
  <c r="C5" i="3"/>
  <c r="AC471" i="39"/>
  <c r="AC455" i="39" s="1"/>
  <c r="AC453" i="39" s="1"/>
  <c r="C524" i="5"/>
  <c r="AE524" i="5"/>
  <c r="J5" i="2"/>
  <c r="V613" i="5"/>
  <c r="V659" i="5" s="1"/>
  <c r="V65" i="44" s="1"/>
  <c r="L7" i="3"/>
  <c r="M257" i="1"/>
  <c r="M191" i="1" s="1"/>
  <c r="U557" i="2"/>
  <c r="U556" i="2" s="1"/>
  <c r="AB555" i="1"/>
  <c r="O599" i="41"/>
  <c r="O597" i="41" s="1"/>
  <c r="U613" i="5"/>
  <c r="U659" i="5" s="1"/>
  <c r="U65" i="44" s="1"/>
  <c r="Q524" i="5"/>
  <c r="T471" i="39"/>
  <c r="T455" i="39" s="1"/>
  <c r="T453" i="39" s="1"/>
  <c r="R457" i="3"/>
  <c r="D471" i="5"/>
  <c r="S5" i="2"/>
  <c r="G625" i="65"/>
  <c r="G624" i="65" s="1"/>
  <c r="G660" i="65" s="1"/>
  <c r="M7" i="3"/>
  <c r="O30" i="67"/>
  <c r="D301" i="3"/>
  <c r="D300" i="3" s="1"/>
  <c r="Q367" i="3"/>
  <c r="Q558" i="3" s="1"/>
  <c r="D257" i="1"/>
  <c r="D191" i="1" s="1"/>
  <c r="J7" i="69"/>
  <c r="C613" i="1"/>
  <c r="C659" i="1" s="1"/>
  <c r="C66" i="44" s="1"/>
  <c r="AE613" i="5"/>
  <c r="AE659" i="5" s="1"/>
  <c r="AE65" i="44" s="1"/>
  <c r="AC524" i="5"/>
  <c r="AB5" i="1"/>
  <c r="AD5" i="2"/>
  <c r="M5" i="2"/>
  <c r="AB624" i="1"/>
  <c r="AB660" i="1" s="1"/>
  <c r="AB86" i="44" s="1"/>
  <c r="T524" i="5"/>
  <c r="Q613" i="5"/>
  <c r="Q659" i="5" s="1"/>
  <c r="Q65" i="44" s="1"/>
  <c r="P5" i="5"/>
  <c r="AA5" i="5"/>
  <c r="AE463" i="5"/>
  <c r="AE602" i="5" s="1"/>
  <c r="D604" i="5"/>
  <c r="D658" i="5" s="1"/>
  <c r="D45" i="44" s="1"/>
  <c r="AB555" i="5"/>
  <c r="U269" i="3"/>
  <c r="U543" i="3" s="1"/>
  <c r="V367" i="3"/>
  <c r="V558" i="3" s="1"/>
  <c r="U301" i="3"/>
  <c r="U300" i="3" s="1"/>
  <c r="V297" i="5"/>
  <c r="T7" i="69"/>
  <c r="K16" i="68"/>
  <c r="F7" i="68"/>
  <c r="S7" i="69"/>
  <c r="S57" i="69" s="1"/>
  <c r="M567" i="3"/>
  <c r="M565" i="3" s="1"/>
  <c r="M628" i="3" s="1"/>
  <c r="M399" i="3"/>
  <c r="Q7" i="69"/>
  <c r="U7" i="69"/>
  <c r="U57" i="69" s="1"/>
  <c r="AC63" i="67"/>
  <c r="E30" i="67"/>
  <c r="E94" i="67" s="1"/>
  <c r="AE5" i="2"/>
  <c r="K17" i="66"/>
  <c r="R21" i="66" s="1"/>
  <c r="S21" i="66" s="1"/>
  <c r="G24" i="68"/>
  <c r="G5" i="68" s="1"/>
  <c r="G24" i="66"/>
  <c r="X7" i="69"/>
  <c r="X57" i="69" s="1"/>
  <c r="AC90" i="67"/>
  <c r="M57" i="69"/>
  <c r="K57" i="69"/>
  <c r="J57" i="69"/>
  <c r="Q456" i="1"/>
  <c r="Q601" i="1"/>
  <c r="Q600" i="1" s="1"/>
  <c r="F615" i="5"/>
  <c r="F613" i="5" s="1"/>
  <c r="F659" i="5" s="1"/>
  <c r="F65" i="44" s="1"/>
  <c r="F524" i="5"/>
  <c r="E57" i="69"/>
  <c r="H57" i="69"/>
  <c r="T94" i="67"/>
  <c r="AD57" i="69"/>
  <c r="AB658" i="39"/>
  <c r="AB599" i="39"/>
  <c r="AB597" i="39" s="1"/>
  <c r="U599" i="39"/>
  <c r="U597" i="39" s="1"/>
  <c r="U658" i="39"/>
  <c r="M658" i="39"/>
  <c r="M599" i="39"/>
  <c r="M597" i="39" s="1"/>
  <c r="F57" i="69"/>
  <c r="G57" i="69"/>
  <c r="Q524" i="1"/>
  <c r="Q615" i="1"/>
  <c r="Q613" i="1" s="1"/>
  <c r="Q659" i="1" s="1"/>
  <c r="Q66" i="44" s="1"/>
  <c r="Q57" i="69"/>
  <c r="U25" i="69"/>
  <c r="U25" i="67"/>
  <c r="O94" i="67"/>
  <c r="L580" i="3"/>
  <c r="L637" i="3" s="1"/>
  <c r="M28" i="69"/>
  <c r="M28" i="67"/>
  <c r="H122" i="3"/>
  <c r="V269" i="3"/>
  <c r="V543" i="3" s="1"/>
  <c r="AF28" i="69"/>
  <c r="AF28" i="67"/>
  <c r="T579" i="3"/>
  <c r="T636" i="3" s="1"/>
  <c r="U27" i="69"/>
  <c r="U27" i="67"/>
  <c r="E383" i="3"/>
  <c r="AE4" i="65"/>
  <c r="E32" i="66"/>
  <c r="E5" i="66" s="1"/>
  <c r="E2" i="68" s="1"/>
  <c r="AB27" i="69"/>
  <c r="AB27" i="67"/>
  <c r="M25" i="69"/>
  <c r="M25" i="67"/>
  <c r="K25" i="69"/>
  <c r="K24" i="69" s="1"/>
  <c r="K59" i="69" s="1"/>
  <c r="K25" i="67"/>
  <c r="AD25" i="69"/>
  <c r="AD25" i="67"/>
  <c r="Y27" i="69"/>
  <c r="Y27" i="67"/>
  <c r="X269" i="3"/>
  <c r="X543" i="3" s="1"/>
  <c r="X541" i="3" s="1"/>
  <c r="X617" i="3" s="1"/>
  <c r="F577" i="3"/>
  <c r="F634" i="3" s="1"/>
  <c r="G25" i="69"/>
  <c r="G25" i="67"/>
  <c r="N579" i="3"/>
  <c r="N636" i="3" s="1"/>
  <c r="O27" i="69"/>
  <c r="O27" i="67"/>
  <c r="Q25" i="69"/>
  <c r="Q25" i="67"/>
  <c r="M579" i="3"/>
  <c r="M636" i="3" s="1"/>
  <c r="N27" i="69"/>
  <c r="N27" i="67"/>
  <c r="P191" i="5"/>
  <c r="H18" i="67"/>
  <c r="H59" i="67" s="1"/>
  <c r="Y573" i="3"/>
  <c r="Y571" i="3" s="1"/>
  <c r="Y630" i="3" s="1"/>
  <c r="Y415" i="3"/>
  <c r="M11" i="67"/>
  <c r="M7" i="67" s="1"/>
  <c r="M58" i="67" s="1"/>
  <c r="G11" i="67"/>
  <c r="G7" i="67" s="1"/>
  <c r="G58" i="67" s="1"/>
  <c r="G92" i="67"/>
  <c r="AF7" i="69"/>
  <c r="T24" i="67"/>
  <c r="T60" i="67" s="1"/>
  <c r="AE636" i="2"/>
  <c r="AE633" i="2" s="1"/>
  <c r="AE661" i="2" s="1"/>
  <c r="AE104" i="44" s="1"/>
  <c r="AE576" i="2"/>
  <c r="K25" i="66"/>
  <c r="F24" i="66"/>
  <c r="AB18" i="67"/>
  <c r="AB59" i="67" s="1"/>
  <c r="I11" i="67"/>
  <c r="I7" i="67" s="1"/>
  <c r="I58" i="67" s="1"/>
  <c r="X18" i="67"/>
  <c r="X59" i="67" s="1"/>
  <c r="P92" i="67"/>
  <c r="P11" i="67"/>
  <c r="P7" i="67" s="1"/>
  <c r="P58" i="67" s="1"/>
  <c r="J11" i="67"/>
  <c r="J7" i="67" s="1"/>
  <c r="J58" i="67" s="1"/>
  <c r="J92" i="67"/>
  <c r="AC579" i="3"/>
  <c r="AC636" i="3" s="1"/>
  <c r="AD27" i="69"/>
  <c r="AD27" i="67"/>
  <c r="M580" i="3"/>
  <c r="M637" i="3" s="1"/>
  <c r="N28" i="69"/>
  <c r="N28" i="67"/>
  <c r="H478" i="3"/>
  <c r="H606" i="3" s="1"/>
  <c r="V25" i="69"/>
  <c r="V25" i="67"/>
  <c r="W27" i="69"/>
  <c r="W27" i="67"/>
  <c r="E559" i="3"/>
  <c r="E626" i="3" s="1"/>
  <c r="E580" i="3"/>
  <c r="E637" i="3" s="1"/>
  <c r="F28" i="69"/>
  <c r="F28" i="67"/>
  <c r="T580" i="3"/>
  <c r="T637" i="3" s="1"/>
  <c r="U28" i="69"/>
  <c r="U28" i="67"/>
  <c r="V580" i="3"/>
  <c r="V637" i="3" s="1"/>
  <c r="W28" i="69"/>
  <c r="W28" i="67"/>
  <c r="Y580" i="3"/>
  <c r="Y637" i="3" s="1"/>
  <c r="Z28" i="69"/>
  <c r="Z28" i="67"/>
  <c r="Q98" i="67"/>
  <c r="F32" i="66"/>
  <c r="P579" i="3"/>
  <c r="P636" i="3" s="1"/>
  <c r="Q27" i="69"/>
  <c r="Q27" i="67"/>
  <c r="Q24" i="67" s="1"/>
  <c r="Q60" i="67" s="1"/>
  <c r="AE191" i="1"/>
  <c r="G32" i="66"/>
  <c r="G5" i="66" s="1"/>
  <c r="L191" i="5"/>
  <c r="L4" i="5" s="1"/>
  <c r="K24" i="67"/>
  <c r="K60" i="67" s="1"/>
  <c r="E11" i="67"/>
  <c r="E7" i="67" s="1"/>
  <c r="E58" i="67" s="1"/>
  <c r="E92" i="67"/>
  <c r="T11" i="67"/>
  <c r="T7" i="67" s="1"/>
  <c r="T58" i="67" s="1"/>
  <c r="AE11" i="67"/>
  <c r="AE7" i="67" s="1"/>
  <c r="AE58" i="67" s="1"/>
  <c r="AE92" i="67"/>
  <c r="AD579" i="3"/>
  <c r="AE27" i="69"/>
  <c r="AE27" i="67"/>
  <c r="AD425" i="3"/>
  <c r="T173" i="3"/>
  <c r="T516" i="3"/>
  <c r="T515" i="3" s="1"/>
  <c r="T611" i="3" s="1"/>
  <c r="Y18" i="67"/>
  <c r="Y59" i="67" s="1"/>
  <c r="L11" i="67"/>
  <c r="L7" i="67" s="1"/>
  <c r="L58" i="67" s="1"/>
  <c r="AE636" i="1"/>
  <c r="AE633" i="1" s="1"/>
  <c r="AE661" i="1" s="1"/>
  <c r="AE106" i="44" s="1"/>
  <c r="AE576" i="1"/>
  <c r="H580" i="3"/>
  <c r="H637" i="3" s="1"/>
  <c r="I28" i="69"/>
  <c r="I28" i="67"/>
  <c r="K12" i="66"/>
  <c r="D11" i="66"/>
  <c r="D7" i="66" s="1"/>
  <c r="AD18" i="67"/>
  <c r="AD59" i="67" s="1"/>
  <c r="AE18" i="67"/>
  <c r="AE59" i="67" s="1"/>
  <c r="D11" i="67"/>
  <c r="D7" i="67" s="1"/>
  <c r="D58" i="67" s="1"/>
  <c r="T18" i="67"/>
  <c r="T59" i="67" s="1"/>
  <c r="T24" i="69"/>
  <c r="T59" i="69" s="1"/>
  <c r="K18" i="67"/>
  <c r="K59" i="67" s="1"/>
  <c r="I7" i="69"/>
  <c r="P7" i="69"/>
  <c r="R18" i="67"/>
  <c r="R59" i="67" s="1"/>
  <c r="AD11" i="67"/>
  <c r="AD7" i="67" s="1"/>
  <c r="AD58" i="67" s="1"/>
  <c r="AC92" i="67"/>
  <c r="AC11" i="67"/>
  <c r="AC7" i="67" s="1"/>
  <c r="AC58" i="67" s="1"/>
  <c r="AA11" i="67"/>
  <c r="AA7" i="67" s="1"/>
  <c r="AA58" i="67" s="1"/>
  <c r="Z18" i="67"/>
  <c r="Z59" i="67" s="1"/>
  <c r="L18" i="67"/>
  <c r="L59" i="67" s="1"/>
  <c r="F18" i="67"/>
  <c r="F59" i="67" s="1"/>
  <c r="R11" i="67"/>
  <c r="R7" i="67" s="1"/>
  <c r="R58" i="67" s="1"/>
  <c r="R92" i="67"/>
  <c r="AF18" i="67"/>
  <c r="AF59" i="67" s="1"/>
  <c r="L579" i="3"/>
  <c r="L636" i="3" s="1"/>
  <c r="M27" i="69"/>
  <c r="M27" i="67"/>
  <c r="E25" i="69"/>
  <c r="E25" i="67"/>
  <c r="Z25" i="69"/>
  <c r="Z25" i="67"/>
  <c r="O28" i="69"/>
  <c r="O28" i="67"/>
  <c r="AC25" i="69"/>
  <c r="AC25" i="67"/>
  <c r="L27" i="69"/>
  <c r="L24" i="69" s="1"/>
  <c r="L27" i="67"/>
  <c r="L24" i="67" s="1"/>
  <c r="L60" i="67" s="1"/>
  <c r="D580" i="3"/>
  <c r="D637" i="3" s="1"/>
  <c r="E28" i="69"/>
  <c r="E28" i="67"/>
  <c r="R25" i="69"/>
  <c r="R25" i="67"/>
  <c r="N25" i="69"/>
  <c r="N25" i="67"/>
  <c r="I580" i="3"/>
  <c r="I637" i="3" s="1"/>
  <c r="J28" i="69"/>
  <c r="J28" i="67"/>
  <c r="AE577" i="3"/>
  <c r="AE634" i="3" s="1"/>
  <c r="AF25" i="69"/>
  <c r="AF25" i="67"/>
  <c r="X577" i="3"/>
  <c r="X634" i="3" s="1"/>
  <c r="Y25" i="69"/>
  <c r="Y24" i="69" s="1"/>
  <c r="Y25" i="67"/>
  <c r="AE579" i="3"/>
  <c r="AE636" i="3" s="1"/>
  <c r="AF27" i="69"/>
  <c r="AF27" i="67"/>
  <c r="E579" i="3"/>
  <c r="E636" i="3" s="1"/>
  <c r="F27" i="69"/>
  <c r="F27" i="67"/>
  <c r="AD580" i="3"/>
  <c r="AD637" i="3" s="1"/>
  <c r="AE28" i="69"/>
  <c r="AE28" i="67"/>
  <c r="AE24" i="67" s="1"/>
  <c r="AE60" i="67" s="1"/>
  <c r="AA573" i="3"/>
  <c r="AA571" i="3" s="1"/>
  <c r="AA630" i="3" s="1"/>
  <c r="AA415" i="3"/>
  <c r="T57" i="69"/>
  <c r="N11" i="67"/>
  <c r="N7" i="67" s="1"/>
  <c r="N58" i="67" s="1"/>
  <c r="N92" i="67"/>
  <c r="AE57" i="69"/>
  <c r="O11" i="67"/>
  <c r="O7" i="67" s="1"/>
  <c r="O58" i="67" s="1"/>
  <c r="O92" i="67"/>
  <c r="U579" i="3"/>
  <c r="U636" i="3" s="1"/>
  <c r="V27" i="69"/>
  <c r="V27" i="67"/>
  <c r="L57" i="69"/>
  <c r="G579" i="3"/>
  <c r="G636" i="3" s="1"/>
  <c r="H27" i="69"/>
  <c r="H27" i="67"/>
  <c r="R580" i="3"/>
  <c r="R637" i="3" s="1"/>
  <c r="S28" i="69"/>
  <c r="S28" i="67"/>
  <c r="Z7" i="69"/>
  <c r="K12" i="68"/>
  <c r="K11" i="68" s="1"/>
  <c r="K7" i="68" s="1"/>
  <c r="D11" i="68"/>
  <c r="D7" i="68" s="1"/>
  <c r="D7" i="69"/>
  <c r="K27" i="68"/>
  <c r="D24" i="68"/>
  <c r="P24" i="67"/>
  <c r="P60" i="67" s="1"/>
  <c r="W11" i="67"/>
  <c r="W7" i="67" s="1"/>
  <c r="W58" i="67" s="1"/>
  <c r="W92" i="67"/>
  <c r="E18" i="67"/>
  <c r="E59" i="67" s="1"/>
  <c r="Q11" i="67"/>
  <c r="Q7" i="67" s="1"/>
  <c r="Q58" i="67" s="1"/>
  <c r="D18" i="68"/>
  <c r="K19" i="68"/>
  <c r="K18" i="68" s="1"/>
  <c r="N6" i="68" s="1"/>
  <c r="O18" i="67"/>
  <c r="O59" i="67" s="1"/>
  <c r="AB11" i="67"/>
  <c r="AB7" i="67" s="1"/>
  <c r="AB58" i="67" s="1"/>
  <c r="AC7" i="69"/>
  <c r="AA7" i="69"/>
  <c r="K30" i="66"/>
  <c r="U11" i="67"/>
  <c r="U7" i="67" s="1"/>
  <c r="U58" i="67" s="1"/>
  <c r="V11" i="67"/>
  <c r="V7" i="67" s="1"/>
  <c r="V58" i="67" s="1"/>
  <c r="V92" i="67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5" i="67"/>
  <c r="J25" i="69"/>
  <c r="J25" i="67"/>
  <c r="F25" i="69"/>
  <c r="F25" i="67"/>
  <c r="Q580" i="3"/>
  <c r="Q637" i="3" s="1"/>
  <c r="R28" i="69"/>
  <c r="R28" i="67"/>
  <c r="U580" i="3"/>
  <c r="U637" i="3" s="1"/>
  <c r="V28" i="69"/>
  <c r="V28" i="67"/>
  <c r="Y579" i="3"/>
  <c r="Y636" i="3" s="1"/>
  <c r="Z27" i="69"/>
  <c r="Z24" i="69" s="1"/>
  <c r="Z59" i="69" s="1"/>
  <c r="Z27" i="67"/>
  <c r="AA25" i="69"/>
  <c r="AA24" i="69" s="1"/>
  <c r="AA59" i="69" s="1"/>
  <c r="AA25" i="67"/>
  <c r="AA24" i="67" s="1"/>
  <c r="AA60" i="67" s="1"/>
  <c r="G28" i="69"/>
  <c r="G28" i="67"/>
  <c r="G24" i="67" s="1"/>
  <c r="G60" i="67" s="1"/>
  <c r="I579" i="3"/>
  <c r="I636" i="3" s="1"/>
  <c r="J27" i="69"/>
  <c r="J27" i="67"/>
  <c r="V577" i="3"/>
  <c r="V634" i="3" s="1"/>
  <c r="W25" i="69"/>
  <c r="W25" i="67"/>
  <c r="N577" i="3"/>
  <c r="N634" i="3" s="1"/>
  <c r="O25" i="69"/>
  <c r="O24" i="69" s="1"/>
  <c r="O59" i="69" s="1"/>
  <c r="O25" i="67"/>
  <c r="O24" i="67" s="1"/>
  <c r="O60" i="67" s="1"/>
  <c r="H25" i="69"/>
  <c r="H24" i="69" s="1"/>
  <c r="H59" i="69" s="1"/>
  <c r="H25" i="67"/>
  <c r="H24" i="67" s="1"/>
  <c r="H60" i="67" s="1"/>
  <c r="I27" i="69"/>
  <c r="I27" i="67"/>
  <c r="I24" i="67" s="1"/>
  <c r="I60" i="67" s="1"/>
  <c r="X27" i="69"/>
  <c r="X27" i="67"/>
  <c r="X24" i="67" s="1"/>
  <c r="X60" i="67" s="1"/>
  <c r="AE111" i="39"/>
  <c r="AE4" i="39" s="1"/>
  <c r="H31" i="66"/>
  <c r="H29" i="66" s="1"/>
  <c r="H5" i="66" s="1"/>
  <c r="H2" i="68" s="1"/>
  <c r="F11" i="67"/>
  <c r="F7" i="67" s="1"/>
  <c r="F58" i="67" s="1"/>
  <c r="F92" i="67"/>
  <c r="Y11" i="67"/>
  <c r="Y7" i="67" s="1"/>
  <c r="Y58" i="67" s="1"/>
  <c r="W18" i="67"/>
  <c r="W59" i="67" s="1"/>
  <c r="J18" i="67"/>
  <c r="J59" i="67" s="1"/>
  <c r="N57" i="69"/>
  <c r="AB25" i="69"/>
  <c r="AB25" i="67"/>
  <c r="AB24" i="67" s="1"/>
  <c r="AB60" i="67" s="1"/>
  <c r="AA577" i="3"/>
  <c r="AA634" i="3" s="1"/>
  <c r="X24" i="69"/>
  <c r="X59" i="69" s="1"/>
  <c r="Z11" i="67"/>
  <c r="Z7" i="67" s="1"/>
  <c r="Z58" i="67" s="1"/>
  <c r="X11" i="67"/>
  <c r="X7" i="67" s="1"/>
  <c r="X58" i="67" s="1"/>
  <c r="H92" i="67"/>
  <c r="H11" i="67"/>
  <c r="H7" i="67" s="1"/>
  <c r="H58" i="67" s="1"/>
  <c r="P18" i="67"/>
  <c r="P59" i="67" s="1"/>
  <c r="AF92" i="67"/>
  <c r="AF11" i="67"/>
  <c r="AF7" i="67" s="1"/>
  <c r="AF58" i="67" s="1"/>
  <c r="K27" i="66"/>
  <c r="R12" i="66" s="1"/>
  <c r="S12" i="66" s="1"/>
  <c r="D24" i="66"/>
  <c r="P24" i="69"/>
  <c r="P59" i="69" s="1"/>
  <c r="K25" i="68"/>
  <c r="F24" i="68"/>
  <c r="F5" i="68" s="1"/>
  <c r="W57" i="69"/>
  <c r="N18" i="67"/>
  <c r="N59" i="67" s="1"/>
  <c r="AA18" i="67"/>
  <c r="AA59" i="67" s="1"/>
  <c r="K11" i="67"/>
  <c r="K7" i="67" s="1"/>
  <c r="K58" i="67" s="1"/>
  <c r="K19" i="66"/>
  <c r="D18" i="66"/>
  <c r="S18" i="67"/>
  <c r="S59" i="67" s="1"/>
  <c r="AB7" i="69"/>
  <c r="S11" i="67"/>
  <c r="S7" i="67" s="1"/>
  <c r="S58" i="67" s="1"/>
  <c r="S92" i="67"/>
  <c r="V7" i="69"/>
  <c r="AE555" i="1"/>
  <c r="Y4" i="1"/>
  <c r="AE624" i="1"/>
  <c r="AE660" i="1" s="1"/>
  <c r="AE86" i="44" s="1"/>
  <c r="AA4" i="5"/>
  <c r="AD407" i="3"/>
  <c r="P407" i="3"/>
  <c r="P570" i="3"/>
  <c r="P568" i="3" s="1"/>
  <c r="P629" i="3" s="1"/>
  <c r="AC407" i="3"/>
  <c r="AB570" i="3"/>
  <c r="AB568" i="3" s="1"/>
  <c r="AB629" i="3" s="1"/>
  <c r="AB407" i="3"/>
  <c r="C567" i="3"/>
  <c r="C565" i="3" s="1"/>
  <c r="C628" i="3" s="1"/>
  <c r="C399" i="3"/>
  <c r="H567" i="3"/>
  <c r="H565" i="3" s="1"/>
  <c r="H628" i="3" s="1"/>
  <c r="H399" i="3"/>
  <c r="I4" i="65"/>
  <c r="AA367" i="3"/>
  <c r="AA558" i="3" s="1"/>
  <c r="Y367" i="3"/>
  <c r="Y558" i="3" s="1"/>
  <c r="K349" i="3"/>
  <c r="I555" i="65"/>
  <c r="I455" i="65" s="1"/>
  <c r="I453" i="65" s="1"/>
  <c r="N349" i="3"/>
  <c r="S555" i="65"/>
  <c r="S455" i="65" s="1"/>
  <c r="S453" i="65" s="1"/>
  <c r="AA301" i="3"/>
  <c r="AA300" i="3" s="1"/>
  <c r="AA299" i="3" s="1"/>
  <c r="AA557" i="3" s="1"/>
  <c r="Q297" i="2"/>
  <c r="C570" i="3"/>
  <c r="C568" i="3" s="1"/>
  <c r="C629" i="3" s="1"/>
  <c r="C407" i="3"/>
  <c r="M570" i="3"/>
  <c r="M568" i="3" s="1"/>
  <c r="M629" i="3" s="1"/>
  <c r="M407" i="3"/>
  <c r="Z570" i="3"/>
  <c r="Z568" i="3" s="1"/>
  <c r="Z629" i="3" s="1"/>
  <c r="Z407" i="3"/>
  <c r="J570" i="3"/>
  <c r="J568" i="3" s="1"/>
  <c r="J629" i="3" s="1"/>
  <c r="J407" i="3"/>
  <c r="Q565" i="3"/>
  <c r="Q628" i="3" s="1"/>
  <c r="X565" i="3"/>
  <c r="X628" i="3" s="1"/>
  <c r="O297" i="2"/>
  <c r="O4" i="2" s="1"/>
  <c r="M562" i="3"/>
  <c r="M627" i="3" s="1"/>
  <c r="L391" i="3"/>
  <c r="R556" i="2"/>
  <c r="I298" i="2"/>
  <c r="I297" i="2" s="1"/>
  <c r="I4" i="2" s="1"/>
  <c r="Q557" i="2"/>
  <c r="Q556" i="2" s="1"/>
  <c r="E557" i="2"/>
  <c r="E556" i="2" s="1"/>
  <c r="E625" i="2" s="1"/>
  <c r="E624" i="2" s="1"/>
  <c r="E660" i="2" s="1"/>
  <c r="Y349" i="3"/>
  <c r="T557" i="2"/>
  <c r="T556" i="2" s="1"/>
  <c r="T625" i="2" s="1"/>
  <c r="T624" i="2" s="1"/>
  <c r="T660" i="2" s="1"/>
  <c r="T91" i="44" s="1"/>
  <c r="T298" i="2"/>
  <c r="T297" i="2" s="1"/>
  <c r="U63" i="67" s="1"/>
  <c r="V298" i="2"/>
  <c r="V297" i="2" s="1"/>
  <c r="V4" i="2" s="1"/>
  <c r="F557" i="2"/>
  <c r="F556" i="2" s="1"/>
  <c r="F625" i="2" s="1"/>
  <c r="F624" i="2" s="1"/>
  <c r="F660" i="2" s="1"/>
  <c r="F91" i="44" s="1"/>
  <c r="F298" i="2"/>
  <c r="F297" i="2" s="1"/>
  <c r="F4" i="2" s="1"/>
  <c r="R298" i="2"/>
  <c r="R297" i="2" s="1"/>
  <c r="R4" i="2" s="1"/>
  <c r="U455" i="65"/>
  <c r="U453" i="65" s="1"/>
  <c r="W455" i="65"/>
  <c r="W453" i="65" s="1"/>
  <c r="C555" i="65"/>
  <c r="C455" i="65" s="1"/>
  <c r="C453" i="65" s="1"/>
  <c r="AC559" i="3"/>
  <c r="AC626" i="3" s="1"/>
  <c r="I349" i="3"/>
  <c r="U299" i="3"/>
  <c r="U557" i="3" s="1"/>
  <c r="I391" i="3"/>
  <c r="R367" i="3"/>
  <c r="R558" i="3" s="1"/>
  <c r="AD367" i="3"/>
  <c r="AD558" i="3" s="1"/>
  <c r="AD568" i="3"/>
  <c r="AD629" i="3" s="1"/>
  <c r="AB367" i="3"/>
  <c r="AB558" i="3" s="1"/>
  <c r="D349" i="3"/>
  <c r="D299" i="3" s="1"/>
  <c r="AC383" i="3"/>
  <c r="S349" i="3"/>
  <c r="I562" i="3"/>
  <c r="I627" i="3" s="1"/>
  <c r="G565" i="3"/>
  <c r="G628" i="3" s="1"/>
  <c r="K4" i="2"/>
  <c r="AC4" i="5"/>
  <c r="J298" i="2"/>
  <c r="J297" i="2" s="1"/>
  <c r="J4" i="2" s="1"/>
  <c r="E555" i="5"/>
  <c r="X455" i="65"/>
  <c r="X453" i="65" s="1"/>
  <c r="D4" i="65"/>
  <c r="E624" i="5"/>
  <c r="E660" i="5" s="1"/>
  <c r="E85" i="44" s="1"/>
  <c r="E297" i="2"/>
  <c r="E4" i="2" s="1"/>
  <c r="Q455" i="65"/>
  <c r="Q453" i="65" s="1"/>
  <c r="G367" i="3"/>
  <c r="G558" i="3" s="1"/>
  <c r="AD4" i="1"/>
  <c r="V567" i="3"/>
  <c r="V565" i="3" s="1"/>
  <c r="V628" i="3" s="1"/>
  <c r="V399" i="3"/>
  <c r="Y570" i="3"/>
  <c r="Y568" i="3" s="1"/>
  <c r="Y629" i="3" s="1"/>
  <c r="Y407" i="3"/>
  <c r="D617" i="1"/>
  <c r="D613" i="1" s="1"/>
  <c r="D659" i="1" s="1"/>
  <c r="D66" i="44" s="1"/>
  <c r="D71" i="44" s="1"/>
  <c r="D524" i="1"/>
  <c r="T543" i="1"/>
  <c r="T541" i="1" s="1"/>
  <c r="T257" i="1"/>
  <c r="T191" i="1" s="1"/>
  <c r="T4" i="1" s="1"/>
  <c r="J257" i="1"/>
  <c r="J191" i="1" s="1"/>
  <c r="J4" i="1" s="1"/>
  <c r="R191" i="1"/>
  <c r="AB257" i="1"/>
  <c r="AB191" i="1" s="1"/>
  <c r="J617" i="1"/>
  <c r="J524" i="1"/>
  <c r="F524" i="1"/>
  <c r="J613" i="1"/>
  <c r="J659" i="1" s="1"/>
  <c r="J66" i="44" s="1"/>
  <c r="M613" i="1"/>
  <c r="M659" i="1" s="1"/>
  <c r="M66" i="44" s="1"/>
  <c r="E257" i="1"/>
  <c r="E191" i="1" s="1"/>
  <c r="E4" i="1" s="1"/>
  <c r="AE4" i="1"/>
  <c r="E257" i="3"/>
  <c r="G524" i="1"/>
  <c r="C524" i="1"/>
  <c r="F613" i="1"/>
  <c r="F659" i="1" s="1"/>
  <c r="F66" i="44" s="1"/>
  <c r="X257" i="3"/>
  <c r="Y98" i="67" s="1"/>
  <c r="Q257" i="3"/>
  <c r="R98" i="67" s="1"/>
  <c r="S524" i="1"/>
  <c r="V524" i="1"/>
  <c r="I524" i="1"/>
  <c r="O524" i="1"/>
  <c r="S613" i="1"/>
  <c r="S659" i="1" s="1"/>
  <c r="S66" i="44" s="1"/>
  <c r="S71" i="44" s="1"/>
  <c r="I613" i="1"/>
  <c r="I659" i="1" s="1"/>
  <c r="I66" i="44" s="1"/>
  <c r="O613" i="1"/>
  <c r="O659" i="1" s="1"/>
  <c r="O66" i="44" s="1"/>
  <c r="O71" i="44" s="1"/>
  <c r="V613" i="1"/>
  <c r="V659" i="1" s="1"/>
  <c r="V66" i="44" s="1"/>
  <c r="V71" i="44" s="1"/>
  <c r="AC71" i="44"/>
  <c r="R524" i="1"/>
  <c r="R615" i="1"/>
  <c r="R613" i="1" s="1"/>
  <c r="R659" i="1" s="1"/>
  <c r="R66" i="44" s="1"/>
  <c r="R71" i="44" s="1"/>
  <c r="AE71" i="44"/>
  <c r="AD71" i="44"/>
  <c r="W71" i="44"/>
  <c r="L4" i="1"/>
  <c r="O191" i="1"/>
  <c r="O4" i="1" s="1"/>
  <c r="G524" i="5"/>
  <c r="P613" i="5"/>
  <c r="P659" i="5" s="1"/>
  <c r="P65" i="44" s="1"/>
  <c r="P71" i="44" s="1"/>
  <c r="G613" i="5"/>
  <c r="G659" i="5" s="1"/>
  <c r="G65" i="44" s="1"/>
  <c r="X4" i="5"/>
  <c r="L524" i="5"/>
  <c r="W524" i="5"/>
  <c r="AB524" i="5"/>
  <c r="E613" i="5"/>
  <c r="E659" i="5" s="1"/>
  <c r="E65" i="44" s="1"/>
  <c r="S524" i="5"/>
  <c r="Q71" i="44"/>
  <c r="R4" i="5"/>
  <c r="D524" i="5"/>
  <c r="H455" i="5"/>
  <c r="E617" i="1"/>
  <c r="E613" i="1" s="1"/>
  <c r="E659" i="1" s="1"/>
  <c r="E66" i="44" s="1"/>
  <c r="E524" i="1"/>
  <c r="E455" i="1" s="1"/>
  <c r="Q4" i="1"/>
  <c r="E610" i="39"/>
  <c r="E604" i="39" s="1"/>
  <c r="E471" i="39"/>
  <c r="E455" i="39" s="1"/>
  <c r="E453" i="39" s="1"/>
  <c r="I509" i="3"/>
  <c r="I508" i="3" s="1"/>
  <c r="I610" i="3" s="1"/>
  <c r="I160" i="3"/>
  <c r="Z610" i="39"/>
  <c r="Z604" i="39" s="1"/>
  <c r="Z471" i="39"/>
  <c r="Z455" i="39" s="1"/>
  <c r="Z453" i="39" s="1"/>
  <c r="O610" i="39"/>
  <c r="O604" i="39" s="1"/>
  <c r="O471" i="39"/>
  <c r="O455" i="39" s="1"/>
  <c r="O453" i="39" s="1"/>
  <c r="Q610" i="39"/>
  <c r="Q604" i="39" s="1"/>
  <c r="Q471" i="39"/>
  <c r="Q455" i="39" s="1"/>
  <c r="Q453" i="39" s="1"/>
  <c r="J610" i="39"/>
  <c r="J604" i="39" s="1"/>
  <c r="J471" i="39"/>
  <c r="J455" i="39" s="1"/>
  <c r="J453" i="39" s="1"/>
  <c r="V509" i="3"/>
  <c r="V508" i="3" s="1"/>
  <c r="V610" i="3" s="1"/>
  <c r="V160" i="3"/>
  <c r="T478" i="3"/>
  <c r="T606" i="3" s="1"/>
  <c r="AD509" i="3"/>
  <c r="AD508" i="3" s="1"/>
  <c r="AD610" i="3" s="1"/>
  <c r="AD160" i="3"/>
  <c r="Z160" i="3"/>
  <c r="Z509" i="3"/>
  <c r="Z508" i="3" s="1"/>
  <c r="Z610" i="3" s="1"/>
  <c r="F509" i="3"/>
  <c r="F508" i="3" s="1"/>
  <c r="F610" i="3" s="1"/>
  <c r="F160" i="3"/>
  <c r="AD471" i="5"/>
  <c r="X122" i="3"/>
  <c r="H5" i="1"/>
  <c r="H4" i="1" s="1"/>
  <c r="V4" i="1"/>
  <c r="M5" i="3"/>
  <c r="AD456" i="1"/>
  <c r="Z456" i="1"/>
  <c r="E5" i="3"/>
  <c r="C5" i="5"/>
  <c r="C4" i="5" s="1"/>
  <c r="I5" i="3"/>
  <c r="D5" i="5"/>
  <c r="D4" i="5" s="1"/>
  <c r="H5" i="5"/>
  <c r="H4" i="5" s="1"/>
  <c r="N5" i="3"/>
  <c r="AE5" i="3"/>
  <c r="U5" i="3"/>
  <c r="V5" i="3"/>
  <c r="S5" i="3"/>
  <c r="V4" i="5"/>
  <c r="V601" i="5"/>
  <c r="V600" i="5" s="1"/>
  <c r="V456" i="5"/>
  <c r="V455" i="5" s="1"/>
  <c r="W5" i="3"/>
  <c r="X5" i="3"/>
  <c r="I456" i="2"/>
  <c r="U5" i="2"/>
  <c r="U4" i="2" s="1"/>
  <c r="AB5" i="2"/>
  <c r="Y5" i="2"/>
  <c r="Y4" i="2" s="1"/>
  <c r="T5" i="3"/>
  <c r="S600" i="5"/>
  <c r="S657" i="5" s="1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71" i="44" s="1"/>
  <c r="AB524" i="1"/>
  <c r="V301" i="3"/>
  <c r="V300" i="3" s="1"/>
  <c r="K415" i="3"/>
  <c r="F301" i="3"/>
  <c r="F300" i="3" s="1"/>
  <c r="Z615" i="1"/>
  <c r="Z613" i="1" s="1"/>
  <c r="Z659" i="1" s="1"/>
  <c r="Z66" i="44" s="1"/>
  <c r="Z71" i="44" s="1"/>
  <c r="Z524" i="1"/>
  <c r="H579" i="3"/>
  <c r="H425" i="3"/>
  <c r="AA71" i="44"/>
  <c r="G577" i="3"/>
  <c r="G425" i="3"/>
  <c r="P577" i="3"/>
  <c r="P425" i="3"/>
  <c r="C71" i="44"/>
  <c r="U71" i="44"/>
  <c r="O349" i="3"/>
  <c r="K191" i="1"/>
  <c r="K4" i="1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M71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Z98" i="67" s="1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H98" i="67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F541" i="3" s="1"/>
  <c r="F617" i="3" s="1"/>
  <c r="F257" i="3"/>
  <c r="M542" i="3"/>
  <c r="M541" i="3" s="1"/>
  <c r="M617" i="3" s="1"/>
  <c r="M257" i="3"/>
  <c r="N98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71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V257" i="3"/>
  <c r="W98" i="67" s="1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Q96" i="67" s="1"/>
  <c r="R301" i="3"/>
  <c r="R300" i="3" s="1"/>
  <c r="E349" i="3"/>
  <c r="L269" i="3"/>
  <c r="L543" i="3" s="1"/>
  <c r="AA516" i="3"/>
  <c r="AA515" i="3" s="1"/>
  <c r="AA611" i="3" s="1"/>
  <c r="AA173" i="3"/>
  <c r="E173" i="3"/>
  <c r="F31" i="67" s="1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541" i="3" s="1"/>
  <c r="U617" i="3" s="1"/>
  <c r="U257" i="3"/>
  <c r="V98" i="67" s="1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I96" i="67" s="1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71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8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C96" i="67" s="1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K31" i="67" s="1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Z299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V299" i="3" s="1"/>
  <c r="V557" i="3" s="1"/>
  <c r="V556" i="3" s="1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M531" i="3"/>
  <c r="M530" i="3" s="1"/>
  <c r="M615" i="3" s="1"/>
  <c r="M216" i="3"/>
  <c r="AC542" i="3"/>
  <c r="AC541" i="3" s="1"/>
  <c r="AC617" i="3" s="1"/>
  <c r="AC257" i="3"/>
  <c r="AD98" i="67" s="1"/>
  <c r="N301" i="3"/>
  <c r="N300" i="3" s="1"/>
  <c r="N299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541" i="3" s="1"/>
  <c r="C617" i="3" s="1"/>
  <c r="C257" i="3"/>
  <c r="D98" i="67" s="1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T96" i="67" s="1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AB98" i="67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J96" i="67" s="1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K299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S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H541" i="3" s="1"/>
  <c r="H617" i="3" s="1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E98" i="67" s="1"/>
  <c r="W542" i="3"/>
  <c r="W541" i="3" s="1"/>
  <c r="W617" i="3" s="1"/>
  <c r="W257" i="3"/>
  <c r="X98" i="67" s="1"/>
  <c r="X301" i="3"/>
  <c r="X300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G455" i="65"/>
  <c r="G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AE597" i="65" s="1"/>
  <c r="J625" i="65"/>
  <c r="J624" i="65" s="1"/>
  <c r="J660" i="65" s="1"/>
  <c r="J555" i="65"/>
  <c r="J455" i="65" s="1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654" i="65" s="1"/>
  <c r="I599" i="65"/>
  <c r="I597" i="65" s="1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456" i="2"/>
  <c r="AC455" i="1"/>
  <c r="J456" i="5"/>
  <c r="J455" i="5" s="1"/>
  <c r="S456" i="5"/>
  <c r="S455" i="5" s="1"/>
  <c r="S453" i="5" s="1"/>
  <c r="M298" i="2"/>
  <c r="M297" i="2" s="1"/>
  <c r="M4" i="2" s="1"/>
  <c r="M557" i="2"/>
  <c r="M556" i="2" s="1"/>
  <c r="AC4" i="1"/>
  <c r="X613" i="1"/>
  <c r="X659" i="1" s="1"/>
  <c r="X66" i="44" s="1"/>
  <c r="X71" i="44" s="1"/>
  <c r="K4" i="5"/>
  <c r="M600" i="3"/>
  <c r="M657" i="3" s="1"/>
  <c r="AC456" i="5"/>
  <c r="AC455" i="5" s="1"/>
  <c r="AC453" i="5" s="1"/>
  <c r="O5" i="5"/>
  <c r="O4" i="5" s="1"/>
  <c r="AE557" i="2"/>
  <c r="AE556" i="2" s="1"/>
  <c r="AE298" i="2"/>
  <c r="AE297" i="2" s="1"/>
  <c r="AE601" i="1"/>
  <c r="AE600" i="1" s="1"/>
  <c r="AE456" i="1"/>
  <c r="AE455" i="1" s="1"/>
  <c r="AE453" i="1" s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G455" i="5" s="1"/>
  <c r="G453" i="5" s="1"/>
  <c r="H657" i="5"/>
  <c r="H599" i="5"/>
  <c r="I657" i="2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M455" i="1" s="1"/>
  <c r="I625" i="2"/>
  <c r="I624" i="2" s="1"/>
  <c r="I660" i="2" s="1"/>
  <c r="I91" i="44" s="1"/>
  <c r="I555" i="2"/>
  <c r="I455" i="2" s="1"/>
  <c r="I601" i="5"/>
  <c r="I600" i="5" s="1"/>
  <c r="I456" i="5"/>
  <c r="I455" i="5" s="1"/>
  <c r="P557" i="2"/>
  <c r="P556" i="2" s="1"/>
  <c r="P298" i="2"/>
  <c r="P297" i="2" s="1"/>
  <c r="P4" i="2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AE456" i="5"/>
  <c r="AE455" i="5" s="1"/>
  <c r="K601" i="3"/>
  <c r="K600" i="3" s="1"/>
  <c r="K456" i="3"/>
  <c r="U601" i="2"/>
  <c r="U600" i="2" s="1"/>
  <c r="U456" i="2"/>
  <c r="AA601" i="2"/>
  <c r="AA600" i="2" s="1"/>
  <c r="AA456" i="2"/>
  <c r="N657" i="5"/>
  <c r="N599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91" i="44" s="1"/>
  <c r="O555" i="2"/>
  <c r="AD658" i="40"/>
  <c r="AD599" i="40"/>
  <c r="AD597" i="40" s="1"/>
  <c r="M601" i="2"/>
  <c r="M600" i="2" s="1"/>
  <c r="M456" i="2"/>
  <c r="X601" i="2"/>
  <c r="X600" i="2" s="1"/>
  <c r="X456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X91" i="44" s="1"/>
  <c r="X555" i="2"/>
  <c r="Y625" i="2"/>
  <c r="Y624" i="2" s="1"/>
  <c r="Y660" i="2" s="1"/>
  <c r="Y91" i="44" s="1"/>
  <c r="Y555" i="2"/>
  <c r="K658" i="41"/>
  <c r="K599" i="41"/>
  <c r="K597" i="41" s="1"/>
  <c r="E658" i="40"/>
  <c r="E599" i="40"/>
  <c r="E597" i="40" s="1"/>
  <c r="Y658" i="39"/>
  <c r="Y599" i="39"/>
  <c r="Y597" i="39" s="1"/>
  <c r="L456" i="5"/>
  <c r="L455" i="5" s="1"/>
  <c r="C601" i="2"/>
  <c r="C600" i="2" s="1"/>
  <c r="C456" i="2"/>
  <c r="Q601" i="5"/>
  <c r="Q600" i="5" s="1"/>
  <c r="Q456" i="5"/>
  <c r="Q455" i="5" s="1"/>
  <c r="AC601" i="3"/>
  <c r="AC600" i="3" s="1"/>
  <c r="AC456" i="3"/>
  <c r="F4" i="1"/>
  <c r="R601" i="2"/>
  <c r="R600" i="2" s="1"/>
  <c r="R456" i="2"/>
  <c r="AD455" i="1"/>
  <c r="N4" i="1"/>
  <c r="L5" i="2"/>
  <c r="AB4" i="2"/>
  <c r="T5" i="2"/>
  <c r="T5" i="5"/>
  <c r="T4" i="5" s="1"/>
  <c r="H5" i="2"/>
  <c r="H4" i="2" s="1"/>
  <c r="R601" i="5"/>
  <c r="R600" i="5" s="1"/>
  <c r="R456" i="5"/>
  <c r="R455" i="5" s="1"/>
  <c r="R453" i="5" s="1"/>
  <c r="J601" i="1"/>
  <c r="J600" i="1" s="1"/>
  <c r="J456" i="1"/>
  <c r="J455" i="1" s="1"/>
  <c r="C658" i="39"/>
  <c r="C599" i="39"/>
  <c r="C597" i="39" s="1"/>
  <c r="H658" i="40"/>
  <c r="H599" i="40"/>
  <c r="H597" i="40" s="1"/>
  <c r="S625" i="2"/>
  <c r="S624" i="2" s="1"/>
  <c r="S660" i="2" s="1"/>
  <c r="S91" i="44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K656" i="39"/>
  <c r="K48" i="44"/>
  <c r="L557" i="2"/>
  <c r="L556" i="2" s="1"/>
  <c r="L298" i="2"/>
  <c r="L297" i="2" s="1"/>
  <c r="M63" i="67" s="1"/>
  <c r="D601" i="1"/>
  <c r="D600" i="1" s="1"/>
  <c r="D456" i="1"/>
  <c r="D455" i="1" s="1"/>
  <c r="AB600" i="3"/>
  <c r="R625" i="2"/>
  <c r="R624" i="2" s="1"/>
  <c r="R660" i="2" s="1"/>
  <c r="R91" i="44" s="1"/>
  <c r="R555" i="2"/>
  <c r="AC657" i="1"/>
  <c r="AC599" i="1"/>
  <c r="AC597" i="1" s="1"/>
  <c r="X601" i="5"/>
  <c r="X600" i="5" s="1"/>
  <c r="X456" i="5"/>
  <c r="X455" i="5" s="1"/>
  <c r="X453" i="5" s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K455" i="1" s="1"/>
  <c r="Q656" i="41"/>
  <c r="Q50" i="44"/>
  <c r="I656" i="40"/>
  <c r="I49" i="44"/>
  <c r="AD656" i="39"/>
  <c r="AD48" i="44"/>
  <c r="I656" i="39"/>
  <c r="I48" i="44"/>
  <c r="U656" i="39"/>
  <c r="U48" i="44"/>
  <c r="V601" i="3"/>
  <c r="V600" i="3" s="1"/>
  <c r="V456" i="3"/>
  <c r="O601" i="3"/>
  <c r="O600" i="3" s="1"/>
  <c r="O456" i="3"/>
  <c r="U4" i="1"/>
  <c r="N5" i="2"/>
  <c r="N4" i="2" s="1"/>
  <c r="W4" i="1"/>
  <c r="C557" i="2"/>
  <c r="C556" i="2" s="1"/>
  <c r="C298" i="2"/>
  <c r="C297" i="2" s="1"/>
  <c r="E601" i="3"/>
  <c r="E600" i="3" s="1"/>
  <c r="E456" i="3"/>
  <c r="AD601" i="3"/>
  <c r="AD600" i="3" s="1"/>
  <c r="AD456" i="3"/>
  <c r="K456" i="5"/>
  <c r="K455" i="5" s="1"/>
  <c r="Z625" i="2"/>
  <c r="Z624" i="2" s="1"/>
  <c r="Z660" i="2" s="1"/>
  <c r="Z91" i="44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F555" i="2"/>
  <c r="F455" i="2" s="1"/>
  <c r="X5" i="2"/>
  <c r="X4" i="2" s="1"/>
  <c r="V625" i="2"/>
  <c r="V624" i="2" s="1"/>
  <c r="V660" i="2" s="1"/>
  <c r="V91" i="44" s="1"/>
  <c r="V555" i="2"/>
  <c r="O656" i="40"/>
  <c r="O49" i="44"/>
  <c r="S656" i="40"/>
  <c r="S49" i="44"/>
  <c r="V601" i="2"/>
  <c r="V600" i="2" s="1"/>
  <c r="V456" i="2"/>
  <c r="G601" i="1"/>
  <c r="G600" i="1" s="1"/>
  <c r="G456" i="1"/>
  <c r="G455" i="1" s="1"/>
  <c r="G453" i="1" s="1"/>
  <c r="D557" i="2"/>
  <c r="D556" i="2" s="1"/>
  <c r="D298" i="2"/>
  <c r="D297" i="2" s="1"/>
  <c r="D4" i="2" s="1"/>
  <c r="J601" i="3"/>
  <c r="J600" i="3" s="1"/>
  <c r="J456" i="3"/>
  <c r="AD5" i="3"/>
  <c r="E5" i="5"/>
  <c r="E4" i="5" s="1"/>
  <c r="N4" i="5"/>
  <c r="H455" i="1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Y657" i="1"/>
  <c r="AA5" i="3"/>
  <c r="F601" i="1"/>
  <c r="F600" i="1" s="1"/>
  <c r="F456" i="1"/>
  <c r="F455" i="1" s="1"/>
  <c r="AE456" i="2"/>
  <c r="Q625" i="2"/>
  <c r="Q624" i="2" s="1"/>
  <c r="Q660" i="2" s="1"/>
  <c r="Q91" i="44" s="1"/>
  <c r="Q555" i="2"/>
  <c r="AD657" i="1"/>
  <c r="AD599" i="1"/>
  <c r="AB625" i="2"/>
  <c r="AB624" i="2" s="1"/>
  <c r="AB660" i="2" s="1"/>
  <c r="AB91" i="44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91" i="44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91" i="44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AB4" i="1"/>
  <c r="P601" i="5"/>
  <c r="P600" i="5" s="1"/>
  <c r="P456" i="5"/>
  <c r="P455" i="5" s="1"/>
  <c r="AA601" i="5"/>
  <c r="AA600" i="5" s="1"/>
  <c r="AA456" i="5"/>
  <c r="AA455" i="5" s="1"/>
  <c r="AA453" i="5" s="1"/>
  <c r="Y601" i="3"/>
  <c r="Y600" i="3" s="1"/>
  <c r="Y456" i="3"/>
  <c r="P5" i="3"/>
  <c r="K71" i="44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O112" i="44"/>
  <c r="G601" i="3"/>
  <c r="G600" i="3" s="1"/>
  <c r="G456" i="3"/>
  <c r="J625" i="2"/>
  <c r="J624" i="2" s="1"/>
  <c r="J660" i="2" s="1"/>
  <c r="J91" i="44" s="1"/>
  <c r="J555" i="2"/>
  <c r="AC600" i="5"/>
  <c r="C601" i="5"/>
  <c r="C600" i="5" s="1"/>
  <c r="C456" i="5"/>
  <c r="C455" i="5" s="1"/>
  <c r="F5" i="5"/>
  <c r="F4" i="5" s="1"/>
  <c r="U658" i="41"/>
  <c r="U599" i="41"/>
  <c r="U597" i="41" s="1"/>
  <c r="Z4" i="2"/>
  <c r="U601" i="1"/>
  <c r="U600" i="1" s="1"/>
  <c r="U456" i="1"/>
  <c r="U455" i="1" s="1"/>
  <c r="W601" i="1"/>
  <c r="W600" i="1" s="1"/>
  <c r="W456" i="1"/>
  <c r="W455" i="1" s="1"/>
  <c r="O601" i="5"/>
  <c r="O600" i="5" s="1"/>
  <c r="O456" i="5"/>
  <c r="O455" i="5" s="1"/>
  <c r="E601" i="5"/>
  <c r="E600" i="5" s="1"/>
  <c r="E456" i="5"/>
  <c r="K600" i="5"/>
  <c r="Q658" i="40"/>
  <c r="Q599" i="40"/>
  <c r="Q597" i="40" s="1"/>
  <c r="Z4" i="1"/>
  <c r="M601" i="5"/>
  <c r="M600" i="5" s="1"/>
  <c r="M456" i="5"/>
  <c r="M455" i="5" s="1"/>
  <c r="I455" i="1"/>
  <c r="I453" i="1" s="1"/>
  <c r="R5" i="3"/>
  <c r="L601" i="3"/>
  <c r="L600" i="3" s="1"/>
  <c r="L456" i="3"/>
  <c r="C601" i="1"/>
  <c r="C600" i="1" s="1"/>
  <c r="C456" i="1"/>
  <c r="U5" i="5"/>
  <c r="U4" i="5" s="1"/>
  <c r="R4" i="1"/>
  <c r="AD601" i="5"/>
  <c r="AD600" i="5" s="1"/>
  <c r="AD456" i="5"/>
  <c r="AD455" i="5" s="1"/>
  <c r="H657" i="1"/>
  <c r="H599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P4" i="1" s="1"/>
  <c r="Q455" i="1"/>
  <c r="AA601" i="3"/>
  <c r="AA600" i="3" s="1"/>
  <c r="AA456" i="3"/>
  <c r="V455" i="1"/>
  <c r="AE600" i="2"/>
  <c r="AA601" i="1"/>
  <c r="AA600" i="1" s="1"/>
  <c r="AA456" i="1"/>
  <c r="AA455" i="1" s="1"/>
  <c r="X4" i="1"/>
  <c r="W5" i="2"/>
  <c r="W5" i="5"/>
  <c r="W4" i="5" s="1"/>
  <c r="AB5" i="5"/>
  <c r="AB4" i="5" s="1"/>
  <c r="AE5" i="5"/>
  <c r="AE4" i="5" s="1"/>
  <c r="C5" i="2"/>
  <c r="AA5" i="2"/>
  <c r="AA4" i="2" s="1"/>
  <c r="S4" i="2"/>
  <c r="AA5" i="1"/>
  <c r="AA4" i="1" s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Q601" i="3"/>
  <c r="Q600" i="3" s="1"/>
  <c r="Q456" i="3"/>
  <c r="L5" i="3"/>
  <c r="X524" i="1"/>
  <c r="Y601" i="5"/>
  <c r="Y600" i="5" s="1"/>
  <c r="Y456" i="5"/>
  <c r="Y455" i="5" s="1"/>
  <c r="D601" i="5"/>
  <c r="D600" i="5" s="1"/>
  <c r="D456" i="5"/>
  <c r="D455" i="5" s="1"/>
  <c r="D453" i="5" s="1"/>
  <c r="AE658" i="39"/>
  <c r="AE599" i="39"/>
  <c r="AE597" i="39" s="1"/>
  <c r="W456" i="3"/>
  <c r="T601" i="3"/>
  <c r="T600" i="3" s="1"/>
  <c r="T456" i="3"/>
  <c r="U601" i="3"/>
  <c r="U600" i="3" s="1"/>
  <c r="U456" i="3"/>
  <c r="M456" i="3"/>
  <c r="AB601" i="1"/>
  <c r="AB600" i="1" s="1"/>
  <c r="AB456" i="1"/>
  <c r="AB455" i="1" s="1"/>
  <c r="E657" i="1"/>
  <c r="P658" i="41"/>
  <c r="P599" i="41"/>
  <c r="P597" i="41" s="1"/>
  <c r="AC656" i="40"/>
  <c r="AC49" i="44"/>
  <c r="AB656" i="39"/>
  <c r="AB48" i="44"/>
  <c r="S656" i="39"/>
  <c r="S48" i="44"/>
  <c r="T601" i="1"/>
  <c r="T600" i="1" s="1"/>
  <c r="T456" i="1"/>
  <c r="M4" i="1"/>
  <c r="Y5" i="5"/>
  <c r="Y4" i="5" s="1"/>
  <c r="I5" i="5"/>
  <c r="I4" i="5" s="1"/>
  <c r="H625" i="2"/>
  <c r="H624" i="2" s="1"/>
  <c r="H660" i="2" s="1"/>
  <c r="H91" i="44" s="1"/>
  <c r="H555" i="2"/>
  <c r="P601" i="3"/>
  <c r="P600" i="3" s="1"/>
  <c r="P456" i="3"/>
  <c r="O601" i="1"/>
  <c r="O600" i="1" s="1"/>
  <c r="O456" i="1"/>
  <c r="O455" i="1" s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Z657" i="1"/>
  <c r="O601" i="2"/>
  <c r="O600" i="2" s="1"/>
  <c r="O456" i="2"/>
  <c r="N625" i="2"/>
  <c r="N624" i="2" s="1"/>
  <c r="N660" i="2" s="1"/>
  <c r="N91" i="44" s="1"/>
  <c r="N555" i="2"/>
  <c r="F601" i="5"/>
  <c r="F600" i="5" s="1"/>
  <c r="F456" i="5"/>
  <c r="F455" i="5" s="1"/>
  <c r="O656" i="41"/>
  <c r="O50" i="44"/>
  <c r="L656" i="40"/>
  <c r="L49" i="44"/>
  <c r="V656" i="40"/>
  <c r="V49" i="44"/>
  <c r="V656" i="39"/>
  <c r="V48" i="44"/>
  <c r="F656" i="39"/>
  <c r="F48" i="44"/>
  <c r="M656" i="39"/>
  <c r="M48" i="44"/>
  <c r="G658" i="41"/>
  <c r="G599" i="41"/>
  <c r="G597" i="41" s="1"/>
  <c r="Y524" i="1"/>
  <c r="Y455" i="1" s="1"/>
  <c r="Y453" i="1" s="1"/>
  <c r="G5" i="2"/>
  <c r="D601" i="3"/>
  <c r="D600" i="3" s="1"/>
  <c r="D456" i="3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R455" i="1" s="1"/>
  <c r="N455" i="5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Y657" i="2"/>
  <c r="I657" i="1"/>
  <c r="Y656" i="40"/>
  <c r="Y49" i="44"/>
  <c r="N656" i="40"/>
  <c r="N49" i="44"/>
  <c r="X656" i="39"/>
  <c r="X48" i="44"/>
  <c r="AE601" i="3"/>
  <c r="AE600" i="3" s="1"/>
  <c r="AE456" i="3"/>
  <c r="S601" i="1"/>
  <c r="S600" i="1" s="1"/>
  <c r="S456" i="1"/>
  <c r="R601" i="3"/>
  <c r="R600" i="3" s="1"/>
  <c r="R456" i="3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91" i="44" s="1"/>
  <c r="K555" i="2"/>
  <c r="P601" i="1"/>
  <c r="P600" i="1" s="1"/>
  <c r="P456" i="1"/>
  <c r="P455" i="1" s="1"/>
  <c r="Q5" i="5"/>
  <c r="Q4" i="5" s="1"/>
  <c r="Q657" i="1"/>
  <c r="V657" i="5"/>
  <c r="V599" i="5"/>
  <c r="AC5" i="3"/>
  <c r="V657" i="1"/>
  <c r="V599" i="1"/>
  <c r="X601" i="1"/>
  <c r="X600" i="1" s="1"/>
  <c r="X456" i="1"/>
  <c r="D656" i="40"/>
  <c r="D49" i="44"/>
  <c r="AB656" i="40"/>
  <c r="AB49" i="44"/>
  <c r="W656" i="41"/>
  <c r="W50" i="44"/>
  <c r="R2" i="1"/>
  <c r="Q2" i="1"/>
  <c r="R2" i="5"/>
  <c r="V2" i="1"/>
  <c r="AB2" i="1"/>
  <c r="H2" i="1"/>
  <c r="X2" i="5"/>
  <c r="Q2" i="5"/>
  <c r="N2" i="1"/>
  <c r="F2" i="5"/>
  <c r="T2" i="5"/>
  <c r="O2" i="1"/>
  <c r="J2" i="1"/>
  <c r="J2" i="5"/>
  <c r="N2" i="5"/>
  <c r="Z2" i="1"/>
  <c r="AC2" i="5"/>
  <c r="K2" i="1"/>
  <c r="D2" i="5"/>
  <c r="W2" i="1"/>
  <c r="M2" i="1"/>
  <c r="I2" i="1"/>
  <c r="Y2" i="5"/>
  <c r="I2" i="5"/>
  <c r="Y2" i="1"/>
  <c r="L2" i="1"/>
  <c r="AB2" i="5"/>
  <c r="AD2" i="1"/>
  <c r="AA2" i="5"/>
  <c r="L2" i="5"/>
  <c r="P2" i="5"/>
  <c r="AA2" i="1"/>
  <c r="V2" i="5"/>
  <c r="F2" i="1"/>
  <c r="T2" i="1"/>
  <c r="M2" i="5"/>
  <c r="AE2" i="39"/>
  <c r="K2" i="5"/>
  <c r="S2" i="1"/>
  <c r="AE2" i="1"/>
  <c r="H2" i="5"/>
  <c r="C2" i="5"/>
  <c r="U2" i="5"/>
  <c r="X2" i="1"/>
  <c r="S2" i="5"/>
  <c r="D2" i="1"/>
  <c r="AD2" i="5"/>
  <c r="E2" i="1"/>
  <c r="AC2" i="1"/>
  <c r="E2" i="5"/>
  <c r="AE2" i="5"/>
  <c r="G2" i="1"/>
  <c r="G2" i="5"/>
  <c r="W2" i="5"/>
  <c r="Z2" i="5"/>
  <c r="U2" i="1"/>
  <c r="P2" i="1"/>
  <c r="O2" i="5"/>
  <c r="K92" i="67" l="1"/>
  <c r="Z92" i="67"/>
  <c r="Y92" i="67"/>
  <c r="AB92" i="67"/>
  <c r="AA92" i="67"/>
  <c r="AD92" i="67"/>
  <c r="D92" i="67"/>
  <c r="L92" i="67"/>
  <c r="T92" i="67"/>
  <c r="F24" i="67"/>
  <c r="F60" i="67" s="1"/>
  <c r="X92" i="67"/>
  <c r="U92" i="67"/>
  <c r="Q92" i="67"/>
  <c r="I92" i="67"/>
  <c r="M92" i="67"/>
  <c r="G2" i="68"/>
  <c r="Q24" i="69"/>
  <c r="Q59" i="69" s="1"/>
  <c r="AC31" i="67"/>
  <c r="AA30" i="67"/>
  <c r="U31" i="67"/>
  <c r="U29" i="67" s="1"/>
  <c r="U61" i="67" s="1"/>
  <c r="N30" i="67"/>
  <c r="H30" i="67"/>
  <c r="F111" i="3"/>
  <c r="F30" i="67"/>
  <c r="R30" i="67"/>
  <c r="G30" i="67"/>
  <c r="K24" i="68"/>
  <c r="N7" i="68" s="1"/>
  <c r="AC24" i="69"/>
  <c r="AC59" i="69" s="1"/>
  <c r="I30" i="67"/>
  <c r="I94" i="67" s="1"/>
  <c r="X30" i="67"/>
  <c r="AC30" i="67"/>
  <c r="AB30" i="67"/>
  <c r="Q30" i="67"/>
  <c r="P30" i="67"/>
  <c r="Z31" i="67"/>
  <c r="Z29" i="67" s="1"/>
  <c r="Z61" i="67" s="1"/>
  <c r="M31" i="67"/>
  <c r="Z30" i="67"/>
  <c r="S30" i="67"/>
  <c r="K30" i="67"/>
  <c r="U30" i="67"/>
  <c r="U94" i="67" s="1"/>
  <c r="Y24" i="67"/>
  <c r="Y60" i="67" s="1"/>
  <c r="L96" i="67"/>
  <c r="AD31" i="67"/>
  <c r="M30" i="67"/>
  <c r="J30" i="67"/>
  <c r="AE96" i="67"/>
  <c r="AD30" i="67"/>
  <c r="AD29" i="67" s="1"/>
  <c r="AD61" i="67" s="1"/>
  <c r="Y30" i="67"/>
  <c r="Y94" i="67" s="1"/>
  <c r="J71" i="44"/>
  <c r="W24" i="69"/>
  <c r="W59" i="69" s="1"/>
  <c r="S634" i="3"/>
  <c r="S633" i="3" s="1"/>
  <c r="S661" i="3" s="1"/>
  <c r="S112" i="44" s="1"/>
  <c r="S576" i="3"/>
  <c r="H90" i="67"/>
  <c r="H63" i="67"/>
  <c r="AF90" i="67"/>
  <c r="AF63" i="67"/>
  <c r="AG63" i="67" s="1"/>
  <c r="AE300" i="3"/>
  <c r="C3" i="70"/>
  <c r="C193" i="71"/>
  <c r="D193" i="71" s="1"/>
  <c r="R90" i="67"/>
  <c r="R63" i="67"/>
  <c r="AA90" i="67"/>
  <c r="AA63" i="67"/>
  <c r="AB90" i="67"/>
  <c r="AB63" i="67"/>
  <c r="L90" i="67"/>
  <c r="L63" i="67"/>
  <c r="D83" i="70"/>
  <c r="D106" i="70"/>
  <c r="D116" i="70"/>
  <c r="X90" i="67"/>
  <c r="X63" i="67"/>
  <c r="J97" i="67"/>
  <c r="AC95" i="67"/>
  <c r="AC97" i="67"/>
  <c r="Q95" i="67"/>
  <c r="Q97" i="67"/>
  <c r="S24" i="69"/>
  <c r="T90" i="67"/>
  <c r="T63" i="67"/>
  <c r="Y90" i="67"/>
  <c r="Y63" i="67"/>
  <c r="D27" i="70"/>
  <c r="D50" i="70"/>
  <c r="D89" i="70"/>
  <c r="L97" i="67"/>
  <c r="AE95" i="67"/>
  <c r="AE97" i="67"/>
  <c r="O90" i="67"/>
  <c r="O63" i="67"/>
  <c r="V90" i="67"/>
  <c r="V63" i="67"/>
  <c r="D103" i="70"/>
  <c r="D14" i="70"/>
  <c r="D68" i="70"/>
  <c r="D131" i="70"/>
  <c r="D107" i="70"/>
  <c r="C1" i="71"/>
  <c r="D100" i="70"/>
  <c r="D90" i="67"/>
  <c r="D63" i="67"/>
  <c r="AD90" i="67"/>
  <c r="AD63" i="67"/>
  <c r="T97" i="67"/>
  <c r="I97" i="67"/>
  <c r="I90" i="67"/>
  <c r="I63" i="67"/>
  <c r="Z90" i="67"/>
  <c r="Z63" i="67"/>
  <c r="D12" i="70"/>
  <c r="D109" i="70"/>
  <c r="D59" i="70"/>
  <c r="D1" i="71"/>
  <c r="D105" i="70"/>
  <c r="D101" i="70"/>
  <c r="F98" i="67"/>
  <c r="Q613" i="3"/>
  <c r="Q659" i="3" s="1"/>
  <c r="Q72" i="44" s="1"/>
  <c r="AD557" i="2"/>
  <c r="AD556" i="2" s="1"/>
  <c r="AD298" i="2"/>
  <c r="AD297" i="2" s="1"/>
  <c r="AD4" i="2" s="1"/>
  <c r="E24" i="67"/>
  <c r="E60" i="67" s="1"/>
  <c r="Q599" i="1"/>
  <c r="Q597" i="1" s="1"/>
  <c r="R24" i="69"/>
  <c r="R59" i="69" s="1"/>
  <c r="R96" i="67"/>
  <c r="X96" i="67"/>
  <c r="P31" i="67"/>
  <c r="P29" i="67" s="1"/>
  <c r="P61" i="67" s="1"/>
  <c r="V96" i="67"/>
  <c r="H31" i="67"/>
  <c r="J31" i="67"/>
  <c r="J29" i="67" s="1"/>
  <c r="J61" i="67" s="1"/>
  <c r="G2" i="66"/>
  <c r="W24" i="67"/>
  <c r="W60" i="67" s="1"/>
  <c r="Q63" i="67"/>
  <c r="L31" i="67"/>
  <c r="Q4" i="2"/>
  <c r="H2" i="66"/>
  <c r="T5" i="69"/>
  <c r="AC24" i="67"/>
  <c r="AC60" i="67" s="1"/>
  <c r="G24" i="69"/>
  <c r="G5" i="69" s="1"/>
  <c r="AA96" i="67"/>
  <c r="AB31" i="67"/>
  <c r="N96" i="67"/>
  <c r="AA31" i="67"/>
  <c r="W31" i="67"/>
  <c r="Z24" i="67"/>
  <c r="Z60" i="67" s="1"/>
  <c r="AD24" i="67"/>
  <c r="AD60" i="67" s="1"/>
  <c r="M24" i="67"/>
  <c r="M60" i="67" s="1"/>
  <c r="E2" i="66"/>
  <c r="AE24" i="69"/>
  <c r="AE5" i="69" s="1"/>
  <c r="AD24" i="69"/>
  <c r="AD59" i="69" s="1"/>
  <c r="S59" i="69"/>
  <c r="S5" i="69"/>
  <c r="G98" i="67"/>
  <c r="AE98" i="67"/>
  <c r="U90" i="67"/>
  <c r="K5" i="68"/>
  <c r="N5" i="68"/>
  <c r="R5" i="69"/>
  <c r="M90" i="67"/>
  <c r="Y59" i="69"/>
  <c r="Y5" i="69"/>
  <c r="L59" i="69"/>
  <c r="L5" i="69"/>
  <c r="V32" i="67"/>
  <c r="AE94" i="67"/>
  <c r="R16" i="66"/>
  <c r="S16" i="66" s="1"/>
  <c r="R14" i="66"/>
  <c r="S14" i="66" s="1"/>
  <c r="K11" i="66"/>
  <c r="K7" i="66" s="1"/>
  <c r="X32" i="67"/>
  <c r="X95" i="67"/>
  <c r="S111" i="3"/>
  <c r="T31" i="67"/>
  <c r="T29" i="67" s="1"/>
  <c r="T61" i="67" s="1"/>
  <c r="K29" i="67"/>
  <c r="K61" i="67" s="1"/>
  <c r="K94" i="67"/>
  <c r="D5" i="68"/>
  <c r="V24" i="67"/>
  <c r="V60" i="67" s="1"/>
  <c r="AF57" i="69"/>
  <c r="AD5" i="69"/>
  <c r="Q90" i="67"/>
  <c r="T299" i="3"/>
  <c r="U111" i="3"/>
  <c r="V30" i="67"/>
  <c r="V95" i="67" s="1"/>
  <c r="V111" i="3"/>
  <c r="W30" i="67"/>
  <c r="D111" i="3"/>
  <c r="E31" i="67"/>
  <c r="E29" i="67" s="1"/>
  <c r="E61" i="67" s="1"/>
  <c r="Q31" i="67"/>
  <c r="K96" i="67"/>
  <c r="M29" i="67"/>
  <c r="M61" i="67" s="1"/>
  <c r="M94" i="67"/>
  <c r="Y191" i="3"/>
  <c r="Z96" i="67"/>
  <c r="Y96" i="67"/>
  <c r="J94" i="67"/>
  <c r="S31" i="67"/>
  <c r="S29" i="67" s="1"/>
  <c r="S61" i="67" s="1"/>
  <c r="O31" i="67"/>
  <c r="O29" i="67" s="1"/>
  <c r="O61" i="67" s="1"/>
  <c r="F71" i="44"/>
  <c r="U96" i="67"/>
  <c r="P96" i="67"/>
  <c r="I31" i="67"/>
  <c r="M96" i="67"/>
  <c r="AD94" i="67"/>
  <c r="G31" i="67"/>
  <c r="AE31" i="67"/>
  <c r="AE29" i="67" s="1"/>
  <c r="AE61" i="67" s="1"/>
  <c r="AA57" i="69"/>
  <c r="AA5" i="69"/>
  <c r="N24" i="67"/>
  <c r="N60" i="67" s="1"/>
  <c r="P57" i="69"/>
  <c r="P5" i="69"/>
  <c r="AD636" i="3"/>
  <c r="AD633" i="3" s="1"/>
  <c r="AD661" i="3" s="1"/>
  <c r="AD112" i="44" s="1"/>
  <c r="AD576" i="3"/>
  <c r="K31" i="66"/>
  <c r="R28" i="66" s="1"/>
  <c r="S28" i="66" s="1"/>
  <c r="M24" i="69"/>
  <c r="U24" i="67"/>
  <c r="U60" i="67" s="1"/>
  <c r="O5" i="69"/>
  <c r="E63" i="67"/>
  <c r="K5" i="69"/>
  <c r="J95" i="67"/>
  <c r="R95" i="67"/>
  <c r="R32" i="67"/>
  <c r="AF94" i="67"/>
  <c r="V57" i="69"/>
  <c r="V191" i="3"/>
  <c r="W96" i="67"/>
  <c r="F96" i="67"/>
  <c r="T95" i="67"/>
  <c r="O96" i="67"/>
  <c r="AA29" i="67"/>
  <c r="AA61" i="67" s="1"/>
  <c r="AA94" i="67"/>
  <c r="K111" i="3"/>
  <c r="L30" i="67"/>
  <c r="L95" i="67" s="1"/>
  <c r="X31" i="67"/>
  <c r="AB96" i="67"/>
  <c r="N94" i="67"/>
  <c r="H29" i="67"/>
  <c r="H61" i="67" s="1"/>
  <c r="H94" i="67"/>
  <c r="F94" i="67"/>
  <c r="F29" i="67"/>
  <c r="F61" i="67" s="1"/>
  <c r="V31" i="67"/>
  <c r="D31" i="67"/>
  <c r="R94" i="67"/>
  <c r="N95" i="67"/>
  <c r="AD96" i="67"/>
  <c r="G29" i="67"/>
  <c r="G61" i="67" s="1"/>
  <c r="G94" i="67"/>
  <c r="AA556" i="3"/>
  <c r="AA625" i="3" s="1"/>
  <c r="W5" i="69"/>
  <c r="AC57" i="69"/>
  <c r="AC5" i="69"/>
  <c r="Z57" i="69"/>
  <c r="Z5" i="69"/>
  <c r="V24" i="69"/>
  <c r="V59" i="69" s="1"/>
  <c r="T55" i="69"/>
  <c r="F24" i="69"/>
  <c r="AF24" i="67"/>
  <c r="AF60" i="67" s="1"/>
  <c r="N24" i="69"/>
  <c r="I57" i="69"/>
  <c r="I24" i="69"/>
  <c r="I59" i="69" s="1"/>
  <c r="F5" i="66"/>
  <c r="F2" i="66" s="1"/>
  <c r="AE111" i="44"/>
  <c r="U24" i="69"/>
  <c r="X5" i="69"/>
  <c r="H5" i="69"/>
  <c r="R22" i="66"/>
  <c r="S22" i="66" s="1"/>
  <c r="Z94" i="67"/>
  <c r="E96" i="67"/>
  <c r="S94" i="67"/>
  <c r="S599" i="5"/>
  <c r="S597" i="5" s="1"/>
  <c r="E455" i="5"/>
  <c r="E453" i="5" s="1"/>
  <c r="W455" i="5"/>
  <c r="AE4" i="2"/>
  <c r="H96" i="67"/>
  <c r="X29" i="67"/>
  <c r="X61" i="67" s="1"/>
  <c r="X94" i="67"/>
  <c r="G299" i="3"/>
  <c r="N31" i="67"/>
  <c r="N29" i="67" s="1"/>
  <c r="N61" i="67" s="1"/>
  <c r="F191" i="3"/>
  <c r="G96" i="67"/>
  <c r="AC94" i="67"/>
  <c r="O299" i="3"/>
  <c r="AB29" i="67"/>
  <c r="AB61" i="67" s="1"/>
  <c r="AB94" i="67"/>
  <c r="S96" i="67"/>
  <c r="Y31" i="67"/>
  <c r="Y29" i="67" s="1"/>
  <c r="Y61" i="67" s="1"/>
  <c r="R299" i="3"/>
  <c r="C111" i="3"/>
  <c r="D30" i="67"/>
  <c r="D95" i="67" s="1"/>
  <c r="R31" i="67"/>
  <c r="R29" i="67" s="1"/>
  <c r="R61" i="67" s="1"/>
  <c r="Q29" i="67"/>
  <c r="Q61" i="67" s="1"/>
  <c r="Q94" i="67"/>
  <c r="AF96" i="67"/>
  <c r="AF31" i="67"/>
  <c r="AF29" i="67" s="1"/>
  <c r="AF61" i="67" s="1"/>
  <c r="P94" i="67"/>
  <c r="AB57" i="69"/>
  <c r="K18" i="66"/>
  <c r="N6" i="66" s="1"/>
  <c r="R7" i="66"/>
  <c r="S7" i="66" s="1"/>
  <c r="AB24" i="69"/>
  <c r="AB59" i="69" s="1"/>
  <c r="J24" i="69"/>
  <c r="J24" i="67"/>
  <c r="J60" i="67" s="1"/>
  <c r="D57" i="69"/>
  <c r="S24" i="67"/>
  <c r="S60" i="67" s="1"/>
  <c r="AF24" i="69"/>
  <c r="AF59" i="69" s="1"/>
  <c r="R24" i="67"/>
  <c r="R60" i="67" s="1"/>
  <c r="E24" i="69"/>
  <c r="R10" i="66"/>
  <c r="S10" i="66" s="1"/>
  <c r="R6" i="66"/>
  <c r="S6" i="66" s="1"/>
  <c r="K24" i="66"/>
  <c r="N7" i="66" s="1"/>
  <c r="AE453" i="39"/>
  <c r="Q5" i="69"/>
  <c r="AD597" i="1"/>
  <c r="AD453" i="1"/>
  <c r="V453" i="1"/>
  <c r="N453" i="5"/>
  <c r="E91" i="44"/>
  <c r="D654" i="65"/>
  <c r="J599" i="65"/>
  <c r="J597" i="65" s="1"/>
  <c r="V298" i="3"/>
  <c r="V297" i="3" s="1"/>
  <c r="V4" i="3" s="1"/>
  <c r="J453" i="65"/>
  <c r="H599" i="65"/>
  <c r="H597" i="65" s="1"/>
  <c r="V453" i="65"/>
  <c r="AB299" i="3"/>
  <c r="AB298" i="3" s="1"/>
  <c r="AB297" i="3" s="1"/>
  <c r="F299" i="3"/>
  <c r="F298" i="3" s="1"/>
  <c r="F297" i="3" s="1"/>
  <c r="F4" i="3" s="1"/>
  <c r="AA298" i="3"/>
  <c r="AA297" i="3" s="1"/>
  <c r="D453" i="65"/>
  <c r="D597" i="65"/>
  <c r="AA624" i="3"/>
  <c r="AA660" i="3" s="1"/>
  <c r="AA92" i="44" s="1"/>
  <c r="I453" i="2"/>
  <c r="AA555" i="3"/>
  <c r="E555" i="2"/>
  <c r="T555" i="2"/>
  <c r="T455" i="2" s="1"/>
  <c r="L299" i="3"/>
  <c r="L557" i="3" s="1"/>
  <c r="L556" i="3" s="1"/>
  <c r="AC299" i="3"/>
  <c r="AC557" i="3" s="1"/>
  <c r="AC556" i="3" s="1"/>
  <c r="AB455" i="2"/>
  <c r="AB453" i="2" s="1"/>
  <c r="F453" i="2"/>
  <c r="I299" i="3"/>
  <c r="I298" i="3" s="1"/>
  <c r="I297" i="3" s="1"/>
  <c r="P299" i="3"/>
  <c r="E455" i="2"/>
  <c r="E453" i="2" s="1"/>
  <c r="T4" i="2"/>
  <c r="Q455" i="2"/>
  <c r="Q453" i="2" s="1"/>
  <c r="X299" i="3"/>
  <c r="X557" i="3" s="1"/>
  <c r="X556" i="3" s="1"/>
  <c r="D298" i="3"/>
  <c r="D297" i="3" s="1"/>
  <c r="D557" i="3"/>
  <c r="D556" i="3" s="1"/>
  <c r="T617" i="1"/>
  <c r="T613" i="1" s="1"/>
  <c r="T659" i="1" s="1"/>
  <c r="T66" i="44" s="1"/>
  <c r="T71" i="44" s="1"/>
  <c r="T524" i="1"/>
  <c r="T455" i="1" s="1"/>
  <c r="T453" i="1" s="1"/>
  <c r="H257" i="3"/>
  <c r="I98" i="67" s="1"/>
  <c r="I71" i="44"/>
  <c r="I599" i="1"/>
  <c r="I597" i="1" s="1"/>
  <c r="S455" i="1"/>
  <c r="S453" i="1" s="1"/>
  <c r="E453" i="1"/>
  <c r="K257" i="3"/>
  <c r="L98" i="67" s="1"/>
  <c r="V597" i="1"/>
  <c r="K541" i="3"/>
  <c r="K617" i="3" s="1"/>
  <c r="O453" i="1"/>
  <c r="J453" i="1"/>
  <c r="E599" i="1"/>
  <c r="E597" i="1" s="1"/>
  <c r="Q453" i="1"/>
  <c r="Z599" i="1"/>
  <c r="Z597" i="1" s="1"/>
  <c r="Y599" i="1"/>
  <c r="Y597" i="1" s="1"/>
  <c r="L453" i="5"/>
  <c r="E71" i="44"/>
  <c r="V597" i="5"/>
  <c r="P191" i="3"/>
  <c r="V453" i="5"/>
  <c r="Q524" i="3"/>
  <c r="G191" i="3"/>
  <c r="K191" i="3"/>
  <c r="E191" i="3"/>
  <c r="C453" i="5"/>
  <c r="H453" i="5"/>
  <c r="Z455" i="1"/>
  <c r="Z453" i="1" s="1"/>
  <c r="J658" i="39"/>
  <c r="J599" i="39"/>
  <c r="J597" i="39" s="1"/>
  <c r="O599" i="39"/>
  <c r="O597" i="39" s="1"/>
  <c r="O658" i="39"/>
  <c r="Q658" i="39"/>
  <c r="Q599" i="39"/>
  <c r="Q597" i="39" s="1"/>
  <c r="Z599" i="39"/>
  <c r="Z597" i="39" s="1"/>
  <c r="Z658" i="39"/>
  <c r="E599" i="39"/>
  <c r="E597" i="39" s="1"/>
  <c r="E658" i="39"/>
  <c r="I111" i="3"/>
  <c r="H597" i="1"/>
  <c r="H453" i="1"/>
  <c r="F453" i="1"/>
  <c r="W453" i="1"/>
  <c r="P453" i="5"/>
  <c r="T453" i="5"/>
  <c r="D453" i="1"/>
  <c r="Y455" i="2"/>
  <c r="Y453" i="2" s="1"/>
  <c r="AB453" i="1"/>
  <c r="W636" i="3"/>
  <c r="W633" i="3" s="1"/>
  <c r="W661" i="3" s="1"/>
  <c r="W112" i="44" s="1"/>
  <c r="W576" i="3"/>
  <c r="P453" i="1"/>
  <c r="R453" i="1"/>
  <c r="W299" i="3"/>
  <c r="H656" i="65"/>
  <c r="H654" i="65" s="1"/>
  <c r="P634" i="3"/>
  <c r="P633" i="3" s="1"/>
  <c r="P661" i="3" s="1"/>
  <c r="P112" i="44" s="1"/>
  <c r="P576" i="3"/>
  <c r="H636" i="3"/>
  <c r="H633" i="3" s="1"/>
  <c r="H661" i="3" s="1"/>
  <c r="H112" i="44" s="1"/>
  <c r="H576" i="3"/>
  <c r="G576" i="3"/>
  <c r="G634" i="3"/>
  <c r="G633" i="3" s="1"/>
  <c r="G661" i="3" s="1"/>
  <c r="G112" i="44" s="1"/>
  <c r="AD191" i="3"/>
  <c r="AA111" i="3"/>
  <c r="K453" i="1"/>
  <c r="W111" i="3"/>
  <c r="G111" i="3"/>
  <c r="F453" i="65"/>
  <c r="O298" i="3"/>
  <c r="O297" i="3" s="1"/>
  <c r="O557" i="3"/>
  <c r="O556" i="3" s="1"/>
  <c r="Y557" i="3"/>
  <c r="Y556" i="3" s="1"/>
  <c r="Y298" i="3"/>
  <c r="Y297" i="3" s="1"/>
  <c r="T557" i="3"/>
  <c r="T556" i="3" s="1"/>
  <c r="T298" i="3"/>
  <c r="T297" i="3" s="1"/>
  <c r="G614" i="3"/>
  <c r="G613" i="3" s="1"/>
  <c r="G659" i="3" s="1"/>
  <c r="G72" i="44" s="1"/>
  <c r="G524" i="3"/>
  <c r="S557" i="3"/>
  <c r="S556" i="3" s="1"/>
  <c r="S298" i="3"/>
  <c r="S297" i="3" s="1"/>
  <c r="M606" i="3"/>
  <c r="M604" i="3" s="1"/>
  <c r="M658" i="3" s="1"/>
  <c r="M471" i="3"/>
  <c r="E614" i="3"/>
  <c r="E613" i="3" s="1"/>
  <c r="E659" i="3" s="1"/>
  <c r="E52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112" i="44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C72" i="44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AC112" i="44" s="1"/>
  <c r="L614" i="3"/>
  <c r="AB634" i="3"/>
  <c r="AB633" i="3" s="1"/>
  <c r="AB661" i="3" s="1"/>
  <c r="AB112" i="44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112" i="44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4" i="3" s="1"/>
  <c r="K557" i="3"/>
  <c r="K556" i="3" s="1"/>
  <c r="Q634" i="3"/>
  <c r="Q633" i="3" s="1"/>
  <c r="Q661" i="3" s="1"/>
  <c r="Q112" i="44" s="1"/>
  <c r="Q576" i="3"/>
  <c r="Z634" i="3"/>
  <c r="Z633" i="3" s="1"/>
  <c r="Z661" i="3" s="1"/>
  <c r="Z112" i="44" s="1"/>
  <c r="Z576" i="3"/>
  <c r="W606" i="3"/>
  <c r="W604" i="3" s="1"/>
  <c r="W658" i="3" s="1"/>
  <c r="W471" i="3"/>
  <c r="Y111" i="3"/>
  <c r="AA614" i="3"/>
  <c r="AA613" i="3" s="1"/>
  <c r="AA659" i="3" s="1"/>
  <c r="AA72" i="44" s="1"/>
  <c r="AA524" i="3"/>
  <c r="Z614" i="3"/>
  <c r="AB111" i="3"/>
  <c r="Y614" i="3"/>
  <c r="Y613" i="3" s="1"/>
  <c r="Y659" i="3" s="1"/>
  <c r="Y72" i="44" s="1"/>
  <c r="Y524" i="3"/>
  <c r="W191" i="3"/>
  <c r="R576" i="3"/>
  <c r="R634" i="3"/>
  <c r="R633" i="3" s="1"/>
  <c r="R661" i="3" s="1"/>
  <c r="R112" i="44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P72" i="44" s="1"/>
  <c r="P524" i="3"/>
  <c r="N111" i="3"/>
  <c r="AA636" i="3"/>
  <c r="AA633" i="3" s="1"/>
  <c r="AA661" i="3" s="1"/>
  <c r="AA112" i="44" s="1"/>
  <c r="AA576" i="3"/>
  <c r="U191" i="3"/>
  <c r="C606" i="3"/>
  <c r="C604" i="3" s="1"/>
  <c r="C658" i="3" s="1"/>
  <c r="C471" i="3"/>
  <c r="T614" i="3"/>
  <c r="T613" i="3" s="1"/>
  <c r="T659" i="3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112" i="44" s="1"/>
  <c r="V576" i="3"/>
  <c r="U576" i="3"/>
  <c r="U634" i="3"/>
  <c r="U633" i="3" s="1"/>
  <c r="U661" i="3" s="1"/>
  <c r="U112" i="44" s="1"/>
  <c r="M614" i="3"/>
  <c r="M613" i="3" s="1"/>
  <c r="M659" i="3" s="1"/>
  <c r="M72" i="44" s="1"/>
  <c r="M524" i="3"/>
  <c r="O541" i="3"/>
  <c r="O617" i="3" s="1"/>
  <c r="U606" i="3"/>
  <c r="U604" i="3" s="1"/>
  <c r="U658" i="3" s="1"/>
  <c r="U471" i="3"/>
  <c r="F637" i="3"/>
  <c r="F633" i="3" s="1"/>
  <c r="F661" i="3" s="1"/>
  <c r="F112" i="44" s="1"/>
  <c r="F576" i="3"/>
  <c r="V614" i="3"/>
  <c r="V613" i="3" s="1"/>
  <c r="V659" i="3" s="1"/>
  <c r="V72" i="44" s="1"/>
  <c r="V524" i="3"/>
  <c r="I614" i="3"/>
  <c r="AE637" i="3"/>
  <c r="AE633" i="3" s="1"/>
  <c r="AE661" i="3" s="1"/>
  <c r="AE112" i="44" s="1"/>
  <c r="AE576" i="3"/>
  <c r="S614" i="3"/>
  <c r="N614" i="3"/>
  <c r="Q191" i="3"/>
  <c r="N557" i="3"/>
  <c r="N556" i="3" s="1"/>
  <c r="N298" i="3"/>
  <c r="N297" i="3" s="1"/>
  <c r="F614" i="3"/>
  <c r="F613" i="3" s="1"/>
  <c r="F659" i="3" s="1"/>
  <c r="F72" i="44" s="1"/>
  <c r="F524" i="3"/>
  <c r="W614" i="3"/>
  <c r="W613" i="3" s="1"/>
  <c r="W659" i="3" s="1"/>
  <c r="W72" i="44" s="1"/>
  <c r="W524" i="3"/>
  <c r="X191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112" i="44" s="1"/>
  <c r="T576" i="3"/>
  <c r="H191" i="3"/>
  <c r="AD614" i="3"/>
  <c r="AD613" i="3" s="1"/>
  <c r="AD659" i="3" s="1"/>
  <c r="AD72" i="44" s="1"/>
  <c r="AD524" i="3"/>
  <c r="N610" i="3"/>
  <c r="N604" i="3" s="1"/>
  <c r="N658" i="3" s="1"/>
  <c r="N471" i="3"/>
  <c r="U614" i="3"/>
  <c r="U613" i="3" s="1"/>
  <c r="U659" i="3" s="1"/>
  <c r="U72" i="44" s="1"/>
  <c r="U524" i="3"/>
  <c r="T191" i="3"/>
  <c r="D614" i="3"/>
  <c r="D613" i="3" s="1"/>
  <c r="D659" i="3" s="1"/>
  <c r="D72" i="44" s="1"/>
  <c r="D524" i="3"/>
  <c r="AE543" i="3"/>
  <c r="AE541" i="3" s="1"/>
  <c r="AE617" i="3" s="1"/>
  <c r="AE257" i="3"/>
  <c r="Y576" i="3"/>
  <c r="Y634" i="3"/>
  <c r="Y633" i="3" s="1"/>
  <c r="Y661" i="3" s="1"/>
  <c r="Y112" i="44" s="1"/>
  <c r="E606" i="3"/>
  <c r="E604" i="3" s="1"/>
  <c r="E658" i="3" s="1"/>
  <c r="E471" i="3"/>
  <c r="X636" i="3"/>
  <c r="X633" i="3" s="1"/>
  <c r="X661" i="3" s="1"/>
  <c r="X112" i="44" s="1"/>
  <c r="X576" i="3"/>
  <c r="Q557" i="3"/>
  <c r="Q556" i="3" s="1"/>
  <c r="Q298" i="3"/>
  <c r="Q297" i="3" s="1"/>
  <c r="J634" i="3"/>
  <c r="J633" i="3" s="1"/>
  <c r="J661" i="3" s="1"/>
  <c r="J112" i="44" s="1"/>
  <c r="J576" i="3"/>
  <c r="K636" i="3"/>
  <c r="K633" i="3" s="1"/>
  <c r="K661" i="3" s="1"/>
  <c r="K112" i="44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C72" i="44" s="1"/>
  <c r="L257" i="3"/>
  <c r="X298" i="3"/>
  <c r="X297" i="3" s="1"/>
  <c r="K614" i="3"/>
  <c r="K613" i="3" s="1"/>
  <c r="K659" i="3" s="1"/>
  <c r="K72" i="44" s="1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M112" i="44" s="1"/>
  <c r="J299" i="3"/>
  <c r="Z557" i="3"/>
  <c r="Z556" i="3" s="1"/>
  <c r="Z298" i="3"/>
  <c r="Z297" i="3" s="1"/>
  <c r="T610" i="3"/>
  <c r="T604" i="3" s="1"/>
  <c r="T658" i="3" s="1"/>
  <c r="T471" i="3"/>
  <c r="L634" i="3"/>
  <c r="L633" i="3" s="1"/>
  <c r="L661" i="3" s="1"/>
  <c r="L112" i="44" s="1"/>
  <c r="L576" i="3"/>
  <c r="X524" i="3"/>
  <c r="X614" i="3"/>
  <c r="X613" i="3" s="1"/>
  <c r="X659" i="3" s="1"/>
  <c r="X72" i="44" s="1"/>
  <c r="I606" i="3"/>
  <c r="I604" i="3" s="1"/>
  <c r="I658" i="3" s="1"/>
  <c r="I471" i="3"/>
  <c r="I634" i="3"/>
  <c r="I633" i="3" s="1"/>
  <c r="I661" i="3" s="1"/>
  <c r="I112" i="44" s="1"/>
  <c r="I576" i="3"/>
  <c r="R610" i="3"/>
  <c r="R604" i="3" s="1"/>
  <c r="R658" i="3" s="1"/>
  <c r="R471" i="3"/>
  <c r="AE299" i="3"/>
  <c r="H524" i="3"/>
  <c r="H614" i="3"/>
  <c r="H613" i="3" s="1"/>
  <c r="H659" i="3" s="1"/>
  <c r="H72" i="44" s="1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112" i="44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F453" i="5"/>
  <c r="N453" i="1"/>
  <c r="O453" i="5"/>
  <c r="U453" i="1"/>
  <c r="K453" i="5"/>
  <c r="M625" i="2"/>
  <c r="M624" i="2" s="1"/>
  <c r="M660" i="2" s="1"/>
  <c r="M91" i="44" s="1"/>
  <c r="M555" i="2"/>
  <c r="M455" i="2" s="1"/>
  <c r="M453" i="2" s="1"/>
  <c r="U453" i="5"/>
  <c r="Z455" i="2"/>
  <c r="Z453" i="2" s="1"/>
  <c r="Y599" i="2"/>
  <c r="Y597" i="2" s="1"/>
  <c r="G4" i="2"/>
  <c r="O455" i="2"/>
  <c r="O453" i="2" s="1"/>
  <c r="C4" i="2"/>
  <c r="W4" i="2"/>
  <c r="V455" i="2"/>
  <c r="V453" i="2" s="1"/>
  <c r="X455" i="2"/>
  <c r="X453" i="2" s="1"/>
  <c r="AC453" i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P657" i="1"/>
  <c r="P599" i="1"/>
  <c r="P597" i="1" s="1"/>
  <c r="AB657" i="2"/>
  <c r="AB599" i="2"/>
  <c r="AB597" i="2" s="1"/>
  <c r="R657" i="3"/>
  <c r="AE657" i="3"/>
  <c r="N656" i="41"/>
  <c r="N50" i="44"/>
  <c r="G656" i="41"/>
  <c r="G50" i="44"/>
  <c r="F8" i="44"/>
  <c r="F654" i="39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W657" i="1"/>
  <c r="W599" i="1"/>
  <c r="W597" i="1" s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91" i="44" s="1"/>
  <c r="C555" i="2"/>
  <c r="C455" i="2" s="1"/>
  <c r="U8" i="44"/>
  <c r="U654" i="39"/>
  <c r="W656" i="40"/>
  <c r="W49" i="44"/>
  <c r="AC26" i="44"/>
  <c r="AC656" i="1"/>
  <c r="Q453" i="5"/>
  <c r="S455" i="2"/>
  <c r="S453" i="2" s="1"/>
  <c r="AD656" i="40"/>
  <c r="AD49" i="44"/>
  <c r="AA656" i="39"/>
  <c r="AA48" i="44"/>
  <c r="H656" i="39"/>
  <c r="H48" i="44"/>
  <c r="N597" i="5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AE597" i="1" s="1"/>
  <c r="F656" i="41"/>
  <c r="F50" i="44"/>
  <c r="F47" i="44" s="1"/>
  <c r="F51" i="44" s="1"/>
  <c r="R656" i="39"/>
  <c r="R48" i="44"/>
  <c r="S657" i="3"/>
  <c r="Z26" i="44"/>
  <c r="Z656" i="1"/>
  <c r="P657" i="3"/>
  <c r="S8" i="44"/>
  <c r="S654" i="39"/>
  <c r="AC9" i="44"/>
  <c r="AC654" i="40"/>
  <c r="Y453" i="5"/>
  <c r="K455" i="2"/>
  <c r="K453" i="2" s="1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M656" i="41"/>
  <c r="M50" i="44"/>
  <c r="M47" i="44" s="1"/>
  <c r="M51" i="44" s="1"/>
  <c r="M52" i="44" s="1"/>
  <c r="AA657" i="5"/>
  <c r="AA599" i="5"/>
  <c r="AA597" i="5" s="1"/>
  <c r="R656" i="40"/>
  <c r="R49" i="44"/>
  <c r="W453" i="5"/>
  <c r="AD26" i="44"/>
  <c r="AD656" i="1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AD8" i="44"/>
  <c r="AD654" i="39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91" i="44" s="1"/>
  <c r="L555" i="2"/>
  <c r="L455" i="2" s="1"/>
  <c r="AB656" i="41"/>
  <c r="AB50" i="44"/>
  <c r="AB47" i="44" s="1"/>
  <c r="AB51" i="44" s="1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F597" i="2" s="1"/>
  <c r="P625" i="2"/>
  <c r="P624" i="2" s="1"/>
  <c r="P660" i="2" s="1"/>
  <c r="P91" i="44" s="1"/>
  <c r="P555" i="2"/>
  <c r="P455" i="2" s="1"/>
  <c r="P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X8" i="44"/>
  <c r="X654" i="39"/>
  <c r="AE656" i="40"/>
  <c r="AE49" i="44"/>
  <c r="M8" i="44"/>
  <c r="M654" i="39"/>
  <c r="L9" i="44"/>
  <c r="L654" i="40"/>
  <c r="F657" i="5"/>
  <c r="F599" i="5"/>
  <c r="F597" i="5" s="1"/>
  <c r="L656" i="39"/>
  <c r="L48" i="44"/>
  <c r="L47" i="44" s="1"/>
  <c r="L51" i="44" s="1"/>
  <c r="L52" i="44" s="1"/>
  <c r="Z656" i="41"/>
  <c r="Z50" i="44"/>
  <c r="O657" i="1"/>
  <c r="O599" i="1"/>
  <c r="O597" i="1" s="1"/>
  <c r="V625" i="3"/>
  <c r="V624" i="3" s="1"/>
  <c r="V660" i="3" s="1"/>
  <c r="V92" i="44" s="1"/>
  <c r="V555" i="3"/>
  <c r="E26" i="44"/>
  <c r="E656" i="1"/>
  <c r="U657" i="3"/>
  <c r="Y657" i="5"/>
  <c r="Y599" i="5"/>
  <c r="Y597" i="5" s="1"/>
  <c r="Q657" i="3"/>
  <c r="K657" i="2"/>
  <c r="K599" i="2"/>
  <c r="K597" i="2" s="1"/>
  <c r="S656" i="41"/>
  <c r="S50" i="44"/>
  <c r="S47" i="44" s="1"/>
  <c r="S51" i="44" s="1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91" i="44" s="1"/>
  <c r="G555" i="2"/>
  <c r="G455" i="2" s="1"/>
  <c r="W657" i="5"/>
  <c r="W599" i="5"/>
  <c r="W597" i="5" s="1"/>
  <c r="V656" i="41"/>
  <c r="V50" i="44"/>
  <c r="V47" i="44" s="1"/>
  <c r="V51" i="44" s="1"/>
  <c r="H10" i="44"/>
  <c r="H654" i="41"/>
  <c r="Z9" i="44"/>
  <c r="Z654" i="40"/>
  <c r="X657" i="3"/>
  <c r="G656" i="40"/>
  <c r="G49" i="44"/>
  <c r="J657" i="3"/>
  <c r="D625" i="2"/>
  <c r="D624" i="2" s="1"/>
  <c r="D660" i="2" s="1"/>
  <c r="D91" i="44" s="1"/>
  <c r="D555" i="2"/>
  <c r="D455" i="2" s="1"/>
  <c r="D453" i="2" s="1"/>
  <c r="S9" i="44"/>
  <c r="S654" i="40"/>
  <c r="E657" i="3"/>
  <c r="R656" i="41"/>
  <c r="R50" i="44"/>
  <c r="J453" i="5"/>
  <c r="L4" i="2"/>
  <c r="R455" i="2"/>
  <c r="R453" i="2" s="1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91" i="44" s="1"/>
  <c r="W555" i="2"/>
  <c r="W455" i="2" s="1"/>
  <c r="F656" i="2"/>
  <c r="F24" i="44"/>
  <c r="T657" i="2"/>
  <c r="T599" i="2"/>
  <c r="U656" i="40"/>
  <c r="U49" i="44"/>
  <c r="I453" i="5"/>
  <c r="M453" i="1"/>
  <c r="AD657" i="2"/>
  <c r="I656" i="2"/>
  <c r="I24" i="44"/>
  <c r="H597" i="5"/>
  <c r="W657" i="3"/>
  <c r="W656" i="39"/>
  <c r="W48" i="44"/>
  <c r="W47" i="44" s="1"/>
  <c r="W51" i="44" s="1"/>
  <c r="W52" i="44" s="1"/>
  <c r="N656" i="39"/>
  <c r="N48" i="44"/>
  <c r="AE625" i="2"/>
  <c r="AE624" i="2" s="1"/>
  <c r="AE660" i="2" s="1"/>
  <c r="AE91" i="44" s="1"/>
  <c r="AE555" i="2"/>
  <c r="AE455" i="2" s="1"/>
  <c r="AE453" i="2" s="1"/>
  <c r="W10" i="44"/>
  <c r="W654" i="41"/>
  <c r="X657" i="1"/>
  <c r="X599" i="1"/>
  <c r="X597" i="1" s="1"/>
  <c r="V25" i="44"/>
  <c r="V656" i="5"/>
  <c r="AC657" i="2"/>
  <c r="U657" i="5"/>
  <c r="U599" i="5"/>
  <c r="U597" i="5" s="1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24" i="44"/>
  <c r="C657" i="3"/>
  <c r="R657" i="1"/>
  <c r="R599" i="1"/>
  <c r="R597" i="1" s="1"/>
  <c r="I657" i="3"/>
  <c r="AB8" i="44"/>
  <c r="AB654" i="39"/>
  <c r="P656" i="41"/>
  <c r="P50" i="44"/>
  <c r="N657" i="3"/>
  <c r="AA453" i="1"/>
  <c r="J656" i="41"/>
  <c r="J50" i="44"/>
  <c r="T656" i="41"/>
  <c r="T50" i="44"/>
  <c r="S25" i="44"/>
  <c r="S656" i="5"/>
  <c r="M453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K656" i="40"/>
  <c r="K49" i="44"/>
  <c r="E656" i="41"/>
  <c r="E50" i="44"/>
  <c r="V657" i="3"/>
  <c r="U47" i="44"/>
  <c r="U51" i="44" s="1"/>
  <c r="I8" i="44"/>
  <c r="I654" i="39"/>
  <c r="I9" i="44"/>
  <c r="I654" i="40"/>
  <c r="AB657" i="3"/>
  <c r="D657" i="1"/>
  <c r="D599" i="1"/>
  <c r="D597" i="1" s="1"/>
  <c r="K8" i="44"/>
  <c r="K654" i="39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K656" i="41"/>
  <c r="K50" i="44"/>
  <c r="Z657" i="3"/>
  <c r="AC625" i="2"/>
  <c r="AC624" i="2" s="1"/>
  <c r="AC660" i="2" s="1"/>
  <c r="AC91" i="44" s="1"/>
  <c r="AC555" i="2"/>
  <c r="AC455" i="2" s="1"/>
  <c r="G657" i="2"/>
  <c r="X657" i="2"/>
  <c r="X599" i="2"/>
  <c r="X597" i="2" s="1"/>
  <c r="M657" i="2"/>
  <c r="AA657" i="2"/>
  <c r="AA599" i="2"/>
  <c r="AA597" i="2" s="1"/>
  <c r="K657" i="3"/>
  <c r="AE453" i="5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X5" i="67" l="1"/>
  <c r="X55" i="67" s="1"/>
  <c r="X56" i="67" s="1"/>
  <c r="Q32" i="67"/>
  <c r="Q5" i="67" s="1"/>
  <c r="AC29" i="67"/>
  <c r="AC61" i="67" s="1"/>
  <c r="D96" i="67"/>
  <c r="D97" i="67"/>
  <c r="F2" i="68"/>
  <c r="AE59" i="69"/>
  <c r="U52" i="44"/>
  <c r="N47" i="44"/>
  <c r="N51" i="44" s="1"/>
  <c r="N52" i="44" s="1"/>
  <c r="D32" i="67"/>
  <c r="AB52" i="44"/>
  <c r="V455" i="3"/>
  <c r="S613" i="3"/>
  <c r="S659" i="3" s="1"/>
  <c r="S72" i="44" s="1"/>
  <c r="I29" i="67"/>
  <c r="I61" i="67" s="1"/>
  <c r="I95" i="67"/>
  <c r="J90" i="67"/>
  <c r="J63" i="67"/>
  <c r="AF97" i="67"/>
  <c r="S95" i="67"/>
  <c r="S97" i="67"/>
  <c r="H97" i="67"/>
  <c r="E95" i="67"/>
  <c r="E97" i="67"/>
  <c r="K90" i="67"/>
  <c r="K63" i="67"/>
  <c r="W97" i="67"/>
  <c r="Y97" i="67"/>
  <c r="V97" i="67"/>
  <c r="P90" i="67"/>
  <c r="P63" i="67"/>
  <c r="O95" i="67"/>
  <c r="O97" i="67"/>
  <c r="P97" i="67"/>
  <c r="Z97" i="67"/>
  <c r="K95" i="67"/>
  <c r="K97" i="67"/>
  <c r="N97" i="67"/>
  <c r="F90" i="67"/>
  <c r="F63" i="67"/>
  <c r="G95" i="67"/>
  <c r="G97" i="67"/>
  <c r="AD97" i="67"/>
  <c r="W90" i="67"/>
  <c r="W63" i="67"/>
  <c r="U95" i="67"/>
  <c r="U97" i="67"/>
  <c r="X97" i="67"/>
  <c r="D3" i="70"/>
  <c r="S90" i="67"/>
  <c r="S63" i="67"/>
  <c r="N90" i="67"/>
  <c r="N63" i="67"/>
  <c r="AB97" i="67"/>
  <c r="F97" i="67"/>
  <c r="AE90" i="67"/>
  <c r="AE63" i="67"/>
  <c r="M95" i="67"/>
  <c r="M97" i="67"/>
  <c r="G59" i="69"/>
  <c r="G90" i="67"/>
  <c r="G63" i="67"/>
  <c r="AA95" i="67"/>
  <c r="AA97" i="67"/>
  <c r="R97" i="67"/>
  <c r="D1" i="70"/>
  <c r="I109" i="70" s="1"/>
  <c r="X47" i="44"/>
  <c r="X51" i="44" s="1"/>
  <c r="X52" i="44" s="1"/>
  <c r="T72" i="44"/>
  <c r="N10" i="68"/>
  <c r="AD625" i="2"/>
  <c r="AD624" i="2" s="1"/>
  <c r="AD555" i="2"/>
  <c r="AD455" i="2" s="1"/>
  <c r="AD453" i="2" s="1"/>
  <c r="AD47" i="44"/>
  <c r="AD51" i="44" s="1"/>
  <c r="AD52" i="44" s="1"/>
  <c r="AB191" i="3"/>
  <c r="J191" i="3"/>
  <c r="Q55" i="69"/>
  <c r="J59" i="69"/>
  <c r="J5" i="69"/>
  <c r="D32" i="66"/>
  <c r="D5" i="66" s="1"/>
  <c r="D2" i="66" s="1"/>
  <c r="X55" i="69"/>
  <c r="V94" i="67"/>
  <c r="V29" i="67"/>
  <c r="V61" i="67" s="1"/>
  <c r="AF5" i="69"/>
  <c r="K29" i="66"/>
  <c r="N8" i="66" s="1"/>
  <c r="Y55" i="69"/>
  <c r="AE55" i="69"/>
  <c r="G55" i="69"/>
  <c r="Y47" i="44"/>
  <c r="Y51" i="44" s="1"/>
  <c r="Y52" i="44" s="1"/>
  <c r="R191" i="3"/>
  <c r="L191" i="3"/>
  <c r="M98" i="67"/>
  <c r="E59" i="69"/>
  <c r="E5" i="69"/>
  <c r="R557" i="3"/>
  <c r="R556" i="3" s="1"/>
  <c r="R298" i="3"/>
  <c r="R297" i="3" s="1"/>
  <c r="U59" i="69"/>
  <c r="U5" i="69"/>
  <c r="I5" i="69"/>
  <c r="N59" i="69"/>
  <c r="N5" i="69"/>
  <c r="AD32" i="67"/>
  <c r="AD95" i="67"/>
  <c r="AB32" i="67"/>
  <c r="AB95" i="67"/>
  <c r="V5" i="69"/>
  <c r="O55" i="69"/>
  <c r="P55" i="69"/>
  <c r="Y32" i="67"/>
  <c r="Y95" i="67"/>
  <c r="AE32" i="67"/>
  <c r="I191" i="3"/>
  <c r="Z191" i="3"/>
  <c r="O191" i="3"/>
  <c r="P98" i="67"/>
  <c r="H55" i="69"/>
  <c r="F32" i="67"/>
  <c r="F95" i="67"/>
  <c r="K55" i="69"/>
  <c r="AA55" i="69"/>
  <c r="P95" i="67"/>
  <c r="Z95" i="67"/>
  <c r="Z32" i="67"/>
  <c r="Z5" i="67" s="1"/>
  <c r="Z55" i="67" s="1"/>
  <c r="Z56" i="67" s="1"/>
  <c r="W29" i="67"/>
  <c r="W61" i="67" s="1"/>
  <c r="W94" i="67"/>
  <c r="N5" i="66"/>
  <c r="L55" i="69"/>
  <c r="R55" i="69"/>
  <c r="S55" i="69"/>
  <c r="S191" i="3"/>
  <c r="N191" i="3"/>
  <c r="AE191" i="3"/>
  <c r="AF98" i="67"/>
  <c r="AB5" i="69"/>
  <c r="AF95" i="67"/>
  <c r="D29" i="67"/>
  <c r="D61" i="67" s="1"/>
  <c r="D94" i="67"/>
  <c r="H95" i="67"/>
  <c r="H32" i="67"/>
  <c r="I32" i="67"/>
  <c r="R5" i="67"/>
  <c r="R55" i="67" s="1"/>
  <c r="R56" i="67" s="1"/>
  <c r="F59" i="69"/>
  <c r="F5" i="69"/>
  <c r="Z55" i="69"/>
  <c r="AC55" i="69"/>
  <c r="W55" i="69"/>
  <c r="N32" i="67"/>
  <c r="L29" i="67"/>
  <c r="L61" i="67" s="1"/>
  <c r="L94" i="67"/>
  <c r="W32" i="67"/>
  <c r="W95" i="67"/>
  <c r="E32" i="67"/>
  <c r="E90" i="67"/>
  <c r="M59" i="69"/>
  <c r="M5" i="69"/>
  <c r="L32" i="67"/>
  <c r="AD55" i="69"/>
  <c r="U32" i="67"/>
  <c r="G32" i="67"/>
  <c r="AB557" i="3"/>
  <c r="AB556" i="3" s="1"/>
  <c r="AB555" i="3" s="1"/>
  <c r="L298" i="3"/>
  <c r="L297" i="3" s="1"/>
  <c r="F557" i="3"/>
  <c r="F556" i="3" s="1"/>
  <c r="F625" i="3" s="1"/>
  <c r="F624" i="3" s="1"/>
  <c r="AC298" i="3"/>
  <c r="AC297" i="3" s="1"/>
  <c r="AC4" i="3" s="1"/>
  <c r="AA455" i="3"/>
  <c r="T453" i="2"/>
  <c r="M599" i="2"/>
  <c r="M597" i="2" s="1"/>
  <c r="T597" i="2"/>
  <c r="V453" i="3"/>
  <c r="P298" i="3"/>
  <c r="P297" i="3" s="1"/>
  <c r="P4" i="3" s="1"/>
  <c r="P557" i="3"/>
  <c r="P556" i="3" s="1"/>
  <c r="I557" i="3"/>
  <c r="I556" i="3" s="1"/>
  <c r="I555" i="3" s="1"/>
  <c r="I4" i="3"/>
  <c r="D4" i="3"/>
  <c r="Y4" i="3"/>
  <c r="G599" i="2"/>
  <c r="G597" i="2" s="1"/>
  <c r="D625" i="3"/>
  <c r="D624" i="3" s="1"/>
  <c r="D555" i="3"/>
  <c r="D455" i="3" s="1"/>
  <c r="E72" i="44"/>
  <c r="X4" i="3"/>
  <c r="T4" i="3"/>
  <c r="AC453" i="2"/>
  <c r="AB524" i="3"/>
  <c r="Z613" i="3"/>
  <c r="Z659" i="3" s="1"/>
  <c r="Z72" i="44" s="1"/>
  <c r="Q4" i="3"/>
  <c r="AB613" i="3"/>
  <c r="AB659" i="3" s="1"/>
  <c r="AB72" i="44" s="1"/>
  <c r="Z48" i="44"/>
  <c r="Z47" i="44" s="1"/>
  <c r="Z51" i="44" s="1"/>
  <c r="Z52" i="44" s="1"/>
  <c r="Z656" i="39"/>
  <c r="O656" i="39"/>
  <c r="O48" i="44"/>
  <c r="O47" i="44" s="1"/>
  <c r="O51" i="44" s="1"/>
  <c r="O52" i="44" s="1"/>
  <c r="E656" i="39"/>
  <c r="E48" i="44"/>
  <c r="E47" i="44" s="1"/>
  <c r="E51" i="44" s="1"/>
  <c r="E52" i="44" s="1"/>
  <c r="Q656" i="39"/>
  <c r="Q48" i="44"/>
  <c r="Q47" i="44" s="1"/>
  <c r="Q51" i="44" s="1"/>
  <c r="Q52" i="44" s="1"/>
  <c r="J656" i="39"/>
  <c r="J48" i="44"/>
  <c r="J47" i="44" s="1"/>
  <c r="J51" i="44" s="1"/>
  <c r="J52" i="44" s="1"/>
  <c r="AA4" i="3"/>
  <c r="V52" i="44"/>
  <c r="K47" i="44"/>
  <c r="K51" i="44" s="1"/>
  <c r="K52" i="44" s="1"/>
  <c r="F52" i="44"/>
  <c r="AA599" i="3"/>
  <c r="R4" i="3"/>
  <c r="S52" i="44"/>
  <c r="AA656" i="3"/>
  <c r="W453" i="2"/>
  <c r="G453" i="2"/>
  <c r="W557" i="3"/>
  <c r="W556" i="3" s="1"/>
  <c r="W298" i="3"/>
  <c r="W297" i="3" s="1"/>
  <c r="W4" i="3" s="1"/>
  <c r="AE613" i="3"/>
  <c r="AE659" i="3" s="1"/>
  <c r="AE72" i="44" s="1"/>
  <c r="S524" i="3"/>
  <c r="AE524" i="3"/>
  <c r="Z524" i="3"/>
  <c r="G4" i="3"/>
  <c r="AD4" i="3"/>
  <c r="R617" i="3"/>
  <c r="R613" i="3" s="1"/>
  <c r="R659" i="3" s="1"/>
  <c r="R72" i="44" s="1"/>
  <c r="R524" i="3"/>
  <c r="AD625" i="3"/>
  <c r="AD624" i="3" s="1"/>
  <c r="AD555" i="3"/>
  <c r="AD455" i="3" s="1"/>
  <c r="N524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625" i="3"/>
  <c r="Z624" i="3" s="1"/>
  <c r="Z555" i="3"/>
  <c r="Z4" i="3"/>
  <c r="X625" i="3"/>
  <c r="X624" i="3" s="1"/>
  <c r="X555" i="3"/>
  <c r="X455" i="3" s="1"/>
  <c r="Q625" i="3"/>
  <c r="Q624" i="3" s="1"/>
  <c r="Q555" i="3"/>
  <c r="Q455" i="3" s="1"/>
  <c r="U625" i="3"/>
  <c r="U624" i="3" s="1"/>
  <c r="U555" i="3"/>
  <c r="U455" i="3" s="1"/>
  <c r="N613" i="3"/>
  <c r="I656" i="41"/>
  <c r="I50" i="44"/>
  <c r="I47" i="44" s="1"/>
  <c r="I51" i="44" s="1"/>
  <c r="I52" i="44" s="1"/>
  <c r="L613" i="3"/>
  <c r="M557" i="3"/>
  <c r="M556" i="3" s="1"/>
  <c r="M298" i="3"/>
  <c r="M297" i="3" s="1"/>
  <c r="M4" i="3" s="1"/>
  <c r="J298" i="3"/>
  <c r="J297" i="3" s="1"/>
  <c r="J4" i="3" s="1"/>
  <c r="J557" i="3"/>
  <c r="J556" i="3" s="1"/>
  <c r="N555" i="3"/>
  <c r="N625" i="3"/>
  <c r="N624" i="3" s="1"/>
  <c r="N660" i="3" s="1"/>
  <c r="N92" i="44" s="1"/>
  <c r="I524" i="3"/>
  <c r="N4" i="3"/>
  <c r="K625" i="3"/>
  <c r="K624" i="3" s="1"/>
  <c r="K555" i="3"/>
  <c r="K455" i="3" s="1"/>
  <c r="K453" i="3" s="1"/>
  <c r="H298" i="3"/>
  <c r="H297" i="3" s="1"/>
  <c r="H4" i="3" s="1"/>
  <c r="H557" i="3"/>
  <c r="H556" i="3" s="1"/>
  <c r="S625" i="3"/>
  <c r="S624" i="3" s="1"/>
  <c r="S555" i="3"/>
  <c r="T625" i="3"/>
  <c r="T624" i="3" s="1"/>
  <c r="T555" i="3"/>
  <c r="T455" i="3" s="1"/>
  <c r="L555" i="3"/>
  <c r="L625" i="3"/>
  <c r="L624" i="3" s="1"/>
  <c r="L660" i="3" s="1"/>
  <c r="L92" i="44" s="1"/>
  <c r="AE557" i="3"/>
  <c r="AE556" i="3" s="1"/>
  <c r="AE298" i="3"/>
  <c r="AE297" i="3" s="1"/>
  <c r="AE4" i="3" s="1"/>
  <c r="I613" i="3"/>
  <c r="AC555" i="3"/>
  <c r="AC455" i="3" s="1"/>
  <c r="AC625" i="3"/>
  <c r="AC624" i="3" s="1"/>
  <c r="E557" i="3"/>
  <c r="E556" i="3" s="1"/>
  <c r="E298" i="3"/>
  <c r="E297" i="3" s="1"/>
  <c r="E4" i="3" s="1"/>
  <c r="U4" i="3"/>
  <c r="AB4" i="3"/>
  <c r="C557" i="3"/>
  <c r="C556" i="3" s="1"/>
  <c r="C298" i="3"/>
  <c r="C297" i="3" s="1"/>
  <c r="O613" i="3"/>
  <c r="AB625" i="3"/>
  <c r="AB624" i="3" s="1"/>
  <c r="J524" i="3"/>
  <c r="O625" i="3"/>
  <c r="O624" i="3" s="1"/>
  <c r="O660" i="3" s="1"/>
  <c r="O92" i="44" s="1"/>
  <c r="O555" i="3"/>
  <c r="F555" i="3"/>
  <c r="F455" i="3" s="1"/>
  <c r="F453" i="3" s="1"/>
  <c r="C599" i="2"/>
  <c r="C597" i="2" s="1"/>
  <c r="C453" i="2"/>
  <c r="V599" i="3"/>
  <c r="V597" i="3" s="1"/>
  <c r="L453" i="2"/>
  <c r="V656" i="3"/>
  <c r="I25" i="44"/>
  <c r="I31" i="44" s="1"/>
  <c r="I32" i="44" s="1"/>
  <c r="I656" i="5"/>
  <c r="E10" i="44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24" i="44"/>
  <c r="T656" i="2"/>
  <c r="T24" i="44"/>
  <c r="D10" i="44"/>
  <c r="D654" i="41"/>
  <c r="W25" i="44"/>
  <c r="W656" i="5"/>
  <c r="Z656" i="2"/>
  <c r="Z24" i="44"/>
  <c r="J9" i="44"/>
  <c r="J654" i="40"/>
  <c r="G25" i="44"/>
  <c r="G656" i="5"/>
  <c r="N5" i="44"/>
  <c r="N654" i="5"/>
  <c r="S656" i="2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24" i="44"/>
  <c r="Z25" i="44"/>
  <c r="Z656" i="5"/>
  <c r="H8" i="44"/>
  <c r="H654" i="39"/>
  <c r="W9" i="44"/>
  <c r="W654" i="40"/>
  <c r="X10" i="44"/>
  <c r="X7" i="44" s="1"/>
  <c r="X654" i="41"/>
  <c r="L25" i="44"/>
  <c r="L656" i="5"/>
  <c r="W656" i="2"/>
  <c r="W24" i="44"/>
  <c r="D25" i="44"/>
  <c r="D656" i="5"/>
  <c r="AE8" i="44"/>
  <c r="AE654" i="39"/>
  <c r="T26" i="44"/>
  <c r="T656" i="1"/>
  <c r="AC8" i="44"/>
  <c r="AC654" i="39"/>
  <c r="O656" i="2"/>
  <c r="O24" i="44"/>
  <c r="V6" i="44"/>
  <c r="V654" i="1"/>
  <c r="H5" i="44"/>
  <c r="H654" i="5"/>
  <c r="J26" i="44"/>
  <c r="J656" i="1"/>
  <c r="M26" i="44"/>
  <c r="M656" i="1"/>
  <c r="AA656" i="2"/>
  <c r="AA24" i="44"/>
  <c r="X656" i="2"/>
  <c r="X24" i="44"/>
  <c r="G656" i="2"/>
  <c r="G24" i="44"/>
  <c r="K10" i="44"/>
  <c r="K7" i="44" s="1"/>
  <c r="K654" i="41"/>
  <c r="C656" i="2"/>
  <c r="C24" i="44"/>
  <c r="D26" i="44"/>
  <c r="D656" i="1"/>
  <c r="P25" i="44"/>
  <c r="P656" i="5"/>
  <c r="N26" i="44"/>
  <c r="N656" i="1"/>
  <c r="C10" i="44"/>
  <c r="C654" i="41"/>
  <c r="AC656" i="2"/>
  <c r="AC24" i="44"/>
  <c r="X26" i="44"/>
  <c r="X656" i="1"/>
  <c r="W8" i="44"/>
  <c r="W654" i="39"/>
  <c r="J25" i="44"/>
  <c r="J656" i="5"/>
  <c r="U26" i="44"/>
  <c r="U656" i="1"/>
  <c r="C26" i="44"/>
  <c r="S10" i="44"/>
  <c r="S7" i="44" s="1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24" i="44"/>
  <c r="V31" i="44" s="1"/>
  <c r="V32" i="44" s="1"/>
  <c r="AA25" i="44"/>
  <c r="AA656" i="5"/>
  <c r="C9" i="44"/>
  <c r="C654" i="40"/>
  <c r="AE656" i="2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24" i="44"/>
  <c r="AB10" i="44"/>
  <c r="AB7" i="44" s="1"/>
  <c r="AB654" i="41"/>
  <c r="X25" i="44"/>
  <c r="X656" i="5"/>
  <c r="G47" i="44"/>
  <c r="G51" i="44" s="1"/>
  <c r="G52" i="44" s="1"/>
  <c r="AB25" i="44"/>
  <c r="AB656" i="5"/>
  <c r="AD6" i="44"/>
  <c r="AD654" i="1"/>
  <c r="M10" i="44"/>
  <c r="M7" i="44" s="1"/>
  <c r="M654" i="41"/>
  <c r="U10" i="44"/>
  <c r="U7" i="44" s="1"/>
  <c r="U654" i="41"/>
  <c r="R8" i="44"/>
  <c r="R654" i="39"/>
  <c r="F10" i="44"/>
  <c r="F7" i="44" s="1"/>
  <c r="F654" i="41"/>
  <c r="AE26" i="44"/>
  <c r="AE656" i="1"/>
  <c r="J656" i="2"/>
  <c r="J24" i="44"/>
  <c r="T8" i="44"/>
  <c r="T654" i="39"/>
  <c r="N656" i="2"/>
  <c r="N24" i="44"/>
  <c r="AE25" i="44"/>
  <c r="AE656" i="5"/>
  <c r="AA8" i="44"/>
  <c r="AA654" i="39"/>
  <c r="Y10" i="44"/>
  <c r="Y654" i="41"/>
  <c r="H656" i="2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24" i="44"/>
  <c r="G10" i="44"/>
  <c r="G654" i="41"/>
  <c r="N10" i="44"/>
  <c r="N654" i="41"/>
  <c r="L599" i="2"/>
  <c r="L597" i="2" s="1"/>
  <c r="M656" i="2"/>
  <c r="M24" i="44"/>
  <c r="Y8" i="44"/>
  <c r="Y654" i="39"/>
  <c r="R656" i="2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24" i="44"/>
  <c r="E6" i="44"/>
  <c r="E654" i="1"/>
  <c r="O26" i="44"/>
  <c r="O656" i="1"/>
  <c r="L8" i="44"/>
  <c r="L7" i="44" s="1"/>
  <c r="L654" i="39"/>
  <c r="F25" i="44"/>
  <c r="F656" i="5"/>
  <c r="U656" i="2"/>
  <c r="U24" i="44"/>
  <c r="G8" i="44"/>
  <c r="G654" i="39"/>
  <c r="G26" i="44"/>
  <c r="G656" i="1"/>
  <c r="E656" i="2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656" i="2"/>
  <c r="AB24" i="44"/>
  <c r="AE10" i="44"/>
  <c r="AE654" i="41"/>
  <c r="T9" i="44"/>
  <c r="T654" i="40"/>
  <c r="L656" i="2"/>
  <c r="L24" i="44"/>
  <c r="Q55" i="67" l="1"/>
  <c r="Q56" i="67" s="1"/>
  <c r="Q2" i="69"/>
  <c r="X2" i="69"/>
  <c r="X66" i="67"/>
  <c r="R2" i="69"/>
  <c r="Z2" i="69"/>
  <c r="D2" i="68"/>
  <c r="O4" i="3"/>
  <c r="S4" i="3"/>
  <c r="I27" i="70"/>
  <c r="L4" i="3"/>
  <c r="M32" i="67"/>
  <c r="M5" i="67" s="1"/>
  <c r="M55" i="67" s="1"/>
  <c r="M56" i="67" s="1"/>
  <c r="I89" i="70"/>
  <c r="R66" i="67"/>
  <c r="X2" i="67"/>
  <c r="Z66" i="67"/>
  <c r="J98" i="67"/>
  <c r="I158" i="70"/>
  <c r="I162" i="70"/>
  <c r="I170" i="70"/>
  <c r="I174" i="70"/>
  <c r="I178" i="70"/>
  <c r="I182" i="70"/>
  <c r="I186" i="70"/>
  <c r="I190" i="70"/>
  <c r="I194" i="70"/>
  <c r="I198" i="70"/>
  <c r="I202" i="70"/>
  <c r="I238" i="70"/>
  <c r="I242" i="70"/>
  <c r="I246" i="70"/>
  <c r="I250" i="70"/>
  <c r="I254" i="70"/>
  <c r="I55" i="70"/>
  <c r="I115" i="70"/>
  <c r="I163" i="70"/>
  <c r="I167" i="70"/>
  <c r="I171" i="70"/>
  <c r="I179" i="70"/>
  <c r="I187" i="70"/>
  <c r="I191" i="70"/>
  <c r="I195" i="70"/>
  <c r="I199" i="70"/>
  <c r="I203" i="70"/>
  <c r="I239" i="70"/>
  <c r="I243" i="70"/>
  <c r="I247" i="70"/>
  <c r="I251" i="70"/>
  <c r="I4" i="70"/>
  <c r="J4" i="70" s="1"/>
  <c r="I28" i="70"/>
  <c r="I56" i="70"/>
  <c r="I104" i="70"/>
  <c r="I160" i="70"/>
  <c r="I164" i="70"/>
  <c r="I168" i="70"/>
  <c r="I172" i="70"/>
  <c r="I176" i="70"/>
  <c r="I180" i="70"/>
  <c r="I184" i="70"/>
  <c r="I188" i="70"/>
  <c r="I192" i="70"/>
  <c r="I200" i="70"/>
  <c r="I204" i="70"/>
  <c r="I224" i="70"/>
  <c r="I236" i="70"/>
  <c r="I240" i="70"/>
  <c r="I244" i="70"/>
  <c r="I248" i="70"/>
  <c r="I252" i="70"/>
  <c r="I165" i="70"/>
  <c r="I181" i="70"/>
  <c r="I197" i="70"/>
  <c r="I245" i="70"/>
  <c r="I9" i="70"/>
  <c r="I185" i="70"/>
  <c r="I201" i="70"/>
  <c r="I249" i="70"/>
  <c r="I173" i="70"/>
  <c r="I189" i="70"/>
  <c r="I205" i="70"/>
  <c r="I237" i="70"/>
  <c r="I253" i="70"/>
  <c r="I17" i="70"/>
  <c r="I33" i="70"/>
  <c r="I161" i="70"/>
  <c r="I225" i="70"/>
  <c r="I177" i="70"/>
  <c r="I241" i="70"/>
  <c r="I193" i="70"/>
  <c r="I226" i="70"/>
  <c r="F248" i="70"/>
  <c r="F240" i="70"/>
  <c r="F191" i="70"/>
  <c r="F180" i="70"/>
  <c r="F172" i="70"/>
  <c r="F164" i="70"/>
  <c r="F201" i="70"/>
  <c r="F203" i="70"/>
  <c r="F197" i="70"/>
  <c r="F33" i="70"/>
  <c r="F104" i="70"/>
  <c r="F17" i="70"/>
  <c r="F4" i="70"/>
  <c r="F173" i="70"/>
  <c r="F198" i="70"/>
  <c r="F185" i="70"/>
  <c r="F179" i="70"/>
  <c r="F204" i="70"/>
  <c r="F56" i="70"/>
  <c r="F187" i="70"/>
  <c r="F165" i="70"/>
  <c r="F238" i="70"/>
  <c r="F224" i="70"/>
  <c r="F254" i="70"/>
  <c r="F246" i="70"/>
  <c r="F249" i="70"/>
  <c r="F186" i="70"/>
  <c r="F178" i="70"/>
  <c r="F170" i="70"/>
  <c r="F162" i="70"/>
  <c r="F247" i="70"/>
  <c r="F225" i="70"/>
  <c r="F193" i="70"/>
  <c r="F195" i="70"/>
  <c r="F189" i="70"/>
  <c r="F161" i="70"/>
  <c r="F194" i="70"/>
  <c r="F236" i="70"/>
  <c r="F252" i="70"/>
  <c r="F244" i="70"/>
  <c r="F241" i="70"/>
  <c r="F184" i="70"/>
  <c r="F176" i="70"/>
  <c r="F168" i="70"/>
  <c r="F160" i="70"/>
  <c r="F239" i="70"/>
  <c r="F253" i="70"/>
  <c r="F251" i="70"/>
  <c r="F226" i="70"/>
  <c r="F115" i="70"/>
  <c r="F181" i="70"/>
  <c r="F202" i="70"/>
  <c r="F163" i="70"/>
  <c r="F192" i="70"/>
  <c r="F250" i="70"/>
  <c r="F242" i="70"/>
  <c r="F199" i="70"/>
  <c r="F182" i="70"/>
  <c r="F174" i="70"/>
  <c r="F158" i="70"/>
  <c r="F237" i="70"/>
  <c r="F245" i="70"/>
  <c r="F243" i="70"/>
  <c r="F205" i="70"/>
  <c r="F55" i="70"/>
  <c r="F9" i="70"/>
  <c r="F28" i="70"/>
  <c r="F171" i="70"/>
  <c r="F177" i="70"/>
  <c r="F188" i="70"/>
  <c r="F200" i="70"/>
  <c r="F167" i="70"/>
  <c r="F190" i="70"/>
  <c r="F157" i="70"/>
  <c r="F159" i="70"/>
  <c r="F152" i="70"/>
  <c r="F154" i="70"/>
  <c r="F156" i="70"/>
  <c r="F143" i="70"/>
  <c r="F153" i="70"/>
  <c r="F155" i="70"/>
  <c r="F135" i="70"/>
  <c r="F112" i="70"/>
  <c r="F26" i="70"/>
  <c r="F147" i="70"/>
  <c r="F54" i="70"/>
  <c r="F95" i="70"/>
  <c r="I153" i="70"/>
  <c r="F29" i="70"/>
  <c r="F75" i="70"/>
  <c r="F146" i="70"/>
  <c r="F141" i="70"/>
  <c r="I156" i="70"/>
  <c r="F34" i="70"/>
  <c r="F67" i="70"/>
  <c r="F151" i="70"/>
  <c r="F24" i="70"/>
  <c r="F149" i="70"/>
  <c r="F148" i="70"/>
  <c r="F122" i="70"/>
  <c r="F30" i="70"/>
  <c r="F6" i="70"/>
  <c r="I154" i="70"/>
  <c r="F139" i="70"/>
  <c r="F137" i="70"/>
  <c r="I152" i="70"/>
  <c r="F21" i="70"/>
  <c r="F140" i="70"/>
  <c r="F45" i="70"/>
  <c r="F79" i="70"/>
  <c r="F134" i="70"/>
  <c r="F37" i="70"/>
  <c r="F130" i="70"/>
  <c r="F150" i="70"/>
  <c r="F49" i="70"/>
  <c r="F71" i="70"/>
  <c r="F15" i="70"/>
  <c r="F124" i="70"/>
  <c r="F18" i="70"/>
  <c r="F13" i="70"/>
  <c r="F145" i="70"/>
  <c r="F19" i="70"/>
  <c r="F5" i="70"/>
  <c r="F52" i="70"/>
  <c r="F84" i="70"/>
  <c r="F32" i="70"/>
  <c r="F8" i="70"/>
  <c r="F142" i="70"/>
  <c r="F144" i="70"/>
  <c r="F23" i="70"/>
  <c r="F136" i="70"/>
  <c r="F22" i="70"/>
  <c r="F127" i="70"/>
  <c r="I159" i="70"/>
  <c r="I155" i="70"/>
  <c r="I143" i="70"/>
  <c r="F39" i="70"/>
  <c r="F126" i="70"/>
  <c r="F138" i="70"/>
  <c r="F129" i="70"/>
  <c r="F99" i="70"/>
  <c r="I157" i="70"/>
  <c r="I148" i="70"/>
  <c r="I67" i="70"/>
  <c r="I75" i="70"/>
  <c r="I26" i="70"/>
  <c r="I138" i="70"/>
  <c r="F25" i="70"/>
  <c r="I22" i="70"/>
  <c r="I142" i="70"/>
  <c r="F128" i="70"/>
  <c r="I19" i="70"/>
  <c r="I124" i="70"/>
  <c r="I150" i="70"/>
  <c r="I21" i="70"/>
  <c r="F20" i="70"/>
  <c r="I6" i="70"/>
  <c r="I149" i="70"/>
  <c r="I34" i="70"/>
  <c r="I29" i="70"/>
  <c r="F166" i="70"/>
  <c r="I112" i="70"/>
  <c r="I126" i="70"/>
  <c r="I136" i="70"/>
  <c r="I8" i="70"/>
  <c r="I84" i="70"/>
  <c r="I145" i="70"/>
  <c r="I15" i="70"/>
  <c r="I130" i="70"/>
  <c r="F81" i="70"/>
  <c r="I79" i="70"/>
  <c r="I137" i="70"/>
  <c r="I30" i="70"/>
  <c r="I24" i="70"/>
  <c r="I141" i="70"/>
  <c r="I95" i="70"/>
  <c r="I54" i="70"/>
  <c r="I135" i="70"/>
  <c r="I99" i="70"/>
  <c r="I39" i="70"/>
  <c r="F113" i="70"/>
  <c r="I23" i="70"/>
  <c r="I32" i="70"/>
  <c r="I52" i="70"/>
  <c r="I13" i="70"/>
  <c r="I71" i="70"/>
  <c r="I37" i="70"/>
  <c r="I45" i="70"/>
  <c r="I139" i="70"/>
  <c r="F58" i="70"/>
  <c r="I122" i="70"/>
  <c r="I151" i="70"/>
  <c r="I146" i="70"/>
  <c r="I147" i="70"/>
  <c r="I129" i="70"/>
  <c r="I127" i="70"/>
  <c r="I144" i="70"/>
  <c r="I5" i="70"/>
  <c r="I18" i="70"/>
  <c r="I49" i="70"/>
  <c r="I134" i="70"/>
  <c r="I140" i="70"/>
  <c r="I20" i="70"/>
  <c r="F65" i="70"/>
  <c r="F223" i="70"/>
  <c r="F123" i="70"/>
  <c r="F175" i="70"/>
  <c r="F98" i="70"/>
  <c r="F233" i="70"/>
  <c r="F217" i="70"/>
  <c r="F44" i="70"/>
  <c r="F121" i="70"/>
  <c r="F216" i="70"/>
  <c r="F10" i="70"/>
  <c r="F228" i="70"/>
  <c r="F86" i="70"/>
  <c r="F77" i="70"/>
  <c r="F97" i="70"/>
  <c r="F47" i="70"/>
  <c r="F111" i="70"/>
  <c r="F11" i="70"/>
  <c r="F93" i="70"/>
  <c r="F57" i="70"/>
  <c r="F214" i="70"/>
  <c r="F40" i="70"/>
  <c r="I81" i="70"/>
  <c r="F120" i="70"/>
  <c r="F209" i="70"/>
  <c r="F78" i="70"/>
  <c r="F88" i="70"/>
  <c r="F41" i="70"/>
  <c r="F76" i="70"/>
  <c r="F169" i="70"/>
  <c r="F219" i="70"/>
  <c r="F234" i="70"/>
  <c r="F102" i="70"/>
  <c r="I128" i="70"/>
  <c r="F96" i="70"/>
  <c r="F85" i="70"/>
  <c r="F16" i="70"/>
  <c r="F183" i="70"/>
  <c r="F207" i="70"/>
  <c r="F51" i="70"/>
  <c r="F196" i="70"/>
  <c r="F229" i="70"/>
  <c r="F62" i="70"/>
  <c r="F132" i="70"/>
  <c r="F232" i="70"/>
  <c r="I166" i="70"/>
  <c r="F7" i="70"/>
  <c r="F80" i="70"/>
  <c r="F61" i="70"/>
  <c r="F119" i="70"/>
  <c r="F82" i="70"/>
  <c r="I25" i="70"/>
  <c r="F108" i="70"/>
  <c r="F48" i="70"/>
  <c r="F69" i="70"/>
  <c r="F53" i="70"/>
  <c r="F66" i="70"/>
  <c r="F213" i="70"/>
  <c r="F215" i="70"/>
  <c r="F110" i="70"/>
  <c r="F63" i="70"/>
  <c r="F221" i="70"/>
  <c r="F220" i="70"/>
  <c r="F72" i="70"/>
  <c r="F38" i="70"/>
  <c r="F36" i="70"/>
  <c r="F227" i="70"/>
  <c r="I58" i="70"/>
  <c r="F114" i="70"/>
  <c r="F60" i="70"/>
  <c r="F90" i="70"/>
  <c r="F35" i="70"/>
  <c r="F74" i="70"/>
  <c r="F210" i="70"/>
  <c r="F218" i="70"/>
  <c r="F133" i="70"/>
  <c r="F208" i="70"/>
  <c r="F46" i="70"/>
  <c r="F117" i="70"/>
  <c r="F43" i="70"/>
  <c r="F222" i="70"/>
  <c r="F94" i="70"/>
  <c r="F125" i="70"/>
  <c r="F118" i="70"/>
  <c r="F64" i="70"/>
  <c r="F231" i="70"/>
  <c r="I113" i="70"/>
  <c r="F31" i="70"/>
  <c r="F230" i="70"/>
  <c r="F73" i="70"/>
  <c r="F212" i="70"/>
  <c r="F235" i="70"/>
  <c r="F70" i="70"/>
  <c r="F91" i="70"/>
  <c r="F92" i="70"/>
  <c r="F87" i="70"/>
  <c r="F42" i="70"/>
  <c r="F211" i="70"/>
  <c r="F206" i="70"/>
  <c r="I169" i="70"/>
  <c r="I78" i="70"/>
  <c r="F83" i="70"/>
  <c r="I214" i="70"/>
  <c r="I111" i="70"/>
  <c r="I86" i="70"/>
  <c r="I121" i="70"/>
  <c r="I98" i="70"/>
  <c r="I65" i="70"/>
  <c r="I87" i="70"/>
  <c r="I73" i="70"/>
  <c r="I64" i="70"/>
  <c r="I43" i="70"/>
  <c r="I133" i="70"/>
  <c r="I35" i="70"/>
  <c r="I227" i="70"/>
  <c r="I220" i="70"/>
  <c r="I215" i="70"/>
  <c r="I69" i="70"/>
  <c r="I48" i="70"/>
  <c r="I61" i="70"/>
  <c r="I132" i="70"/>
  <c r="I207" i="70"/>
  <c r="I96" i="70"/>
  <c r="I102" i="70"/>
  <c r="I76" i="70"/>
  <c r="I209" i="70"/>
  <c r="I57" i="70"/>
  <c r="I47" i="70"/>
  <c r="I228" i="70"/>
  <c r="I44" i="70"/>
  <c r="I175" i="70"/>
  <c r="I206" i="70"/>
  <c r="I92" i="70"/>
  <c r="F27" i="70"/>
  <c r="F89" i="70"/>
  <c r="I230" i="70"/>
  <c r="I118" i="70"/>
  <c r="I117" i="70"/>
  <c r="I218" i="70"/>
  <c r="F103" i="70"/>
  <c r="I90" i="70"/>
  <c r="F68" i="70"/>
  <c r="I36" i="70"/>
  <c r="I221" i="70"/>
  <c r="I213" i="70"/>
  <c r="I108" i="70"/>
  <c r="I80" i="70"/>
  <c r="I62" i="70"/>
  <c r="F109" i="70"/>
  <c r="I229" i="70"/>
  <c r="I183" i="70"/>
  <c r="F101" i="70"/>
  <c r="I234" i="70"/>
  <c r="I41" i="70"/>
  <c r="I120" i="70"/>
  <c r="F106" i="70"/>
  <c r="I93" i="70"/>
  <c r="I97" i="70"/>
  <c r="I10" i="70"/>
  <c r="I217" i="70"/>
  <c r="I123" i="70"/>
  <c r="F116" i="70"/>
  <c r="I211" i="70"/>
  <c r="I91" i="70"/>
  <c r="I235" i="70"/>
  <c r="I31" i="70"/>
  <c r="I125" i="70"/>
  <c r="I94" i="70"/>
  <c r="I46" i="70"/>
  <c r="I210" i="70"/>
  <c r="I60" i="70"/>
  <c r="I38" i="70"/>
  <c r="I63" i="70"/>
  <c r="I66" i="70"/>
  <c r="F107" i="70"/>
  <c r="I82" i="70"/>
  <c r="F100" i="70"/>
  <c r="I7" i="70"/>
  <c r="I196" i="70"/>
  <c r="I16" i="70"/>
  <c r="I219" i="70"/>
  <c r="I88" i="70"/>
  <c r="I40" i="70"/>
  <c r="I11" i="70"/>
  <c r="I77" i="70"/>
  <c r="I216" i="70"/>
  <c r="I233" i="70"/>
  <c r="I223" i="70"/>
  <c r="I42" i="70"/>
  <c r="I70" i="70"/>
  <c r="F50" i="70"/>
  <c r="I212" i="70"/>
  <c r="I231" i="70"/>
  <c r="I222" i="70"/>
  <c r="I208" i="70"/>
  <c r="I74" i="70"/>
  <c r="F14" i="70"/>
  <c r="I114" i="70"/>
  <c r="F131" i="70"/>
  <c r="I72" i="70"/>
  <c r="I110" i="70"/>
  <c r="I53" i="70"/>
  <c r="I119" i="70"/>
  <c r="I232" i="70"/>
  <c r="F12" i="70"/>
  <c r="F59" i="70"/>
  <c r="I51" i="70"/>
  <c r="F105" i="70"/>
  <c r="I85" i="70"/>
  <c r="F3" i="70"/>
  <c r="G3" i="70" s="1"/>
  <c r="G4" i="70" s="1"/>
  <c r="G5" i="70" s="1"/>
  <c r="G6" i="70" s="1"/>
  <c r="G7" i="70" s="1"/>
  <c r="G8" i="70" s="1"/>
  <c r="G9" i="70" s="1"/>
  <c r="G10" i="70" s="1"/>
  <c r="G11" i="70" s="1"/>
  <c r="I107" i="70"/>
  <c r="I50" i="70"/>
  <c r="I12" i="70"/>
  <c r="AF32" i="67"/>
  <c r="I103" i="70"/>
  <c r="I100" i="70"/>
  <c r="I14" i="70"/>
  <c r="I59" i="70"/>
  <c r="I83" i="70"/>
  <c r="I68" i="70"/>
  <c r="I101" i="70"/>
  <c r="I106" i="70"/>
  <c r="I131" i="70"/>
  <c r="I105" i="70"/>
  <c r="Q66" i="67"/>
  <c r="I116" i="70"/>
  <c r="AD660" i="2"/>
  <c r="AD599" i="2"/>
  <c r="AD597" i="2" s="1"/>
  <c r="D7" i="44"/>
  <c r="J31" i="44"/>
  <c r="J32" i="44" s="1"/>
  <c r="R2" i="67"/>
  <c r="AB55" i="69"/>
  <c r="V55" i="69"/>
  <c r="AD5" i="67"/>
  <c r="E55" i="69"/>
  <c r="S32" i="67"/>
  <c r="S98" i="67"/>
  <c r="AC98" i="67"/>
  <c r="AC32" i="67"/>
  <c r="AE5" i="67"/>
  <c r="P7" i="44"/>
  <c r="I5" i="67"/>
  <c r="I55" i="67" s="1"/>
  <c r="I56" i="67" s="1"/>
  <c r="O32" i="67"/>
  <c r="O98" i="67"/>
  <c r="F5" i="67"/>
  <c r="F55" i="67" s="1"/>
  <c r="F56" i="67" s="1"/>
  <c r="I55" i="69"/>
  <c r="Q2" i="67"/>
  <c r="G5" i="67"/>
  <c r="Z2" i="67"/>
  <c r="E5" i="67"/>
  <c r="E55" i="67" s="1"/>
  <c r="E56" i="67" s="1"/>
  <c r="L5" i="67"/>
  <c r="F55" i="69"/>
  <c r="H5" i="67"/>
  <c r="W5" i="67"/>
  <c r="P32" i="67"/>
  <c r="AA32" i="67"/>
  <c r="AA98" i="67"/>
  <c r="AB5" i="67"/>
  <c r="AB55" i="67" s="1"/>
  <c r="AB56" i="67" s="1"/>
  <c r="N55" i="69"/>
  <c r="U55" i="69"/>
  <c r="R625" i="3"/>
  <c r="R624" i="3" s="1"/>
  <c r="R660" i="3" s="1"/>
  <c r="R555" i="3"/>
  <c r="R455" i="3" s="1"/>
  <c r="R453" i="3" s="1"/>
  <c r="AF55" i="69"/>
  <c r="J55" i="69"/>
  <c r="K32" i="67"/>
  <c r="K98" i="67"/>
  <c r="AF5" i="67"/>
  <c r="AF55" i="67" s="1"/>
  <c r="N5" i="67"/>
  <c r="N55" i="67" s="1"/>
  <c r="N56" i="67" s="1"/>
  <c r="U5" i="67"/>
  <c r="U55" i="67" s="1"/>
  <c r="U56" i="67" s="1"/>
  <c r="M55" i="69"/>
  <c r="T98" i="67"/>
  <c r="T32" i="67"/>
  <c r="Y5" i="67"/>
  <c r="V5" i="67"/>
  <c r="V55" i="67" s="1"/>
  <c r="V56" i="67" s="1"/>
  <c r="J32" i="67"/>
  <c r="R5" i="66"/>
  <c r="S5" i="66" s="1"/>
  <c r="K32" i="66"/>
  <c r="AA597" i="3"/>
  <c r="AA453" i="3"/>
  <c r="Y453" i="3"/>
  <c r="D453" i="3"/>
  <c r="I625" i="3"/>
  <c r="I624" i="3" s="1"/>
  <c r="I660" i="3" s="1"/>
  <c r="I92" i="44" s="1"/>
  <c r="P625" i="3"/>
  <c r="P624" i="3" s="1"/>
  <c r="P555" i="3"/>
  <c r="P455" i="3" s="1"/>
  <c r="P453" i="3" s="1"/>
  <c r="I455" i="3"/>
  <c r="I453" i="3" s="1"/>
  <c r="D660" i="3"/>
  <c r="D599" i="3"/>
  <c r="D597" i="3" s="1"/>
  <c r="X453" i="3"/>
  <c r="T453" i="3"/>
  <c r="R599" i="3"/>
  <c r="Q453" i="3"/>
  <c r="AA654" i="3"/>
  <c r="S455" i="3"/>
  <c r="S453" i="3" s="1"/>
  <c r="AB455" i="3"/>
  <c r="AB453" i="3" s="1"/>
  <c r="Z455" i="3"/>
  <c r="Z453" i="3" s="1"/>
  <c r="Z654" i="39"/>
  <c r="Z8" i="44"/>
  <c r="Z7" i="44" s="1"/>
  <c r="E8" i="44"/>
  <c r="E7" i="44" s="1"/>
  <c r="E654" i="39"/>
  <c r="Q8" i="44"/>
  <c r="Q7" i="44" s="1"/>
  <c r="Q654" i="39"/>
  <c r="J654" i="39"/>
  <c r="J8" i="44"/>
  <c r="J7" i="44" s="1"/>
  <c r="O8" i="44"/>
  <c r="O7" i="44" s="1"/>
  <c r="O654" i="39"/>
  <c r="L31" i="44"/>
  <c r="L32" i="44" s="1"/>
  <c r="F31" i="44"/>
  <c r="F32" i="44" s="1"/>
  <c r="G31" i="44"/>
  <c r="G32" i="44" s="1"/>
  <c r="N31" i="44"/>
  <c r="N32" i="44" s="1"/>
  <c r="AA31" i="44"/>
  <c r="AA32" i="44" s="1"/>
  <c r="R31" i="44"/>
  <c r="R32" i="44" s="1"/>
  <c r="K31" i="44"/>
  <c r="K32" i="44" s="1"/>
  <c r="M31" i="44"/>
  <c r="M32" i="44" s="1"/>
  <c r="C31" i="44"/>
  <c r="C32" i="44" s="1"/>
  <c r="E31" i="44"/>
  <c r="E32" i="44" s="1"/>
  <c r="D31" i="44"/>
  <c r="D32" i="44" s="1"/>
  <c r="W31" i="44"/>
  <c r="W32" i="44" s="1"/>
  <c r="AC31" i="44"/>
  <c r="AC32" i="44" s="1"/>
  <c r="AD453" i="3"/>
  <c r="AC453" i="3"/>
  <c r="W555" i="3"/>
  <c r="W455" i="3" s="1"/>
  <c r="W453" i="3" s="1"/>
  <c r="W625" i="3"/>
  <c r="W624" i="3" s="1"/>
  <c r="G453" i="3"/>
  <c r="AA7" i="44"/>
  <c r="N455" i="3"/>
  <c r="N453" i="3" s="1"/>
  <c r="AD7" i="44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10" i="44"/>
  <c r="I7" i="44" s="1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L455" i="3"/>
  <c r="L453" i="3" s="1"/>
  <c r="AB660" i="3"/>
  <c r="AB599" i="3"/>
  <c r="AC660" i="3"/>
  <c r="AC599" i="3"/>
  <c r="AC597" i="3" s="1"/>
  <c r="AE625" i="3"/>
  <c r="AE624" i="3" s="1"/>
  <c r="AE555" i="3"/>
  <c r="AE455" i="3" s="1"/>
  <c r="AE453" i="3" s="1"/>
  <c r="H625" i="3"/>
  <c r="H624" i="3" s="1"/>
  <c r="H555" i="3"/>
  <c r="H455" i="3" s="1"/>
  <c r="H453" i="3" s="1"/>
  <c r="J625" i="3"/>
  <c r="J624" i="3" s="1"/>
  <c r="J660" i="3" s="1"/>
  <c r="J92" i="44" s="1"/>
  <c r="J555" i="3"/>
  <c r="J455" i="3" s="1"/>
  <c r="J453" i="3" s="1"/>
  <c r="U453" i="3"/>
  <c r="Z660" i="3"/>
  <c r="Z599" i="3"/>
  <c r="J659" i="3"/>
  <c r="AD660" i="3"/>
  <c r="AD599" i="3"/>
  <c r="AD597" i="3" s="1"/>
  <c r="V654" i="3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11" i="44"/>
  <c r="V1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AF2" i="69" l="1"/>
  <c r="N2" i="69"/>
  <c r="U2" i="69"/>
  <c r="W55" i="67"/>
  <c r="W56" i="67" s="1"/>
  <c r="W2" i="69"/>
  <c r="H55" i="67"/>
  <c r="H56" i="67" s="1"/>
  <c r="H2" i="69"/>
  <c r="AB2" i="69"/>
  <c r="G55" i="67"/>
  <c r="G56" i="67" s="1"/>
  <c r="G2" i="69"/>
  <c r="AE55" i="67"/>
  <c r="AE56" i="67" s="1"/>
  <c r="AE2" i="69"/>
  <c r="F2" i="69"/>
  <c r="I2" i="69"/>
  <c r="AD55" i="67"/>
  <c r="AD56" i="67" s="1"/>
  <c r="AD2" i="69"/>
  <c r="Y55" i="67"/>
  <c r="Y56" i="67" s="1"/>
  <c r="Y2" i="69"/>
  <c r="V2" i="69"/>
  <c r="L55" i="67"/>
  <c r="L56" i="67" s="1"/>
  <c r="L2" i="69"/>
  <c r="E2" i="69"/>
  <c r="M2" i="69"/>
  <c r="I66" i="67"/>
  <c r="E66" i="67"/>
  <c r="U66" i="67"/>
  <c r="G12" i="70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F66" i="67"/>
  <c r="H66" i="67"/>
  <c r="M66" i="67"/>
  <c r="L66" i="67"/>
  <c r="N66" i="67"/>
  <c r="W66" i="67"/>
  <c r="AF56" i="67"/>
  <c r="AG55" i="67"/>
  <c r="Y66" i="67"/>
  <c r="AF66" i="67"/>
  <c r="J5" i="70"/>
  <c r="J6" i="70" s="1"/>
  <c r="J7" i="70" s="1"/>
  <c r="J8" i="70" s="1"/>
  <c r="J9" i="70" s="1"/>
  <c r="J10" i="70" s="1"/>
  <c r="J11" i="70" s="1"/>
  <c r="J12" i="70" s="1"/>
  <c r="J13" i="70" s="1"/>
  <c r="J14" i="70" s="1"/>
  <c r="J15" i="70" s="1"/>
  <c r="J16" i="70" s="1"/>
  <c r="J17" i="70" s="1"/>
  <c r="J18" i="70" s="1"/>
  <c r="J19" i="70" s="1"/>
  <c r="J20" i="70" s="1"/>
  <c r="J21" i="70" s="1"/>
  <c r="J22" i="70" s="1"/>
  <c r="J23" i="70" s="1"/>
  <c r="J24" i="70" s="1"/>
  <c r="J25" i="70" s="1"/>
  <c r="J26" i="70" s="1"/>
  <c r="J27" i="70" s="1"/>
  <c r="J28" i="70" s="1"/>
  <c r="J29" i="70" s="1"/>
  <c r="J30" i="70" s="1"/>
  <c r="J31" i="70" s="1"/>
  <c r="J32" i="70" s="1"/>
  <c r="J33" i="70" s="1"/>
  <c r="J34" i="70" s="1"/>
  <c r="J35" i="70" s="1"/>
  <c r="J36" i="70" s="1"/>
  <c r="J37" i="70" s="1"/>
  <c r="J38" i="70" s="1"/>
  <c r="J39" i="70" s="1"/>
  <c r="J40" i="70" s="1"/>
  <c r="J41" i="70" s="1"/>
  <c r="J42" i="70" s="1"/>
  <c r="J43" i="70" s="1"/>
  <c r="J44" i="70" s="1"/>
  <c r="J45" i="70" s="1"/>
  <c r="J46" i="70" s="1"/>
  <c r="J47" i="70" s="1"/>
  <c r="J48" i="70" s="1"/>
  <c r="J49" i="70" s="1"/>
  <c r="J50" i="70" s="1"/>
  <c r="J51" i="70" s="1"/>
  <c r="J52" i="70" s="1"/>
  <c r="J53" i="70" s="1"/>
  <c r="J54" i="70" s="1"/>
  <c r="J55" i="70" s="1"/>
  <c r="J56" i="70" s="1"/>
  <c r="J57" i="70" s="1"/>
  <c r="J58" i="70" s="1"/>
  <c r="J59" i="70" s="1"/>
  <c r="J60" i="70" s="1"/>
  <c r="J61" i="70" s="1"/>
  <c r="J62" i="70" s="1"/>
  <c r="J63" i="70" s="1"/>
  <c r="J64" i="70" s="1"/>
  <c r="J65" i="70" s="1"/>
  <c r="J66" i="70" s="1"/>
  <c r="J67" i="70" s="1"/>
  <c r="J68" i="70" s="1"/>
  <c r="J69" i="70" s="1"/>
  <c r="J70" i="70" s="1"/>
  <c r="J71" i="70" s="1"/>
  <c r="J72" i="70" s="1"/>
  <c r="J73" i="70" s="1"/>
  <c r="J74" i="70" s="1"/>
  <c r="J75" i="70" s="1"/>
  <c r="J76" i="70" s="1"/>
  <c r="J77" i="70" s="1"/>
  <c r="J78" i="70" s="1"/>
  <c r="J79" i="70" s="1"/>
  <c r="J80" i="70" s="1"/>
  <c r="J81" i="70" s="1"/>
  <c r="J82" i="70" s="1"/>
  <c r="J83" i="70" s="1"/>
  <c r="J84" i="70" s="1"/>
  <c r="J85" i="70" s="1"/>
  <c r="J86" i="70" s="1"/>
  <c r="J87" i="70" s="1"/>
  <c r="J88" i="70" s="1"/>
  <c r="J89" i="70" s="1"/>
  <c r="J90" i="70" s="1"/>
  <c r="J91" i="70" s="1"/>
  <c r="J92" i="70" s="1"/>
  <c r="J93" i="70" s="1"/>
  <c r="J94" i="70" s="1"/>
  <c r="J95" i="70" s="1"/>
  <c r="J96" i="70" s="1"/>
  <c r="J97" i="70" s="1"/>
  <c r="J98" i="70" s="1"/>
  <c r="J99" i="70" s="1"/>
  <c r="J100" i="70" s="1"/>
  <c r="J101" i="70" s="1"/>
  <c r="J102" i="70" s="1"/>
  <c r="J103" i="70" s="1"/>
  <c r="J104" i="70" s="1"/>
  <c r="J105" i="70" s="1"/>
  <c r="J106" i="70" s="1"/>
  <c r="J107" i="70" s="1"/>
  <c r="J108" i="70" s="1"/>
  <c r="J109" i="70" s="1"/>
  <c r="J110" i="70" s="1"/>
  <c r="J111" i="70" s="1"/>
  <c r="J112" i="70" s="1"/>
  <c r="J113" i="70" s="1"/>
  <c r="J114" i="70" s="1"/>
  <c r="J115" i="70" s="1"/>
  <c r="J116" i="70" s="1"/>
  <c r="J117" i="70" s="1"/>
  <c r="J118" i="70" s="1"/>
  <c r="J119" i="70" s="1"/>
  <c r="J120" i="70" s="1"/>
  <c r="J121" i="70" s="1"/>
  <c r="J122" i="70" s="1"/>
  <c r="J123" i="70" s="1"/>
  <c r="J124" i="70" s="1"/>
  <c r="J125" i="70" s="1"/>
  <c r="J126" i="70" s="1"/>
  <c r="J127" i="70" s="1"/>
  <c r="J128" i="70" s="1"/>
  <c r="J129" i="70" s="1"/>
  <c r="J130" i="70" s="1"/>
  <c r="J131" i="70" s="1"/>
  <c r="J132" i="70" s="1"/>
  <c r="J133" i="70" s="1"/>
  <c r="J134" i="70" s="1"/>
  <c r="J135" i="70" s="1"/>
  <c r="J136" i="70" s="1"/>
  <c r="J137" i="70" s="1"/>
  <c r="J138" i="70" s="1"/>
  <c r="J139" i="70" s="1"/>
  <c r="J140" i="70" s="1"/>
  <c r="J141" i="70" s="1"/>
  <c r="J142" i="70" s="1"/>
  <c r="J143" i="70" s="1"/>
  <c r="J144" i="70" s="1"/>
  <c r="J145" i="70" s="1"/>
  <c r="J146" i="70" s="1"/>
  <c r="J147" i="70" s="1"/>
  <c r="J148" i="70" s="1"/>
  <c r="J149" i="70" s="1"/>
  <c r="J150" i="70" s="1"/>
  <c r="J151" i="70" s="1"/>
  <c r="J152" i="70" s="1"/>
  <c r="J153" i="70" s="1"/>
  <c r="J154" i="70" s="1"/>
  <c r="J155" i="70" s="1"/>
  <c r="J156" i="70" s="1"/>
  <c r="J157" i="70" s="1"/>
  <c r="J158" i="70" s="1"/>
  <c r="J159" i="70" s="1"/>
  <c r="J160" i="70" s="1"/>
  <c r="J161" i="70" s="1"/>
  <c r="J162" i="70" s="1"/>
  <c r="J163" i="70" s="1"/>
  <c r="J164" i="70" s="1"/>
  <c r="J165" i="70" s="1"/>
  <c r="J166" i="70" s="1"/>
  <c r="J167" i="70" s="1"/>
  <c r="J168" i="70" s="1"/>
  <c r="J169" i="70" s="1"/>
  <c r="J170" i="70" s="1"/>
  <c r="J171" i="70" s="1"/>
  <c r="J172" i="70" s="1"/>
  <c r="J173" i="70" s="1"/>
  <c r="J174" i="70" s="1"/>
  <c r="J175" i="70" s="1"/>
  <c r="J176" i="70" s="1"/>
  <c r="J177" i="70" s="1"/>
  <c r="J178" i="70" s="1"/>
  <c r="J179" i="70" s="1"/>
  <c r="J180" i="70" s="1"/>
  <c r="J181" i="70" s="1"/>
  <c r="J182" i="70" s="1"/>
  <c r="J183" i="70" s="1"/>
  <c r="J184" i="70" s="1"/>
  <c r="J185" i="70" s="1"/>
  <c r="J186" i="70" s="1"/>
  <c r="J187" i="70" s="1"/>
  <c r="J188" i="70" s="1"/>
  <c r="J189" i="70" s="1"/>
  <c r="J190" i="70" s="1"/>
  <c r="J191" i="70" s="1"/>
  <c r="J192" i="70" s="1"/>
  <c r="J193" i="70" s="1"/>
  <c r="J194" i="70" s="1"/>
  <c r="J195" i="70" s="1"/>
  <c r="J196" i="70" s="1"/>
  <c r="J197" i="70" s="1"/>
  <c r="J198" i="70" s="1"/>
  <c r="J199" i="70" s="1"/>
  <c r="J200" i="70" s="1"/>
  <c r="J201" i="70" s="1"/>
  <c r="J202" i="70" s="1"/>
  <c r="J203" i="70" s="1"/>
  <c r="J204" i="70" s="1"/>
  <c r="J205" i="70" s="1"/>
  <c r="J206" i="70" s="1"/>
  <c r="J207" i="70" s="1"/>
  <c r="J208" i="70" s="1"/>
  <c r="J209" i="70" s="1"/>
  <c r="J210" i="70" s="1"/>
  <c r="J211" i="70" s="1"/>
  <c r="J212" i="70" s="1"/>
  <c r="J213" i="70" s="1"/>
  <c r="J214" i="70" s="1"/>
  <c r="J215" i="70" s="1"/>
  <c r="J216" i="70" s="1"/>
  <c r="J217" i="70" s="1"/>
  <c r="J218" i="70" s="1"/>
  <c r="J219" i="70" s="1"/>
  <c r="J220" i="70" s="1"/>
  <c r="J221" i="70" s="1"/>
  <c r="J222" i="70" s="1"/>
  <c r="J223" i="70" s="1"/>
  <c r="J224" i="70" s="1"/>
  <c r="J225" i="70" s="1"/>
  <c r="J226" i="70" s="1"/>
  <c r="J227" i="70" s="1"/>
  <c r="J228" i="70" s="1"/>
  <c r="J229" i="70" s="1"/>
  <c r="J230" i="70" s="1"/>
  <c r="J231" i="70" s="1"/>
  <c r="J232" i="70" s="1"/>
  <c r="J233" i="70" s="1"/>
  <c r="J234" i="70" s="1"/>
  <c r="J235" i="70" s="1"/>
  <c r="J236" i="70" s="1"/>
  <c r="J237" i="70" s="1"/>
  <c r="J238" i="70" s="1"/>
  <c r="J239" i="70" s="1"/>
  <c r="J240" i="70" s="1"/>
  <c r="J241" i="70" s="1"/>
  <c r="J242" i="70" s="1"/>
  <c r="J243" i="70" s="1"/>
  <c r="J244" i="70" s="1"/>
  <c r="J245" i="70" s="1"/>
  <c r="J246" i="70" s="1"/>
  <c r="J247" i="70" s="1"/>
  <c r="J248" i="70" s="1"/>
  <c r="J249" i="70" s="1"/>
  <c r="J250" i="70" s="1"/>
  <c r="J251" i="70" s="1"/>
  <c r="J252" i="70" s="1"/>
  <c r="J253" i="70" s="1"/>
  <c r="J254" i="70" s="1"/>
  <c r="AB66" i="67"/>
  <c r="V66" i="67"/>
  <c r="AD91" i="44"/>
  <c r="AD92" i="44" s="1"/>
  <c r="AD656" i="2"/>
  <c r="I599" i="3"/>
  <c r="V2" i="67"/>
  <c r="K5" i="67"/>
  <c r="W2" i="67"/>
  <c r="E2" i="67"/>
  <c r="G2" i="67"/>
  <c r="N9" i="66"/>
  <c r="K5" i="66"/>
  <c r="N2" i="67"/>
  <c r="O5" i="67"/>
  <c r="AD2" i="67"/>
  <c r="S40" i="66"/>
  <c r="Y2" i="67"/>
  <c r="AF2" i="67"/>
  <c r="R92" i="44"/>
  <c r="R656" i="3"/>
  <c r="R654" i="3" s="1"/>
  <c r="AA5" i="67"/>
  <c r="H2" i="67"/>
  <c r="L2" i="67"/>
  <c r="I2" i="67"/>
  <c r="AE2" i="67"/>
  <c r="S5" i="67"/>
  <c r="M2" i="67"/>
  <c r="J5" i="67"/>
  <c r="T5" i="67"/>
  <c r="U2" i="67"/>
  <c r="AB2" i="67"/>
  <c r="P5" i="67"/>
  <c r="F2" i="67"/>
  <c r="AC5" i="67"/>
  <c r="I597" i="3"/>
  <c r="S597" i="3"/>
  <c r="P660" i="3"/>
  <c r="P599" i="3"/>
  <c r="R597" i="3"/>
  <c r="D92" i="44"/>
  <c r="D656" i="3"/>
  <c r="D654" i="3" s="1"/>
  <c r="AB597" i="3"/>
  <c r="Z597" i="3"/>
  <c r="Y11" i="44"/>
  <c r="N11" i="44"/>
  <c r="I11" i="44"/>
  <c r="H11" i="44"/>
  <c r="Z11" i="44"/>
  <c r="G11" i="44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G1" i="71" s="1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656" i="3"/>
  <c r="AD654" i="3" s="1"/>
  <c r="Z92" i="44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R11" i="44"/>
  <c r="D11" i="44"/>
  <c r="U11" i="44"/>
  <c r="T11" i="44"/>
  <c r="T12" i="44" s="1"/>
  <c r="AB11" i="44"/>
  <c r="AA11" i="44"/>
  <c r="AA12" i="44" s="1"/>
  <c r="AC11" i="44"/>
  <c r="L11" i="44"/>
  <c r="P11" i="44"/>
  <c r="J11" i="44"/>
  <c r="AE11" i="44"/>
  <c r="K11" i="44"/>
  <c r="W11" i="44"/>
  <c r="G66" i="67" l="1"/>
  <c r="AC55" i="67"/>
  <c r="AC2" i="69"/>
  <c r="S55" i="67"/>
  <c r="S2" i="69"/>
  <c r="O55" i="67"/>
  <c r="O2" i="69"/>
  <c r="AJ55" i="67"/>
  <c r="T55" i="67"/>
  <c r="T56" i="67" s="1"/>
  <c r="T2" i="69"/>
  <c r="AA55" i="67"/>
  <c r="AA66" i="67" s="1"/>
  <c r="AA2" i="69"/>
  <c r="AE66" i="67"/>
  <c r="K55" i="67"/>
  <c r="K2" i="69"/>
  <c r="P55" i="67"/>
  <c r="P56" i="67" s="1"/>
  <c r="P2" i="69"/>
  <c r="J55" i="67"/>
  <c r="J56" i="67" s="1"/>
  <c r="J2" i="69"/>
  <c r="AD66" i="67"/>
  <c r="K2" i="66"/>
  <c r="K2" i="68"/>
  <c r="R12" i="44"/>
  <c r="J66" i="67"/>
  <c r="AG56" i="67"/>
  <c r="AJ56" i="67"/>
  <c r="K56" i="67"/>
  <c r="K66" i="67"/>
  <c r="S56" i="67"/>
  <c r="S66" i="67"/>
  <c r="AA56" i="67"/>
  <c r="AC56" i="67"/>
  <c r="AC66" i="67"/>
  <c r="O56" i="67"/>
  <c r="O66" i="67"/>
  <c r="P66" i="67"/>
  <c r="N12" i="66"/>
  <c r="AD11" i="44"/>
  <c r="AD654" i="2"/>
  <c r="T7" i="66"/>
  <c r="T15" i="66"/>
  <c r="T35" i="66"/>
  <c r="T36" i="66"/>
  <c r="T24" i="66"/>
  <c r="T31" i="66"/>
  <c r="T33" i="66"/>
  <c r="T20" i="66"/>
  <c r="T37" i="66"/>
  <c r="T8" i="66"/>
  <c r="T34" i="66"/>
  <c r="T9" i="66"/>
  <c r="T32" i="66"/>
  <c r="T18" i="66"/>
  <c r="T11" i="66"/>
  <c r="T27" i="66"/>
  <c r="T26" i="66"/>
  <c r="T30" i="66"/>
  <c r="T23" i="66"/>
  <c r="T29" i="66"/>
  <c r="T13" i="66"/>
  <c r="T25" i="66"/>
  <c r="T17" i="66"/>
  <c r="T21" i="66"/>
  <c r="T19" i="66"/>
  <c r="T12" i="66"/>
  <c r="T28" i="66"/>
  <c r="T6" i="66"/>
  <c r="T10" i="66"/>
  <c r="T14" i="66"/>
  <c r="T22" i="66"/>
  <c r="T16" i="66"/>
  <c r="AC2" i="67"/>
  <c r="P2" i="67"/>
  <c r="J2" i="67"/>
  <c r="S2" i="67"/>
  <c r="T2" i="67"/>
  <c r="AA2" i="67"/>
  <c r="T5" i="66"/>
  <c r="O2" i="67"/>
  <c r="K2" i="67"/>
  <c r="D12" i="44"/>
  <c r="P597" i="3"/>
  <c r="P656" i="3"/>
  <c r="P12" i="44" s="1"/>
  <c r="P92" i="44"/>
  <c r="K12" i="44"/>
  <c r="AC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T66" i="67" l="1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T40" i="66"/>
  <c r="P654" i="3"/>
  <c r="W12" i="44"/>
  <c r="M12" i="44"/>
  <c r="H654" i="3"/>
  <c r="H12" i="44"/>
  <c r="E654" i="3"/>
  <c r="E12" i="44"/>
  <c r="AE12" i="44"/>
  <c r="C433" i="3"/>
  <c r="C431" i="3" s="1"/>
  <c r="D27" i="69" l="1"/>
  <c r="D27" i="67"/>
  <c r="U40" i="66"/>
  <c r="C579" i="3"/>
  <c r="C636" i="3" l="1"/>
  <c r="C431" i="1"/>
  <c r="C579" i="1" s="1"/>
  <c r="C436" i="3"/>
  <c r="C434" i="3" s="1"/>
  <c r="C425" i="1" l="1"/>
  <c r="C4" i="1" s="1"/>
  <c r="D28" i="69"/>
  <c r="D24" i="69" s="1"/>
  <c r="D28" i="67"/>
  <c r="D24" i="67" s="1"/>
  <c r="D60" i="67" s="1"/>
  <c r="C425" i="3"/>
  <c r="C580" i="3"/>
  <c r="C576" i="1"/>
  <c r="C455" i="1" s="1"/>
  <c r="C453" i="1" s="1"/>
  <c r="C636" i="1"/>
  <c r="C633" i="1" s="1"/>
  <c r="C2" i="1"/>
  <c r="C4" i="3" l="1"/>
  <c r="D5" i="67"/>
  <c r="D55" i="67" s="1"/>
  <c r="D59" i="69"/>
  <c r="D5" i="69"/>
  <c r="D2" i="69" s="1"/>
  <c r="C661" i="1"/>
  <c r="C599" i="1"/>
  <c r="C597" i="1" s="1"/>
  <c r="C637" i="3"/>
  <c r="C633" i="3" s="1"/>
  <c r="C576" i="3"/>
  <c r="C455" i="3" s="1"/>
  <c r="C453" i="3" s="1"/>
  <c r="D56" i="67" l="1"/>
  <c r="AI56" i="67" s="1"/>
  <c r="AI55" i="67"/>
  <c r="D66" i="67"/>
  <c r="D55" i="69"/>
  <c r="D2" i="67"/>
  <c r="C656" i="1"/>
  <c r="C106" i="44"/>
  <c r="C111" i="44" s="1"/>
  <c r="C661" i="3"/>
  <c r="C656" i="3" s="1"/>
  <c r="C599" i="3"/>
  <c r="C597" i="3" s="1"/>
  <c r="C654" i="3" l="1"/>
  <c r="C112" i="44"/>
  <c r="C654" i="1"/>
  <c r="C6" i="44"/>
  <c r="C11" i="44" s="1"/>
  <c r="C12" i="44" s="1"/>
</calcChain>
</file>

<file path=xl/comments1.xml><?xml version="1.0" encoding="utf-8"?>
<comments xmlns="http://schemas.openxmlformats.org/spreadsheetml/2006/main">
  <authors>
    <author>tc={75E003DA-0F39-451B-B8CD-7597975993B7}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<sst xmlns="http://schemas.openxmlformats.org/spreadsheetml/2006/main" count="10915" uniqueCount="925">
  <si>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</si>
  <si>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</si>
  <si>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</si>
  <si>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</si>
  <si>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</si>
  <si>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</si>
  <si>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</si>
  <si>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</si>
  <si>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</si>
  <si>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</si>
  <si>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</si>
  <si>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</si>
  <si>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</si>
  <si>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</si>
  <si>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</si>
  <si>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</si>
  <si>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</si>
  <si>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</si>
  <si>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</si>
  <si>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</si>
  <si>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</si>
  <si>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</si>
  <si>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</si>
  <si>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</si>
  <si>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</si>
  <si>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</si>
  <si>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</si>
  <si>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</si>
  <si>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</si>
  <si>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</si>
  <si>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</si>
  <si>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</si>
  <si>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</si>
  <si>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</si>
  <si>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</si>
  <si>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</si>
  <si>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</si>
  <si>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</si>
  <si>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</si>
  <si>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</si>
  <si>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</si>
  <si>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</si>
  <si>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</si>
  <si>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</si>
  <si>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</si>
  <si>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</si>
  <si>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</si>
  <si>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</si>
  <si>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</si>
  <si>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</si>
  <si>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</si>
  <si>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</si>
  <si>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</si>
  <si>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</si>
  <si>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</si>
  <si>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</si>
  <si>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</si>
  <si>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</si>
  <si>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</si>
  <si>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</si>
  <si>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</si>
  <si>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</si>
  <si>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</si>
  <si>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</si>
  <si>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</si>
  <si>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</si>
  <si>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</si>
  <si>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</si>
  <si>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</si>
  <si>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</si>
  <si>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</si>
  <si>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</si>
  <si>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</si>
  <si>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</si>
  <si>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</si>
  <si>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</si>
  <si>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</si>
  <si>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</si>
  <si>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</si>
  <si>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</si>
  <si>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</si>
  <si>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</si>
  <si>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</si>
  <si>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</si>
  <si>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</si>
  <si>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</si>
  <si>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</si>
  <si>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</si>
  <si>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</si>
  <si>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</si>
  <si>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</si>
  <si>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</si>
  <si>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</si>
  <si>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</si>
  <si>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</si>
  <si>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</si>
  <si>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</si>
  <si>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</si>
  <si>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</si>
  <si>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</si>
  <si>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</si>
  <si>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</si>
  <si>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</si>
  <si>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</si>
  <si>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</si>
  <si>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</si>
  <si>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</si>
  <si>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</si>
  <si>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</si>
  <si>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</si>
  <si>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</si>
  <si>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</si>
  <si>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</si>
  <si>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</si>
  <si>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</si>
  <si>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</si>
  <si>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</si>
  <si>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</si>
  <si>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</si>
  <si>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</si>
  <si>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</si>
  <si>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</si>
  <si>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</si>
  <si>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</si>
  <si>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</si>
  <si>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</si>
  <si>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</si>
  <si>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</si>
  <si>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</si>
  <si>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</si>
  <si>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</si>
  <si>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</si>
  <si>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</si>
  <si>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</si>
  <si>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</si>
  <si>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</si>
  <si>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</si>
  <si>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</si>
  <si>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</si>
  <si>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</si>
  <si>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</si>
  <si>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</si>
  <si>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</si>
  <si>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</si>
  <si>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</si>
  <si>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</si>
  <si>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</si>
  <si>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</si>
  <si>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</si>
  <si>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</si>
  <si>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</si>
  <si>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</si>
  <si>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</si>
  <si>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</si>
  <si>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</si>
  <si>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</si>
  <si>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</si>
  <si>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</si>
  <si>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</si>
  <si>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</si>
  <si>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</si>
  <si>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</si>
  <si>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</si>
  <si>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</si>
  <si>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</si>
  <si>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</si>
  <si>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</si>
  <si>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</si>
  <si>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</si>
  <si>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</si>
  <si>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</si>
  <si>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</si>
  <si>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</si>
  <si>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</si>
  <si>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</si>
  <si>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</si>
  <si>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</si>
  <si>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</si>
  <si>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</si>
  <si>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</si>
  <si>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</si>
  <si>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</si>
  <si>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</si>
  <si>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</si>
  <si>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</si>
  <si>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</si>
  <si>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</si>
  <si>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</si>
  <si>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</si>
  <si>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</si>
  <si>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</si>
  <si>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</si>
  <si>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</si>
  <si>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</si>
  <si>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</si>
  <si>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</si>
  <si>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</si>
  <si>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</si>
  <si>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</si>
  <si>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</si>
  <si>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</si>
  <si>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</si>
  <si>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</si>
  <si>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</si>
  <si>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</si>
  <si>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</si>
  <si>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</si>
  <si>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</si>
  <si>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</si>
  <si>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</si>
  <si>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</si>
  <si>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</si>
  <si>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</si>
  <si>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</si>
  <si>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</si>
  <si>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</si>
  <si>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</si>
  <si>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</si>
  <si>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</si>
  <si>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</si>
  <si>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</si>
  <si>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</si>
  <si>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</si>
  <si>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</si>
  <si>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</si>
  <si>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</si>
  <si>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</si>
  <si>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</si>
  <si>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</si>
  <si>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</si>
  <si>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</si>
  <si>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</si>
  <si>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</si>
  <si>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</si>
  <si>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</si>
  <si>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</si>
  <si>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</si>
  <si>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</si>
  <si>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</si>
  <si>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</si>
  <si>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</si>
  <si>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</si>
  <si>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</si>
  <si>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</si>
  <si>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</si>
  <si>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</si>
  <si>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</si>
  <si>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</si>
  <si>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</si>
  <si>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</si>
  <si>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</si>
  <si>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</si>
  <si>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</si>
  <si>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</si>
  <si>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</si>
  <si>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</si>
  <si>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</si>
  <si>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</si>
  <si>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</si>
  <si>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</si>
  <si>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</si>
  <si>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</si>
  <si>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</si>
  <si>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</si>
  <si>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</si>
  <si>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</si>
  <si>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</si>
  <si>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</si>
  <si>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</si>
  <si>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</si>
  <si>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</si>
  <si>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</si>
  <si>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</si>
  <si>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</si>
  <si>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</si>
  <si>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</si>
  <si>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</si>
  <si>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</si>
  <si>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</si>
  <si>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</si>
  <si>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</si>
  <si>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</si>
  <si>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</si>
  <si>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</si>
  <si>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</si>
  <si>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</si>
  <si>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</si>
  <si>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</si>
  <si>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</si>
  <si>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</si>
  <si>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</si>
  <si>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</si>
  <si>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</si>
  <si>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</si>
  <si>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</si>
  <si>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</si>
  <si>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</si>
  <si>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</si>
  <si>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</si>
  <si>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</si>
  <si>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</si>
  <si>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</si>
  <si>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</si>
  <si>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</si>
  <si>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</si>
  <si>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</si>
  <si>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</si>
  <si>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</si>
  <si>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</si>
  <si>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</si>
  <si>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</si>
  <si>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</si>
  <si>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</si>
  <si>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</si>
  <si>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</si>
  <si>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</si>
  <si>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</si>
  <si>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</si>
  <si>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</si>
  <si>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</si>
  <si>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</si>
  <si>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</si>
  <si>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</si>
  <si>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</si>
  <si>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</si>
  <si>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</si>
  <si>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</si>
  <si>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</si>
  <si>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</si>
  <si>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</si>
  <si>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</si>
  <si>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</si>
  <si>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</si>
  <si>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</si>
  <si>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</si>
  <si>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</si>
  <si>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</si>
  <si>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</si>
  <si>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</si>
  <si>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</si>
  <si>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</si>
  <si>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</si>
  <si>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</si>
  <si>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</si>
  <si>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</si>
  <si>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</si>
  <si>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</si>
  <si>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</si>
  <si>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</si>
  <si>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</si>
  <si>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</si>
  <si>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</si>
  <si>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</si>
  <si>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</si>
  <si>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</si>
  <si>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</si>
  <si>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</si>
  <si>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</si>
  <si>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</si>
  <si>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</si>
  <si>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</si>
  <si>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</si>
  <si>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</si>
  <si>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</si>
  <si>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</si>
  <si>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</si>
  <si>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</si>
  <si>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</si>
  <si>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</si>
  <si>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</si>
  <si>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</si>
  <si>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</si>
  <si>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</si>
  <si>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</si>
  <si>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</si>
  <si>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</si>
  <si>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</si>
  <si>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</si>
  <si>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</si>
  <si>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</si>
  <si>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</si>
  <si>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</si>
  <si>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</si>
  <si>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</si>
  <si>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</si>
  <si>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</si>
  <si>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</si>
  <si>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</si>
  <si>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</si>
  <si>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</si>
  <si>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</si>
  <si>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</si>
  <si>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</si>
  <si>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</si>
  <si>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</si>
  <si>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</si>
  <si>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</si>
  <si>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</si>
  <si>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</si>
  <si>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</si>
  <si>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</si>
  <si>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</si>
  <si>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</si>
  <si>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</si>
  <si>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</si>
  <si>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</si>
  <si>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</si>
  <si>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</si>
  <si>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</si>
  <si>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</si>
  <si>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</si>
  <si>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</si>
  <si>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</si>
  <si>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</si>
  <si>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</si>
  <si>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</si>
  <si>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</si>
  <si>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</si>
  <si>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</si>
  <si>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</si>
  <si>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</si>
  <si>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</si>
  <si>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</si>
  <si>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</si>
  <si>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</si>
  <si>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</si>
  <si>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</si>
  <si>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</si>
  <si>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</si>
  <si>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</si>
  <si>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</si>
  <si>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</si>
  <si>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</si>
  <si>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</si>
  <si>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</si>
  <si>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</si>
  <si>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</si>
  <si>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</si>
  <si>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</si>
  <si>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</si>
  <si>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</si>
  <si>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</si>
  <si>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</si>
  <si>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</si>
  <si>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</si>
  <si>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</si>
  <si>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</si>
  <si>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</si>
  <si>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</si>
  <si>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</si>
  <si>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</si>
  <si>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</si>
  <si>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</si>
  <si>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</si>
  <si>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</si>
  <si>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</si>
  <si>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</si>
  <si>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</si>
  <si>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</si>
  <si>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</si>
  <si>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</si>
  <si>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</si>
  <si>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</si>
  <si>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</si>
  <si>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</si>
  <si>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</si>
  <si>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</si>
  <si>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</si>
  <si>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</si>
  <si>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</si>
  <si>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</si>
  <si>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</si>
  <si>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</si>
  <si>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</si>
  <si>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</si>
  <si>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</si>
  <si>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</si>
  <si>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</si>
  <si>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</si>
  <si>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</si>
  <si>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</si>
  <si>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</si>
  <si>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</si>
  <si>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</si>
  <si>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</si>
  <si>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</si>
  <si>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</si>
  <si>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</si>
  <si>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</si>
  <si>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</si>
  <si>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</si>
  <si>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</si>
  <si>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</si>
  <si>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</si>
  <si>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</si>
  <si>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</si>
  <si>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</si>
  <si>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</si>
  <si>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</si>
  <si>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</si>
  <si>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</si>
  <si>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</si>
  <si>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</si>
  <si>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</si>
  <si>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</si>
  <si>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</si>
  <si>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</si>
  <si>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</si>
  <si>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</si>
  <si>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</si>
  <si>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</si>
  <si>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</si>
  <si>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</si>
  <si>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</si>
  <si>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</si>
  <si>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</si>
  <si>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</si>
  <si>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</si>
  <si>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</si>
  <si>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</si>
  <si>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</si>
  <si>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</si>
  <si>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</si>
  <si>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</si>
  <si>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</si>
  <si>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</si>
  <si>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</si>
  <si>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</si>
  <si>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</si>
  <si>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</si>
  <si>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</si>
  <si>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</si>
  <si>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</si>
  <si>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</si>
  <si>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</si>
  <si>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</si>
  <si>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</si>
  <si>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</si>
  <si>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</si>
  <si>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</si>
  <si>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</si>
  <si>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</si>
  <si>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</si>
  <si>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</si>
  <si>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</si>
  <si>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</si>
  <si>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</si>
  <si>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</si>
  <si>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</si>
  <si>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</si>
  <si>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</si>
  <si>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</si>
  <si>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</si>
  <si>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</si>
  <si>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</si>
  <si>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</si>
  <si>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</si>
  <si>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</si>
  <si>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</si>
  <si>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</si>
  <si>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</si>
  <si>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</si>
  <si>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</si>
  <si>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</si>
  <si>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</si>
  <si>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</si>
  <si>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</si>
  <si>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</si>
  <si>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</si>
  <si>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</si>
  <si>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</si>
  <si>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</si>
  <si>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</si>
  <si>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</si>
  <si>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</si>
  <si>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</si>
  <si>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</si>
  <si>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</si>
  <si>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</si>
  <si>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</si>
  <si>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</si>
  <si>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</si>
  <si>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</si>
  <si>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</si>
  <si>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</si>
  <si>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</si>
  <si>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</si>
  <si>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</si>
  <si>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</si>
  <si>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</si>
  <si>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</si>
  <si>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</si>
  <si>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</si>
  <si>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</si>
  <si>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</si>
  <si>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</si>
  <si>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</si>
  <si>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</si>
  <si>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</si>
  <si>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</si>
  <si>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</si>
  <si>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</si>
  <si>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</si>
  <si>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</si>
  <si>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</si>
  <si>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</si>
  <si>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</si>
  <si>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</si>
  <si>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</si>
  <si>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</si>
  <si>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</si>
  <si>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</si>
  <si>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</si>
  <si>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</si>
  <si>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</si>
  <si>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</si>
  <si>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</si>
  <si>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</si>
  <si>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</si>
  <si>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</si>
  <si>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</si>
  <si>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</si>
  <si>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</si>
  <si>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</si>
  <si>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</si>
  <si>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</si>
  <si>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</si>
  <si>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</si>
  <si>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</si>
  <si>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</si>
  <si>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</si>
  <si>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</si>
  <si>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</si>
  <si>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</si>
  <si>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</si>
  <si>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</si>
  <si>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</si>
  <si>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</si>
  <si>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</si>
  <si>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</si>
  <si>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</si>
  <si>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</si>
  <si>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</si>
  <si>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</si>
  <si>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</si>
  <si>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</si>
  <si>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</si>
  <si>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</si>
  <si>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</si>
  <si>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</si>
  <si>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</si>
  <si>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</si>
  <si>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</si>
  <si>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</si>
  <si>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</si>
  <si>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</si>
  <si>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</si>
  <si>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</si>
  <si>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</si>
  <si>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</si>
  <si>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</si>
  <si>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</si>
  <si>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</si>
  <si>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</si>
  <si>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</si>
  <si>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</si>
  <si>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</si>
  <si>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</si>
  <si>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</si>
  <si>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</si>
  <si>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</si>
  <si>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</si>
  <si>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</si>
  <si>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</si>
  <si>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</si>
  <si>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</si>
  <si>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</si>
  <si>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</si>
  <si>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</si>
  <si>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</si>
  <si>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</si>
  <si>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</si>
  <si>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</si>
  <si>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</si>
  <si>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</si>
  <si>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</si>
  <si>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</si>
  <si>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</si>
  <si>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</si>
  <si>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</si>
  <si>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</si>
  <si>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</si>
  <si>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</si>
  <si>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</si>
  <si>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</si>
  <si>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</si>
  <si>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</si>
  <si>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</si>
  <si>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</si>
  <si>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</si>
  <si>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</si>
  <si>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</si>
  <si>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</si>
  <si>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</si>
  <si>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</si>
  <si>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</si>
  <si>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</si>
  <si>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</si>
  <si>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</si>
  <si>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</si>
  <si>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</si>
  <si>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</si>
  <si>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</si>
  <si>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</si>
  <si>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</si>
  <si>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</si>
  <si>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</si>
  <si>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</si>
  <si>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</si>
  <si>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</si>
  <si>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</si>
  <si>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</si>
  <si>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</si>
  <si>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</si>
  <si>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</si>
  <si>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</si>
  <si>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</si>
  <si>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</si>
  <si>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</si>
  <si>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</si>
  <si>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</si>
  <si>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</si>
  <si>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</si>
  <si>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</si>
  <si>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</si>
  <si>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</si>
  <si>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</si>
  <si>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</si>
  <si>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</si>
  <si>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</si>
  <si>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</si>
  <si>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</si>
  <si>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</si>
  <si>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</si>
  <si>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</si>
  <si>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</si>
  <si>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</si>
  <si>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</si>
  <si>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</si>
  <si>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</si>
  <si>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</si>
  <si>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</si>
  <si>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</si>
  <si>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</si>
  <si>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</si>
  <si>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</si>
  <si>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</si>
  <si>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</si>
  <si>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</si>
  <si>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</si>
  <si>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</si>
  <si>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</si>
  <si>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</si>
  <si>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</si>
  <si>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</si>
  <si>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</si>
  <si>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</si>
  <si>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</si>
  <si>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</si>
  <si>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</si>
  <si>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</si>
  <si>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</si>
  <si>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</si>
  <si>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</si>
  <si>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</si>
  <si>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</si>
  <si>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</si>
  <si>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</si>
  <si>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</si>
  <si>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</si>
  <si>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</si>
  <si>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</si>
  <si>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</si>
  <si>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</si>
  <si>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</si>
  <si>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</si>
  <si>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</si>
  <si>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</si>
  <si>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</si>
  <si>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</si>
  <si>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</si>
  <si>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</si>
  <si>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</si>
  <si>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</si>
  <si>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</si>
  <si>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</si>
  <si>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</si>
  <si>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</si>
  <si>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</si>
  <si>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</si>
  <si>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</si>
  <si>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</si>
  <si>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</si>
  <si>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</si>
  <si>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</si>
  <si>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</si>
  <si>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</si>
  <si>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</si>
  <si>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</si>
  <si>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</si>
  <si>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</si>
  <si>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</si>
  <si>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</si>
  <si>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</si>
  <si>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</si>
  <si>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</si>
  <si>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</si>
  <si>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</si>
  <si>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</si>
  <si>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</si>
  <si>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</si>
  <si>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</si>
  <si>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</si>
  <si>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</si>
  <si>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</si>
  <si>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</si>
  <si>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</si>
  <si>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</si>
  <si>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</si>
  <si>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</si>
  <si>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</si>
  <si>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</si>
  <si>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</si>
  <si>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</si>
  <si>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</si>
  <si>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Total alcance 2</t>
  </si>
  <si>
    <t>I</t>
  </si>
  <si>
    <t xml:space="preserve">I.1 </t>
  </si>
  <si>
    <t>Edificios residenciales</t>
  </si>
  <si>
    <t>Actividades agrícolas, de silvicultura y de pesca</t>
  </si>
  <si>
    <t>I.2</t>
  </si>
  <si>
    <t>Edificios/instalaciones comerciales e institucionales</t>
  </si>
  <si>
    <t>AFOLU</t>
  </si>
  <si>
    <t>Transporte por carretera</t>
  </si>
  <si>
    <t>I.3</t>
  </si>
  <si>
    <t>Energía estacionaria (electricidad)</t>
  </si>
  <si>
    <t>Uso del producto</t>
  </si>
  <si>
    <t>I.4</t>
  </si>
  <si>
    <t>Industrias energéticas</t>
  </si>
  <si>
    <t>Transporte (electricidad)</t>
  </si>
  <si>
    <t>Aviación</t>
  </si>
  <si>
    <t>I.4.1</t>
  </si>
  <si>
    <t>I.4.4</t>
  </si>
  <si>
    <t>Generación de electricidad suministrada a la red</t>
  </si>
  <si>
    <t>I.5</t>
  </si>
  <si>
    <t>I.6</t>
  </si>
  <si>
    <t>Fuentes no especificadas</t>
  </si>
  <si>
    <t>I.7</t>
  </si>
  <si>
    <t>Emisiones fugitivas provenientes de la minería, el
procesamiento, el almacenamiento y el transporte de
carbón</t>
  </si>
  <si>
    <t>Tratamiento y vertido de aguas residuales</t>
  </si>
  <si>
    <t>I.8</t>
  </si>
  <si>
    <t>Emisiones fugitivas provenientes de los sistemas de
petróleo y gas natural</t>
  </si>
  <si>
    <t>II</t>
  </si>
  <si>
    <t>Transporte fuera de carretera</t>
  </si>
  <si>
    <t>II.1</t>
  </si>
  <si>
    <t>Transporte marítimo</t>
  </si>
  <si>
    <t>II.2</t>
  </si>
  <si>
    <t>Ferroviario</t>
  </si>
  <si>
    <t>Incineración y quema a cielo abierto</t>
  </si>
  <si>
    <t>II.3</t>
  </si>
  <si>
    <t>II.4</t>
  </si>
  <si>
    <t>Industrias manufactureras y de la construcción (electricidad)</t>
  </si>
  <si>
    <t>II.5</t>
  </si>
  <si>
    <t>Otras industrias de la energía (electricidad)</t>
  </si>
  <si>
    <t>III</t>
  </si>
  <si>
    <t>Edificios/instalaciones comerciales e institucionales (electricidad)</t>
  </si>
  <si>
    <t>III.1</t>
  </si>
  <si>
    <t>Edificios residenciales (electricidad)</t>
  </si>
  <si>
    <t>III.2</t>
  </si>
  <si>
    <t>Tratamiento biológico de residuos</t>
  </si>
  <si>
    <t>Actividades agrícolas, de silvicultura y de pesca (electricidad)</t>
  </si>
  <si>
    <t>III.3</t>
  </si>
  <si>
    <t>Generación de electricidad suministrada a la red (electricidad)</t>
  </si>
  <si>
    <t>III.4</t>
  </si>
  <si>
    <t>Procesos industriales</t>
  </si>
  <si>
    <t>IV</t>
  </si>
  <si>
    <t>Transporte por carretera (electricidad)</t>
  </si>
  <si>
    <t>IV.1</t>
  </si>
  <si>
    <t>Ferroviario (electricidad)</t>
  </si>
  <si>
    <t>IV.2</t>
  </si>
  <si>
    <t>V</t>
  </si>
  <si>
    <t>V.1</t>
  </si>
  <si>
    <t>V.2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</si>
  <si>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</si>
  <si>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</si>
  <si>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</si>
  <si>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</si>
  <si>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</si>
  <si>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</si>
  <si>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</si>
  <si>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</si>
  <si>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</si>
  <si>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</si>
  <si>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Magallanes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</si>
  <si>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</si>
  <si>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</si>
  <si>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</si>
  <si>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</si>
  <si>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</si>
  <si>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</si>
  <si>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</si>
  <si>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</si>
  <si>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</si>
  <si>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</si>
  <si>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sin bosque nativo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</si>
  <si>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</si>
  <si>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</si>
  <si>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</si>
  <si>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</si>
  <si>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</si>
  <si>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2020_IRGEI_16MAG</t>
  </si>
  <si>
    <t>Inventario regional de gases de efecto invernadero 4IBA, de Magallanes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</si>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</sst>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9" fontId="0" fillId="13" borderId="1" xfId="3" applyFont="1" applyFill="1" applyBorder="1"/>
    <xf numFmtId="9" fontId="0" fillId="0" borderId="1" xfId="0" applyNumberFormat="1" applyBorder="1"/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0" fontId="0" fillId="0" borderId="17" xfId="0" applyBorder="1" applyAlignment="1">
      <alignment horizont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Bosque nativo </c:v>
                </c:pt>
                <c:pt idx="1">
                  <c:v> Industrias manufactureras y de la construcción (electricidad) </c:v>
                </c:pt>
                <c:pt idx="2">
                  <c:v> Manufactura de combustibles sólidos </c:v>
                </c:pt>
                <c:pt idx="3">
                  <c:v> Residencial </c:v>
                </c:pt>
                <c:pt idx="4">
                  <c:v> Metanol </c:v>
                </c:pt>
                <c:pt idx="5">
                  <c:v> Producción y refinación </c:v>
                </c:pt>
                <c:pt idx="6">
                  <c:v> Ferroviario (electricidad) </c:v>
                </c:pt>
                <c:pt idx="7">
                  <c:v> Leña especies nativas </c:v>
                </c:pt>
                <c:pt idx="8">
                  <c:v> Ovinos </c:v>
                </c:pt>
                <c:pt idx="9">
                  <c:v> Cosecha </c:v>
                </c:pt>
                <c:pt idx="10">
                  <c:v> Camiones para servicio pesado y autobuses </c:v>
                </c:pt>
                <c:pt idx="11">
                  <c:v> Ganado vacuno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-0.69455053461423466</c:v>
                </c:pt>
                <c:pt idx="1">
                  <c:v>4.1118352749618461E-2</c:v>
                </c:pt>
                <c:pt idx="2">
                  <c:v>3.4440507879862671E-2</c:v>
                </c:pt>
                <c:pt idx="3">
                  <c:v>3.2557158311452478E-2</c:v>
                </c:pt>
                <c:pt idx="4">
                  <c:v>2.7261336211675823E-2</c:v>
                </c:pt>
                <c:pt idx="5">
                  <c:v>2.3790448353225857E-2</c:v>
                </c:pt>
                <c:pt idx="6">
                  <c:v>2.2615588277957212E-2</c:v>
                </c:pt>
                <c:pt idx="7">
                  <c:v>1.4477376140534156E-2</c:v>
                </c:pt>
                <c:pt idx="8">
                  <c:v>1.1982324434265678E-2</c:v>
                </c:pt>
                <c:pt idx="9">
                  <c:v>9.524176492671203E-3</c:v>
                </c:pt>
                <c:pt idx="10">
                  <c:v>8.9037292727884593E-3</c:v>
                </c:pt>
                <c:pt idx="11">
                  <c:v>7.1593393275364535E-3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9825536"/>
        <c:axId val="119831552"/>
      </c:barChart>
      <c:catAx>
        <c:axId val="119825536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19831552"/>
        <c:crosses val="autoZero"/>
        <c:auto val="1"/>
        <c:lblAlgn val="ctr"/>
        <c:lblOffset val="100"/>
        <c:noMultiLvlLbl val="0"/>
      </c:catAx>
      <c:valAx>
        <c:axId val="11983155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198255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Industrias manufactureras y de la construcción (electricidad)</c:v>
                </c:pt>
                <c:pt idx="2">
                  <c:v>Industrias energéticas</c:v>
                </c:pt>
                <c:pt idx="3">
                  <c:v>Emisiones fugitivas provenientes de los sistemas de
petróleo y gas natural</c:v>
                </c:pt>
                <c:pt idx="4">
                  <c:v>Otras industrias de la energía</c:v>
                </c:pt>
                <c:pt idx="5">
                  <c:v>Edificios residenciales</c:v>
                </c:pt>
                <c:pt idx="6">
                  <c:v>Agricultura</c:v>
                </c:pt>
                <c:pt idx="7">
                  <c:v>Procesos industriales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0.67939614850825225</c:v>
                </c:pt>
                <c:pt idx="1">
                  <c:v>4.159884208264545E-2</c:v>
                </c:pt>
                <c:pt idx="2">
                  <c:v>3.688537470574834E-2</c:v>
                </c:pt>
                <c:pt idx="3">
                  <c:v>3.6341653234234488E-2</c:v>
                </c:pt>
                <c:pt idx="4">
                  <c:v>3.5687667254236888E-2</c:v>
                </c:pt>
                <c:pt idx="5">
                  <c:v>3.2937605635730789E-2</c:v>
                </c:pt>
                <c:pt idx="6">
                  <c:v>2.7861313827632704E-2</c:v>
                </c:pt>
                <c:pt idx="7">
                  <c:v>2.7579899100941718E-2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0191232"/>
        <c:axId val="120171904"/>
      </c:barChart>
      <c:valAx>
        <c:axId val="12017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1232"/>
        <c:crosses val="autoZero"/>
        <c:crossBetween val="between"/>
      </c:valAx>
      <c:catAx>
        <c:axId val="120191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190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Sin bosque nativo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Lbls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'Fuentes puntuales'!$B$4:$B$16</c:f>
              <c:strCache>
                <c:ptCount val="13"/>
                <c:pt idx="0">
                  <c:v> Industrias manufactureras y de la construcción (electricidad) </c:v>
                </c:pt>
                <c:pt idx="1">
                  <c:v> Manufactura de combustibles sólidos </c:v>
                </c:pt>
                <c:pt idx="2">
                  <c:v> Residencial </c:v>
                </c:pt>
                <c:pt idx="3">
                  <c:v> Metanol </c:v>
                </c:pt>
                <c:pt idx="4">
                  <c:v> Producción y refinación </c:v>
                </c:pt>
                <c:pt idx="5">
                  <c:v> Ferroviario (electricidad) </c:v>
                </c:pt>
                <c:pt idx="6">
                  <c:v> Leña especies nativas </c:v>
                </c:pt>
                <c:pt idx="7">
                  <c:v> Ovinos </c:v>
                </c:pt>
                <c:pt idx="8">
                  <c:v> Cosecha </c:v>
                </c:pt>
                <c:pt idx="9">
                  <c:v> Camiones para servicio pesado y autobuses </c:v>
                </c:pt>
                <c:pt idx="10">
                  <c:v> Ganado vacuno </c:v>
                </c:pt>
                <c:pt idx="11">
                  <c:v> Aviación de cabotaje </c:v>
                </c:pt>
                <c:pt idx="12">
                  <c:v> Orina y estiércol depositado por animales de pastoreo </c:v>
                </c:pt>
              </c:strCache>
            </c:strRef>
          </c:cat>
          <c:val>
            <c:numRef>
              <c:f>'Fuentes puntuales'!$I$4:$I$16</c:f>
              <c:numCache>
                <c:formatCode>0%</c:formatCode>
                <c:ptCount val="13"/>
                <c:pt idx="0">
                  <c:v>0.13461589365588938</c:v>
                </c:pt>
                <c:pt idx="1">
                  <c:v>0.11275353792604043</c:v>
                </c:pt>
                <c:pt idx="2">
                  <c:v>0.10658770762729813</c:v>
                </c:pt>
                <c:pt idx="3">
                  <c:v>8.9249906452598629E-2</c:v>
                </c:pt>
                <c:pt idx="4">
                  <c:v>7.788669174188885E-2</c:v>
                </c:pt>
                <c:pt idx="5">
                  <c:v>7.4040359669299158E-2</c:v>
                </c:pt>
                <c:pt idx="6">
                  <c:v>4.7396960155913347E-2</c:v>
                </c:pt>
                <c:pt idx="7">
                  <c:v>3.9228500266427643E-2</c:v>
                </c:pt>
                <c:pt idx="8">
                  <c:v>3.118085828254015E-2</c:v>
                </c:pt>
                <c:pt idx="9">
                  <c:v>2.9149598482824494E-2</c:v>
                </c:pt>
                <c:pt idx="10">
                  <c:v>2.3438703087905598E-2</c:v>
                </c:pt>
                <c:pt idx="11">
                  <c:v>1.9097448853312732E-2</c:v>
                </c:pt>
                <c:pt idx="12">
                  <c:v>1.7658242080184277E-2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1594624"/>
        <c:axId val="121597312"/>
      </c:barChart>
      <c:catAx>
        <c:axId val="121594624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1597312"/>
        <c:crosses val="autoZero"/>
        <c:auto val="1"/>
        <c:lblAlgn val="ctr"/>
        <c:lblOffset val="100"/>
        <c:noMultiLvlLbl val="0"/>
      </c:catAx>
      <c:valAx>
        <c:axId val="12159731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159462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041388093164841E-2"/>
          <c:w val="0.47640154298285925"/>
          <c:h val="0.914733249084527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2018'!$Q$5:$Q$13</c:f>
              <c:strCache>
                <c:ptCount val="9"/>
                <c:pt idx="0">
                  <c:v>UTCUTS</c:v>
                </c:pt>
                <c:pt idx="1">
                  <c:v>Industrias manufactureras y de la construcción (electricidad)</c:v>
                </c:pt>
                <c:pt idx="2">
                  <c:v>Industrias energéticas</c:v>
                </c:pt>
                <c:pt idx="3">
                  <c:v>Emisiones fugitivas provenientes de los sistemas de
petróleo y gas natural</c:v>
                </c:pt>
                <c:pt idx="4">
                  <c:v>Otras industrias de la energía</c:v>
                </c:pt>
                <c:pt idx="5">
                  <c:v>Edificios residenciales</c:v>
                </c:pt>
                <c:pt idx="6">
                  <c:v>Agricultura</c:v>
                </c:pt>
                <c:pt idx="7">
                  <c:v>Procesos industriales</c:v>
                </c:pt>
                <c:pt idx="8">
                  <c:v>Ferroviario (electricidad)</c:v>
                </c:pt>
              </c:strCache>
            </c:strRef>
          </c:cat>
          <c:val>
            <c:numRef>
              <c:f>'GPC alcances 2018'!$T$5:$T$13</c:f>
              <c:numCache>
                <c:formatCode>0%</c:formatCode>
                <c:ptCount val="9"/>
                <c:pt idx="0">
                  <c:v>0.67939614850825225</c:v>
                </c:pt>
                <c:pt idx="1">
                  <c:v>4.159884208264545E-2</c:v>
                </c:pt>
                <c:pt idx="2">
                  <c:v>3.688537470574834E-2</c:v>
                </c:pt>
                <c:pt idx="3">
                  <c:v>3.6341653234234488E-2</c:v>
                </c:pt>
                <c:pt idx="4">
                  <c:v>3.5687667254236888E-2</c:v>
                </c:pt>
                <c:pt idx="5">
                  <c:v>3.2937605635730789E-2</c:v>
                </c:pt>
                <c:pt idx="6">
                  <c:v>2.7861313827632704E-2</c:v>
                </c:pt>
                <c:pt idx="7">
                  <c:v>2.7579899100941718E-2</c:v>
                </c:pt>
                <c:pt idx="8">
                  <c:v>2.2879863186873389E-2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1E-42DC-A34C-79B145AA29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1684352"/>
        <c:axId val="121652736"/>
      </c:barChart>
      <c:valAx>
        <c:axId val="1216527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21684352"/>
        <c:crosses val="autoZero"/>
        <c:crossBetween val="between"/>
      </c:valAx>
      <c:catAx>
        <c:axId val="121684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2736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CC0-4D1C-8407-C381BA5F01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CC0-4D1C-8407-C381BA5F01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CC0-4D1C-8407-C381BA5F01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CC0-4D1C-8407-C381BA5F011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FCC0-4D1C-8407-C381BA5F011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FCC0-4D1C-8407-C381BA5F011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FCC0-4D1C-8407-C381BA5F01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1950.7578440816064</c:v>
                </c:pt>
                <c:pt idx="1">
                  <c:v>409.56527524281512</c:v>
                </c:pt>
                <c:pt idx="2" formatCode="_-* #,##0.00_-;\-* #,##0.00_-;_-* &quot;-&quot;??_-;_-@_-">
                  <c:v>48.145238025130944</c:v>
                </c:pt>
                <c:pt idx="3">
                  <c:v>482.28942966109798</c:v>
                </c:pt>
                <c:pt idx="4">
                  <c:v>-10311.057897093389</c:v>
                </c:pt>
                <c:pt idx="5">
                  <c:v>795.09982262812809</c:v>
                </c:pt>
                <c:pt idx="6">
                  <c:v>362.0920654427822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FCC0-4D1C-8407-C381BA5F011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-3911.0245196968021</c:v>
                </c:pt>
                <c:pt idx="1">
                  <c:v>-4215.967554755689</c:v>
                </c:pt>
                <c:pt idx="2">
                  <c:v>-4214.8631993840918</c:v>
                </c:pt>
                <c:pt idx="3">
                  <c:v>-4057.4173126118749</c:v>
                </c:pt>
                <c:pt idx="4">
                  <c:v>-4429.7884147902005</c:v>
                </c:pt>
                <c:pt idx="5">
                  <c:v>-4823.0236902250672</c:v>
                </c:pt>
                <c:pt idx="6">
                  <c:v>-5016.1973646405158</c:v>
                </c:pt>
                <c:pt idx="7">
                  <c:v>-4747.4803212452189</c:v>
                </c:pt>
                <c:pt idx="8">
                  <c:v>-5751.7836475180411</c:v>
                </c:pt>
                <c:pt idx="9">
                  <c:v>-4830.4388480585603</c:v>
                </c:pt>
                <c:pt idx="10">
                  <c:v>-4591.1451624615274</c:v>
                </c:pt>
                <c:pt idx="11">
                  <c:v>-4584.9088772579216</c:v>
                </c:pt>
                <c:pt idx="12">
                  <c:v>-4706.3513966174723</c:v>
                </c:pt>
                <c:pt idx="13">
                  <c:v>-5161.4130352650873</c:v>
                </c:pt>
                <c:pt idx="14">
                  <c:v>-5118.209151697627</c:v>
                </c:pt>
                <c:pt idx="15">
                  <c:v>-3473.1646359977258</c:v>
                </c:pt>
                <c:pt idx="16">
                  <c:v>-4430.2146552977902</c:v>
                </c:pt>
                <c:pt idx="17">
                  <c:v>-6123.7688499952001</c:v>
                </c:pt>
                <c:pt idx="18">
                  <c:v>-6437.2753347388643</c:v>
                </c:pt>
                <c:pt idx="19">
                  <c:v>-6433.6193419117408</c:v>
                </c:pt>
                <c:pt idx="20">
                  <c:v>-6749.3610803817719</c:v>
                </c:pt>
                <c:pt idx="21">
                  <c:v>-6939.6992798806587</c:v>
                </c:pt>
                <c:pt idx="22">
                  <c:v>-6143.1052840677603</c:v>
                </c:pt>
                <c:pt idx="23">
                  <c:v>-7056.7113449380422</c:v>
                </c:pt>
                <c:pt idx="24">
                  <c:v>-7397.7541150721208</c:v>
                </c:pt>
                <c:pt idx="25">
                  <c:v>-7676.9075803593387</c:v>
                </c:pt>
                <c:pt idx="26">
                  <c:v>-7526.8472254203771</c:v>
                </c:pt>
                <c:pt idx="27">
                  <c:v>-7639.5805493207608</c:v>
                </c:pt>
                <c:pt idx="28">
                  <c:v>-7420.3001100827387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864-408F-A567-EA52BCAAAF5B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3415.117940650362</c:v>
                </c:pt>
                <c:pt idx="1">
                  <c:v>3218.4665655647286</c:v>
                </c:pt>
                <c:pt idx="2">
                  <c:v>3483.0340578874766</c:v>
                </c:pt>
                <c:pt idx="3">
                  <c:v>3551.3772505242796</c:v>
                </c:pt>
                <c:pt idx="4">
                  <c:v>3672.0228037606676</c:v>
                </c:pt>
                <c:pt idx="5">
                  <c:v>3684.7968181162123</c:v>
                </c:pt>
                <c:pt idx="6">
                  <c:v>3807.4398349777211</c:v>
                </c:pt>
                <c:pt idx="7">
                  <c:v>4552.0483455149188</c:v>
                </c:pt>
                <c:pt idx="8">
                  <c:v>3877.9848354105998</c:v>
                </c:pt>
                <c:pt idx="9">
                  <c:v>4883.9036457976908</c:v>
                </c:pt>
                <c:pt idx="10">
                  <c:v>5232.1961659327462</c:v>
                </c:pt>
                <c:pt idx="11">
                  <c:v>5423.546032821494</c:v>
                </c:pt>
                <c:pt idx="12">
                  <c:v>5515.2270598290252</c:v>
                </c:pt>
                <c:pt idx="13">
                  <c:v>5136.3100508115213</c:v>
                </c:pt>
                <c:pt idx="14">
                  <c:v>5221.1963125458315</c:v>
                </c:pt>
                <c:pt idx="15">
                  <c:v>5995.2585326625867</c:v>
                </c:pt>
                <c:pt idx="16">
                  <c:v>6055.8893523020306</c:v>
                </c:pt>
                <c:pt idx="17">
                  <c:v>4404.5827679663143</c:v>
                </c:pt>
                <c:pt idx="18">
                  <c:v>4138.25192548421</c:v>
                </c:pt>
                <c:pt idx="19">
                  <c:v>4191.5034033304273</c:v>
                </c:pt>
                <c:pt idx="20">
                  <c:v>3869.3419127186462</c:v>
                </c:pt>
                <c:pt idx="21">
                  <c:v>3705.8924021420535</c:v>
                </c:pt>
                <c:pt idx="22">
                  <c:v>3798.695974891878</c:v>
                </c:pt>
                <c:pt idx="23">
                  <c:v>3569.3497383264012</c:v>
                </c:pt>
                <c:pt idx="24">
                  <c:v>3233.6316274933324</c:v>
                </c:pt>
                <c:pt idx="25">
                  <c:v>2991.3660408540054</c:v>
                </c:pt>
                <c:pt idx="26">
                  <c:v>3145.3351356590792</c:v>
                </c:pt>
                <c:pt idx="27">
                  <c:v>3107.8465724895341</c:v>
                </c:pt>
                <c:pt idx="28">
                  <c:v>3331.6852780275094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864-408F-A567-EA52BCAAA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181888"/>
        <c:axId val="122187776"/>
      </c:barChart>
      <c:catAx>
        <c:axId val="1221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7776"/>
        <c:crosses val="autoZero"/>
        <c:auto val="1"/>
        <c:lblAlgn val="ctr"/>
        <c:lblOffset val="100"/>
        <c:noMultiLvlLbl val="0"/>
      </c:catAx>
      <c:valAx>
        <c:axId val="1221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188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-7326.1424603471642</c:v>
                </c:pt>
                <c:pt idx="1">
                  <c:v>-7434.4341203204176</c:v>
                </c:pt>
                <c:pt idx="2">
                  <c:v>-7697.8972572715684</c:v>
                </c:pt>
                <c:pt idx="3">
                  <c:v>-7608.7945631361545</c:v>
                </c:pt>
                <c:pt idx="4">
                  <c:v>-8101.811218550868</c:v>
                </c:pt>
                <c:pt idx="5">
                  <c:v>-8507.8205083412795</c:v>
                </c:pt>
                <c:pt idx="6">
                  <c:v>-8823.637199618237</c:v>
                </c:pt>
                <c:pt idx="7">
                  <c:v>-9299.5286667601376</c:v>
                </c:pt>
                <c:pt idx="8">
                  <c:v>-9629.7684829286409</c:v>
                </c:pt>
                <c:pt idx="9">
                  <c:v>-9714.3424938562512</c:v>
                </c:pt>
                <c:pt idx="10">
                  <c:v>-9823.3413283942737</c:v>
                </c:pt>
                <c:pt idx="11">
                  <c:v>-10008.454910079416</c:v>
                </c:pt>
                <c:pt idx="12">
                  <c:v>-10221.578456446498</c:v>
                </c:pt>
                <c:pt idx="13">
                  <c:v>-10297.723086076609</c:v>
                </c:pt>
                <c:pt idx="14">
                  <c:v>-10339.405464243458</c:v>
                </c:pt>
                <c:pt idx="15">
                  <c:v>-9468.4231686603125</c:v>
                </c:pt>
                <c:pt idx="16">
                  <c:v>-10486.104007599821</c:v>
                </c:pt>
                <c:pt idx="17">
                  <c:v>-10528.351617961514</c:v>
                </c:pt>
                <c:pt idx="18">
                  <c:v>-10575.527260223074</c:v>
                </c:pt>
                <c:pt idx="19">
                  <c:v>-10625.122745242168</c:v>
                </c:pt>
                <c:pt idx="20">
                  <c:v>-10618.702993100418</c:v>
                </c:pt>
                <c:pt idx="21">
                  <c:v>-10645.591682022712</c:v>
                </c:pt>
                <c:pt idx="22">
                  <c:v>-9941.8012589596383</c:v>
                </c:pt>
                <c:pt idx="23">
                  <c:v>-10626.061083264443</c:v>
                </c:pt>
                <c:pt idx="24">
                  <c:v>-10631.385742565453</c:v>
                </c:pt>
                <c:pt idx="25">
                  <c:v>-10668.273621213344</c:v>
                </c:pt>
                <c:pt idx="26">
                  <c:v>-10672.182361079456</c:v>
                </c:pt>
                <c:pt idx="27">
                  <c:v>-10747.427121810295</c:v>
                </c:pt>
                <c:pt idx="28">
                  <c:v>-10751.985388110248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0B-467B-ACFD-F9F222504C2E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234.3173811272348</c:v>
                </c:pt>
                <c:pt idx="9">
                  <c:v>263.71565491982557</c:v>
                </c:pt>
                <c:pt idx="10">
                  <c:v>300.53264808209826</c:v>
                </c:pt>
                <c:pt idx="11">
                  <c:v>327.33609888634976</c:v>
                </c:pt>
                <c:pt idx="12">
                  <c:v>349.30559018786448</c:v>
                </c:pt>
                <c:pt idx="13">
                  <c:v>350.12915903761939</c:v>
                </c:pt>
                <c:pt idx="14">
                  <c:v>368.66085183393875</c:v>
                </c:pt>
                <c:pt idx="15">
                  <c:v>380.39149605183582</c:v>
                </c:pt>
                <c:pt idx="16">
                  <c:v>429.48483217690398</c:v>
                </c:pt>
                <c:pt idx="17">
                  <c:v>448.86853232733279</c:v>
                </c:pt>
                <c:pt idx="18">
                  <c:v>444.84421268617075</c:v>
                </c:pt>
                <c:pt idx="19">
                  <c:v>434.97489391940258</c:v>
                </c:pt>
                <c:pt idx="20">
                  <c:v>382.01876972578339</c:v>
                </c:pt>
                <c:pt idx="21">
                  <c:v>452.43816003923496</c:v>
                </c:pt>
                <c:pt idx="22">
                  <c:v>532.9722029050705</c:v>
                </c:pt>
                <c:pt idx="23">
                  <c:v>551.35126051366547</c:v>
                </c:pt>
                <c:pt idx="24">
                  <c:v>465.88578431851209</c:v>
                </c:pt>
                <c:pt idx="25">
                  <c:v>645.72634566020793</c:v>
                </c:pt>
                <c:pt idx="26">
                  <c:v>689.52725069642565</c:v>
                </c:pt>
                <c:pt idx="27">
                  <c:v>606.66010076144585</c:v>
                </c:pt>
                <c:pt idx="28">
                  <c:v>658.33482161619406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0B-467B-ACFD-F9F222504C2E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Industrias energéticas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344.81119035942845</c:v>
                </c:pt>
                <c:pt idx="1">
                  <c:v>417.88673792237859</c:v>
                </c:pt>
                <c:pt idx="2">
                  <c:v>505.21917728334341</c:v>
                </c:pt>
                <c:pt idx="3">
                  <c:v>510.04744694323836</c:v>
                </c:pt>
                <c:pt idx="4">
                  <c:v>538.81936494912929</c:v>
                </c:pt>
                <c:pt idx="5">
                  <c:v>547.59189766459667</c:v>
                </c:pt>
                <c:pt idx="6">
                  <c:v>727.25370390870535</c:v>
                </c:pt>
                <c:pt idx="7">
                  <c:v>742.92825147947281</c:v>
                </c:pt>
                <c:pt idx="8">
                  <c:v>168.30126057859513</c:v>
                </c:pt>
                <c:pt idx="9">
                  <c:v>710.65180674266048</c:v>
                </c:pt>
                <c:pt idx="10">
                  <c:v>541.7690713863426</c:v>
                </c:pt>
                <c:pt idx="11">
                  <c:v>740.51299564321516</c:v>
                </c:pt>
                <c:pt idx="12">
                  <c:v>778.2167943963907</c:v>
                </c:pt>
                <c:pt idx="13">
                  <c:v>694.02551957725245</c:v>
                </c:pt>
                <c:pt idx="14">
                  <c:v>734.2639527387538</c:v>
                </c:pt>
                <c:pt idx="15">
                  <c:v>1143.7634909874914</c:v>
                </c:pt>
                <c:pt idx="16">
                  <c:v>1136.2857571622458</c:v>
                </c:pt>
                <c:pt idx="17">
                  <c:v>507.25920338530648</c:v>
                </c:pt>
                <c:pt idx="18">
                  <c:v>911.01732385016578</c:v>
                </c:pt>
                <c:pt idx="19">
                  <c:v>977.20971986268739</c:v>
                </c:pt>
                <c:pt idx="20">
                  <c:v>806.51237962676964</c:v>
                </c:pt>
                <c:pt idx="21">
                  <c:v>957.11315903271839</c:v>
                </c:pt>
                <c:pt idx="22">
                  <c:v>1136.1421439044964</c:v>
                </c:pt>
                <c:pt idx="23">
                  <c:v>981.48436012784941</c:v>
                </c:pt>
                <c:pt idx="24">
                  <c:v>1031.7926432133061</c:v>
                </c:pt>
                <c:pt idx="25">
                  <c:v>653.54919684227468</c:v>
                </c:pt>
                <c:pt idx="26">
                  <c:v>565.86707696067322</c:v>
                </c:pt>
                <c:pt idx="27">
                  <c:v>558.99318904938252</c:v>
                </c:pt>
                <c:pt idx="28">
                  <c:v>583.74044471987509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B0B-467B-ACFD-F9F222504C2E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Emisiones fugitivas provenientes de los sistemas de
petróleo y gas natural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846.56672930439174</c:v>
                </c:pt>
                <c:pt idx="1">
                  <c:v>638.28296223136078</c:v>
                </c:pt>
                <c:pt idx="2">
                  <c:v>702.20975001470822</c:v>
                </c:pt>
                <c:pt idx="3">
                  <c:v>683.85368697787783</c:v>
                </c:pt>
                <c:pt idx="4">
                  <c:v>759.4885780187044</c:v>
                </c:pt>
                <c:pt idx="5">
                  <c:v>723.72218354343715</c:v>
                </c:pt>
                <c:pt idx="6">
                  <c:v>724.37818586433571</c:v>
                </c:pt>
                <c:pt idx="7">
                  <c:v>774.68013396030381</c:v>
                </c:pt>
                <c:pt idx="8">
                  <c:v>722.97146415385816</c:v>
                </c:pt>
                <c:pt idx="9">
                  <c:v>832.72232308748301</c:v>
                </c:pt>
                <c:pt idx="10">
                  <c:v>926.40548409619817</c:v>
                </c:pt>
                <c:pt idx="11">
                  <c:v>990.90338035556726</c:v>
                </c:pt>
                <c:pt idx="12">
                  <c:v>976.54689145487907</c:v>
                </c:pt>
                <c:pt idx="13">
                  <c:v>873.25768846662288</c:v>
                </c:pt>
                <c:pt idx="14">
                  <c:v>865.54951568411536</c:v>
                </c:pt>
                <c:pt idx="15">
                  <c:v>919.13851877961338</c:v>
                </c:pt>
                <c:pt idx="16">
                  <c:v>874.82462897081825</c:v>
                </c:pt>
                <c:pt idx="17">
                  <c:v>835.82050166795011</c:v>
                </c:pt>
                <c:pt idx="18">
                  <c:v>791.8210533658347</c:v>
                </c:pt>
                <c:pt idx="19">
                  <c:v>930.83486410126432</c:v>
                </c:pt>
                <c:pt idx="20">
                  <c:v>803.53762764418491</c:v>
                </c:pt>
                <c:pt idx="21">
                  <c:v>681.9016289162555</c:v>
                </c:pt>
                <c:pt idx="22">
                  <c:v>557.74774676752213</c:v>
                </c:pt>
                <c:pt idx="23">
                  <c:v>470.3438846432685</c:v>
                </c:pt>
                <c:pt idx="24">
                  <c:v>389.55119182662332</c:v>
                </c:pt>
                <c:pt idx="25">
                  <c:v>465.76818799280244</c:v>
                </c:pt>
                <c:pt idx="26">
                  <c:v>552.50037473377131</c:v>
                </c:pt>
                <c:pt idx="27">
                  <c:v>565.33364564843066</c:v>
                </c:pt>
                <c:pt idx="28">
                  <c:v>575.13561919980839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B0B-467B-ACFD-F9F222504C2E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Otras industrias de la energía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325.58509822841012</c:v>
                </c:pt>
                <c:pt idx="1">
                  <c:v>402.00852180730288</c:v>
                </c:pt>
                <c:pt idx="2">
                  <c:v>488.08761162079054</c:v>
                </c:pt>
                <c:pt idx="3">
                  <c:v>487.07657223376032</c:v>
                </c:pt>
                <c:pt idx="4">
                  <c:v>505.12806216028309</c:v>
                </c:pt>
                <c:pt idx="5">
                  <c:v>508.98715829247465</c:v>
                </c:pt>
                <c:pt idx="6">
                  <c:v>675.20994580854892</c:v>
                </c:pt>
                <c:pt idx="7">
                  <c:v>687.20455272725576</c:v>
                </c:pt>
                <c:pt idx="8">
                  <c:v>105.4174847198901</c:v>
                </c:pt>
                <c:pt idx="9">
                  <c:v>644.47014747716264</c:v>
                </c:pt>
                <c:pt idx="10">
                  <c:v>467.6266432266662</c:v>
                </c:pt>
                <c:pt idx="11">
                  <c:v>660.59630263894371</c:v>
                </c:pt>
                <c:pt idx="12">
                  <c:v>697.04496959085782</c:v>
                </c:pt>
                <c:pt idx="13">
                  <c:v>606.62510236604567</c:v>
                </c:pt>
                <c:pt idx="14">
                  <c:v>639.55748974345181</c:v>
                </c:pt>
                <c:pt idx="15">
                  <c:v>1040.8302573163789</c:v>
                </c:pt>
                <c:pt idx="16">
                  <c:v>1029.38137805776</c:v>
                </c:pt>
                <c:pt idx="17">
                  <c:v>390.22443868454303</c:v>
                </c:pt>
                <c:pt idx="18">
                  <c:v>788.86470232817078</c:v>
                </c:pt>
                <c:pt idx="19">
                  <c:v>853.70318762183831</c:v>
                </c:pt>
                <c:pt idx="20">
                  <c:v>678.46502067338247</c:v>
                </c:pt>
                <c:pt idx="21">
                  <c:v>814.21465552907307</c:v>
                </c:pt>
                <c:pt idx="22">
                  <c:v>995.2980789271877</c:v>
                </c:pt>
                <c:pt idx="23">
                  <c:v>859.96524949223101</c:v>
                </c:pt>
                <c:pt idx="24">
                  <c:v>903.3495133894935</c:v>
                </c:pt>
                <c:pt idx="25">
                  <c:v>649.08972699760795</c:v>
                </c:pt>
                <c:pt idx="26">
                  <c:v>554.58079441458938</c:v>
                </c:pt>
                <c:pt idx="27">
                  <c:v>544.29391217174816</c:v>
                </c:pt>
                <c:pt idx="28">
                  <c:v>564.78576997501898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B0B-467B-ACFD-F9F222504C2E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395.88387718329022</c:v>
                </c:pt>
                <c:pt idx="1">
                  <c:v>407.66720478162335</c:v>
                </c:pt>
                <c:pt idx="2">
                  <c:v>463.79433803261486</c:v>
                </c:pt>
                <c:pt idx="3">
                  <c:v>507.49159086683483</c:v>
                </c:pt>
                <c:pt idx="4">
                  <c:v>484.94636276374609</c:v>
                </c:pt>
                <c:pt idx="5">
                  <c:v>484.3037476380311</c:v>
                </c:pt>
                <c:pt idx="6">
                  <c:v>447.41558459888506</c:v>
                </c:pt>
                <c:pt idx="7">
                  <c:v>472.08831844111529</c:v>
                </c:pt>
                <c:pt idx="8">
                  <c:v>454.85427414519665</c:v>
                </c:pt>
                <c:pt idx="9">
                  <c:v>492.8862341158935</c:v>
                </c:pt>
                <c:pt idx="10">
                  <c:v>509.9035364312013</c:v>
                </c:pt>
                <c:pt idx="11">
                  <c:v>522.9684859471389</c:v>
                </c:pt>
                <c:pt idx="12">
                  <c:v>489.98088554852671</c:v>
                </c:pt>
                <c:pt idx="13">
                  <c:v>433.33667664342397</c:v>
                </c:pt>
                <c:pt idx="14">
                  <c:v>459.13771324309226</c:v>
                </c:pt>
                <c:pt idx="15">
                  <c:v>443.53769175377806</c:v>
                </c:pt>
                <c:pt idx="16">
                  <c:v>445.50561929266132</c:v>
                </c:pt>
                <c:pt idx="17">
                  <c:v>473.31771397931334</c:v>
                </c:pt>
                <c:pt idx="18">
                  <c:v>441.11475831259514</c:v>
                </c:pt>
                <c:pt idx="19">
                  <c:v>461.71005868934549</c:v>
                </c:pt>
                <c:pt idx="20">
                  <c:v>480.81803505405611</c:v>
                </c:pt>
                <c:pt idx="21">
                  <c:v>490.66478085551574</c:v>
                </c:pt>
                <c:pt idx="22">
                  <c:v>465.13930792556795</c:v>
                </c:pt>
                <c:pt idx="23">
                  <c:v>462.66099401126837</c:v>
                </c:pt>
                <c:pt idx="24">
                  <c:v>444.93961969193396</c:v>
                </c:pt>
                <c:pt idx="25">
                  <c:v>502.47922334204037</c:v>
                </c:pt>
                <c:pt idx="26">
                  <c:v>483.59984929311014</c:v>
                </c:pt>
                <c:pt idx="27">
                  <c:v>493.29360299629411</c:v>
                </c:pt>
                <c:pt idx="28">
                  <c:v>521.26385363283168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B0B-467B-ACFD-F9F222504C2E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643.03266936223179</c:v>
                </c:pt>
                <c:pt idx="1">
                  <c:v>636.80098575439308</c:v>
                </c:pt>
                <c:pt idx="2">
                  <c:v>639.16381610614928</c:v>
                </c:pt>
                <c:pt idx="3">
                  <c:v>650.23163733109641</c:v>
                </c:pt>
                <c:pt idx="4">
                  <c:v>657.40255838057021</c:v>
                </c:pt>
                <c:pt idx="5">
                  <c:v>651.67209607623693</c:v>
                </c:pt>
                <c:pt idx="6">
                  <c:v>601.24582600722067</c:v>
                </c:pt>
                <c:pt idx="7">
                  <c:v>610.81190500477544</c:v>
                </c:pt>
                <c:pt idx="8">
                  <c:v>614.80201159319404</c:v>
                </c:pt>
                <c:pt idx="9">
                  <c:v>619.43846433822227</c:v>
                </c:pt>
                <c:pt idx="10">
                  <c:v>622.7495284884518</c:v>
                </c:pt>
                <c:pt idx="11">
                  <c:v>626.6498438649536</c:v>
                </c:pt>
                <c:pt idx="12">
                  <c:v>631.2618281480236</c:v>
                </c:pt>
                <c:pt idx="13">
                  <c:v>634.5428057151139</c:v>
                </c:pt>
                <c:pt idx="14">
                  <c:v>639.95762267145778</c:v>
                </c:pt>
                <c:pt idx="15">
                  <c:v>642.90845364313225</c:v>
                </c:pt>
                <c:pt idx="16">
                  <c:v>647.37340603994915</c:v>
                </c:pt>
                <c:pt idx="17">
                  <c:v>652.14541971969936</c:v>
                </c:pt>
                <c:pt idx="18">
                  <c:v>633.78062335412358</c:v>
                </c:pt>
                <c:pt idx="19">
                  <c:v>614.80726321015777</c:v>
                </c:pt>
                <c:pt idx="20">
                  <c:v>596.04427459148997</c:v>
                </c:pt>
                <c:pt idx="21">
                  <c:v>576.10009185704587</c:v>
                </c:pt>
                <c:pt idx="22">
                  <c:v>549.60104095099518</c:v>
                </c:pt>
                <c:pt idx="23">
                  <c:v>524.2960536443702</c:v>
                </c:pt>
                <c:pt idx="24">
                  <c:v>525.23235255194288</c:v>
                </c:pt>
                <c:pt idx="25">
                  <c:v>526.33878860096638</c:v>
                </c:pt>
                <c:pt idx="26">
                  <c:v>497.55666318907578</c:v>
                </c:pt>
                <c:pt idx="27">
                  <c:v>469.22121635843757</c:v>
                </c:pt>
                <c:pt idx="28">
                  <c:v>440.92749101685877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B0B-467B-ACFD-F9F222504C2E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Procesos industriales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609.47622000000001</c:v>
                </c:pt>
                <c:pt idx="1">
                  <c:v>494.51553130434786</c:v>
                </c:pt>
                <c:pt idx="2">
                  <c:v>599.45671043478262</c:v>
                </c:pt>
                <c:pt idx="3">
                  <c:v>575.85812869565211</c:v>
                </c:pt>
                <c:pt idx="4">
                  <c:v>623.71447043478258</c:v>
                </c:pt>
                <c:pt idx="5">
                  <c:v>600.1158886956523</c:v>
                </c:pt>
                <c:pt idx="6">
                  <c:v>608.68520608695655</c:v>
                </c:pt>
                <c:pt idx="7">
                  <c:v>1166.7455217391307</c:v>
                </c:pt>
                <c:pt idx="8">
                  <c:v>1213.1516713043479</c:v>
                </c:pt>
                <c:pt idx="9">
                  <c:v>1647.8138165217392</c:v>
                </c:pt>
                <c:pt idx="10">
                  <c:v>2077.8617139130438</c:v>
                </c:pt>
                <c:pt idx="11">
                  <c:v>1986.7632782608698</c:v>
                </c:pt>
                <c:pt idx="12">
                  <c:v>2092.3636356521743</c:v>
                </c:pt>
                <c:pt idx="13">
                  <c:v>1928.8874269565224</c:v>
                </c:pt>
                <c:pt idx="14">
                  <c:v>1921.0536839498088</c:v>
                </c:pt>
                <c:pt idx="15">
                  <c:v>2161.3167016984153</c:v>
                </c:pt>
                <c:pt idx="16">
                  <c:v>2270.7504279701689</c:v>
                </c:pt>
                <c:pt idx="17">
                  <c:v>1313.9849415422923</c:v>
                </c:pt>
                <c:pt idx="18">
                  <c:v>776.27153508764741</c:v>
                </c:pt>
                <c:pt idx="19">
                  <c:v>672.10789328500869</c:v>
                </c:pt>
                <c:pt idx="20">
                  <c:v>667.56965194184636</c:v>
                </c:pt>
                <c:pt idx="21">
                  <c:v>395.22841455133306</c:v>
                </c:pt>
                <c:pt idx="22">
                  <c:v>223.87645751321804</c:v>
                </c:pt>
                <c:pt idx="23">
                  <c:v>145.44776170308265</c:v>
                </c:pt>
                <c:pt idx="24">
                  <c:v>117.97065531612864</c:v>
                </c:pt>
                <c:pt idx="25">
                  <c:v>145.53339686930875</c:v>
                </c:pt>
                <c:pt idx="26">
                  <c:v>281.6062487497905</c:v>
                </c:pt>
                <c:pt idx="27">
                  <c:v>295.46499058065501</c:v>
                </c:pt>
                <c:pt idx="28">
                  <c:v>436.47387873774267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B0B-467B-ACFD-F9F222504C2E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Ferroviario (electricidad)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41.262730580150112</c:v>
                </c:pt>
                <c:pt idx="9">
                  <c:v>39.477293536392899</c:v>
                </c:pt>
                <c:pt idx="10">
                  <c:v>45.055489987541208</c:v>
                </c:pt>
                <c:pt idx="11">
                  <c:v>48.637908917715095</c:v>
                </c:pt>
                <c:pt idx="12">
                  <c:v>42.194821190863628</c:v>
                </c:pt>
                <c:pt idx="13">
                  <c:v>43.477786462289046</c:v>
                </c:pt>
                <c:pt idx="14">
                  <c:v>42.496785142552874</c:v>
                </c:pt>
                <c:pt idx="15">
                  <c:v>37.916412874657262</c:v>
                </c:pt>
                <c:pt idx="16">
                  <c:v>36.533546679361763</c:v>
                </c:pt>
                <c:pt idx="17">
                  <c:v>27.949669851325112</c:v>
                </c:pt>
                <c:pt idx="18">
                  <c:v>27.221848116553044</c:v>
                </c:pt>
                <c:pt idx="19">
                  <c:v>26.58436153128465</c:v>
                </c:pt>
                <c:pt idx="20">
                  <c:v>202.06831042572477</c:v>
                </c:pt>
                <c:pt idx="21">
                  <c:v>190.99653605651864</c:v>
                </c:pt>
                <c:pt idx="22">
                  <c:v>193.20917395538623</c:v>
                </c:pt>
                <c:pt idx="23">
                  <c:v>201.13064015382997</c:v>
                </c:pt>
                <c:pt idx="24">
                  <c:v>230.40179456741052</c:v>
                </c:pt>
                <c:pt idx="25">
                  <c:v>298.11807373365804</c:v>
                </c:pt>
                <c:pt idx="26">
                  <c:v>332.01728006056817</c:v>
                </c:pt>
                <c:pt idx="27">
                  <c:v>293.25096023073849</c:v>
                </c:pt>
                <c:pt idx="28">
                  <c:v>362.0920654427822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B0B-467B-ACFD-F9F222504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2525568"/>
        <c:axId val="122527104"/>
      </c:barChart>
      <c:catAx>
        <c:axId val="12252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27104"/>
        <c:crosses val="autoZero"/>
        <c:auto val="1"/>
        <c:lblAlgn val="ctr"/>
        <c:lblOffset val="100"/>
        <c:noMultiLvlLbl val="0"/>
      </c:catAx>
      <c:valAx>
        <c:axId val="1225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2556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Magallanes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1839.0333049155515</c:v>
                </c:pt>
                <c:pt idx="1">
                  <c:v>1733.7283812710489</c:v>
                </c:pt>
                <c:pt idx="2">
                  <c:v>1918.3093636222129</c:v>
                </c:pt>
                <c:pt idx="3">
                  <c:v>1960.574480693228</c:v>
                </c:pt>
                <c:pt idx="4">
                  <c:v>2027.9066571097212</c:v>
                </c:pt>
                <c:pt idx="5">
                  <c:v>2009.1929898567641</c:v>
                </c:pt>
                <c:pt idx="6">
                  <c:v>2137.7564535360848</c:v>
                </c:pt>
                <c:pt idx="7">
                  <c:v>2295.6236924342793</c:v>
                </c:pt>
                <c:pt idx="8">
                  <c:v>1609.9003550449183</c:v>
                </c:pt>
                <c:pt idx="9">
                  <c:v>2249.1501914095998</c:v>
                </c:pt>
                <c:pt idx="10">
                  <c:v>2171.3562865127788</c:v>
                </c:pt>
                <c:pt idx="11">
                  <c:v>2452.1810310499577</c:v>
                </c:pt>
                <c:pt idx="12">
                  <c:v>2433.7785804194932</c:v>
                </c:pt>
                <c:pt idx="13">
                  <c:v>2245.179135254416</c:v>
                </c:pt>
                <c:pt idx="14">
                  <c:v>2283.0432548713889</c:v>
                </c:pt>
                <c:pt idx="15">
                  <c:v>2731.6347562129404</c:v>
                </c:pt>
                <c:pt idx="16">
                  <c:v>2695.5346369886383</c:v>
                </c:pt>
                <c:pt idx="17">
                  <c:v>2016.2329877179977</c:v>
                </c:pt>
                <c:pt idx="18">
                  <c:v>2303.5132359302297</c:v>
                </c:pt>
                <c:pt idx="19">
                  <c:v>2508.7069803493468</c:v>
                </c:pt>
                <c:pt idx="20">
                  <c:v>2266.7841520581946</c:v>
                </c:pt>
                <c:pt idx="21">
                  <c:v>2385.619392827597</c:v>
                </c:pt>
                <c:pt idx="22">
                  <c:v>2662.8752776832021</c:v>
                </c:pt>
                <c:pt idx="23">
                  <c:v>2485.4082572734837</c:v>
                </c:pt>
                <c:pt idx="24">
                  <c:v>2217.0662361846553</c:v>
                </c:pt>
                <c:pt idx="25">
                  <c:v>1904.8598415588935</c:v>
                </c:pt>
                <c:pt idx="26">
                  <c:v>1870.7063844731442</c:v>
                </c:pt>
                <c:pt idx="27">
                  <c:v>1871.953152217146</c:v>
                </c:pt>
                <c:pt idx="28">
                  <c:v>1950.7578440816064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62-45C5-A354-E8414BDF7BD2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299.0791404233774</c:v>
                </c:pt>
                <c:pt idx="1">
                  <c:v>327.74741311528368</c:v>
                </c:pt>
                <c:pt idx="2">
                  <c:v>299.11959821290759</c:v>
                </c:pt>
                <c:pt idx="3">
                  <c:v>337.61253504413764</c:v>
                </c:pt>
                <c:pt idx="4">
                  <c:v>336.02134741951653</c:v>
                </c:pt>
                <c:pt idx="5">
                  <c:v>395.06044627413581</c:v>
                </c:pt>
                <c:pt idx="6">
                  <c:v>429.82238165261725</c:v>
                </c:pt>
                <c:pt idx="7">
                  <c:v>447.58755270242699</c:v>
                </c:pt>
                <c:pt idx="8">
                  <c:v>407.97789369199785</c:v>
                </c:pt>
                <c:pt idx="9">
                  <c:v>334.10789218817109</c:v>
                </c:pt>
                <c:pt idx="10">
                  <c:v>326.44651331287236</c:v>
                </c:pt>
                <c:pt idx="11">
                  <c:v>323.11909931723494</c:v>
                </c:pt>
                <c:pt idx="12">
                  <c:v>322.63912662768524</c:v>
                </c:pt>
                <c:pt idx="13">
                  <c:v>292.35697049932139</c:v>
                </c:pt>
                <c:pt idx="14">
                  <c:v>332.71229210031584</c:v>
                </c:pt>
                <c:pt idx="15">
                  <c:v>415.28125864196534</c:v>
                </c:pt>
                <c:pt idx="16">
                  <c:v>394.09492070035321</c:v>
                </c:pt>
                <c:pt idx="17">
                  <c:v>370.7842561177016</c:v>
                </c:pt>
                <c:pt idx="18">
                  <c:v>377.34919405558418</c:v>
                </c:pt>
                <c:pt idx="19">
                  <c:v>349.34199493610731</c:v>
                </c:pt>
                <c:pt idx="20">
                  <c:v>288.54932812948147</c:v>
                </c:pt>
                <c:pt idx="21">
                  <c:v>294.38344118391365</c:v>
                </c:pt>
                <c:pt idx="22">
                  <c:v>305.69531888248105</c:v>
                </c:pt>
                <c:pt idx="23">
                  <c:v>353.97035335776991</c:v>
                </c:pt>
                <c:pt idx="24">
                  <c:v>303.30613416551893</c:v>
                </c:pt>
                <c:pt idx="25">
                  <c:v>344.34176834194375</c:v>
                </c:pt>
                <c:pt idx="26">
                  <c:v>416.37481372666031</c:v>
                </c:pt>
                <c:pt idx="27">
                  <c:v>392.92682891913182</c:v>
                </c:pt>
                <c:pt idx="28">
                  <c:v>409.56527524281512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62-45C5-A354-E8414BDF7BD2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24.013508613268577</c:v>
                </c:pt>
                <c:pt idx="1">
                  <c:v>25.192793315629089</c:v>
                </c:pt>
                <c:pt idx="2">
                  <c:v>26.478568577567142</c:v>
                </c:pt>
                <c:pt idx="3">
                  <c:v>26.591542751260249</c:v>
                </c:pt>
                <c:pt idx="4">
                  <c:v>26.391622925284615</c:v>
                </c:pt>
                <c:pt idx="5">
                  <c:v>28.091791612110541</c:v>
                </c:pt>
                <c:pt idx="6">
                  <c:v>29.098020157032146</c:v>
                </c:pt>
                <c:pt idx="7">
                  <c:v>30.095665285369648</c:v>
                </c:pt>
                <c:pt idx="8">
                  <c:v>30.939130898914186</c:v>
                </c:pt>
                <c:pt idx="9">
                  <c:v>31.046730832911194</c:v>
                </c:pt>
                <c:pt idx="10">
                  <c:v>31.054205090251713</c:v>
                </c:pt>
                <c:pt idx="11">
                  <c:v>30.326002979772202</c:v>
                </c:pt>
                <c:pt idx="12">
                  <c:v>30.37227394761539</c:v>
                </c:pt>
                <c:pt idx="13">
                  <c:v>30.551011380653144</c:v>
                </c:pt>
                <c:pt idx="14">
                  <c:v>36.543095079458141</c:v>
                </c:pt>
                <c:pt idx="15">
                  <c:v>35.649366932897408</c:v>
                </c:pt>
                <c:pt idx="16">
                  <c:v>38.151176912044789</c:v>
                </c:pt>
                <c:pt idx="17">
                  <c:v>38.567194424614421</c:v>
                </c:pt>
                <c:pt idx="18">
                  <c:v>35.261881016238732</c:v>
                </c:pt>
                <c:pt idx="19">
                  <c:v>33.311560459248398</c:v>
                </c:pt>
                <c:pt idx="20">
                  <c:v>34.947426040407294</c:v>
                </c:pt>
                <c:pt idx="21">
                  <c:v>35.952368888890412</c:v>
                </c:pt>
                <c:pt idx="22">
                  <c:v>35.961919779295151</c:v>
                </c:pt>
                <c:pt idx="23">
                  <c:v>36.864231997206076</c:v>
                </c:pt>
                <c:pt idx="24">
                  <c:v>40.773936881959749</c:v>
                </c:pt>
                <c:pt idx="25">
                  <c:v>43.382128996703997</c:v>
                </c:pt>
                <c:pt idx="26">
                  <c:v>43.613296439529449</c:v>
                </c:pt>
                <c:pt idx="27">
                  <c:v>43.915182415625395</c:v>
                </c:pt>
                <c:pt idx="28">
                  <c:v>48.145238025130944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C62-45C5-A354-E8414BDF7BD2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609.95931733593261</c:v>
                </c:pt>
                <c:pt idx="1">
                  <c:v>494.99699210837412</c:v>
                </c:pt>
                <c:pt idx="2">
                  <c:v>599.96271136864027</c:v>
                </c:pt>
                <c:pt idx="3">
                  <c:v>576.36705470455649</c:v>
                </c:pt>
                <c:pt idx="4">
                  <c:v>624.30061792557433</c:v>
                </c:pt>
                <c:pt idx="5">
                  <c:v>600.77949429696537</c:v>
                </c:pt>
                <c:pt idx="6">
                  <c:v>609.51715362476682</c:v>
                </c:pt>
                <c:pt idx="7">
                  <c:v>1167.9295300880672</c:v>
                </c:pt>
                <c:pt idx="8">
                  <c:v>1214.3654441815756</c:v>
                </c:pt>
                <c:pt idx="9">
                  <c:v>1650.1603670287864</c:v>
                </c:pt>
                <c:pt idx="10">
                  <c:v>2080.589632528392</c:v>
                </c:pt>
                <c:pt idx="11">
                  <c:v>1991.2700556095749</c:v>
                </c:pt>
                <c:pt idx="12">
                  <c:v>2097.1752506862094</c:v>
                </c:pt>
                <c:pt idx="13">
                  <c:v>1933.6801279620174</c:v>
                </c:pt>
                <c:pt idx="14">
                  <c:v>1928.9400478232105</c:v>
                </c:pt>
                <c:pt idx="15">
                  <c:v>2169.7846972316502</c:v>
                </c:pt>
                <c:pt idx="16">
                  <c:v>2280.735211661045</c:v>
                </c:pt>
                <c:pt idx="17">
                  <c:v>1326.8529099863006</c:v>
                </c:pt>
                <c:pt idx="18">
                  <c:v>788.34699112803423</c:v>
                </c:pt>
                <c:pt idx="19">
                  <c:v>685.33560437556673</c:v>
                </c:pt>
                <c:pt idx="20">
                  <c:v>683.01673189907342</c:v>
                </c:pt>
                <c:pt idx="21">
                  <c:v>413.8371073846065</c:v>
                </c:pt>
                <c:pt idx="22">
                  <c:v>244.56241759590498</c:v>
                </c:pt>
                <c:pt idx="23">
                  <c:v>168.8108420535718</c:v>
                </c:pt>
                <c:pt idx="24">
                  <c:v>147.25296770925664</c:v>
                </c:pt>
                <c:pt idx="25">
                  <c:v>172.44351335549857</c:v>
                </c:pt>
                <c:pt idx="26">
                  <c:v>317.08397783066852</c:v>
                </c:pt>
                <c:pt idx="27">
                  <c:v>329.83019257919364</c:v>
                </c:pt>
                <c:pt idx="28">
                  <c:v>482.28942966109798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C62-45C5-A354-E8414BDF7BD2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643.03266936223179</c:v>
                </c:pt>
                <c:pt idx="1">
                  <c:v>636.80098575439308</c:v>
                </c:pt>
                <c:pt idx="2">
                  <c:v>639.16381610614928</c:v>
                </c:pt>
                <c:pt idx="3">
                  <c:v>650.23163733109641</c:v>
                </c:pt>
                <c:pt idx="4">
                  <c:v>657.40255838057021</c:v>
                </c:pt>
                <c:pt idx="5">
                  <c:v>651.67209607623693</c:v>
                </c:pt>
                <c:pt idx="6">
                  <c:v>601.24582600722067</c:v>
                </c:pt>
                <c:pt idx="7">
                  <c:v>610.81190500477544</c:v>
                </c:pt>
                <c:pt idx="8">
                  <c:v>614.80201159319404</c:v>
                </c:pt>
                <c:pt idx="9">
                  <c:v>619.43846433822227</c:v>
                </c:pt>
                <c:pt idx="10">
                  <c:v>622.7495284884518</c:v>
                </c:pt>
                <c:pt idx="11">
                  <c:v>626.6498438649536</c:v>
                </c:pt>
                <c:pt idx="12">
                  <c:v>631.2618281480236</c:v>
                </c:pt>
                <c:pt idx="13">
                  <c:v>634.5428057151139</c:v>
                </c:pt>
                <c:pt idx="14">
                  <c:v>639.95762267145778</c:v>
                </c:pt>
                <c:pt idx="15">
                  <c:v>642.90845364313225</c:v>
                </c:pt>
                <c:pt idx="16">
                  <c:v>647.37340603994915</c:v>
                </c:pt>
                <c:pt idx="17">
                  <c:v>652.14541971969936</c:v>
                </c:pt>
                <c:pt idx="18">
                  <c:v>633.78062335412358</c:v>
                </c:pt>
                <c:pt idx="19">
                  <c:v>614.80726321015777</c:v>
                </c:pt>
                <c:pt idx="20">
                  <c:v>596.04427459148997</c:v>
                </c:pt>
                <c:pt idx="21">
                  <c:v>576.10009185704587</c:v>
                </c:pt>
                <c:pt idx="22">
                  <c:v>549.60104095099518</c:v>
                </c:pt>
                <c:pt idx="23">
                  <c:v>524.2960536443702</c:v>
                </c:pt>
                <c:pt idx="24">
                  <c:v>525.23235255194288</c:v>
                </c:pt>
                <c:pt idx="25">
                  <c:v>526.33878860096638</c:v>
                </c:pt>
                <c:pt idx="26">
                  <c:v>497.55666318907578</c:v>
                </c:pt>
                <c:pt idx="27">
                  <c:v>469.22121635843757</c:v>
                </c:pt>
                <c:pt idx="28">
                  <c:v>440.92749101685877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C62-45C5-A354-E8414BDF7BD2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-7326.1424603471642</c:v>
                </c:pt>
                <c:pt idx="1">
                  <c:v>-7434.4341203204176</c:v>
                </c:pt>
                <c:pt idx="2">
                  <c:v>-7697.8972572715684</c:v>
                </c:pt>
                <c:pt idx="3">
                  <c:v>-7608.7945631361545</c:v>
                </c:pt>
                <c:pt idx="4">
                  <c:v>-8101.811218550868</c:v>
                </c:pt>
                <c:pt idx="5">
                  <c:v>-8507.8205083412795</c:v>
                </c:pt>
                <c:pt idx="6">
                  <c:v>-8823.637199618237</c:v>
                </c:pt>
                <c:pt idx="7">
                  <c:v>-9299.5286667601376</c:v>
                </c:pt>
                <c:pt idx="8">
                  <c:v>-9629.7684829286409</c:v>
                </c:pt>
                <c:pt idx="9">
                  <c:v>-9714.3424938562512</c:v>
                </c:pt>
                <c:pt idx="10">
                  <c:v>-9823.3413283942737</c:v>
                </c:pt>
                <c:pt idx="11">
                  <c:v>-10008.454910079416</c:v>
                </c:pt>
                <c:pt idx="12">
                  <c:v>-10221.578456446498</c:v>
                </c:pt>
                <c:pt idx="13">
                  <c:v>-10297.723086076609</c:v>
                </c:pt>
                <c:pt idx="14">
                  <c:v>-10339.405464243458</c:v>
                </c:pt>
                <c:pt idx="15">
                  <c:v>-9468.4231686603125</c:v>
                </c:pt>
                <c:pt idx="16">
                  <c:v>-10486.104007599821</c:v>
                </c:pt>
                <c:pt idx="17">
                  <c:v>-10528.351617961514</c:v>
                </c:pt>
                <c:pt idx="18">
                  <c:v>-10575.527260223074</c:v>
                </c:pt>
                <c:pt idx="19">
                  <c:v>-10625.122745242168</c:v>
                </c:pt>
                <c:pt idx="20">
                  <c:v>-10618.702993100418</c:v>
                </c:pt>
                <c:pt idx="21">
                  <c:v>-10645.591682022712</c:v>
                </c:pt>
                <c:pt idx="22">
                  <c:v>-9941.8012589596383</c:v>
                </c:pt>
                <c:pt idx="23">
                  <c:v>-10626.061083264443</c:v>
                </c:pt>
                <c:pt idx="24">
                  <c:v>-10631.385742565453</c:v>
                </c:pt>
                <c:pt idx="25">
                  <c:v>-10668.273621213344</c:v>
                </c:pt>
                <c:pt idx="26">
                  <c:v>-10672.182361079456</c:v>
                </c:pt>
                <c:pt idx="27">
                  <c:v>-10747.427121810295</c:v>
                </c:pt>
                <c:pt idx="28">
                  <c:v>-10751.985388110248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C62-45C5-A354-E8414BDF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2251136"/>
        <c:axId val="122252672"/>
      </c:barChart>
      <c:catAx>
        <c:axId val="12225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2672"/>
        <c:crosses val="autoZero"/>
        <c:auto val="1"/>
        <c:lblAlgn val="ctr"/>
        <c:lblOffset val="100"/>
        <c:noMultiLvlLbl val="0"/>
      </c:catAx>
      <c:valAx>
        <c:axId val="122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113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B79-442E-87B2-B63447649565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B79-442E-87B2-B6344764956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B79-442E-87B2-B63447649565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B79-442E-87B2-B63447649565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B79-442E-87B2-B63447649565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B79-442E-87B2-B63447649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1950.7578440816064</c:v>
                </c:pt>
                <c:pt idx="1">
                  <c:v>409.56527524281512</c:v>
                </c:pt>
                <c:pt idx="2" formatCode="_-* #,##0.00_-;\-* #,##0.00_-;_-* &quot;-&quot;??_-;_-@_-">
                  <c:v>48.145238025130944</c:v>
                </c:pt>
                <c:pt idx="3">
                  <c:v>482.28942966109798</c:v>
                </c:pt>
                <c:pt idx="4">
                  <c:v>440.92749101685877</c:v>
                </c:pt>
                <c:pt idx="5">
                  <c:v>-10751.985388110248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B79-442E-87B2-B6344764956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FA-48BF-AAEE-A980B7CA32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9FA-48BF-AAEE-A980B7CA32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9FA-48BF-AAEE-A980B7CA32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9FA-48BF-AAEE-A980B7CA32A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9FA-48BF-AAEE-A980B7CA32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9FA-48BF-AAEE-A980B7CA32A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9FA-48BF-AAEE-A980B7CA32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1931.8031693367507</c:v>
                </c:pt>
                <c:pt idx="1">
                  <c:v>409.56527524281512</c:v>
                </c:pt>
                <c:pt idx="2" formatCode="_-* #,##0.00_-;\-* #,##0.00_-;_-* &quot;-&quot;??_-;_-@_-">
                  <c:v>48.145238025130944</c:v>
                </c:pt>
                <c:pt idx="3">
                  <c:v>795.09982262812809</c:v>
                </c:pt>
                <c:pt idx="4">
                  <c:v>362.0920654427822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29FA-48BF-AAEE-A980B7CA32A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1819.8072127845335</c:v>
                </c:pt>
                <c:pt idx="1">
                  <c:v>1717.8501651559732</c:v>
                </c:pt>
                <c:pt idx="2">
                  <c:v>1901.17779795966</c:v>
                </c:pt>
                <c:pt idx="3">
                  <c:v>1937.6036059837497</c:v>
                </c:pt>
                <c:pt idx="4">
                  <c:v>1994.2153543208749</c:v>
                </c:pt>
                <c:pt idx="5">
                  <c:v>1970.5882504846422</c:v>
                </c:pt>
                <c:pt idx="6">
                  <c:v>2085.7126954359287</c:v>
                </c:pt>
                <c:pt idx="7">
                  <c:v>2239.8999936820619</c:v>
                </c:pt>
                <c:pt idx="8">
                  <c:v>1547.0165791862134</c:v>
                </c:pt>
                <c:pt idx="9">
                  <c:v>2182.968532144102</c:v>
                </c:pt>
                <c:pt idx="10">
                  <c:v>2097.2138583531028</c:v>
                </c:pt>
                <c:pt idx="11">
                  <c:v>2372.2643380456861</c:v>
                </c:pt>
                <c:pt idx="12">
                  <c:v>2352.6067556139601</c:v>
                </c:pt>
                <c:pt idx="13">
                  <c:v>2157.7787180432092</c:v>
                </c:pt>
                <c:pt idx="14">
                  <c:v>2188.3367918760869</c:v>
                </c:pt>
                <c:pt idx="15">
                  <c:v>2628.7015225418281</c:v>
                </c:pt>
                <c:pt idx="16">
                  <c:v>2588.6302578841523</c:v>
                </c:pt>
                <c:pt idx="17">
                  <c:v>1899.1982230172343</c:v>
                </c:pt>
                <c:pt idx="18">
                  <c:v>2181.3606144082346</c:v>
                </c:pt>
                <c:pt idx="19">
                  <c:v>2385.2004481084978</c:v>
                </c:pt>
                <c:pt idx="20">
                  <c:v>2138.7367931048075</c:v>
                </c:pt>
                <c:pt idx="21">
                  <c:v>2242.7208893239517</c:v>
                </c:pt>
                <c:pt idx="22">
                  <c:v>2522.0312127058933</c:v>
                </c:pt>
                <c:pt idx="23">
                  <c:v>2363.889146637865</c:v>
                </c:pt>
                <c:pt idx="24">
                  <c:v>2088.6231063608425</c:v>
                </c:pt>
                <c:pt idx="25">
                  <c:v>1900.4003717142268</c:v>
                </c:pt>
                <c:pt idx="26">
                  <c:v>1859.4201019270604</c:v>
                </c:pt>
                <c:pt idx="27">
                  <c:v>1857.253875339512</c:v>
                </c:pt>
                <c:pt idx="28">
                  <c:v>1931.8031693367504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47-40EE-8BCD-32A2BEE355EB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299.0791404233774</c:v>
                </c:pt>
                <c:pt idx="1">
                  <c:v>327.74741311528368</c:v>
                </c:pt>
                <c:pt idx="2">
                  <c:v>299.11959821290759</c:v>
                </c:pt>
                <c:pt idx="3">
                  <c:v>337.61253504413764</c:v>
                </c:pt>
                <c:pt idx="4">
                  <c:v>336.02134741951653</c:v>
                </c:pt>
                <c:pt idx="5">
                  <c:v>395.06044627413581</c:v>
                </c:pt>
                <c:pt idx="6">
                  <c:v>429.82238165261725</c:v>
                </c:pt>
                <c:pt idx="7">
                  <c:v>447.58755270242699</c:v>
                </c:pt>
                <c:pt idx="8">
                  <c:v>407.97789369199785</c:v>
                </c:pt>
                <c:pt idx="9">
                  <c:v>334.10789218817109</c:v>
                </c:pt>
                <c:pt idx="10">
                  <c:v>326.44651331287236</c:v>
                </c:pt>
                <c:pt idx="11">
                  <c:v>323.11909931723494</c:v>
                </c:pt>
                <c:pt idx="12">
                  <c:v>322.63912662768524</c:v>
                </c:pt>
                <c:pt idx="13">
                  <c:v>292.35697049932139</c:v>
                </c:pt>
                <c:pt idx="14">
                  <c:v>332.71229210031584</c:v>
                </c:pt>
                <c:pt idx="15">
                  <c:v>415.28125864196534</c:v>
                </c:pt>
                <c:pt idx="16">
                  <c:v>394.09492070035321</c:v>
                </c:pt>
                <c:pt idx="17">
                  <c:v>370.7842561177016</c:v>
                </c:pt>
                <c:pt idx="18">
                  <c:v>377.34919405558418</c:v>
                </c:pt>
                <c:pt idx="19">
                  <c:v>349.34199493610731</c:v>
                </c:pt>
                <c:pt idx="20">
                  <c:v>288.54932812948147</c:v>
                </c:pt>
                <c:pt idx="21">
                  <c:v>294.38344118391365</c:v>
                </c:pt>
                <c:pt idx="22">
                  <c:v>305.69531888248105</c:v>
                </c:pt>
                <c:pt idx="23">
                  <c:v>353.97035335776991</c:v>
                </c:pt>
                <c:pt idx="24">
                  <c:v>303.30613416551893</c:v>
                </c:pt>
                <c:pt idx="25">
                  <c:v>344.34176834194375</c:v>
                </c:pt>
                <c:pt idx="26">
                  <c:v>416.37481372666031</c:v>
                </c:pt>
                <c:pt idx="27">
                  <c:v>392.92682891913182</c:v>
                </c:pt>
                <c:pt idx="28">
                  <c:v>409.56527524281512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647-40EE-8BCD-32A2BEE355EB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24.013508613268577</c:v>
                </c:pt>
                <c:pt idx="1">
                  <c:v>25.192793315629089</c:v>
                </c:pt>
                <c:pt idx="2">
                  <c:v>26.478568577567142</c:v>
                </c:pt>
                <c:pt idx="3">
                  <c:v>26.591542751260249</c:v>
                </c:pt>
                <c:pt idx="4">
                  <c:v>26.391622925284615</c:v>
                </c:pt>
                <c:pt idx="5">
                  <c:v>28.091791612110541</c:v>
                </c:pt>
                <c:pt idx="6">
                  <c:v>29.098020157032146</c:v>
                </c:pt>
                <c:pt idx="7">
                  <c:v>30.095665285369648</c:v>
                </c:pt>
                <c:pt idx="8">
                  <c:v>30.939130898914186</c:v>
                </c:pt>
                <c:pt idx="9">
                  <c:v>31.046730832911194</c:v>
                </c:pt>
                <c:pt idx="10">
                  <c:v>31.054205090251713</c:v>
                </c:pt>
                <c:pt idx="11">
                  <c:v>30.326002979772202</c:v>
                </c:pt>
                <c:pt idx="12">
                  <c:v>30.37227394761539</c:v>
                </c:pt>
                <c:pt idx="13">
                  <c:v>30.551011380653144</c:v>
                </c:pt>
                <c:pt idx="14">
                  <c:v>36.543095079458141</c:v>
                </c:pt>
                <c:pt idx="15">
                  <c:v>35.649366932897408</c:v>
                </c:pt>
                <c:pt idx="16">
                  <c:v>38.151176912044789</c:v>
                </c:pt>
                <c:pt idx="17">
                  <c:v>38.567194424614421</c:v>
                </c:pt>
                <c:pt idx="18">
                  <c:v>35.261881016238732</c:v>
                </c:pt>
                <c:pt idx="19">
                  <c:v>33.311560459248398</c:v>
                </c:pt>
                <c:pt idx="20">
                  <c:v>34.947426040407294</c:v>
                </c:pt>
                <c:pt idx="21">
                  <c:v>35.952368888890412</c:v>
                </c:pt>
                <c:pt idx="22">
                  <c:v>35.961919779295151</c:v>
                </c:pt>
                <c:pt idx="23">
                  <c:v>36.864231997206076</c:v>
                </c:pt>
                <c:pt idx="24">
                  <c:v>40.773936881959749</c:v>
                </c:pt>
                <c:pt idx="25">
                  <c:v>43.382128996703997</c:v>
                </c:pt>
                <c:pt idx="26">
                  <c:v>43.613296439529449</c:v>
                </c:pt>
                <c:pt idx="27">
                  <c:v>43.915182415625395</c:v>
                </c:pt>
                <c:pt idx="28">
                  <c:v>48.145238025130944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647-40EE-8BCD-32A2BEE355EB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269.90408186160687</c:v>
                </c:pt>
                <c:pt idx="9">
                  <c:v>302.80114235783111</c:v>
                </c:pt>
                <c:pt idx="10">
                  <c:v>342.71814143847854</c:v>
                </c:pt>
                <c:pt idx="11">
                  <c:v>372.34370705834118</c:v>
                </c:pt>
                <c:pt idx="12">
                  <c:v>399.68863775254181</c:v>
                </c:pt>
                <c:pt idx="13">
                  <c:v>401.43271584698033</c:v>
                </c:pt>
                <c:pt idx="14">
                  <c:v>422.99935748354335</c:v>
                </c:pt>
                <c:pt idx="15">
                  <c:v>436.8561965014531</c:v>
                </c:pt>
                <c:pt idx="16">
                  <c:v>491.83807353796436</c:v>
                </c:pt>
                <c:pt idx="17">
                  <c:v>514.98772159218254</c:v>
                </c:pt>
                <c:pt idx="18">
                  <c:v>508.05913165314615</c:v>
                </c:pt>
                <c:pt idx="19">
                  <c:v>498.50336850218525</c:v>
                </c:pt>
                <c:pt idx="20">
                  <c:v>446.271104023421</c:v>
                </c:pt>
                <c:pt idx="21">
                  <c:v>521.02419034846912</c:v>
                </c:pt>
                <c:pt idx="22">
                  <c:v>604.17740643639115</c:v>
                </c:pt>
                <c:pt idx="23">
                  <c:v>631.48295137170624</c:v>
                </c:pt>
                <c:pt idx="24">
                  <c:v>547.19714729453642</c:v>
                </c:pt>
                <c:pt idx="25">
                  <c:v>735.63605934680766</c:v>
                </c:pt>
                <c:pt idx="26">
                  <c:v>790.37344946854546</c:v>
                </c:pt>
                <c:pt idx="27">
                  <c:v>716.69260273491545</c:v>
                </c:pt>
                <c:pt idx="28">
                  <c:v>795.09982262812809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647-40EE-8BCD-32A2BEE355EB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41.696646633886829</c:v>
                </c:pt>
                <c:pt idx="9">
                  <c:v>39.871230795405332</c:v>
                </c:pt>
                <c:pt idx="10">
                  <c:v>45.507899642078108</c:v>
                </c:pt>
                <c:pt idx="11">
                  <c:v>49.106577887843592</c:v>
                </c:pt>
                <c:pt idx="12">
                  <c:v>42.64834338133435</c:v>
                </c:pt>
                <c:pt idx="13">
                  <c:v>43.944361876544676</c:v>
                </c:pt>
                <c:pt idx="14">
                  <c:v>43.017281916592232</c:v>
                </c:pt>
                <c:pt idx="15">
                  <c:v>38.535794014615284</c:v>
                </c:pt>
                <c:pt idx="16">
                  <c:v>37.420871340237824</c:v>
                </c:pt>
                <c:pt idx="17">
                  <c:v>29.172554522319643</c:v>
                </c:pt>
                <c:pt idx="18">
                  <c:v>28.508662482954708</c:v>
                </c:pt>
                <c:pt idx="19">
                  <c:v>27.862289658226647</c:v>
                </c:pt>
                <c:pt idx="20">
                  <c:v>202.19303756115841</c:v>
                </c:pt>
                <c:pt idx="21">
                  <c:v>191.35352201253721</c:v>
                </c:pt>
                <c:pt idx="22">
                  <c:v>193.54778408573065</c:v>
                </c:pt>
                <c:pt idx="23">
                  <c:v>201.53686555188432</c:v>
                </c:pt>
                <c:pt idx="24">
                  <c:v>232.11103539340081</c:v>
                </c:pt>
                <c:pt idx="25">
                  <c:v>307.78457516196346</c:v>
                </c:pt>
                <c:pt idx="26">
                  <c:v>332.01728006056817</c:v>
                </c:pt>
                <c:pt idx="27">
                  <c:v>293.25096023073849</c:v>
                </c:pt>
                <c:pt idx="28">
                  <c:v>362.0920654427822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647-40EE-8BCD-32A2BEE35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3301888"/>
        <c:axId val="123303424"/>
      </c:barChart>
      <c:catAx>
        <c:axId val="123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3424"/>
        <c:crosses val="autoZero"/>
        <c:auto val="1"/>
        <c:lblAlgn val="ctr"/>
        <c:lblOffset val="100"/>
        <c:noMultiLvlLbl val="0"/>
      </c:catAx>
      <c:valAx>
        <c:axId val="1233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188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F9E-45D6-A232-DF95DEC6B3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F9E-45D6-A232-DF95DEC6B3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F9E-45D6-A232-DF95DEC6B34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F9E-45D6-A232-DF95DEC6B34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F9E-45D6-A232-DF95DEC6B34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F9E-45D6-A232-DF95DEC6B3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1931.8031693367504</c:v>
                </c:pt>
                <c:pt idx="1">
                  <c:v>409.56527524281512</c:v>
                </c:pt>
                <c:pt idx="2" formatCode="_-* #,##0.00_-;\-* #,##0.00_-;_-* &quot;-&quot;??_-;_-@_-">
                  <c:v>48.145238025130944</c:v>
                </c:pt>
                <c:pt idx="3">
                  <c:v>795.09982262812809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8F9E-45D6-A232-DF95DEC6B34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2142.8998618211795</c:v>
                </c:pt>
                <c:pt idx="1">
                  <c:v>2070.7903715868861</c:v>
                </c:pt>
                <c:pt idx="2">
                  <c:v>2226.7759647501348</c:v>
                </c:pt>
                <c:pt idx="3">
                  <c:v>2301.8076837791477</c:v>
                </c:pt>
                <c:pt idx="4">
                  <c:v>2356.6283246656758</c:v>
                </c:pt>
                <c:pt idx="5">
                  <c:v>2393.7404883708887</c:v>
                </c:pt>
                <c:pt idx="6">
                  <c:v>2544.6330972455785</c:v>
                </c:pt>
                <c:pt idx="7">
                  <c:v>2717.5832116698584</c:v>
                </c:pt>
                <c:pt idx="8">
                  <c:v>1985.9336037771254</c:v>
                </c:pt>
                <c:pt idx="9">
                  <c:v>2548.1231551651845</c:v>
                </c:pt>
                <c:pt idx="10">
                  <c:v>2454.714576756227</c:v>
                </c:pt>
                <c:pt idx="11">
                  <c:v>2725.7094403426931</c:v>
                </c:pt>
                <c:pt idx="12">
                  <c:v>2705.6181561892604</c:v>
                </c:pt>
                <c:pt idx="13">
                  <c:v>2480.6866999231838</c:v>
                </c:pt>
                <c:pt idx="14">
                  <c:v>2557.5921790558605</c:v>
                </c:pt>
                <c:pt idx="15">
                  <c:v>3079.632148116691</c:v>
                </c:pt>
                <c:pt idx="16">
                  <c:v>3020.8763554965503</c:v>
                </c:pt>
                <c:pt idx="17">
                  <c:v>2308.5496735595507</c:v>
                </c:pt>
                <c:pt idx="18">
                  <c:v>2593.9716894800576</c:v>
                </c:pt>
                <c:pt idx="19">
                  <c:v>2767.8540035038536</c:v>
                </c:pt>
                <c:pt idx="20">
                  <c:v>2462.2335472746963</c:v>
                </c:pt>
                <c:pt idx="21">
                  <c:v>2573.0566993967559</c:v>
                </c:pt>
                <c:pt idx="22">
                  <c:v>2863.6884513676691</c:v>
                </c:pt>
                <c:pt idx="23">
                  <c:v>2754.7237319928408</c:v>
                </c:pt>
                <c:pt idx="24">
                  <c:v>2432.7031774083212</c:v>
                </c:pt>
                <c:pt idx="25">
                  <c:v>2288.1242690528748</c:v>
                </c:pt>
                <c:pt idx="26">
                  <c:v>2319.4082120932499</c:v>
                </c:pt>
                <c:pt idx="27">
                  <c:v>2294.0958866742694</c:v>
                </c:pt>
                <c:pt idx="28">
                  <c:v>2389.5136826046964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A60-48DB-9C16-44C3225A5349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311.60072849549368</c:v>
                </c:pt>
                <c:pt idx="9">
                  <c:v>342.67237315323644</c:v>
                </c:pt>
                <c:pt idx="10">
                  <c:v>388.22604108055663</c:v>
                </c:pt>
                <c:pt idx="11">
                  <c:v>421.45028494618475</c:v>
                </c:pt>
                <c:pt idx="12">
                  <c:v>442.33698113387618</c:v>
                </c:pt>
                <c:pt idx="13">
                  <c:v>445.37707772352502</c:v>
                </c:pt>
                <c:pt idx="14">
                  <c:v>466.0166394001356</c:v>
                </c:pt>
                <c:pt idx="15">
                  <c:v>475.3919905160684</c:v>
                </c:pt>
                <c:pt idx="16">
                  <c:v>529.25894487820221</c:v>
                </c:pt>
                <c:pt idx="17">
                  <c:v>544.16027611450215</c:v>
                </c:pt>
                <c:pt idx="18">
                  <c:v>536.56779413610082</c:v>
                </c:pt>
                <c:pt idx="19">
                  <c:v>526.36565816041195</c:v>
                </c:pt>
                <c:pt idx="20">
                  <c:v>648.46414158457947</c:v>
                </c:pt>
                <c:pt idx="21">
                  <c:v>712.37771236100639</c:v>
                </c:pt>
                <c:pt idx="22">
                  <c:v>797.72519052212181</c:v>
                </c:pt>
                <c:pt idx="23">
                  <c:v>833.0198169235905</c:v>
                </c:pt>
                <c:pt idx="24">
                  <c:v>779.30818268793723</c:v>
                </c:pt>
                <c:pt idx="25">
                  <c:v>1043.4206345087712</c:v>
                </c:pt>
                <c:pt idx="26">
                  <c:v>1122.3907295291137</c:v>
                </c:pt>
                <c:pt idx="27">
                  <c:v>1009.9435629656539</c:v>
                </c:pt>
                <c:pt idx="28">
                  <c:v>1157.1918880709104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A60-48DB-9C16-44C3225A5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35712"/>
        <c:axId val="123241600"/>
      </c:barChart>
      <c:catAx>
        <c:axId val="1232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1600"/>
        <c:crosses val="autoZero"/>
        <c:auto val="1"/>
        <c:lblAlgn val="ctr"/>
        <c:lblOffset val="100"/>
        <c:noMultiLvlLbl val="0"/>
      </c:catAx>
      <c:valAx>
        <c:axId val="1232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571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1819.8072127845335</c:v>
                </c:pt>
                <c:pt idx="1">
                  <c:v>1717.8501651559732</c:v>
                </c:pt>
                <c:pt idx="2">
                  <c:v>1901.17779795966</c:v>
                </c:pt>
                <c:pt idx="3">
                  <c:v>1937.6036059837497</c:v>
                </c:pt>
                <c:pt idx="4">
                  <c:v>1994.2153543208749</c:v>
                </c:pt>
                <c:pt idx="5">
                  <c:v>1970.5882504846422</c:v>
                </c:pt>
                <c:pt idx="6">
                  <c:v>2085.7126954359287</c:v>
                </c:pt>
                <c:pt idx="7">
                  <c:v>2239.8999936820619</c:v>
                </c:pt>
                <c:pt idx="8">
                  <c:v>1547.0165791862134</c:v>
                </c:pt>
                <c:pt idx="9">
                  <c:v>2182.968532144102</c:v>
                </c:pt>
                <c:pt idx="10">
                  <c:v>2097.2138583531028</c:v>
                </c:pt>
                <c:pt idx="11">
                  <c:v>2372.2643380456861</c:v>
                </c:pt>
                <c:pt idx="12">
                  <c:v>2352.6067556139601</c:v>
                </c:pt>
                <c:pt idx="13">
                  <c:v>2157.7787180432092</c:v>
                </c:pt>
                <c:pt idx="14">
                  <c:v>2188.3367918760869</c:v>
                </c:pt>
                <c:pt idx="15">
                  <c:v>2628.7015225418281</c:v>
                </c:pt>
                <c:pt idx="16">
                  <c:v>2588.6302578841523</c:v>
                </c:pt>
                <c:pt idx="17">
                  <c:v>1899.1982230172343</c:v>
                </c:pt>
                <c:pt idx="18">
                  <c:v>2181.3606144082346</c:v>
                </c:pt>
                <c:pt idx="19">
                  <c:v>2385.2004481084978</c:v>
                </c:pt>
                <c:pt idx="20">
                  <c:v>2138.7367931048075</c:v>
                </c:pt>
                <c:pt idx="21">
                  <c:v>2242.7208893239517</c:v>
                </c:pt>
                <c:pt idx="22">
                  <c:v>2522.0312127058933</c:v>
                </c:pt>
                <c:pt idx="23">
                  <c:v>2363.889146637865</c:v>
                </c:pt>
                <c:pt idx="24">
                  <c:v>2088.6231063608425</c:v>
                </c:pt>
                <c:pt idx="25">
                  <c:v>1900.4003717142268</c:v>
                </c:pt>
                <c:pt idx="26">
                  <c:v>1859.4201019270604</c:v>
                </c:pt>
                <c:pt idx="27">
                  <c:v>1857.253875339512</c:v>
                </c:pt>
                <c:pt idx="28">
                  <c:v>1931.8031693367504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416-4BE4-AD3D-79868891C239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299.0791404233774</c:v>
                </c:pt>
                <c:pt idx="1">
                  <c:v>327.74741311528368</c:v>
                </c:pt>
                <c:pt idx="2">
                  <c:v>299.11959821290759</c:v>
                </c:pt>
                <c:pt idx="3">
                  <c:v>337.61253504413764</c:v>
                </c:pt>
                <c:pt idx="4">
                  <c:v>336.02134741951653</c:v>
                </c:pt>
                <c:pt idx="5">
                  <c:v>395.06044627413581</c:v>
                </c:pt>
                <c:pt idx="6">
                  <c:v>429.82238165261725</c:v>
                </c:pt>
                <c:pt idx="7">
                  <c:v>447.58755270242699</c:v>
                </c:pt>
                <c:pt idx="8">
                  <c:v>407.97789369199785</c:v>
                </c:pt>
                <c:pt idx="9">
                  <c:v>334.10789218817109</c:v>
                </c:pt>
                <c:pt idx="10">
                  <c:v>326.44651331287236</c:v>
                </c:pt>
                <c:pt idx="11">
                  <c:v>323.11909931723494</c:v>
                </c:pt>
                <c:pt idx="12">
                  <c:v>322.63912662768524</c:v>
                </c:pt>
                <c:pt idx="13">
                  <c:v>292.35697049932139</c:v>
                </c:pt>
                <c:pt idx="14">
                  <c:v>332.71229210031584</c:v>
                </c:pt>
                <c:pt idx="15">
                  <c:v>415.28125864196534</c:v>
                </c:pt>
                <c:pt idx="16">
                  <c:v>394.09492070035321</c:v>
                </c:pt>
                <c:pt idx="17">
                  <c:v>370.7842561177016</c:v>
                </c:pt>
                <c:pt idx="18">
                  <c:v>377.34919405558418</c:v>
                </c:pt>
                <c:pt idx="19">
                  <c:v>349.34199493610731</c:v>
                </c:pt>
                <c:pt idx="20">
                  <c:v>288.54932812948147</c:v>
                </c:pt>
                <c:pt idx="21">
                  <c:v>294.38344118391365</c:v>
                </c:pt>
                <c:pt idx="22">
                  <c:v>305.69531888248105</c:v>
                </c:pt>
                <c:pt idx="23">
                  <c:v>353.97035335776991</c:v>
                </c:pt>
                <c:pt idx="24">
                  <c:v>303.30613416551893</c:v>
                </c:pt>
                <c:pt idx="25">
                  <c:v>344.34176834194375</c:v>
                </c:pt>
                <c:pt idx="26">
                  <c:v>416.37481372666031</c:v>
                </c:pt>
                <c:pt idx="27">
                  <c:v>392.92682891913182</c:v>
                </c:pt>
                <c:pt idx="28">
                  <c:v>409.56527524281512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416-4BE4-AD3D-79868891C239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24.013508613268577</c:v>
                </c:pt>
                <c:pt idx="1">
                  <c:v>25.192793315629089</c:v>
                </c:pt>
                <c:pt idx="2">
                  <c:v>26.478568577567142</c:v>
                </c:pt>
                <c:pt idx="3">
                  <c:v>26.591542751260249</c:v>
                </c:pt>
                <c:pt idx="4">
                  <c:v>26.391622925284615</c:v>
                </c:pt>
                <c:pt idx="5">
                  <c:v>28.091791612110541</c:v>
                </c:pt>
                <c:pt idx="6">
                  <c:v>29.098020157032146</c:v>
                </c:pt>
                <c:pt idx="7">
                  <c:v>30.095665285369648</c:v>
                </c:pt>
                <c:pt idx="8">
                  <c:v>30.939130898914186</c:v>
                </c:pt>
                <c:pt idx="9">
                  <c:v>31.046730832911194</c:v>
                </c:pt>
                <c:pt idx="10">
                  <c:v>31.054205090251713</c:v>
                </c:pt>
                <c:pt idx="11">
                  <c:v>30.326002979772202</c:v>
                </c:pt>
                <c:pt idx="12">
                  <c:v>30.37227394761539</c:v>
                </c:pt>
                <c:pt idx="13">
                  <c:v>30.551011380653144</c:v>
                </c:pt>
                <c:pt idx="14">
                  <c:v>36.543095079458141</c:v>
                </c:pt>
                <c:pt idx="15">
                  <c:v>35.649366932897408</c:v>
                </c:pt>
                <c:pt idx="16">
                  <c:v>38.151176912044789</c:v>
                </c:pt>
                <c:pt idx="17">
                  <c:v>38.567194424614421</c:v>
                </c:pt>
                <c:pt idx="18">
                  <c:v>35.261881016238732</c:v>
                </c:pt>
                <c:pt idx="19">
                  <c:v>33.311560459248398</c:v>
                </c:pt>
                <c:pt idx="20">
                  <c:v>34.947426040407294</c:v>
                </c:pt>
                <c:pt idx="21">
                  <c:v>35.952368888890412</c:v>
                </c:pt>
                <c:pt idx="22">
                  <c:v>35.961919779295151</c:v>
                </c:pt>
                <c:pt idx="23">
                  <c:v>36.864231997206076</c:v>
                </c:pt>
                <c:pt idx="24">
                  <c:v>40.773936881959749</c:v>
                </c:pt>
                <c:pt idx="25">
                  <c:v>43.382128996703997</c:v>
                </c:pt>
                <c:pt idx="26">
                  <c:v>43.613296439529449</c:v>
                </c:pt>
                <c:pt idx="27">
                  <c:v>43.915182415625395</c:v>
                </c:pt>
                <c:pt idx="28">
                  <c:v>48.145238025130944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416-4BE4-AD3D-79868891C239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269.90408186160687</c:v>
                </c:pt>
                <c:pt idx="9">
                  <c:v>302.80114235783111</c:v>
                </c:pt>
                <c:pt idx="10">
                  <c:v>342.71814143847854</c:v>
                </c:pt>
                <c:pt idx="11">
                  <c:v>372.34370705834118</c:v>
                </c:pt>
                <c:pt idx="12">
                  <c:v>399.68863775254181</c:v>
                </c:pt>
                <c:pt idx="13">
                  <c:v>401.43271584698033</c:v>
                </c:pt>
                <c:pt idx="14">
                  <c:v>422.99935748354335</c:v>
                </c:pt>
                <c:pt idx="15">
                  <c:v>436.8561965014531</c:v>
                </c:pt>
                <c:pt idx="16">
                  <c:v>491.83807353796436</c:v>
                </c:pt>
                <c:pt idx="17">
                  <c:v>514.98772159218254</c:v>
                </c:pt>
                <c:pt idx="18">
                  <c:v>508.05913165314615</c:v>
                </c:pt>
                <c:pt idx="19">
                  <c:v>498.50336850218525</c:v>
                </c:pt>
                <c:pt idx="20">
                  <c:v>446.271104023421</c:v>
                </c:pt>
                <c:pt idx="21">
                  <c:v>521.02419034846912</c:v>
                </c:pt>
                <c:pt idx="22">
                  <c:v>604.17740643639115</c:v>
                </c:pt>
                <c:pt idx="23">
                  <c:v>631.48295137170624</c:v>
                </c:pt>
                <c:pt idx="24">
                  <c:v>547.19714729453642</c:v>
                </c:pt>
                <c:pt idx="25">
                  <c:v>735.63605934680766</c:v>
                </c:pt>
                <c:pt idx="26">
                  <c:v>790.37344946854546</c:v>
                </c:pt>
                <c:pt idx="27">
                  <c:v>716.69260273491545</c:v>
                </c:pt>
                <c:pt idx="28">
                  <c:v>795.09982262812809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416-4BE4-AD3D-79868891C239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41.696646633886829</c:v>
                </c:pt>
                <c:pt idx="9">
                  <c:v>39.871230795405332</c:v>
                </c:pt>
                <c:pt idx="10">
                  <c:v>45.507899642078108</c:v>
                </c:pt>
                <c:pt idx="11">
                  <c:v>49.106577887843592</c:v>
                </c:pt>
                <c:pt idx="12">
                  <c:v>42.64834338133435</c:v>
                </c:pt>
                <c:pt idx="13">
                  <c:v>43.944361876544676</c:v>
                </c:pt>
                <c:pt idx="14">
                  <c:v>43.017281916592232</c:v>
                </c:pt>
                <c:pt idx="15">
                  <c:v>38.535794014615284</c:v>
                </c:pt>
                <c:pt idx="16">
                  <c:v>37.420871340237824</c:v>
                </c:pt>
                <c:pt idx="17">
                  <c:v>29.172554522319643</c:v>
                </c:pt>
                <c:pt idx="18">
                  <c:v>28.508662482954708</c:v>
                </c:pt>
                <c:pt idx="19">
                  <c:v>27.862289658226647</c:v>
                </c:pt>
                <c:pt idx="20">
                  <c:v>202.19303756115841</c:v>
                </c:pt>
                <c:pt idx="21">
                  <c:v>191.35352201253721</c:v>
                </c:pt>
                <c:pt idx="22">
                  <c:v>193.54778408573065</c:v>
                </c:pt>
                <c:pt idx="23">
                  <c:v>201.53686555188432</c:v>
                </c:pt>
                <c:pt idx="24">
                  <c:v>232.11103539340081</c:v>
                </c:pt>
                <c:pt idx="25">
                  <c:v>307.78457516196346</c:v>
                </c:pt>
                <c:pt idx="26">
                  <c:v>332.01728006056817</c:v>
                </c:pt>
                <c:pt idx="27">
                  <c:v>293.25096023073849</c:v>
                </c:pt>
                <c:pt idx="28">
                  <c:v>362.0920654427822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416-4BE4-AD3D-79868891C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2981376"/>
        <c:axId val="122983168"/>
      </c:barChart>
      <c:catAx>
        <c:axId val="1229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3168"/>
        <c:crosses val="autoZero"/>
        <c:auto val="1"/>
        <c:lblAlgn val="ctr"/>
        <c:lblOffset val="100"/>
        <c:noMultiLvlLbl val="0"/>
      </c:catAx>
      <c:valAx>
        <c:axId val="1229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137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F33-4EB3-B264-BD4665A8274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F33-4EB3-B264-BD4665A8274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F33-4EB3-B264-BD4665A8274C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6F33-4EB3-B264-BD4665A8274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6F33-4EB3-B264-BD4665A8274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6F33-4EB3-B264-BD4665A827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1931.8031693367504</c:v>
                </c:pt>
                <c:pt idx="1">
                  <c:v>409.56527524281512</c:v>
                </c:pt>
                <c:pt idx="2" formatCode="_-* #,##0.00_-;\-* #,##0.00_-;_-* &quot;-&quot;??_-;_-@_-">
                  <c:v>48.145238025130944</c:v>
                </c:pt>
                <c:pt idx="3">
                  <c:v>795.09982262812809</c:v>
                </c:pt>
                <c:pt idx="4">
                  <c:v>362.0920654427822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6F33-4EB3-B264-BD4665A827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914399</xdr:colOff>
      <xdr:row>16</xdr:row>
      <xdr:rowOff>38098</xdr:rowOff>
    </xdr:from>
    <xdr:to>
      <xdr:col>20</xdr:col>
      <xdr:colOff>95250</xdr:colOff>
      <xdr:row>35</xdr:row>
      <xdr:rowOff>190499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9525</xdr:colOff>
      <xdr:row>36</xdr:row>
      <xdr:rowOff>171451</xdr:rowOff>
    </xdr:from>
    <xdr:to>
      <xdr:col>20</xdr:col>
      <xdr:colOff>152400</xdr:colOff>
      <xdr:row>52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914399</xdr:colOff>
      <xdr:row>0</xdr:row>
      <xdr:rowOff>180975</xdr:rowOff>
    </xdr:from>
    <xdr:to>
      <xdr:col>20</xdr:col>
      <xdr:colOff>95249</xdr:colOff>
      <xdr:row>15</xdr:row>
      <xdr:rowOff>66675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432253</xdr:colOff>
      <xdr:row>67</xdr:row>
      <xdr:rowOff>54429</xdr:rowOff>
    </xdr:from>
    <xdr:to>
      <xdr:col>7</xdr:col>
      <xdr:colOff>421822</xdr:colOff>
      <xdr:row>85</xdr:row>
      <xdr:rowOff>185965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326572</xdr:colOff>
      <xdr:row>66</xdr:row>
      <xdr:rowOff>13607</xdr:rowOff>
    </xdr:from>
    <xdr:to>
      <xdr:col>19</xdr:col>
      <xdr:colOff>558348</xdr:colOff>
      <xdr:row>86</xdr:row>
      <xdr:rowOff>107271</xdr:rowOff>
    </xdr:to>
    <xdr:grpSp>
      <xdr:nvGrpSpPr>
        <xdr:cNvPr id="9" name="7 Grupo">
          <a:extLst>
            <a:ext uri="{FF2B5EF4-FFF2-40B4-BE49-F238E27FC236}">
              <a16:creationId xmlns:a16="http://schemas.microsoft.com/office/drawing/2014/main" xmlns="" id="{7BFBF264-4CBA-4FED-8C3B-48BC403555C8}"/>
            </a:ext>
          </a:extLst>
        </xdr:cNvPr>
        <xdr:cNvGrpSpPr/>
      </xdr:nvGrpSpPr>
      <xdr:grpSpPr>
        <a:xfrm>
          <a:off x="8926286" y="12586607"/>
          <a:ext cx="8613776" cy="3903664"/>
          <a:chOff x="17795875" y="12382500"/>
          <a:chExt cx="8613776" cy="3903664"/>
        </a:xfrm>
      </xdr:grpSpPr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535B2156-777C-491A-A113-AAC312831E6A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1" name="Gráfico 10">
            <a:extLst>
              <a:ext uri="{FF2B5EF4-FFF2-40B4-BE49-F238E27FC236}">
                <a16:creationId xmlns:a16="http://schemas.microsoft.com/office/drawing/2014/main" xmlns="" id="{95830A18-9CEC-48A5-8851-C7A1B87810C6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64</xdr:row>
      <xdr:rowOff>0</xdr:rowOff>
    </xdr:from>
    <xdr:to>
      <xdr:col>32</xdr:col>
      <xdr:colOff>231776</xdr:colOff>
      <xdr:row>84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ADCBD3A4-8F8D-4BF4-9E6B-52ADB8C2F2FA}"/>
            </a:ext>
          </a:extLst>
        </xdr:cNvPr>
        <xdr:cNvGrpSpPr/>
      </xdr:nvGrpSpPr>
      <xdr:grpSpPr>
        <a:xfrm>
          <a:off x="18206357" y="121920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A67D2F94-19AD-463F-B649-E63093830373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EC32DB2F-BA89-48A6-B107-139BCD660A01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E43CB4EC-B76F-46B4-B56A-D1A06FD15F1A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E43CB4EC-B76F-46B4-B56A-D1A06FD15F1A}" id="{75E003DA-0F39-451B-B8CD-7597975993B7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915</v>
      </c>
    </row>
    <row r="5" spans="2:14" x14ac:dyDescent="0.25">
      <c r="B5" s="47" t="s">
        <v>775</v>
      </c>
      <c r="C5" s="48" t="s">
        <v>916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917</v>
      </c>
    </row>
    <row r="10" spans="2:14" ht="15.75" thickBot="1" x14ac:dyDescent="0.3">
      <c r="B10" s="49" t="s">
        <v>779</v>
      </c>
      <c r="C10" s="78" t="s">
        <v>918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25" sqref="C25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920</v>
      </c>
    </row>
    <row r="3" spans="2:3" x14ac:dyDescent="0.25">
      <c r="B3" s="62" t="s">
        <v>785</v>
      </c>
      <c r="C3" s="56" t="s">
        <v>921</v>
      </c>
    </row>
    <row r="4" spans="2:3" ht="13.5" thickBot="1" x14ac:dyDescent="0.3">
      <c r="B4" s="63" t="s">
        <v>786</v>
      </c>
      <c r="C4" s="64" t="s">
        <v>919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15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2437.0475203751171</v>
      </c>
      <c r="D4" s="28">
        <f t="shared" si="0"/>
        <v>2580.6538535875825</v>
      </c>
      <c r="E4" s="28">
        <f t="shared" si="0"/>
        <v>2777.3940525259968</v>
      </c>
      <c r="F4" s="28">
        <f t="shared" si="0"/>
        <v>3074.7838344352854</v>
      </c>
      <c r="G4" s="28">
        <f t="shared" si="0"/>
        <v>3033.1337913037951</v>
      </c>
      <c r="H4" s="28">
        <f t="shared" si="0"/>
        <v>2991.5763099724231</v>
      </c>
      <c r="I4" s="28">
        <f t="shared" si="0"/>
        <v>3096.3251465892345</v>
      </c>
      <c r="J4" s="28">
        <f t="shared" si="0"/>
        <v>3440.7018618366028</v>
      </c>
      <c r="K4" s="28">
        <f t="shared" si="0"/>
        <v>2675.2084563698459</v>
      </c>
      <c r="L4" s="28">
        <f t="shared" si="0"/>
        <v>3621.2153327693454</v>
      </c>
      <c r="M4" s="28">
        <f t="shared" si="0"/>
        <v>3920.2741238576459</v>
      </c>
      <c r="N4" s="28">
        <f t="shared" si="0"/>
        <v>3996.3011075862773</v>
      </c>
      <c r="O4" s="28">
        <f t="shared" si="0"/>
        <v>4031.7175983294269</v>
      </c>
      <c r="P4" s="28">
        <f t="shared" si="0"/>
        <v>3779.4231332003073</v>
      </c>
      <c r="Q4" s="28">
        <f t="shared" si="0"/>
        <v>3886.7076119241933</v>
      </c>
      <c r="R4" s="28">
        <f t="shared" si="0"/>
        <v>5433.9099803626777</v>
      </c>
      <c r="S4" s="28">
        <f t="shared" si="0"/>
        <v>4626.2748412452829</v>
      </c>
      <c r="T4" s="28">
        <f t="shared" si="0"/>
        <v>3089.7308000678358</v>
      </c>
      <c r="U4" s="28">
        <f t="shared" si="0"/>
        <v>2971.9652812183863</v>
      </c>
      <c r="V4" s="28">
        <f t="shared" si="0"/>
        <v>2857.6158304204878</v>
      </c>
      <c r="W4" s="28">
        <f t="shared" si="0"/>
        <v>2701.8506196441499</v>
      </c>
      <c r="X4" s="28">
        <f t="shared" si="0"/>
        <v>2677.1997655747341</v>
      </c>
      <c r="Y4" s="28">
        <f t="shared" si="0"/>
        <v>3584.3228614597383</v>
      </c>
      <c r="Z4" s="28">
        <f t="shared" si="0"/>
        <v>2768.479055210616</v>
      </c>
      <c r="AA4" s="28">
        <f t="shared" si="0"/>
        <v>2463.0514283337893</v>
      </c>
      <c r="AB4" s="28">
        <f t="shared" si="0"/>
        <v>2141.2815142785685</v>
      </c>
      <c r="AC4" s="28">
        <f t="shared" si="0"/>
        <v>2257.8881101828233</v>
      </c>
      <c r="AD4" s="28">
        <f t="shared" si="0"/>
        <v>2229.4357227005662</v>
      </c>
      <c r="AE4" s="28">
        <f t="shared" si="0"/>
        <v>2453.2628903997152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1210.9971250937581</v>
      </c>
      <c r="D5" s="28">
        <f t="shared" ref="D5:AE5" si="2">+D7+D67+D102</f>
        <v>1335.6826446373302</v>
      </c>
      <c r="E5" s="28">
        <f t="shared" si="2"/>
        <v>1438.3276861814004</v>
      </c>
      <c r="F5" s="28">
        <f t="shared" si="2"/>
        <v>1542.8114810592369</v>
      </c>
      <c r="G5" s="28">
        <f t="shared" si="2"/>
        <v>1527.634771391384</v>
      </c>
      <c r="H5" s="28">
        <f t="shared" si="2"/>
        <v>1604.3416885952872</v>
      </c>
      <c r="I5" s="28">
        <f t="shared" si="2"/>
        <v>1762.0248211419403</v>
      </c>
      <c r="J5" s="28">
        <f t="shared" si="2"/>
        <v>1885.0337147337323</v>
      </c>
      <c r="K5" s="28">
        <f t="shared" si="2"/>
        <v>1215.8157446080456</v>
      </c>
      <c r="L5" s="28">
        <f t="shared" si="2"/>
        <v>1694.5222596401106</v>
      </c>
      <c r="M5" s="28">
        <f t="shared" si="2"/>
        <v>1518.8469199852764</v>
      </c>
      <c r="N5" s="28">
        <f t="shared" si="2"/>
        <v>1726.6457834595044</v>
      </c>
      <c r="O5" s="28">
        <f t="shared" si="2"/>
        <v>1725.1731486450853</v>
      </c>
      <c r="P5" s="28">
        <f t="shared" si="2"/>
        <v>1612.6922672931521</v>
      </c>
      <c r="Q5" s="28">
        <f t="shared" si="2"/>
        <v>1701.8737556286289</v>
      </c>
      <c r="R5" s="28">
        <f t="shared" si="2"/>
        <v>2162.3858915059363</v>
      </c>
      <c r="S5" s="28">
        <f t="shared" si="2"/>
        <v>2150.0376123121114</v>
      </c>
      <c r="T5" s="28">
        <f t="shared" si="2"/>
        <v>1503.2461918777503</v>
      </c>
      <c r="U5" s="28">
        <f t="shared" si="2"/>
        <v>1834.2923809335359</v>
      </c>
      <c r="V5" s="28">
        <f t="shared" si="2"/>
        <v>1866.5263692471349</v>
      </c>
      <c r="W5" s="28">
        <f t="shared" si="2"/>
        <v>1691.0955597809166</v>
      </c>
      <c r="X5" s="28">
        <f t="shared" si="2"/>
        <v>1934.7907289096399</v>
      </c>
      <c r="Y5" s="28">
        <f t="shared" si="2"/>
        <v>2346.3069944210497</v>
      </c>
      <c r="Z5" s="28">
        <f t="shared" si="2"/>
        <v>2233.2492070779108</v>
      </c>
      <c r="AA5" s="28">
        <f t="shared" si="2"/>
        <v>1954.2814535671737</v>
      </c>
      <c r="AB5" s="28">
        <f t="shared" si="2"/>
        <v>1638.1503967342285</v>
      </c>
      <c r="AC5" s="28">
        <f t="shared" si="2"/>
        <v>1609.9150913010665</v>
      </c>
      <c r="AD5" s="28">
        <f t="shared" si="2"/>
        <v>1574.9625743277984</v>
      </c>
      <c r="AE5" s="28">
        <f t="shared" si="2"/>
        <v>1663.6001051307067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1207.2842156754775</v>
      </c>
      <c r="D7" s="21">
        <f t="shared" si="3"/>
        <v>1332.884656678051</v>
      </c>
      <c r="E7" s="21">
        <f t="shared" si="3"/>
        <v>1435.2027119709264</v>
      </c>
      <c r="F7" s="21">
        <f t="shared" si="3"/>
        <v>1539.7647312182294</v>
      </c>
      <c r="G7" s="21">
        <f t="shared" si="3"/>
        <v>1524.2343119222101</v>
      </c>
      <c r="H7" s="21">
        <f t="shared" si="3"/>
        <v>1601.0891637514267</v>
      </c>
      <c r="I7" s="21">
        <f t="shared" si="3"/>
        <v>1758.7655838521687</v>
      </c>
      <c r="J7" s="21">
        <f t="shared" si="3"/>
        <v>1881.5961623300129</v>
      </c>
      <c r="K7" s="21">
        <f t="shared" si="3"/>
        <v>1212.7117147703361</v>
      </c>
      <c r="L7" s="21">
        <f t="shared" si="3"/>
        <v>1691.0083722939989</v>
      </c>
      <c r="M7" s="21">
        <f t="shared" si="3"/>
        <v>1515.0123930645418</v>
      </c>
      <c r="N7" s="21">
        <f t="shared" si="3"/>
        <v>1722.575353919641</v>
      </c>
      <c r="O7" s="21">
        <f t="shared" si="3"/>
        <v>1721.1717999256625</v>
      </c>
      <c r="P7" s="21">
        <f t="shared" si="3"/>
        <v>1609.2285023632792</v>
      </c>
      <c r="Q7" s="21">
        <f t="shared" si="3"/>
        <v>1698.5033702076107</v>
      </c>
      <c r="R7" s="21">
        <f t="shared" si="3"/>
        <v>2158.7370422177196</v>
      </c>
      <c r="S7" s="21">
        <f t="shared" si="3"/>
        <v>2146.5463426936449</v>
      </c>
      <c r="T7" s="21">
        <f t="shared" si="3"/>
        <v>1499.8703384428177</v>
      </c>
      <c r="U7" s="21">
        <f t="shared" si="3"/>
        <v>1830.9237006075432</v>
      </c>
      <c r="V7" s="21">
        <f t="shared" si="3"/>
        <v>1862.5323913787865</v>
      </c>
      <c r="W7" s="21">
        <f t="shared" si="3"/>
        <v>1687.9032947791493</v>
      </c>
      <c r="X7" s="21">
        <f t="shared" si="3"/>
        <v>1932.1634947429345</v>
      </c>
      <c r="Y7" s="21">
        <f t="shared" si="3"/>
        <v>2344.2192017136827</v>
      </c>
      <c r="Z7" s="21">
        <f t="shared" si="3"/>
        <v>2231.568503854051</v>
      </c>
      <c r="AA7" s="21">
        <f t="shared" si="3"/>
        <v>1952.8970755531523</v>
      </c>
      <c r="AB7" s="21">
        <f t="shared" si="3"/>
        <v>1636.435118847151</v>
      </c>
      <c r="AC7" s="21">
        <f t="shared" si="3"/>
        <v>1607.869786527936</v>
      </c>
      <c r="AD7" s="21">
        <f t="shared" si="3"/>
        <v>1572.8737165609855</v>
      </c>
      <c r="AE7" s="21">
        <f t="shared" si="3"/>
        <v>1661.4712335262284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344.12328414816022</v>
      </c>
      <c r="D8" s="21">
        <f t="shared" si="4"/>
        <v>416.99448657543928</v>
      </c>
      <c r="E8" s="21">
        <f t="shared" si="4"/>
        <v>504.31004942869754</v>
      </c>
      <c r="F8" s="21">
        <f t="shared" si="4"/>
        <v>509.02837695354884</v>
      </c>
      <c r="G8" s="21">
        <f t="shared" si="4"/>
        <v>537.52418260668242</v>
      </c>
      <c r="H8" s="21">
        <f t="shared" si="4"/>
        <v>546.17041572175447</v>
      </c>
      <c r="I8" s="21">
        <f t="shared" si="4"/>
        <v>725.57059912001444</v>
      </c>
      <c r="J8" s="21">
        <f t="shared" si="4"/>
        <v>741.18808052596626</v>
      </c>
      <c r="K8" s="21">
        <f t="shared" si="4"/>
        <v>167.8571751662883</v>
      </c>
      <c r="L8" s="21">
        <f t="shared" si="4"/>
        <v>709.11156516847586</v>
      </c>
      <c r="M8" s="21">
        <f t="shared" si="4"/>
        <v>540.48607366789599</v>
      </c>
      <c r="N8" s="21">
        <f t="shared" si="4"/>
        <v>738.85226490799619</v>
      </c>
      <c r="O8" s="21">
        <f t="shared" si="4"/>
        <v>776.58226457286719</v>
      </c>
      <c r="P8" s="21">
        <f t="shared" si="4"/>
        <v>692.55395639091989</v>
      </c>
      <c r="Q8" s="21">
        <f t="shared" si="4"/>
        <v>733.12416570804919</v>
      </c>
      <c r="R8" s="21">
        <f t="shared" si="4"/>
        <v>1141.8963572340435</v>
      </c>
      <c r="S8" s="21">
        <f t="shared" si="4"/>
        <v>1134.1917109057936</v>
      </c>
      <c r="T8" s="21">
        <f t="shared" si="4"/>
        <v>505.93981715461757</v>
      </c>
      <c r="U8" s="21">
        <f t="shared" si="4"/>
        <v>909.29704037635156</v>
      </c>
      <c r="V8" s="21">
        <f t="shared" si="4"/>
        <v>975.14816057061887</v>
      </c>
      <c r="W8" s="21">
        <f t="shared" si="4"/>
        <v>804.88547496509773</v>
      </c>
      <c r="X8" s="21">
        <f t="shared" si="4"/>
        <v>954.90925345074197</v>
      </c>
      <c r="Y8" s="21">
        <f t="shared" si="4"/>
        <v>1133.9783609746569</v>
      </c>
      <c r="Z8" s="21">
        <f t="shared" si="4"/>
        <v>979.09740815610849</v>
      </c>
      <c r="AA8" s="21">
        <f t="shared" si="4"/>
        <v>1029.6675985894344</v>
      </c>
      <c r="AB8" s="21">
        <f t="shared" si="4"/>
        <v>652.17716139346237</v>
      </c>
      <c r="AC8" s="21">
        <f t="shared" si="4"/>
        <v>564.49813041001562</v>
      </c>
      <c r="AD8" s="21">
        <f t="shared" si="4"/>
        <v>557.73761962052163</v>
      </c>
      <c r="AE8" s="21">
        <f t="shared" si="4"/>
        <v>582.3828076832724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19.133719631966063</v>
      </c>
      <c r="D9" s="21">
        <f t="shared" ref="D9:AE9" si="6">+D10+D11+D12</f>
        <v>15.803074396642412</v>
      </c>
      <c r="E9" s="21">
        <f t="shared" si="6"/>
        <v>17.050264823074837</v>
      </c>
      <c r="F9" s="21">
        <f t="shared" si="6"/>
        <v>22.862096320322863</v>
      </c>
      <c r="G9" s="21">
        <f t="shared" si="6"/>
        <v>33.529717691862949</v>
      </c>
      <c r="H9" s="21">
        <f t="shared" si="6"/>
        <v>38.4209943817349</v>
      </c>
      <c r="I9" s="21">
        <f t="shared" si="6"/>
        <v>51.790077488919039</v>
      </c>
      <c r="J9" s="21">
        <f t="shared" si="6"/>
        <v>55.445280654330695</v>
      </c>
      <c r="K9" s="21">
        <f t="shared" si="6"/>
        <v>62.603648762927357</v>
      </c>
      <c r="L9" s="21">
        <f t="shared" si="6"/>
        <v>65.903948207280735</v>
      </c>
      <c r="M9" s="21">
        <f t="shared" si="6"/>
        <v>73.860010880519255</v>
      </c>
      <c r="N9" s="21">
        <f t="shared" si="6"/>
        <v>79.666091286054154</v>
      </c>
      <c r="O9" s="21">
        <f t="shared" si="6"/>
        <v>80.907223924568655</v>
      </c>
      <c r="P9" s="21">
        <f t="shared" si="6"/>
        <v>87.141888153990493</v>
      </c>
      <c r="Q9" s="21">
        <f t="shared" si="6"/>
        <v>94.430562418249778</v>
      </c>
      <c r="R9" s="21">
        <f t="shared" si="6"/>
        <v>102.60962586266794</v>
      </c>
      <c r="S9" s="21">
        <f t="shared" si="6"/>
        <v>106.52319789096455</v>
      </c>
      <c r="T9" s="21">
        <f t="shared" si="6"/>
        <v>116.57243202803284</v>
      </c>
      <c r="U9" s="21">
        <f t="shared" si="6"/>
        <v>121.64984354151092</v>
      </c>
      <c r="V9" s="21">
        <f t="shared" si="6"/>
        <v>123.01518823486693</v>
      </c>
      <c r="W9" s="21">
        <f t="shared" si="6"/>
        <v>127.54741557516849</v>
      </c>
      <c r="X9" s="21">
        <f t="shared" si="6"/>
        <v>142.35007250531336</v>
      </c>
      <c r="Y9" s="21">
        <f t="shared" si="6"/>
        <v>140.21821172433204</v>
      </c>
      <c r="Z9" s="21">
        <f t="shared" si="6"/>
        <v>120.84732916355797</v>
      </c>
      <c r="AA9" s="21">
        <f t="shared" si="6"/>
        <v>127.69360720425838</v>
      </c>
      <c r="AB9" s="21">
        <f t="shared" si="6"/>
        <v>4.431255433296192</v>
      </c>
      <c r="AC9" s="21">
        <f t="shared" si="6"/>
        <v>11.212930709390799</v>
      </c>
      <c r="AD9" s="21">
        <f t="shared" si="6"/>
        <v>14.618787584436738</v>
      </c>
      <c r="AE9" s="21">
        <f t="shared" si="6"/>
        <v>18.849684123964575</v>
      </c>
    </row>
    <row r="10" spans="1:31" x14ac:dyDescent="0.2">
      <c r="A10" s="13" t="s">
        <v>29</v>
      </c>
      <c r="B10" s="4" t="s">
        <v>30</v>
      </c>
      <c r="C10" s="27">
        <v>19.133719631966063</v>
      </c>
      <c r="D10" s="27">
        <v>15.803074396642412</v>
      </c>
      <c r="E10" s="27">
        <v>17.050264823074837</v>
      </c>
      <c r="F10" s="27">
        <v>22.862096320322863</v>
      </c>
      <c r="G10" s="27">
        <v>33.529717691862949</v>
      </c>
      <c r="H10" s="27">
        <v>38.4209943817349</v>
      </c>
      <c r="I10" s="27">
        <v>51.790077488919039</v>
      </c>
      <c r="J10" s="27">
        <v>55.445280654330695</v>
      </c>
      <c r="K10" s="27">
        <v>62.603648762927357</v>
      </c>
      <c r="L10" s="27">
        <v>65.903948207280735</v>
      </c>
      <c r="M10" s="27">
        <v>73.860010880519255</v>
      </c>
      <c r="N10" s="27">
        <v>79.666091286054154</v>
      </c>
      <c r="O10" s="27">
        <v>80.907223924568655</v>
      </c>
      <c r="P10" s="27">
        <v>87.141888153990493</v>
      </c>
      <c r="Q10" s="27">
        <v>94.430562418249778</v>
      </c>
      <c r="R10" s="27">
        <v>102.60962586266794</v>
      </c>
      <c r="S10" s="27">
        <v>106.52319789096455</v>
      </c>
      <c r="T10" s="27">
        <v>116.57243202803284</v>
      </c>
      <c r="U10" s="27">
        <v>121.64984354151092</v>
      </c>
      <c r="V10" s="27">
        <v>123.01518823486693</v>
      </c>
      <c r="W10" s="27">
        <v>127.54741557516849</v>
      </c>
      <c r="X10" s="27">
        <v>142.35007250531336</v>
      </c>
      <c r="Y10" s="27">
        <v>140.21821172433204</v>
      </c>
      <c r="Z10" s="27">
        <v>120.84732916355797</v>
      </c>
      <c r="AA10" s="27">
        <v>127.69360720425838</v>
      </c>
      <c r="AB10" s="27">
        <v>4.431255433296192</v>
      </c>
      <c r="AC10" s="27">
        <v>11.212930709390799</v>
      </c>
      <c r="AD10" s="27">
        <v>14.618787584436738</v>
      </c>
      <c r="AE10" s="27">
        <v>18.849684123964575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91.300830927598653</v>
      </c>
      <c r="D13" s="27">
        <v>92.469352482223258</v>
      </c>
      <c r="E13" s="27">
        <v>96.343478922167776</v>
      </c>
      <c r="F13" s="27">
        <v>104.44659513008068</v>
      </c>
      <c r="G13" s="27">
        <v>90.236232028355928</v>
      </c>
      <c r="H13" s="27">
        <v>88.401996763309967</v>
      </c>
      <c r="I13" s="27">
        <v>99.255298440948465</v>
      </c>
      <c r="J13" s="27">
        <v>86.432330736363085</v>
      </c>
      <c r="K13" s="27">
        <v>105.25352640336094</v>
      </c>
      <c r="L13" s="27">
        <v>94.875453435126502</v>
      </c>
      <c r="M13" s="27">
        <v>80.071341199781003</v>
      </c>
      <c r="N13" s="27">
        <v>97.186356695450513</v>
      </c>
      <c r="O13" s="27">
        <v>129.43310209451008</v>
      </c>
      <c r="P13" s="27">
        <v>114.34833911598096</v>
      </c>
      <c r="Q13" s="27">
        <v>135.33659473501541</v>
      </c>
      <c r="R13" s="27">
        <v>144.42987313238621</v>
      </c>
      <c r="S13" s="27">
        <v>150.64702424066138</v>
      </c>
      <c r="T13" s="27">
        <v>75.339272274795889</v>
      </c>
      <c r="U13" s="27">
        <v>90.153088513715701</v>
      </c>
      <c r="V13" s="27">
        <v>60.468516884504382</v>
      </c>
      <c r="W13" s="27">
        <v>29.934619383001905</v>
      </c>
      <c r="X13" s="27">
        <v>23.714450652207052</v>
      </c>
      <c r="Y13" s="27">
        <v>29.378092769594044</v>
      </c>
      <c r="Z13" s="27">
        <v>54.575921798889389</v>
      </c>
      <c r="AA13" s="27">
        <v>22.901377149968187</v>
      </c>
      <c r="AB13" s="27">
        <v>24.888908138015466</v>
      </c>
      <c r="AC13" s="27">
        <v>11.375913866352585</v>
      </c>
      <c r="AD13" s="27">
        <v>9.7470643870042952</v>
      </c>
      <c r="AE13" s="27">
        <v>13.355085714296381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233.68873358859548</v>
      </c>
      <c r="D14" s="21">
        <f t="shared" ref="D14:AE14" si="8">+D15+D16</f>
        <v>308.72205969657358</v>
      </c>
      <c r="E14" s="21">
        <f t="shared" si="8"/>
        <v>390.91630568345494</v>
      </c>
      <c r="F14" s="21">
        <f t="shared" si="8"/>
        <v>381.71968550314529</v>
      </c>
      <c r="G14" s="21">
        <f t="shared" si="8"/>
        <v>413.75823288646347</v>
      </c>
      <c r="H14" s="21">
        <f t="shared" si="8"/>
        <v>419.34742457670961</v>
      </c>
      <c r="I14" s="21">
        <f t="shared" si="8"/>
        <v>574.5252231901469</v>
      </c>
      <c r="J14" s="21">
        <f t="shared" si="8"/>
        <v>599.31046913527246</v>
      </c>
      <c r="K14" s="21">
        <f t="shared" si="8"/>
        <v>0</v>
      </c>
      <c r="L14" s="21">
        <f t="shared" si="8"/>
        <v>548.3321635260686</v>
      </c>
      <c r="M14" s="21">
        <f t="shared" si="8"/>
        <v>386.55472158759574</v>
      </c>
      <c r="N14" s="21">
        <f t="shared" si="8"/>
        <v>561.99981692649158</v>
      </c>
      <c r="O14" s="21">
        <f t="shared" si="8"/>
        <v>566.24193855378849</v>
      </c>
      <c r="P14" s="21">
        <f t="shared" si="8"/>
        <v>491.06372912094844</v>
      </c>
      <c r="Q14" s="21">
        <f t="shared" si="8"/>
        <v>503.35700855478399</v>
      </c>
      <c r="R14" s="21">
        <f t="shared" si="8"/>
        <v>894.85685823898928</v>
      </c>
      <c r="S14" s="21">
        <f t="shared" si="8"/>
        <v>877.02148877416755</v>
      </c>
      <c r="T14" s="21">
        <f t="shared" si="8"/>
        <v>314.02811285178882</v>
      </c>
      <c r="U14" s="21">
        <f t="shared" si="8"/>
        <v>697.49410832112494</v>
      </c>
      <c r="V14" s="21">
        <f t="shared" si="8"/>
        <v>791.66445545124759</v>
      </c>
      <c r="W14" s="21">
        <f t="shared" si="8"/>
        <v>647.40344000692733</v>
      </c>
      <c r="X14" s="21">
        <f t="shared" si="8"/>
        <v>788.84473029322157</v>
      </c>
      <c r="Y14" s="21">
        <f t="shared" si="8"/>
        <v>964.38205648073074</v>
      </c>
      <c r="Z14" s="21">
        <f t="shared" si="8"/>
        <v>803.67415719366113</v>
      </c>
      <c r="AA14" s="21">
        <f t="shared" si="8"/>
        <v>879.07261423520788</v>
      </c>
      <c r="AB14" s="21">
        <f t="shared" si="8"/>
        <v>622.85699782215067</v>
      </c>
      <c r="AC14" s="21">
        <f t="shared" si="8"/>
        <v>541.90928583427228</v>
      </c>
      <c r="AD14" s="21">
        <f t="shared" si="8"/>
        <v>533.37176764908065</v>
      </c>
      <c r="AE14" s="21">
        <f t="shared" si="8"/>
        <v>550.17803784501143</v>
      </c>
    </row>
    <row r="15" spans="1:31" x14ac:dyDescent="0.2">
      <c r="A15" s="13" t="s">
        <v>39</v>
      </c>
      <c r="B15" s="4" t="s">
        <v>40</v>
      </c>
      <c r="C15" s="27">
        <v>233.55534104696682</v>
      </c>
      <c r="D15" s="27">
        <v>308.66752055148396</v>
      </c>
      <c r="E15" s="27">
        <v>390.87319148929384</v>
      </c>
      <c r="F15" s="27">
        <v>381.68420622364914</v>
      </c>
      <c r="G15" s="27">
        <v>413.6975813914521</v>
      </c>
      <c r="H15" s="27">
        <v>419.27978241788065</v>
      </c>
      <c r="I15" s="27">
        <v>574.4603710577253</v>
      </c>
      <c r="J15" s="27">
        <v>599.20332047997874</v>
      </c>
      <c r="K15" s="27">
        <v>0</v>
      </c>
      <c r="L15" s="27">
        <v>548.17192790693491</v>
      </c>
      <c r="M15" s="27">
        <v>386.55472158759574</v>
      </c>
      <c r="N15" s="27">
        <v>561.99981692649158</v>
      </c>
      <c r="O15" s="27">
        <v>565.60763297560061</v>
      </c>
      <c r="P15" s="27">
        <v>491.06372912094844</v>
      </c>
      <c r="Q15" s="27">
        <v>502.09463827358172</v>
      </c>
      <c r="R15" s="27">
        <v>893.72136309433438</v>
      </c>
      <c r="S15" s="27">
        <v>875.90195897305273</v>
      </c>
      <c r="T15" s="27">
        <v>312.85165226584769</v>
      </c>
      <c r="U15" s="27">
        <v>697.49410832112494</v>
      </c>
      <c r="V15" s="27">
        <v>791.42657728157121</v>
      </c>
      <c r="W15" s="27">
        <v>647.40344000692733</v>
      </c>
      <c r="X15" s="27">
        <v>788.84473029322157</v>
      </c>
      <c r="Y15" s="27">
        <v>960.77827924945325</v>
      </c>
      <c r="Z15" s="27">
        <v>800.74731408761772</v>
      </c>
      <c r="AA15" s="27">
        <v>877.48428558495141</v>
      </c>
      <c r="AB15" s="27">
        <v>621.69788135970236</v>
      </c>
      <c r="AC15" s="27">
        <v>541.90928583427228</v>
      </c>
      <c r="AD15" s="27">
        <v>533.37176764908065</v>
      </c>
      <c r="AE15" s="27">
        <v>550.17803784501143</v>
      </c>
    </row>
    <row r="16" spans="1:31" x14ac:dyDescent="0.2">
      <c r="A16" s="13" t="s">
        <v>41</v>
      </c>
      <c r="B16" s="4" t="s">
        <v>42</v>
      </c>
      <c r="C16" s="27">
        <v>0.13339254162867781</v>
      </c>
      <c r="D16" s="27">
        <v>5.4539145089611156E-2</v>
      </c>
      <c r="E16" s="27">
        <v>4.3114194161091524E-2</v>
      </c>
      <c r="F16" s="27">
        <v>3.5479279496125178E-2</v>
      </c>
      <c r="G16" s="27">
        <v>6.0651495011395065E-2</v>
      </c>
      <c r="H16" s="27">
        <v>6.7642158828977866E-2</v>
      </c>
      <c r="I16" s="27">
        <v>6.4852132421647141E-2</v>
      </c>
      <c r="J16" s="27">
        <v>0.10714865529374278</v>
      </c>
      <c r="K16" s="27">
        <v>0</v>
      </c>
      <c r="L16" s="27">
        <v>0.16023561913372747</v>
      </c>
      <c r="M16" s="27">
        <v>0</v>
      </c>
      <c r="N16" s="27">
        <v>0</v>
      </c>
      <c r="O16" s="27">
        <v>0.6343055781878465</v>
      </c>
      <c r="P16" s="27">
        <v>0</v>
      </c>
      <c r="Q16" s="27">
        <v>1.2623702812022908</v>
      </c>
      <c r="R16" s="27">
        <v>1.1354951446548598</v>
      </c>
      <c r="S16" s="27">
        <v>1.1195298011147883</v>
      </c>
      <c r="T16" s="27">
        <v>1.1764605859411541</v>
      </c>
      <c r="U16" s="27">
        <v>0</v>
      </c>
      <c r="V16" s="27">
        <v>0.23787816967642633</v>
      </c>
      <c r="W16" s="27">
        <v>0</v>
      </c>
      <c r="X16" s="27">
        <v>0</v>
      </c>
      <c r="Y16" s="27">
        <v>3.6037772312774381</v>
      </c>
      <c r="Z16" s="27">
        <v>2.9268431060433664</v>
      </c>
      <c r="AA16" s="27">
        <v>1.5883286502564467</v>
      </c>
      <c r="AB16" s="27">
        <v>1.1591164624483437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143.46279755621157</v>
      </c>
      <c r="D17" s="21">
        <f t="shared" ref="D17:AE17" si="10">+D18+D19+D20+D21+D22+D23+D24+D25+D26+D27+D28+D29+D30</f>
        <v>136.15212137225029</v>
      </c>
      <c r="E17" s="21">
        <f t="shared" si="10"/>
        <v>137.47713188580499</v>
      </c>
      <c r="F17" s="21">
        <f t="shared" si="10"/>
        <v>157.26246424589726</v>
      </c>
      <c r="G17" s="21">
        <f t="shared" si="10"/>
        <v>155.64571937991818</v>
      </c>
      <c r="H17" s="21">
        <f t="shared" si="10"/>
        <v>168.24831519025173</v>
      </c>
      <c r="I17" s="21">
        <f t="shared" si="10"/>
        <v>106.43932259565506</v>
      </c>
      <c r="J17" s="21">
        <f t="shared" si="10"/>
        <v>144.44740080301827</v>
      </c>
      <c r="K17" s="21">
        <f t="shared" si="10"/>
        <v>132.9215105092234</v>
      </c>
      <c r="L17" s="21">
        <f t="shared" si="10"/>
        <v>117.85236677928162</v>
      </c>
      <c r="M17" s="21">
        <f t="shared" si="10"/>
        <v>114.99778079640316</v>
      </c>
      <c r="N17" s="21">
        <f t="shared" si="10"/>
        <v>131.27304696058283</v>
      </c>
      <c r="O17" s="21">
        <f t="shared" si="10"/>
        <v>116.40565719069377</v>
      </c>
      <c r="P17" s="21">
        <f t="shared" si="10"/>
        <v>193.33677063369609</v>
      </c>
      <c r="Q17" s="21">
        <f t="shared" si="10"/>
        <v>159.58078196251347</v>
      </c>
      <c r="R17" s="21">
        <f t="shared" si="10"/>
        <v>162.21478150341204</v>
      </c>
      <c r="S17" s="21">
        <f t="shared" si="10"/>
        <v>182.4513712723753</v>
      </c>
      <c r="T17" s="21">
        <f t="shared" si="10"/>
        <v>156.30174331185577</v>
      </c>
      <c r="U17" s="21">
        <f t="shared" si="10"/>
        <v>115.78532242063368</v>
      </c>
      <c r="V17" s="21">
        <f t="shared" si="10"/>
        <v>87.444300201614112</v>
      </c>
      <c r="W17" s="21">
        <f t="shared" si="10"/>
        <v>105.24961244023706</v>
      </c>
      <c r="X17" s="21">
        <f t="shared" si="10"/>
        <v>176.91045249822622</v>
      </c>
      <c r="Y17" s="21">
        <f t="shared" si="10"/>
        <v>420.81113064431844</v>
      </c>
      <c r="Z17" s="21">
        <f t="shared" si="10"/>
        <v>423.83516513170969</v>
      </c>
      <c r="AA17" s="21">
        <f t="shared" si="10"/>
        <v>164.84155050341718</v>
      </c>
      <c r="AB17" s="21">
        <f t="shared" si="10"/>
        <v>140.64327891044758</v>
      </c>
      <c r="AC17" s="21">
        <f t="shared" si="10"/>
        <v>137.09939450145669</v>
      </c>
      <c r="AD17" s="21">
        <f t="shared" si="10"/>
        <v>122.63986364313661</v>
      </c>
      <c r="AE17" s="21">
        <f t="shared" si="10"/>
        <v>122.16334119527082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13.383482921948074</v>
      </c>
      <c r="D20" s="27">
        <v>11.689782008615596</v>
      </c>
      <c r="E20" s="27">
        <v>14.676667489796388</v>
      </c>
      <c r="F20" s="27">
        <v>14.003819528592929</v>
      </c>
      <c r="G20" s="27">
        <v>13.871418414910437</v>
      </c>
      <c r="H20" s="27">
        <v>13.753775291809299</v>
      </c>
      <c r="I20" s="27">
        <v>13.58926681453603</v>
      </c>
      <c r="J20" s="27">
        <v>13.515703026889765</v>
      </c>
      <c r="K20" s="27">
        <v>18.373351437719009</v>
      </c>
      <c r="L20" s="27">
        <v>15.65776035774968</v>
      </c>
      <c r="M20" s="27">
        <v>15.747021907826564</v>
      </c>
      <c r="N20" s="27">
        <v>18.509505289606683</v>
      </c>
      <c r="O20" s="27">
        <v>15.78507744868242</v>
      </c>
      <c r="P20" s="27">
        <v>15.470425744097465</v>
      </c>
      <c r="Q20" s="27">
        <v>15.596788928277523</v>
      </c>
      <c r="R20" s="27">
        <v>21.333877039239351</v>
      </c>
      <c r="S20" s="27">
        <v>17.548018486976733</v>
      </c>
      <c r="T20" s="27">
        <v>13.542944997191929</v>
      </c>
      <c r="U20" s="27">
        <v>16.417965916242103</v>
      </c>
      <c r="V20" s="27">
        <v>17.274394016350865</v>
      </c>
      <c r="W20" s="27">
        <v>37.723355017679403</v>
      </c>
      <c r="X20" s="27">
        <v>71.25613761604734</v>
      </c>
      <c r="Y20" s="27">
        <v>309.47127782516895</v>
      </c>
      <c r="Z20" s="27">
        <v>325.63804123296597</v>
      </c>
      <c r="AA20" s="27">
        <v>70.221502315732863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1.1974724610551286</v>
      </c>
      <c r="AE21" s="27">
        <v>1.3694236071579098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8.1916425932178035E-4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78.363627136641085</v>
      </c>
      <c r="D26" s="27">
        <v>71.244780824841939</v>
      </c>
      <c r="E26" s="27">
        <v>62.750935802209156</v>
      </c>
      <c r="F26" s="27">
        <v>77.941748807038493</v>
      </c>
      <c r="G26" s="27">
        <v>80.776958713232432</v>
      </c>
      <c r="H26" s="27">
        <v>77.32513998467347</v>
      </c>
      <c r="I26" s="27">
        <v>56.173270850420757</v>
      </c>
      <c r="J26" s="27">
        <v>65.143337262185113</v>
      </c>
      <c r="K26" s="27">
        <v>60.337346749869624</v>
      </c>
      <c r="L26" s="27">
        <v>47.003397442811448</v>
      </c>
      <c r="M26" s="27">
        <v>52.686088205309993</v>
      </c>
      <c r="N26" s="27">
        <v>46.953865855538673</v>
      </c>
      <c r="O26" s="27">
        <v>49.592917049979292</v>
      </c>
      <c r="P26" s="27">
        <v>42.992747650674886</v>
      </c>
      <c r="Q26" s="27">
        <v>35.45706098478739</v>
      </c>
      <c r="R26" s="27">
        <v>45.686395777552612</v>
      </c>
      <c r="S26" s="27">
        <v>47.479884137755356</v>
      </c>
      <c r="T26" s="27">
        <v>41.905532624000251</v>
      </c>
      <c r="U26" s="27">
        <v>50.393045072239609</v>
      </c>
      <c r="V26" s="27">
        <v>28.413528960788216</v>
      </c>
      <c r="W26" s="27">
        <v>37.447550359686474</v>
      </c>
      <c r="X26" s="27">
        <v>62.721808509533709</v>
      </c>
      <c r="Y26" s="27">
        <v>58.234629399508407</v>
      </c>
      <c r="Z26" s="27">
        <v>54.132248909055853</v>
      </c>
      <c r="AA26" s="27">
        <v>53.745695913046475</v>
      </c>
      <c r="AB26" s="27">
        <v>60.630941846204443</v>
      </c>
      <c r="AC26" s="27">
        <v>64.052056076034859</v>
      </c>
      <c r="AD26" s="27">
        <v>45.759380161140513</v>
      </c>
      <c r="AE26" s="27">
        <v>46.429130210124733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51.715687497622397</v>
      </c>
      <c r="D30" s="27">
        <v>53.217558538792765</v>
      </c>
      <c r="E30" s="27">
        <v>60.049528593799444</v>
      </c>
      <c r="F30" s="27">
        <v>65.316895910265856</v>
      </c>
      <c r="G30" s="27">
        <v>60.997342251775315</v>
      </c>
      <c r="H30" s="27">
        <v>77.169399913768956</v>
      </c>
      <c r="I30" s="27">
        <v>36.676784930698268</v>
      </c>
      <c r="J30" s="27">
        <v>65.788360513943388</v>
      </c>
      <c r="K30" s="27">
        <v>54.210812321634755</v>
      </c>
      <c r="L30" s="27">
        <v>55.191208978720503</v>
      </c>
      <c r="M30" s="27">
        <v>46.564670683266606</v>
      </c>
      <c r="N30" s="27">
        <v>65.809675815437473</v>
      </c>
      <c r="O30" s="27">
        <v>51.027662692032067</v>
      </c>
      <c r="P30" s="27">
        <v>134.87359723892374</v>
      </c>
      <c r="Q30" s="27">
        <v>108.52693204944855</v>
      </c>
      <c r="R30" s="27">
        <v>95.194508686620082</v>
      </c>
      <c r="S30" s="27">
        <v>117.4234686476432</v>
      </c>
      <c r="T30" s="27">
        <v>100.85326569066359</v>
      </c>
      <c r="U30" s="27">
        <v>48.974311432151964</v>
      </c>
      <c r="V30" s="27">
        <v>41.756377224475031</v>
      </c>
      <c r="W30" s="27">
        <v>30.078707062871189</v>
      </c>
      <c r="X30" s="27">
        <v>42.932506372645172</v>
      </c>
      <c r="Y30" s="27">
        <v>53.105223419641057</v>
      </c>
      <c r="Z30" s="27">
        <v>44.064874989687858</v>
      </c>
      <c r="AA30" s="27">
        <v>40.874352274637836</v>
      </c>
      <c r="AB30" s="27">
        <v>80.012337064243127</v>
      </c>
      <c r="AC30" s="27">
        <v>73.047338425421813</v>
      </c>
      <c r="AD30" s="27">
        <v>75.682191856681641</v>
      </c>
      <c r="AE30" s="27">
        <v>74.364787377988165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294.73279734738941</v>
      </c>
      <c r="D31" s="21">
        <f t="shared" si="11"/>
        <v>322.97820928356725</v>
      </c>
      <c r="E31" s="21">
        <f t="shared" si="11"/>
        <v>294.5163821496119</v>
      </c>
      <c r="F31" s="21">
        <f t="shared" si="11"/>
        <v>332.45925451043445</v>
      </c>
      <c r="G31" s="21">
        <f t="shared" si="11"/>
        <v>330.5797422541566</v>
      </c>
      <c r="H31" s="21">
        <f t="shared" si="11"/>
        <v>388.78516241943862</v>
      </c>
      <c r="I31" s="21">
        <f t="shared" si="11"/>
        <v>422.93506074885374</v>
      </c>
      <c r="J31" s="21">
        <f t="shared" si="11"/>
        <v>440.34224492995122</v>
      </c>
      <c r="K31" s="21">
        <f t="shared" si="11"/>
        <v>400.92617952517475</v>
      </c>
      <c r="L31" s="21">
        <f t="shared" si="11"/>
        <v>327.54781274829526</v>
      </c>
      <c r="M31" s="21">
        <f t="shared" si="11"/>
        <v>319.77671625206381</v>
      </c>
      <c r="N31" s="21">
        <f t="shared" si="11"/>
        <v>316.67723502248049</v>
      </c>
      <c r="O31" s="21">
        <f t="shared" si="11"/>
        <v>316.10698719914768</v>
      </c>
      <c r="P31" s="21">
        <f t="shared" si="11"/>
        <v>286.20271243473513</v>
      </c>
      <c r="Q31" s="21">
        <f t="shared" si="11"/>
        <v>326.08503332903786</v>
      </c>
      <c r="R31" s="21">
        <f t="shared" si="11"/>
        <v>407.70921349423833</v>
      </c>
      <c r="S31" s="21">
        <f t="shared" si="11"/>
        <v>386.87476594401562</v>
      </c>
      <c r="T31" s="21">
        <f t="shared" si="11"/>
        <v>364.06872054974883</v>
      </c>
      <c r="U31" s="21">
        <f t="shared" si="11"/>
        <v>370.61932898353245</v>
      </c>
      <c r="V31" s="21">
        <f t="shared" si="11"/>
        <v>342.62288856403876</v>
      </c>
      <c r="W31" s="21">
        <f t="shared" si="11"/>
        <v>282.24591008946413</v>
      </c>
      <c r="X31" s="21">
        <f t="shared" si="11"/>
        <v>288.12544299041758</v>
      </c>
      <c r="Y31" s="21">
        <f t="shared" si="11"/>
        <v>299.48965417689658</v>
      </c>
      <c r="Z31" s="21">
        <f t="shared" si="11"/>
        <v>346.89486461548012</v>
      </c>
      <c r="AA31" s="21">
        <f t="shared" si="11"/>
        <v>296.83055307074886</v>
      </c>
      <c r="AB31" s="21">
        <f t="shared" si="11"/>
        <v>337.40847673683754</v>
      </c>
      <c r="AC31" s="21">
        <f t="shared" si="11"/>
        <v>408.45395398832653</v>
      </c>
      <c r="AD31" s="21">
        <f t="shared" si="11"/>
        <v>385.09562614160905</v>
      </c>
      <c r="AE31" s="21">
        <f t="shared" si="11"/>
        <v>401.58743627258707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61.901389533024975</v>
      </c>
      <c r="D32" s="21">
        <f t="shared" si="12"/>
        <v>39.13932555212817</v>
      </c>
      <c r="E32" s="21">
        <f t="shared" si="12"/>
        <v>52.412302811147541</v>
      </c>
      <c r="F32" s="21">
        <f t="shared" si="12"/>
        <v>65.991684557882991</v>
      </c>
      <c r="G32" s="21">
        <f t="shared" si="12"/>
        <v>50.634860312775785</v>
      </c>
      <c r="H32" s="21">
        <f t="shared" si="12"/>
        <v>69.403809716512072</v>
      </c>
      <c r="I32" s="21">
        <f t="shared" si="12"/>
        <v>79.987187318884224</v>
      </c>
      <c r="J32" s="21">
        <f t="shared" si="12"/>
        <v>90.556508286630034</v>
      </c>
      <c r="K32" s="21">
        <f t="shared" si="12"/>
        <v>86.763913804680513</v>
      </c>
      <c r="L32" s="21">
        <f t="shared" si="12"/>
        <v>78.8324118329339</v>
      </c>
      <c r="M32" s="21">
        <f t="shared" si="12"/>
        <v>68.241904976346973</v>
      </c>
      <c r="N32" s="21">
        <f t="shared" si="12"/>
        <v>92.485152329173516</v>
      </c>
      <c r="O32" s="21">
        <f t="shared" si="12"/>
        <v>78.789317895323933</v>
      </c>
      <c r="P32" s="21">
        <f t="shared" si="12"/>
        <v>58.032836744190867</v>
      </c>
      <c r="Q32" s="21">
        <f t="shared" si="12"/>
        <v>72.191964937789919</v>
      </c>
      <c r="R32" s="21">
        <f t="shared" si="12"/>
        <v>98.826604006695732</v>
      </c>
      <c r="S32" s="21">
        <f t="shared" si="12"/>
        <v>91.104088205446416</v>
      </c>
      <c r="T32" s="21">
        <f t="shared" si="12"/>
        <v>96.317886439681175</v>
      </c>
      <c r="U32" s="21">
        <f t="shared" si="12"/>
        <v>118.28977011042184</v>
      </c>
      <c r="V32" s="21">
        <f t="shared" si="12"/>
        <v>79.164540173894054</v>
      </c>
      <c r="W32" s="21">
        <f t="shared" si="12"/>
        <v>58.302257103044887</v>
      </c>
      <c r="X32" s="21">
        <f t="shared" si="12"/>
        <v>56.221754929356727</v>
      </c>
      <c r="Y32" s="21">
        <f t="shared" si="12"/>
        <v>78.517058012199271</v>
      </c>
      <c r="Z32" s="21">
        <f t="shared" si="12"/>
        <v>67.617891671912645</v>
      </c>
      <c r="AA32" s="21">
        <f t="shared" si="12"/>
        <v>64.3425890627244</v>
      </c>
      <c r="AB32" s="21">
        <f t="shared" si="12"/>
        <v>106.33941727010544</v>
      </c>
      <c r="AC32" s="21">
        <f t="shared" si="12"/>
        <v>100.48189427853704</v>
      </c>
      <c r="AD32" s="21">
        <f t="shared" si="12"/>
        <v>68.943380586028695</v>
      </c>
      <c r="AE32" s="21">
        <f t="shared" si="12"/>
        <v>92.607337501195971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61.901389533024975</v>
      </c>
      <c r="D34" s="27">
        <v>39.13932555212817</v>
      </c>
      <c r="E34" s="27">
        <v>52.412302811147541</v>
      </c>
      <c r="F34" s="27">
        <v>65.991684557882991</v>
      </c>
      <c r="G34" s="27">
        <v>50.634860312775785</v>
      </c>
      <c r="H34" s="27">
        <v>69.403809716512072</v>
      </c>
      <c r="I34" s="27">
        <v>79.987187318884224</v>
      </c>
      <c r="J34" s="27">
        <v>90.556508286630034</v>
      </c>
      <c r="K34" s="27">
        <v>86.763913804680513</v>
      </c>
      <c r="L34" s="27">
        <v>78.8324118329339</v>
      </c>
      <c r="M34" s="27">
        <v>68.241904976346973</v>
      </c>
      <c r="N34" s="27">
        <v>92.485152329173516</v>
      </c>
      <c r="O34" s="27">
        <v>78.789317895323933</v>
      </c>
      <c r="P34" s="27">
        <v>58.032836744190867</v>
      </c>
      <c r="Q34" s="27">
        <v>72.191964937789919</v>
      </c>
      <c r="R34" s="27">
        <v>98.826604006695732</v>
      </c>
      <c r="S34" s="27">
        <v>91.104088205446416</v>
      </c>
      <c r="T34" s="27">
        <v>96.317886439681175</v>
      </c>
      <c r="U34" s="27">
        <v>118.28977011042184</v>
      </c>
      <c r="V34" s="27">
        <v>79.164540173894054</v>
      </c>
      <c r="W34" s="27">
        <v>58.302257103044887</v>
      </c>
      <c r="X34" s="27">
        <v>56.221754929356727</v>
      </c>
      <c r="Y34" s="27">
        <v>78.517058012199271</v>
      </c>
      <c r="Z34" s="27">
        <v>67.617891671912645</v>
      </c>
      <c r="AA34" s="27">
        <v>64.3425890627244</v>
      </c>
      <c r="AB34" s="27">
        <v>106.33941727010544</v>
      </c>
      <c r="AC34" s="27">
        <v>100.48189427853704</v>
      </c>
      <c r="AD34" s="27">
        <v>68.943380586028695</v>
      </c>
      <c r="AE34" s="27">
        <v>92.607337501195971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80.825960230180954</v>
      </c>
      <c r="D35" s="21">
        <f t="shared" si="13"/>
        <v>84.376589360063107</v>
      </c>
      <c r="E35" s="21">
        <f t="shared" si="13"/>
        <v>91.253578872736611</v>
      </c>
      <c r="F35" s="21">
        <f t="shared" si="13"/>
        <v>101.43586466113031</v>
      </c>
      <c r="G35" s="21">
        <f t="shared" si="13"/>
        <v>114.16444437718337</v>
      </c>
      <c r="H35" s="21">
        <f t="shared" si="13"/>
        <v>125.17157007552511</v>
      </c>
      <c r="I35" s="21">
        <f t="shared" si="13"/>
        <v>135.61642049292522</v>
      </c>
      <c r="J35" s="21">
        <f t="shared" si="13"/>
        <v>142.31662874486744</v>
      </c>
      <c r="K35" s="21">
        <f t="shared" si="13"/>
        <v>150.18268420471267</v>
      </c>
      <c r="L35" s="21">
        <f t="shared" si="13"/>
        <v>156.5422789925484</v>
      </c>
      <c r="M35" s="21">
        <f t="shared" si="13"/>
        <v>161.83722968213024</v>
      </c>
      <c r="N35" s="21">
        <f t="shared" si="13"/>
        <v>152.81136527373047</v>
      </c>
      <c r="O35" s="21">
        <f t="shared" si="13"/>
        <v>164.2920924439151</v>
      </c>
      <c r="P35" s="21">
        <f t="shared" si="13"/>
        <v>171.45442815296764</v>
      </c>
      <c r="Q35" s="21">
        <f t="shared" si="13"/>
        <v>180.71694106995832</v>
      </c>
      <c r="R35" s="21">
        <f t="shared" si="13"/>
        <v>191.30668600802395</v>
      </c>
      <c r="S35" s="21">
        <f t="shared" si="13"/>
        <v>192.05152986036202</v>
      </c>
      <c r="T35" s="21">
        <f t="shared" si="13"/>
        <v>179.79025185695687</v>
      </c>
      <c r="U35" s="21">
        <f t="shared" si="13"/>
        <v>174.61060163705201</v>
      </c>
      <c r="V35" s="21">
        <f t="shared" si="13"/>
        <v>186.27424996361339</v>
      </c>
      <c r="W35" s="21">
        <f t="shared" si="13"/>
        <v>190.65183818407436</v>
      </c>
      <c r="X35" s="21">
        <f t="shared" si="13"/>
        <v>196.80054614174739</v>
      </c>
      <c r="Y35" s="21">
        <f t="shared" si="13"/>
        <v>193.53344639102755</v>
      </c>
      <c r="Z35" s="21">
        <f t="shared" si="13"/>
        <v>213.68802597337253</v>
      </c>
      <c r="AA35" s="21">
        <f t="shared" si="13"/>
        <v>199.35034060153757</v>
      </c>
      <c r="AB35" s="21">
        <f t="shared" si="13"/>
        <v>219.02380331675809</v>
      </c>
      <c r="AC35" s="21">
        <f t="shared" si="13"/>
        <v>233.22545929030994</v>
      </c>
      <c r="AD35" s="21">
        <f t="shared" si="13"/>
        <v>240.36162060047693</v>
      </c>
      <c r="AE35" s="21">
        <f t="shared" si="13"/>
        <v>246.59640856402706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23.736916680440558</v>
      </c>
      <c r="D36" s="21">
        <f t="shared" si="14"/>
        <v>24.892469247537321</v>
      </c>
      <c r="E36" s="21">
        <f t="shared" si="14"/>
        <v>27.2657300619463</v>
      </c>
      <c r="F36" s="21">
        <f t="shared" si="14"/>
        <v>29.87970910802272</v>
      </c>
      <c r="G36" s="21">
        <f t="shared" si="14"/>
        <v>33.828839026772705</v>
      </c>
      <c r="H36" s="21">
        <f t="shared" si="14"/>
        <v>37.009329731094162</v>
      </c>
      <c r="I36" s="21">
        <f t="shared" si="14"/>
        <v>39.923559556865214</v>
      </c>
      <c r="J36" s="21">
        <f t="shared" si="14"/>
        <v>41.642890072507377</v>
      </c>
      <c r="K36" s="21">
        <f t="shared" si="14"/>
        <v>43.482024767443818</v>
      </c>
      <c r="L36" s="21">
        <f t="shared" si="14"/>
        <v>45.815292312067534</v>
      </c>
      <c r="M36" s="21">
        <f t="shared" si="14"/>
        <v>46.341458309786461</v>
      </c>
      <c r="N36" s="21">
        <f t="shared" si="14"/>
        <v>42.41801121497717</v>
      </c>
      <c r="O36" s="21">
        <f t="shared" si="14"/>
        <v>43.628397134866333</v>
      </c>
      <c r="P36" s="21">
        <f t="shared" si="14"/>
        <v>41.196800140085173</v>
      </c>
      <c r="Q36" s="21">
        <f t="shared" si="14"/>
        <v>42.202612271643531</v>
      </c>
      <c r="R36" s="21">
        <f t="shared" si="14"/>
        <v>43.245781370762074</v>
      </c>
      <c r="S36" s="21">
        <f t="shared" si="14"/>
        <v>40.91576338085666</v>
      </c>
      <c r="T36" s="21">
        <f t="shared" si="14"/>
        <v>39.211362345315578</v>
      </c>
      <c r="U36" s="21">
        <f t="shared" si="14"/>
        <v>38.461909009448775</v>
      </c>
      <c r="V36" s="21">
        <f t="shared" si="14"/>
        <v>42.904281476316172</v>
      </c>
      <c r="W36" s="21">
        <f t="shared" si="14"/>
        <v>48.1241507425256</v>
      </c>
      <c r="X36" s="21">
        <f t="shared" si="14"/>
        <v>46.152718628076663</v>
      </c>
      <c r="Y36" s="21">
        <f t="shared" si="14"/>
        <v>47.018923688494418</v>
      </c>
      <c r="Z36" s="21">
        <f t="shared" si="14"/>
        <v>53.408915285606639</v>
      </c>
      <c r="AA36" s="21">
        <f t="shared" si="14"/>
        <v>55.970583352279291</v>
      </c>
      <c r="AB36" s="21">
        <f t="shared" si="14"/>
        <v>57.609492643609848</v>
      </c>
      <c r="AC36" s="21">
        <f t="shared" si="14"/>
        <v>63.071018846614308</v>
      </c>
      <c r="AD36" s="21">
        <f t="shared" si="14"/>
        <v>66.807698199583044</v>
      </c>
      <c r="AE36" s="21">
        <f t="shared" si="14"/>
        <v>66.441583786979535</v>
      </c>
    </row>
    <row r="37" spans="1:31" x14ac:dyDescent="0.2">
      <c r="A37" s="13" t="s">
        <v>83</v>
      </c>
      <c r="B37" s="4" t="s">
        <v>84</v>
      </c>
      <c r="C37" s="27">
        <v>0.13582859174455947</v>
      </c>
      <c r="D37" s="27">
        <v>0.16649956407397609</v>
      </c>
      <c r="E37" s="27">
        <v>9.8585268201696385E-2</v>
      </c>
      <c r="F37" s="27">
        <v>0.12925624053111304</v>
      </c>
      <c r="G37" s="27">
        <v>0.15116407790926781</v>
      </c>
      <c r="H37" s="27">
        <v>2.972525473431626</v>
      </c>
      <c r="I37" s="27">
        <v>6.005766742749997</v>
      </c>
      <c r="J37" s="27">
        <v>8.9883260817427537</v>
      </c>
      <c r="K37" s="27">
        <v>12.06915783058604</v>
      </c>
      <c r="L37" s="27">
        <v>15.145940425735299</v>
      </c>
      <c r="M37" s="27">
        <v>17.747337823078418</v>
      </c>
      <c r="N37" s="27">
        <v>18.4442861712194</v>
      </c>
      <c r="O37" s="27">
        <v>21.217366232415124</v>
      </c>
      <c r="P37" s="27">
        <v>22.050180561857058</v>
      </c>
      <c r="Q37" s="27">
        <v>25.023221372816845</v>
      </c>
      <c r="R37" s="27">
        <v>27.6779034027759</v>
      </c>
      <c r="S37" s="27">
        <v>28.64272810289178</v>
      </c>
      <c r="T37" s="27">
        <v>29.955334080535586</v>
      </c>
      <c r="U37" s="27">
        <v>32.105655322177306</v>
      </c>
      <c r="V37" s="27">
        <v>36.917592531481255</v>
      </c>
      <c r="W37" s="27">
        <v>42.439386099343231</v>
      </c>
      <c r="X37" s="27">
        <v>41.610119265279017</v>
      </c>
      <c r="Y37" s="27">
        <v>43.215413202281297</v>
      </c>
      <c r="Z37" s="27">
        <v>49.810808375011611</v>
      </c>
      <c r="AA37" s="27">
        <v>52.841301598832757</v>
      </c>
      <c r="AB37" s="27">
        <v>54.939340931329937</v>
      </c>
      <c r="AC37" s="27">
        <v>60.634819309507776</v>
      </c>
      <c r="AD37" s="27">
        <v>64.703745029699391</v>
      </c>
      <c r="AE37" s="27">
        <v>64.750680780961559</v>
      </c>
    </row>
    <row r="38" spans="1:31" x14ac:dyDescent="0.2">
      <c r="A38" s="13" t="s">
        <v>85</v>
      </c>
      <c r="B38" s="4" t="s">
        <v>86</v>
      </c>
      <c r="C38" s="27">
        <v>23.601088088695999</v>
      </c>
      <c r="D38" s="27">
        <v>24.725969683463344</v>
      </c>
      <c r="E38" s="27">
        <v>27.167144793744605</v>
      </c>
      <c r="F38" s="27">
        <v>29.750452867491607</v>
      </c>
      <c r="G38" s="27">
        <v>33.677674948863441</v>
      </c>
      <c r="H38" s="27">
        <v>34.036804257662538</v>
      </c>
      <c r="I38" s="27">
        <v>33.917792814115217</v>
      </c>
      <c r="J38" s="27">
        <v>32.654563990764622</v>
      </c>
      <c r="K38" s="27">
        <v>31.412866936857778</v>
      </c>
      <c r="L38" s="27">
        <v>30.669351886332237</v>
      </c>
      <c r="M38" s="27">
        <v>28.594120486708043</v>
      </c>
      <c r="N38" s="27">
        <v>23.973725043757767</v>
      </c>
      <c r="O38" s="27">
        <v>22.411030902451213</v>
      </c>
      <c r="P38" s="27">
        <v>19.146619578228112</v>
      </c>
      <c r="Q38" s="27">
        <v>17.179390898826689</v>
      </c>
      <c r="R38" s="27">
        <v>15.567877967986178</v>
      </c>
      <c r="S38" s="27">
        <v>12.273035277964878</v>
      </c>
      <c r="T38" s="27">
        <v>9.2560282647799905</v>
      </c>
      <c r="U38" s="27">
        <v>6.3562536872714661</v>
      </c>
      <c r="V38" s="27">
        <v>5.9866889448349205</v>
      </c>
      <c r="W38" s="27">
        <v>5.6847646431823717</v>
      </c>
      <c r="X38" s="27">
        <v>4.5425993627976453</v>
      </c>
      <c r="Y38" s="27">
        <v>3.8035104862131175</v>
      </c>
      <c r="Z38" s="27">
        <v>3.598106910595031</v>
      </c>
      <c r="AA38" s="27">
        <v>3.1292817534465316</v>
      </c>
      <c r="AB38" s="27">
        <v>2.670151712279909</v>
      </c>
      <c r="AC38" s="27">
        <v>2.4361995371065301</v>
      </c>
      <c r="AD38" s="27">
        <v>2.1039531698836464</v>
      </c>
      <c r="AE38" s="27">
        <v>1.6909030060179699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13.233413567131544</v>
      </c>
      <c r="D39" s="21">
        <f t="shared" ref="D39:AE39" si="16">+D40+D41</f>
        <v>13.865309685121595</v>
      </c>
      <c r="E39" s="21">
        <f t="shared" si="16"/>
        <v>15.239655013110376</v>
      </c>
      <c r="F39" s="21">
        <f t="shared" si="16"/>
        <v>16.691551407833327</v>
      </c>
      <c r="G39" s="21">
        <f t="shared" si="16"/>
        <v>18.906243152565878</v>
      </c>
      <c r="H39" s="21">
        <f t="shared" si="16"/>
        <v>20.451311451368603</v>
      </c>
      <c r="I39" s="21">
        <f t="shared" si="16"/>
        <v>21.86477417832193</v>
      </c>
      <c r="J39" s="21">
        <f t="shared" si="16"/>
        <v>22.655400345676206</v>
      </c>
      <c r="K39" s="21">
        <f t="shared" si="16"/>
        <v>23.53905560969071</v>
      </c>
      <c r="L39" s="21">
        <f t="shared" si="16"/>
        <v>24.831989140054453</v>
      </c>
      <c r="M39" s="21">
        <f t="shared" si="16"/>
        <v>25.332155680838561</v>
      </c>
      <c r="N39" s="21">
        <f t="shared" si="16"/>
        <v>23.292934592752125</v>
      </c>
      <c r="O39" s="21">
        <f t="shared" si="16"/>
        <v>23.193510696475332</v>
      </c>
      <c r="P39" s="21">
        <f t="shared" si="16"/>
        <v>22.080306107026885</v>
      </c>
      <c r="Q39" s="21">
        <f t="shared" si="16"/>
        <v>22.486333897852113</v>
      </c>
      <c r="R39" s="21">
        <f t="shared" si="16"/>
        <v>23.324858204034943</v>
      </c>
      <c r="S39" s="21">
        <f t="shared" si="16"/>
        <v>21.747262607534157</v>
      </c>
      <c r="T39" s="21">
        <f t="shared" si="16"/>
        <v>21.540088717033552</v>
      </c>
      <c r="U39" s="21">
        <f t="shared" si="16"/>
        <v>22.970870722988511</v>
      </c>
      <c r="V39" s="21">
        <f t="shared" si="16"/>
        <v>24.380227166259843</v>
      </c>
      <c r="W39" s="21">
        <f t="shared" si="16"/>
        <v>26.110451121839279</v>
      </c>
      <c r="X39" s="21">
        <f t="shared" si="16"/>
        <v>26.853853242582247</v>
      </c>
      <c r="Y39" s="21">
        <f t="shared" si="16"/>
        <v>27.311799278105251</v>
      </c>
      <c r="Z39" s="21">
        <f t="shared" si="16"/>
        <v>32.063938442301122</v>
      </c>
      <c r="AA39" s="21">
        <f t="shared" si="16"/>
        <v>29.838205728168532</v>
      </c>
      <c r="AB39" s="21">
        <f t="shared" si="16"/>
        <v>31.979775354053189</v>
      </c>
      <c r="AC39" s="21">
        <f t="shared" si="16"/>
        <v>35.225450310501067</v>
      </c>
      <c r="AD39" s="21">
        <f t="shared" si="16"/>
        <v>37.281829030097796</v>
      </c>
      <c r="AE39" s="21">
        <f t="shared" si="16"/>
        <v>39.444464282936423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1.0485499050149918E-15</v>
      </c>
      <c r="H40" s="27">
        <v>1.3060856415554549</v>
      </c>
      <c r="I40" s="27">
        <v>2.7450190854363989</v>
      </c>
      <c r="J40" s="27">
        <v>4.2025446882154771</v>
      </c>
      <c r="K40" s="27">
        <v>5.7400958141532987</v>
      </c>
      <c r="L40" s="27">
        <v>7.4384573428547132</v>
      </c>
      <c r="M40" s="27">
        <v>8.9921970531200852</v>
      </c>
      <c r="N40" s="27">
        <v>9.5606302065237223</v>
      </c>
      <c r="O40" s="27">
        <v>10.804081119958198</v>
      </c>
      <c r="P40" s="27">
        <v>11.534697561879554</v>
      </c>
      <c r="Q40" s="27">
        <v>13.056936021284894</v>
      </c>
      <c r="R40" s="27">
        <v>14.950492362365349</v>
      </c>
      <c r="S40" s="27">
        <v>15.303041814702221</v>
      </c>
      <c r="T40" s="27">
        <v>16.555338919247227</v>
      </c>
      <c r="U40" s="27">
        <v>19.2477480149442</v>
      </c>
      <c r="V40" s="27">
        <v>20.840143278126039</v>
      </c>
      <c r="W40" s="27">
        <v>22.674202046107684</v>
      </c>
      <c r="X40" s="27">
        <v>24.017373323897893</v>
      </c>
      <c r="Y40" s="27">
        <v>24.775523922676481</v>
      </c>
      <c r="Z40" s="27">
        <v>29.414868664377497</v>
      </c>
      <c r="AA40" s="27">
        <v>27.454708894798941</v>
      </c>
      <c r="AB40" s="27">
        <v>29.857456696102311</v>
      </c>
      <c r="AC40" s="27">
        <v>33.167684636486491</v>
      </c>
      <c r="AD40" s="27">
        <v>35.351467589860206</v>
      </c>
      <c r="AE40" s="27">
        <v>37.777133467798713</v>
      </c>
    </row>
    <row r="41" spans="1:31" x14ac:dyDescent="0.2">
      <c r="A41" s="13" t="s">
        <v>91</v>
      </c>
      <c r="B41" s="4" t="s">
        <v>92</v>
      </c>
      <c r="C41" s="27">
        <v>13.233413567131544</v>
      </c>
      <c r="D41" s="27">
        <v>13.865309685121595</v>
      </c>
      <c r="E41" s="27">
        <v>15.239655013110376</v>
      </c>
      <c r="F41" s="27">
        <v>16.691551407833327</v>
      </c>
      <c r="G41" s="27">
        <v>18.906243152565878</v>
      </c>
      <c r="H41" s="27">
        <v>19.145225809813148</v>
      </c>
      <c r="I41" s="27">
        <v>19.11975509288553</v>
      </c>
      <c r="J41" s="27">
        <v>18.452855657460727</v>
      </c>
      <c r="K41" s="27">
        <v>17.79895979553741</v>
      </c>
      <c r="L41" s="27">
        <v>17.393531797199739</v>
      </c>
      <c r="M41" s="27">
        <v>16.339958627718474</v>
      </c>
      <c r="N41" s="27">
        <v>13.732304386228403</v>
      </c>
      <c r="O41" s="27">
        <v>12.389429576517134</v>
      </c>
      <c r="P41" s="27">
        <v>10.54560854514733</v>
      </c>
      <c r="Q41" s="27">
        <v>9.4293978765672204</v>
      </c>
      <c r="R41" s="27">
        <v>8.3743658416695936</v>
      </c>
      <c r="S41" s="27">
        <v>6.4442207928319357</v>
      </c>
      <c r="T41" s="27">
        <v>4.984749797786324</v>
      </c>
      <c r="U41" s="27">
        <v>3.7231227080443112</v>
      </c>
      <c r="V41" s="27">
        <v>3.540083888133803</v>
      </c>
      <c r="W41" s="27">
        <v>3.4362490757315953</v>
      </c>
      <c r="X41" s="27">
        <v>2.8364799186843559</v>
      </c>
      <c r="Y41" s="27">
        <v>2.5362753554287694</v>
      </c>
      <c r="Z41" s="27">
        <v>2.6490697779236227</v>
      </c>
      <c r="AA41" s="27">
        <v>2.3834968333695929</v>
      </c>
      <c r="AB41" s="27">
        <v>2.1223186579508768</v>
      </c>
      <c r="AC41" s="27">
        <v>2.0577656740145738</v>
      </c>
      <c r="AD41" s="27">
        <v>1.9303614402375908</v>
      </c>
      <c r="AE41" s="27">
        <v>1.6673308151377071</v>
      </c>
    </row>
    <row r="42" spans="1:31" x14ac:dyDescent="0.2">
      <c r="A42" s="13" t="s">
        <v>93</v>
      </c>
      <c r="B42" s="4" t="s">
        <v>94</v>
      </c>
      <c r="C42" s="27">
        <v>43.701246373041322</v>
      </c>
      <c r="D42" s="27">
        <v>45.46364607013885</v>
      </c>
      <c r="E42" s="27">
        <v>48.581771791896315</v>
      </c>
      <c r="F42" s="27">
        <v>54.693468068048496</v>
      </c>
      <c r="G42" s="27">
        <v>61.241655404638955</v>
      </c>
      <c r="H42" s="27">
        <v>67.527730798423477</v>
      </c>
      <c r="I42" s="27">
        <v>73.650946003579108</v>
      </c>
      <c r="J42" s="27">
        <v>77.851876251748806</v>
      </c>
      <c r="K42" s="27">
        <v>83.004990968396655</v>
      </c>
      <c r="L42" s="27">
        <v>85.745648499584746</v>
      </c>
      <c r="M42" s="27">
        <v>90.037121870332385</v>
      </c>
      <c r="N42" s="27">
        <v>86.994704461929658</v>
      </c>
      <c r="O42" s="27">
        <v>97.368930824288398</v>
      </c>
      <c r="P42" s="27">
        <v>108.09249812969958</v>
      </c>
      <c r="Q42" s="27">
        <v>115.95677174935537</v>
      </c>
      <c r="R42" s="27">
        <v>124.65507790733933</v>
      </c>
      <c r="S42" s="27">
        <v>129.33631525248131</v>
      </c>
      <c r="T42" s="27">
        <v>118.94557883362438</v>
      </c>
      <c r="U42" s="27">
        <v>113.07081080523346</v>
      </c>
      <c r="V42" s="27">
        <v>118.84415521063293</v>
      </c>
      <c r="W42" s="27">
        <v>116.25200306992909</v>
      </c>
      <c r="X42" s="27">
        <v>123.62017430826604</v>
      </c>
      <c r="Y42" s="27">
        <v>119.00629667165629</v>
      </c>
      <c r="Z42" s="27">
        <v>127.9545587263171</v>
      </c>
      <c r="AA42" s="27">
        <v>113.22160210228407</v>
      </c>
      <c r="AB42" s="27">
        <v>129.09111031753605</v>
      </c>
      <c r="AC42" s="27">
        <v>134.51233357489923</v>
      </c>
      <c r="AD42" s="27">
        <v>135.73920846307038</v>
      </c>
      <c r="AE42" s="27">
        <v>140.15338490957518</v>
      </c>
    </row>
    <row r="43" spans="1:31" x14ac:dyDescent="0.2">
      <c r="A43" s="13" t="s">
        <v>95</v>
      </c>
      <c r="B43" s="4" t="s">
        <v>96</v>
      </c>
      <c r="C43" s="27">
        <v>0.15438360956753489</v>
      </c>
      <c r="D43" s="27">
        <v>0.15516435726534306</v>
      </c>
      <c r="E43" s="27">
        <v>0.16642200578362298</v>
      </c>
      <c r="F43" s="27">
        <v>0.17113607722576482</v>
      </c>
      <c r="G43" s="27">
        <v>0.18770679320583086</v>
      </c>
      <c r="H43" s="27">
        <v>0.18319809463886727</v>
      </c>
      <c r="I43" s="27">
        <v>0.17714075415895406</v>
      </c>
      <c r="J43" s="27">
        <v>0.16646207493504864</v>
      </c>
      <c r="K43" s="27">
        <v>0.15661285918149184</v>
      </c>
      <c r="L43" s="27">
        <v>0.14934904084168865</v>
      </c>
      <c r="M43" s="27">
        <v>0.12649382117281743</v>
      </c>
      <c r="N43" s="27">
        <v>0.10571500407149299</v>
      </c>
      <c r="O43" s="27">
        <v>0.10125378828504762</v>
      </c>
      <c r="P43" s="27">
        <v>8.4823776155992736E-2</v>
      </c>
      <c r="Q43" s="27">
        <v>7.1223151107326688E-2</v>
      </c>
      <c r="R43" s="27">
        <v>8.0968525887593928E-2</v>
      </c>
      <c r="S43" s="27">
        <v>5.2188619489896795E-2</v>
      </c>
      <c r="T43" s="27">
        <v>9.3221960983357458E-2</v>
      </c>
      <c r="U43" s="27">
        <v>0.1070110993812956</v>
      </c>
      <c r="V43" s="27">
        <v>0.14558611040445366</v>
      </c>
      <c r="W43" s="27">
        <v>0.16523324978042306</v>
      </c>
      <c r="X43" s="27">
        <v>0.17379996282240445</v>
      </c>
      <c r="Y43" s="27">
        <v>0.196426752771614</v>
      </c>
      <c r="Z43" s="27">
        <v>0.26061351914769232</v>
      </c>
      <c r="AA43" s="27">
        <v>0.31994941880569078</v>
      </c>
      <c r="AB43" s="27">
        <v>0.3434250015590028</v>
      </c>
      <c r="AC43" s="27">
        <v>0.41665655829531889</v>
      </c>
      <c r="AD43" s="27">
        <v>0.53288490772570463</v>
      </c>
      <c r="AE43" s="27">
        <v>0.55697558453589779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142.38011510073679</v>
      </c>
      <c r="D47" s="21">
        <f t="shared" ref="D47:AE47" si="18">+D49</f>
        <v>189.04819498102293</v>
      </c>
      <c r="E47" s="21">
        <f t="shared" si="18"/>
        <v>138.97555117534031</v>
      </c>
      <c r="F47" s="21">
        <f t="shared" si="18"/>
        <v>151.69983777676035</v>
      </c>
      <c r="G47" s="21">
        <f t="shared" si="18"/>
        <v>150.16759596584362</v>
      </c>
      <c r="H47" s="21">
        <f t="shared" si="18"/>
        <v>176.8128583540277</v>
      </c>
      <c r="I47" s="21">
        <f t="shared" si="18"/>
        <v>188.1733190520296</v>
      </c>
      <c r="J47" s="21">
        <f t="shared" si="18"/>
        <v>187.01922530686275</v>
      </c>
      <c r="K47" s="21">
        <f t="shared" si="18"/>
        <v>142.11745781046383</v>
      </c>
      <c r="L47" s="21">
        <f t="shared" si="18"/>
        <v>68.152395301419077</v>
      </c>
      <c r="M47" s="21">
        <f t="shared" si="18"/>
        <v>64.364686338466015</v>
      </c>
      <c r="N47" s="21">
        <f t="shared" si="18"/>
        <v>47.170094260886941</v>
      </c>
      <c r="O47" s="21">
        <f t="shared" si="18"/>
        <v>50.145895173438191</v>
      </c>
      <c r="P47" s="21">
        <f t="shared" si="18"/>
        <v>36.460465504506907</v>
      </c>
      <c r="Q47" s="21">
        <f t="shared" si="18"/>
        <v>53.392420372103508</v>
      </c>
      <c r="R47" s="21">
        <f t="shared" si="18"/>
        <v>96.595523309920708</v>
      </c>
      <c r="S47" s="21">
        <f t="shared" si="18"/>
        <v>86.117572658544447</v>
      </c>
      <c r="T47" s="21">
        <f t="shared" si="18"/>
        <v>73.414840020124544</v>
      </c>
      <c r="U47" s="21">
        <f t="shared" si="18"/>
        <v>63.580330557709978</v>
      </c>
      <c r="V47" s="21">
        <f t="shared" si="18"/>
        <v>62.420581833620709</v>
      </c>
      <c r="W47" s="21">
        <f t="shared" si="18"/>
        <v>19.256263642930243</v>
      </c>
      <c r="X47" s="21">
        <f t="shared" si="18"/>
        <v>22.415976140047484</v>
      </c>
      <c r="Y47" s="21">
        <f t="shared" si="18"/>
        <v>16.582773270197563</v>
      </c>
      <c r="Z47" s="21">
        <f t="shared" si="18"/>
        <v>53.536132081871742</v>
      </c>
      <c r="AA47" s="21">
        <f t="shared" si="18"/>
        <v>22.375893788687442</v>
      </c>
      <c r="AB47" s="21">
        <f t="shared" si="18"/>
        <v>2.3344778273914724</v>
      </c>
      <c r="AC47" s="21">
        <f t="shared" si="18"/>
        <v>64.924108496110748</v>
      </c>
      <c r="AD47" s="21">
        <f t="shared" si="18"/>
        <v>66.18318401366173</v>
      </c>
      <c r="AE47" s="21">
        <f t="shared" si="18"/>
        <v>53.14502981413365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142.38011510073679</v>
      </c>
      <c r="D49" s="27">
        <v>189.04819498102293</v>
      </c>
      <c r="E49" s="27">
        <v>138.97555117534031</v>
      </c>
      <c r="F49" s="27">
        <v>151.69983777676035</v>
      </c>
      <c r="G49" s="27">
        <v>150.16759596584362</v>
      </c>
      <c r="H49" s="27">
        <v>176.8128583540277</v>
      </c>
      <c r="I49" s="27">
        <v>188.1733190520296</v>
      </c>
      <c r="J49" s="27">
        <v>187.01922530686275</v>
      </c>
      <c r="K49" s="27">
        <v>142.11745781046383</v>
      </c>
      <c r="L49" s="27">
        <v>68.152395301419077</v>
      </c>
      <c r="M49" s="27">
        <v>64.364686338466015</v>
      </c>
      <c r="N49" s="27">
        <v>47.170094260886941</v>
      </c>
      <c r="O49" s="27">
        <v>50.145895173438191</v>
      </c>
      <c r="P49" s="27">
        <v>36.460465504506907</v>
      </c>
      <c r="Q49" s="27">
        <v>53.392420372103508</v>
      </c>
      <c r="R49" s="27">
        <v>96.595523309920708</v>
      </c>
      <c r="S49" s="27">
        <v>86.117572658544447</v>
      </c>
      <c r="T49" s="27">
        <v>73.414840020124544</v>
      </c>
      <c r="U49" s="27">
        <v>63.580330557709978</v>
      </c>
      <c r="V49" s="27">
        <v>62.420581833620709</v>
      </c>
      <c r="W49" s="27">
        <v>19.256263642930243</v>
      </c>
      <c r="X49" s="27">
        <v>22.415976140047484</v>
      </c>
      <c r="Y49" s="27">
        <v>16.582773270197563</v>
      </c>
      <c r="Z49" s="27">
        <v>53.536132081871742</v>
      </c>
      <c r="AA49" s="27">
        <v>22.375893788687442</v>
      </c>
      <c r="AB49" s="27">
        <v>2.3344778273914724</v>
      </c>
      <c r="AC49" s="27">
        <v>64.924108496110748</v>
      </c>
      <c r="AD49" s="27">
        <v>66.18318401366173</v>
      </c>
      <c r="AE49" s="27">
        <v>53.14502981413365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9.6253324834467033</v>
      </c>
      <c r="D50" s="21">
        <f t="shared" ref="D50:AE50" si="20">+D51+D52</f>
        <v>10.414099390353039</v>
      </c>
      <c r="E50" s="21">
        <f t="shared" si="20"/>
        <v>11.874949290387455</v>
      </c>
      <c r="F50" s="21">
        <f t="shared" si="20"/>
        <v>13.331867514660773</v>
      </c>
      <c r="G50" s="21">
        <f t="shared" si="20"/>
        <v>15.612841598353823</v>
      </c>
      <c r="H50" s="21">
        <f t="shared" si="20"/>
        <v>17.396924273373742</v>
      </c>
      <c r="I50" s="21">
        <f t="shared" si="20"/>
        <v>19.158133885014689</v>
      </c>
      <c r="J50" s="21">
        <f t="shared" si="20"/>
        <v>20.449882591590935</v>
      </c>
      <c r="K50" s="21">
        <f t="shared" si="20"/>
        <v>21.862123705317721</v>
      </c>
      <c r="L50" s="21">
        <f t="shared" si="20"/>
        <v>24.020726621393884</v>
      </c>
      <c r="M50" s="21">
        <f t="shared" si="20"/>
        <v>25.332895255120565</v>
      </c>
      <c r="N50" s="21">
        <f t="shared" si="20"/>
        <v>24.210623158689557</v>
      </c>
      <c r="O50" s="21">
        <f t="shared" si="20"/>
        <v>22.879681686470445</v>
      </c>
      <c r="P50" s="21">
        <f t="shared" si="20"/>
        <v>20.25498203306973</v>
      </c>
      <c r="Q50" s="21">
        <f t="shared" si="20"/>
        <v>19.783706949186126</v>
      </c>
      <c r="R50" s="21">
        <f t="shared" si="20"/>
        <v>20.98040016959791</v>
      </c>
      <c r="S50" s="21">
        <f t="shared" si="20"/>
        <v>17.601575219662752</v>
      </c>
      <c r="T50" s="21">
        <f t="shared" si="20"/>
        <v>14.545742232986251</v>
      </c>
      <c r="U50" s="21">
        <f t="shared" si="20"/>
        <v>14.138626678348604</v>
      </c>
      <c r="V50" s="21">
        <f t="shared" si="20"/>
        <v>14.763516592910609</v>
      </c>
      <c r="W50" s="21">
        <f t="shared" si="20"/>
        <v>14.035551159414636</v>
      </c>
      <c r="X50" s="21">
        <f t="shared" si="20"/>
        <v>12.687165779265946</v>
      </c>
      <c r="Y50" s="21">
        <f t="shared" si="20"/>
        <v>10.856376503472219</v>
      </c>
      <c r="Z50" s="21">
        <f t="shared" si="20"/>
        <v>12.052814888323228</v>
      </c>
      <c r="AA50" s="21">
        <f t="shared" si="20"/>
        <v>10.76172961779948</v>
      </c>
      <c r="AB50" s="21">
        <f t="shared" si="20"/>
        <v>9.7107783225825415</v>
      </c>
      <c r="AC50" s="21">
        <f t="shared" si="20"/>
        <v>9.8224919233687693</v>
      </c>
      <c r="AD50" s="21">
        <f t="shared" si="20"/>
        <v>9.607440941441725</v>
      </c>
      <c r="AE50" s="21">
        <f t="shared" si="20"/>
        <v>9.2386603932304148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9.6253324834467033</v>
      </c>
      <c r="D52" s="27">
        <v>10.414099390353039</v>
      </c>
      <c r="E52" s="27">
        <v>11.874949290387455</v>
      </c>
      <c r="F52" s="27">
        <v>13.331867514660773</v>
      </c>
      <c r="G52" s="27">
        <v>15.612841598353823</v>
      </c>
      <c r="H52" s="27">
        <v>17.396924273373742</v>
      </c>
      <c r="I52" s="27">
        <v>19.158133885014689</v>
      </c>
      <c r="J52" s="27">
        <v>20.449882591590935</v>
      </c>
      <c r="K52" s="27">
        <v>21.862123705317721</v>
      </c>
      <c r="L52" s="27">
        <v>24.020726621393884</v>
      </c>
      <c r="M52" s="27">
        <v>25.332895255120565</v>
      </c>
      <c r="N52" s="27">
        <v>24.210623158689557</v>
      </c>
      <c r="O52" s="27">
        <v>22.879681686470445</v>
      </c>
      <c r="P52" s="27">
        <v>20.25498203306973</v>
      </c>
      <c r="Q52" s="27">
        <v>19.783706949186126</v>
      </c>
      <c r="R52" s="27">
        <v>20.98040016959791</v>
      </c>
      <c r="S52" s="27">
        <v>17.601575219662752</v>
      </c>
      <c r="T52" s="27">
        <v>14.545742232986251</v>
      </c>
      <c r="U52" s="27">
        <v>14.138626678348604</v>
      </c>
      <c r="V52" s="27">
        <v>14.763516592910609</v>
      </c>
      <c r="W52" s="27">
        <v>14.035551159414636</v>
      </c>
      <c r="X52" s="27">
        <v>12.687165779265946</v>
      </c>
      <c r="Y52" s="27">
        <v>10.856376503472219</v>
      </c>
      <c r="Z52" s="27">
        <v>12.052814888323228</v>
      </c>
      <c r="AA52" s="27">
        <v>10.76172961779948</v>
      </c>
      <c r="AB52" s="27">
        <v>9.7107783225825415</v>
      </c>
      <c r="AC52" s="27">
        <v>9.8224919233687693</v>
      </c>
      <c r="AD52" s="27">
        <v>9.607440941441725</v>
      </c>
      <c r="AE52" s="27">
        <v>9.2386603932304148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424.96533662371633</v>
      </c>
      <c r="D53" s="21">
        <f t="shared" si="21"/>
        <v>456.75983944679422</v>
      </c>
      <c r="E53" s="21">
        <f t="shared" si="21"/>
        <v>498.89914850681214</v>
      </c>
      <c r="F53" s="21">
        <f t="shared" si="21"/>
        <v>541.01463550834887</v>
      </c>
      <c r="G53" s="21">
        <f t="shared" si="21"/>
        <v>500.48466768145295</v>
      </c>
      <c r="H53" s="21">
        <f t="shared" si="21"/>
        <v>497.88527041998185</v>
      </c>
      <c r="I53" s="21">
        <f t="shared" si="21"/>
        <v>503.8206013876453</v>
      </c>
      <c r="J53" s="21">
        <f t="shared" si="21"/>
        <v>555.61843607107721</v>
      </c>
      <c r="K53" s="21">
        <f t="shared" si="21"/>
        <v>511.00684956964966</v>
      </c>
      <c r="L53" s="21">
        <f t="shared" si="21"/>
        <v>536.49662759794614</v>
      </c>
      <c r="M53" s="21">
        <f t="shared" si="21"/>
        <v>539.75182234817896</v>
      </c>
      <c r="N53" s="21">
        <f t="shared" si="21"/>
        <v>535.77280702858138</v>
      </c>
      <c r="O53" s="21">
        <f t="shared" si="21"/>
        <v>512.07689096295383</v>
      </c>
      <c r="P53" s="21">
        <f t="shared" si="21"/>
        <v>437.13506290392792</v>
      </c>
      <c r="Q53" s="21">
        <f t="shared" si="21"/>
        <v>479.7133892080102</v>
      </c>
      <c r="R53" s="21">
        <f t="shared" si="21"/>
        <v>446.91668998602563</v>
      </c>
      <c r="S53" s="21">
        <f t="shared" si="21"/>
        <v>443.02849457146027</v>
      </c>
      <c r="T53" s="21">
        <f t="shared" si="21"/>
        <v>473.56005742659534</v>
      </c>
      <c r="U53" s="21">
        <f t="shared" si="21"/>
        <v>435.2220088270256</v>
      </c>
      <c r="V53" s="21">
        <f t="shared" si="21"/>
        <v>457.31704204251491</v>
      </c>
      <c r="W53" s="21">
        <f t="shared" si="21"/>
        <v>494.05472876419174</v>
      </c>
      <c r="X53" s="21">
        <f t="shared" si="21"/>
        <v>510.74119757615171</v>
      </c>
      <c r="Y53" s="21">
        <f t="shared" si="21"/>
        <v>482.03307859569611</v>
      </c>
      <c r="Z53" s="21">
        <f t="shared" si="21"/>
        <v>472.20341243716092</v>
      </c>
      <c r="AA53" s="21">
        <f t="shared" si="21"/>
        <v>452.43949209497936</v>
      </c>
      <c r="AB53" s="21">
        <f t="shared" si="21"/>
        <v>498.16674327971424</v>
      </c>
      <c r="AC53" s="21">
        <f t="shared" si="21"/>
        <v>497.14120836781541</v>
      </c>
      <c r="AD53" s="21">
        <f t="shared" si="21"/>
        <v>506.8721455320877</v>
      </c>
      <c r="AE53" s="21">
        <f t="shared" si="21"/>
        <v>555.13468518277625</v>
      </c>
    </row>
    <row r="54" spans="1:31" x14ac:dyDescent="0.2">
      <c r="A54" s="13" t="s">
        <v>117</v>
      </c>
      <c r="B54" s="4" t="s">
        <v>118</v>
      </c>
      <c r="C54" s="27">
        <v>9.1339670958383081</v>
      </c>
      <c r="D54" s="27">
        <v>9.6161571256555831</v>
      </c>
      <c r="E54" s="27">
        <v>10.500447538005423</v>
      </c>
      <c r="F54" s="27">
        <v>5.1676494077786561</v>
      </c>
      <c r="G54" s="27">
        <v>10.638164046269326</v>
      </c>
      <c r="H54" s="27">
        <v>10.644572561019435</v>
      </c>
      <c r="I54" s="27">
        <v>9.5760620110029304</v>
      </c>
      <c r="J54" s="27">
        <v>16.509170477286823</v>
      </c>
      <c r="K54" s="27">
        <v>9.4042731484344646</v>
      </c>
      <c r="L54" s="27">
        <v>10.927995691837749</v>
      </c>
      <c r="M54" s="27">
        <v>11.080302594544918</v>
      </c>
      <c r="N54" s="27">
        <v>9.7951578623855955</v>
      </c>
      <c r="O54" s="27">
        <v>11.554533442224509</v>
      </c>
      <c r="P54" s="27">
        <v>16.823801953559592</v>
      </c>
      <c r="Q54" s="27">
        <v>19.97507952667873</v>
      </c>
      <c r="R54" s="27">
        <v>16.827495675620078</v>
      </c>
      <c r="S54" s="27">
        <v>17.124915916231473</v>
      </c>
      <c r="T54" s="27">
        <v>19.626871481516524</v>
      </c>
      <c r="U54" s="27">
        <v>19.069120702503923</v>
      </c>
      <c r="V54" s="27">
        <v>19.677773313752237</v>
      </c>
      <c r="W54" s="27">
        <v>25.151229266984917</v>
      </c>
      <c r="X54" s="27">
        <v>24.589501540864443</v>
      </c>
      <c r="Y54" s="27">
        <v>24.529312109991835</v>
      </c>
      <c r="Z54" s="27">
        <v>18.698870155423482</v>
      </c>
      <c r="AA54" s="27">
        <v>19.718161701724696</v>
      </c>
      <c r="AB54" s="27">
        <v>19.04723386010496</v>
      </c>
      <c r="AC54" s="27">
        <v>27.349825249696529</v>
      </c>
      <c r="AD54" s="27">
        <v>32.681075723644327</v>
      </c>
      <c r="AE54" s="27">
        <v>33.627676256381228</v>
      </c>
    </row>
    <row r="55" spans="1:31" x14ac:dyDescent="0.2">
      <c r="A55" s="13" t="s">
        <v>119</v>
      </c>
      <c r="B55" s="4" t="s">
        <v>120</v>
      </c>
      <c r="C55" s="27">
        <v>358.34489138886863</v>
      </c>
      <c r="D55" s="27">
        <v>370.54710507718499</v>
      </c>
      <c r="E55" s="27">
        <v>426.52197398514494</v>
      </c>
      <c r="F55" s="27">
        <v>471.2406872560752</v>
      </c>
      <c r="G55" s="27">
        <v>449.54797241662936</v>
      </c>
      <c r="H55" s="27">
        <v>448.86497087763809</v>
      </c>
      <c r="I55" s="27">
        <v>412.00407869163752</v>
      </c>
      <c r="J55" s="27">
        <v>435.26656470454367</v>
      </c>
      <c r="K55" s="27">
        <v>416.62670175398381</v>
      </c>
      <c r="L55" s="27">
        <v>454.43273506821998</v>
      </c>
      <c r="M55" s="27">
        <v>471.2987393178949</v>
      </c>
      <c r="N55" s="27">
        <v>484.26508308323343</v>
      </c>
      <c r="O55" s="27">
        <v>451.20200660336758</v>
      </c>
      <c r="P55" s="27">
        <v>394.58359975494778</v>
      </c>
      <c r="Q55" s="27">
        <v>420.41746342992781</v>
      </c>
      <c r="R55" s="27">
        <v>404.88710732030103</v>
      </c>
      <c r="S55" s="27">
        <v>406.91493414295451</v>
      </c>
      <c r="T55" s="27">
        <v>434.80023779424567</v>
      </c>
      <c r="U55" s="27">
        <v>402.7630089972227</v>
      </c>
      <c r="V55" s="27">
        <v>423.40768842219848</v>
      </c>
      <c r="W55" s="27">
        <v>442.37806201135163</v>
      </c>
      <c r="X55" s="27">
        <v>451.25427956920805</v>
      </c>
      <c r="Y55" s="27">
        <v>426.78048206142665</v>
      </c>
      <c r="Z55" s="27">
        <v>425.57762529409837</v>
      </c>
      <c r="AA55" s="27">
        <v>406.10836808858664</v>
      </c>
      <c r="AB55" s="27">
        <v>462.66488124092518</v>
      </c>
      <c r="AC55" s="27">
        <v>445.80467585052935</v>
      </c>
      <c r="AD55" s="27">
        <v>455.73693723730599</v>
      </c>
      <c r="AE55" s="27">
        <v>481.62652240830687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57.486478139009378</v>
      </c>
      <c r="D56" s="21">
        <f t="shared" si="22"/>
        <v>76.596577243953647</v>
      </c>
      <c r="E56" s="21">
        <f t="shared" si="22"/>
        <v>61.876726983661804</v>
      </c>
      <c r="F56" s="21">
        <f t="shared" si="22"/>
        <v>64.606298844495015</v>
      </c>
      <c r="G56" s="21">
        <f t="shared" si="22"/>
        <v>40.298531218554302</v>
      </c>
      <c r="H56" s="21">
        <f t="shared" si="22"/>
        <v>38.375726981324327</v>
      </c>
      <c r="I56" s="21">
        <f t="shared" si="22"/>
        <v>82.24046068500482</v>
      </c>
      <c r="J56" s="21">
        <f t="shared" si="22"/>
        <v>103.84270088924667</v>
      </c>
      <c r="K56" s="21">
        <f t="shared" si="22"/>
        <v>84.975874667231366</v>
      </c>
      <c r="L56" s="21">
        <f t="shared" si="22"/>
        <v>71.135896837888367</v>
      </c>
      <c r="M56" s="21">
        <f t="shared" si="22"/>
        <v>57.372780435739166</v>
      </c>
      <c r="N56" s="21">
        <f t="shared" si="22"/>
        <v>41.712566082962354</v>
      </c>
      <c r="O56" s="21">
        <f t="shared" si="22"/>
        <v>49.32035091736175</v>
      </c>
      <c r="P56" s="21">
        <f t="shared" si="22"/>
        <v>25.727661195420499</v>
      </c>
      <c r="Q56" s="21">
        <f t="shared" si="22"/>
        <v>39.32084625140368</v>
      </c>
      <c r="R56" s="21">
        <f t="shared" si="22"/>
        <v>25.202086990104512</v>
      </c>
      <c r="S56" s="21">
        <f t="shared" si="22"/>
        <v>18.988644512274274</v>
      </c>
      <c r="T56" s="21">
        <f t="shared" si="22"/>
        <v>19.132948150833148</v>
      </c>
      <c r="U56" s="21">
        <f t="shared" si="22"/>
        <v>13.389879127298979</v>
      </c>
      <c r="V56" s="21">
        <f t="shared" si="22"/>
        <v>14.231580306564211</v>
      </c>
      <c r="W56" s="21">
        <f t="shared" si="22"/>
        <v>26.525437485855214</v>
      </c>
      <c r="X56" s="21">
        <f t="shared" si="22"/>
        <v>34.897416466079235</v>
      </c>
      <c r="Y56" s="21">
        <f t="shared" si="22"/>
        <v>30.723284424277601</v>
      </c>
      <c r="Z56" s="21">
        <f t="shared" si="22"/>
        <v>27.926916987639075</v>
      </c>
      <c r="AA56" s="21">
        <f t="shared" si="22"/>
        <v>26.612962304668049</v>
      </c>
      <c r="AB56" s="21">
        <f t="shared" si="22"/>
        <v>16.454628178684114</v>
      </c>
      <c r="AC56" s="21">
        <f t="shared" si="22"/>
        <v>23.986707267589505</v>
      </c>
      <c r="AD56" s="21">
        <f t="shared" si="22"/>
        <v>18.454132571137389</v>
      </c>
      <c r="AE56" s="21">
        <f t="shared" si="22"/>
        <v>39.880486518088155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0.73178850811944107</v>
      </c>
      <c r="D58" s="27">
        <v>0.94041214448912724</v>
      </c>
      <c r="E58" s="27">
        <v>0.85599406379220977</v>
      </c>
      <c r="F58" s="27">
        <v>0.96731732246352609</v>
      </c>
      <c r="G58" s="27">
        <v>0.80247545468465176</v>
      </c>
      <c r="H58" s="27">
        <v>0.91775204468214944</v>
      </c>
      <c r="I58" s="27">
        <v>1.0264023302107994</v>
      </c>
      <c r="J58" s="27">
        <v>1.1552760058432965</v>
      </c>
      <c r="K58" s="27">
        <v>1.330382759609142</v>
      </c>
      <c r="L58" s="27">
        <v>1.2407567844080289</v>
      </c>
      <c r="M58" s="27">
        <v>0.88140304016927462</v>
      </c>
      <c r="N58" s="27">
        <v>0.73050453234149615</v>
      </c>
      <c r="O58" s="27">
        <v>0.75032673905045444</v>
      </c>
      <c r="P58" s="27">
        <v>0.43337250141784811</v>
      </c>
      <c r="Q58" s="27">
        <v>0.42845766345061126</v>
      </c>
      <c r="R58" s="27">
        <v>0.41695890127166746</v>
      </c>
      <c r="S58" s="27">
        <v>0.45519060751856216</v>
      </c>
      <c r="T58" s="27">
        <v>0.43000949366751834</v>
      </c>
      <c r="U58" s="27">
        <v>0.27120283350359137</v>
      </c>
      <c r="V58" s="27">
        <v>0.27426092262235624</v>
      </c>
      <c r="W58" s="27">
        <v>0.25981774536508978</v>
      </c>
      <c r="X58" s="27">
        <v>0.30840359375209103</v>
      </c>
      <c r="Y58" s="27">
        <v>0.31188609745395685</v>
      </c>
      <c r="Z58" s="27">
        <v>0.33225009621082563</v>
      </c>
      <c r="AA58" s="27">
        <v>0.38078532965348399</v>
      </c>
      <c r="AB58" s="27">
        <v>0.30019808872177184</v>
      </c>
      <c r="AC58" s="27">
        <v>0.41662875685553408</v>
      </c>
      <c r="AD58" s="27">
        <v>0.28883920296326704</v>
      </c>
      <c r="AE58" s="27">
        <v>0.41276620398299929</v>
      </c>
    </row>
    <row r="59" spans="1:31" x14ac:dyDescent="0.2">
      <c r="A59" s="13" t="s">
        <v>127</v>
      </c>
      <c r="B59" s="4" t="s">
        <v>128</v>
      </c>
      <c r="C59" s="27">
        <v>56.754689630889935</v>
      </c>
      <c r="D59" s="27">
        <v>75.656165099464516</v>
      </c>
      <c r="E59" s="27">
        <v>61.020732919869594</v>
      </c>
      <c r="F59" s="27">
        <v>63.638981522031486</v>
      </c>
      <c r="G59" s="27">
        <v>39.496055763869649</v>
      </c>
      <c r="H59" s="27">
        <v>37.457974936642181</v>
      </c>
      <c r="I59" s="27">
        <v>81.21405835479402</v>
      </c>
      <c r="J59" s="27">
        <v>102.68742488340338</v>
      </c>
      <c r="K59" s="27">
        <v>83.64549190762223</v>
      </c>
      <c r="L59" s="27">
        <v>69.895140053480333</v>
      </c>
      <c r="M59" s="27">
        <v>56.491377395569891</v>
      </c>
      <c r="N59" s="27">
        <v>40.982061550620855</v>
      </c>
      <c r="O59" s="27">
        <v>48.570024178311293</v>
      </c>
      <c r="P59" s="27">
        <v>25.294288694002649</v>
      </c>
      <c r="Q59" s="27">
        <v>38.892388587953072</v>
      </c>
      <c r="R59" s="27">
        <v>24.785128088832845</v>
      </c>
      <c r="S59" s="27">
        <v>18.53345390475571</v>
      </c>
      <c r="T59" s="27">
        <v>18.702938657165628</v>
      </c>
      <c r="U59" s="27">
        <v>13.118676293795387</v>
      </c>
      <c r="V59" s="27">
        <v>13.957319383941854</v>
      </c>
      <c r="W59" s="27">
        <v>26.265619740490123</v>
      </c>
      <c r="X59" s="27">
        <v>34.589012872327146</v>
      </c>
      <c r="Y59" s="27">
        <v>30.411398326823644</v>
      </c>
      <c r="Z59" s="27">
        <v>27.59466689142825</v>
      </c>
      <c r="AA59" s="27">
        <v>26.232176975014564</v>
      </c>
      <c r="AB59" s="27">
        <v>16.154430089962343</v>
      </c>
      <c r="AC59" s="27">
        <v>23.570078510733971</v>
      </c>
      <c r="AD59" s="27">
        <v>18.165293368174122</v>
      </c>
      <c r="AE59" s="27">
        <v>39.467720314105158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1.467568520158647</v>
      </c>
      <c r="X60" s="21">
        <f t="shared" si="23"/>
        <v>1.4771482273968481</v>
      </c>
      <c r="Y60" s="21">
        <f t="shared" si="23"/>
        <v>7.9069773221146162</v>
      </c>
      <c r="Z60" s="21">
        <f t="shared" si="23"/>
        <v>9.537653513591609</v>
      </c>
      <c r="AA60" s="21">
        <f t="shared" si="23"/>
        <v>9.1178812945722871</v>
      </c>
      <c r="AB60" s="21">
        <f t="shared" si="23"/>
        <v>8.0394585266891934</v>
      </c>
      <c r="AC60" s="21">
        <f t="shared" si="23"/>
        <v>0.67709926032169809</v>
      </c>
      <c r="AD60" s="21">
        <f t="shared" si="23"/>
        <v>0.52846162363058935</v>
      </c>
      <c r="AE60" s="21">
        <f t="shared" si="23"/>
        <v>0.2029631923219235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1.467568520158647</v>
      </c>
      <c r="X62" s="21">
        <f t="shared" si="24"/>
        <v>1.4771482273968481</v>
      </c>
      <c r="Y62" s="21">
        <f t="shared" si="24"/>
        <v>7.9069773221146162</v>
      </c>
      <c r="Z62" s="21">
        <f t="shared" si="24"/>
        <v>9.537653513591609</v>
      </c>
      <c r="AA62" s="21">
        <f t="shared" si="24"/>
        <v>9.1178812945722871</v>
      </c>
      <c r="AB62" s="21">
        <f t="shared" si="24"/>
        <v>8.0394585266891934</v>
      </c>
      <c r="AC62" s="21">
        <f t="shared" si="24"/>
        <v>0.67709926032169809</v>
      </c>
      <c r="AD62" s="21">
        <f t="shared" si="24"/>
        <v>0.52846162363058935</v>
      </c>
      <c r="AE62" s="21">
        <f t="shared" si="24"/>
        <v>0.2029631923219235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1.467568520158647</v>
      </c>
      <c r="X63" s="27">
        <v>1.4771482273968481</v>
      </c>
      <c r="Y63" s="27">
        <v>7.9069773221146162</v>
      </c>
      <c r="Z63" s="27">
        <v>9.537653513591609</v>
      </c>
      <c r="AA63" s="27">
        <v>9.1178812945722871</v>
      </c>
      <c r="AB63" s="27">
        <v>8.0394585266891934</v>
      </c>
      <c r="AC63" s="27">
        <v>0.67709926032169809</v>
      </c>
      <c r="AD63" s="27">
        <v>0.52846162363058935</v>
      </c>
      <c r="AE63" s="27">
        <v>0.2029631923219235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3.7129094182806317</v>
      </c>
      <c r="D67" s="21">
        <f t="shared" si="25"/>
        <v>2.7979879592792116</v>
      </c>
      <c r="E67" s="21">
        <f t="shared" si="25"/>
        <v>3.1249742104740008</v>
      </c>
      <c r="F67" s="21">
        <f t="shared" si="25"/>
        <v>3.0467498410075251</v>
      </c>
      <c r="G67" s="21">
        <f t="shared" si="25"/>
        <v>3.400459469173958</v>
      </c>
      <c r="H67" s="21">
        <f t="shared" si="25"/>
        <v>3.2525248438606624</v>
      </c>
      <c r="I67" s="21">
        <f t="shared" si="25"/>
        <v>3.2592372897715598</v>
      </c>
      <c r="J67" s="21">
        <f t="shared" si="25"/>
        <v>3.4375524037193923</v>
      </c>
      <c r="K67" s="21">
        <f t="shared" si="25"/>
        <v>3.1040298377095339</v>
      </c>
      <c r="L67" s="21">
        <f t="shared" si="25"/>
        <v>3.5138873461115923</v>
      </c>
      <c r="M67" s="21">
        <f t="shared" si="25"/>
        <v>3.8345269207344543</v>
      </c>
      <c r="N67" s="21">
        <f t="shared" si="25"/>
        <v>4.0704295398635013</v>
      </c>
      <c r="O67" s="21">
        <f t="shared" si="25"/>
        <v>4.0013487194229116</v>
      </c>
      <c r="P67" s="21">
        <f t="shared" si="25"/>
        <v>3.4637649298729456</v>
      </c>
      <c r="Q67" s="21">
        <f t="shared" si="25"/>
        <v>3.3703854210183142</v>
      </c>
      <c r="R67" s="21">
        <f t="shared" si="25"/>
        <v>3.6488492882165766</v>
      </c>
      <c r="S67" s="21">
        <f t="shared" si="25"/>
        <v>3.4912696184664305</v>
      </c>
      <c r="T67" s="21">
        <f t="shared" si="25"/>
        <v>3.3758534349326097</v>
      </c>
      <c r="U67" s="21">
        <f t="shared" si="25"/>
        <v>3.3686803259926243</v>
      </c>
      <c r="V67" s="21">
        <f t="shared" si="25"/>
        <v>3.993977868348376</v>
      </c>
      <c r="W67" s="21">
        <f t="shared" si="25"/>
        <v>3.1922650017673373</v>
      </c>
      <c r="X67" s="21">
        <f t="shared" si="25"/>
        <v>2.6272341667054779</v>
      </c>
      <c r="Y67" s="21">
        <f t="shared" si="25"/>
        <v>2.0877927073670874</v>
      </c>
      <c r="Z67" s="21">
        <f t="shared" si="25"/>
        <v>1.680703223859737</v>
      </c>
      <c r="AA67" s="21">
        <f t="shared" si="25"/>
        <v>1.3843780140214039</v>
      </c>
      <c r="AB67" s="21">
        <f t="shared" si="25"/>
        <v>1.7152778870775367</v>
      </c>
      <c r="AC67" s="21">
        <f t="shared" si="25"/>
        <v>2.0453047731305487</v>
      </c>
      <c r="AD67" s="21">
        <f t="shared" si="25"/>
        <v>2.0888577668128527</v>
      </c>
      <c r="AE67" s="21">
        <f t="shared" si="25"/>
        <v>2.1288716044783533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3.7129094182806317</v>
      </c>
      <c r="D80" s="21">
        <f t="shared" si="31"/>
        <v>2.7979879592792116</v>
      </c>
      <c r="E80" s="21">
        <f t="shared" si="31"/>
        <v>3.1249742104740008</v>
      </c>
      <c r="F80" s="21">
        <f t="shared" si="31"/>
        <v>3.0467498410075251</v>
      </c>
      <c r="G80" s="21">
        <f t="shared" si="31"/>
        <v>3.400459469173958</v>
      </c>
      <c r="H80" s="21">
        <f t="shared" si="31"/>
        <v>3.2525248438606624</v>
      </c>
      <c r="I80" s="21">
        <f t="shared" si="31"/>
        <v>3.2592372897715598</v>
      </c>
      <c r="J80" s="21">
        <f t="shared" si="31"/>
        <v>3.4375524037193923</v>
      </c>
      <c r="K80" s="21">
        <f t="shared" si="31"/>
        <v>3.1040298377095339</v>
      </c>
      <c r="L80" s="21">
        <f t="shared" si="31"/>
        <v>3.5138873461115923</v>
      </c>
      <c r="M80" s="21">
        <f t="shared" si="31"/>
        <v>3.8345269207344543</v>
      </c>
      <c r="N80" s="21">
        <f t="shared" si="31"/>
        <v>4.0704295398635013</v>
      </c>
      <c r="O80" s="21">
        <f t="shared" si="31"/>
        <v>4.0013487194229116</v>
      </c>
      <c r="P80" s="21">
        <f t="shared" si="31"/>
        <v>3.4637649298729456</v>
      </c>
      <c r="Q80" s="21">
        <f t="shared" si="31"/>
        <v>3.3703854210183142</v>
      </c>
      <c r="R80" s="21">
        <f t="shared" si="31"/>
        <v>3.6488492882165766</v>
      </c>
      <c r="S80" s="21">
        <f t="shared" si="31"/>
        <v>3.4912696184664305</v>
      </c>
      <c r="T80" s="21">
        <f t="shared" si="31"/>
        <v>3.3758534349326097</v>
      </c>
      <c r="U80" s="21">
        <f t="shared" si="31"/>
        <v>3.3686803259926243</v>
      </c>
      <c r="V80" s="21">
        <f t="shared" si="31"/>
        <v>3.993977868348376</v>
      </c>
      <c r="W80" s="21">
        <f t="shared" si="31"/>
        <v>3.1922650017673373</v>
      </c>
      <c r="X80" s="21">
        <f t="shared" si="31"/>
        <v>2.6272341667054779</v>
      </c>
      <c r="Y80" s="21">
        <f t="shared" si="31"/>
        <v>2.0877927073670874</v>
      </c>
      <c r="Z80" s="21">
        <f t="shared" si="31"/>
        <v>1.680703223859737</v>
      </c>
      <c r="AA80" s="21">
        <f t="shared" si="31"/>
        <v>1.3843780140214039</v>
      </c>
      <c r="AB80" s="21">
        <f t="shared" si="31"/>
        <v>1.7152778870775367</v>
      </c>
      <c r="AC80" s="21">
        <f t="shared" si="31"/>
        <v>2.0453047731305487</v>
      </c>
      <c r="AD80" s="21">
        <f t="shared" si="31"/>
        <v>2.0888577668128527</v>
      </c>
      <c r="AE80" s="21">
        <f t="shared" si="31"/>
        <v>2.1288716044783533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0.11204402913600092</v>
      </c>
      <c r="D81" s="21">
        <f t="shared" si="32"/>
        <v>0.102493079279212</v>
      </c>
      <c r="E81" s="21">
        <f t="shared" si="32"/>
        <v>8.3827450474000906E-2</v>
      </c>
      <c r="F81" s="21">
        <f t="shared" si="32"/>
        <v>7.9145161007525056E-2</v>
      </c>
      <c r="G81" s="21">
        <f t="shared" si="32"/>
        <v>8.0053589173958051E-2</v>
      </c>
      <c r="H81" s="21">
        <f t="shared" si="32"/>
        <v>5.6478563860662891E-2</v>
      </c>
      <c r="I81" s="21">
        <f t="shared" si="32"/>
        <v>4.9220969771560111E-2</v>
      </c>
      <c r="J81" s="21">
        <f t="shared" si="32"/>
        <v>3.6854312519392161E-2</v>
      </c>
      <c r="K81" s="21">
        <f t="shared" si="32"/>
        <v>3.3155597709533795E-2</v>
      </c>
      <c r="L81" s="21">
        <f t="shared" si="32"/>
        <v>3.272470611159245E-2</v>
      </c>
      <c r="M81" s="21">
        <f t="shared" si="32"/>
        <v>3.675108073445392E-2</v>
      </c>
      <c r="N81" s="21">
        <f t="shared" si="32"/>
        <v>3.4851219863501037E-2</v>
      </c>
      <c r="O81" s="21">
        <f t="shared" si="32"/>
        <v>2.9035719422911742E-2</v>
      </c>
      <c r="P81" s="21">
        <f t="shared" si="32"/>
        <v>2.380076987294576E-2</v>
      </c>
      <c r="Q81" s="21">
        <f t="shared" si="32"/>
        <v>2.3386187991327613E-2</v>
      </c>
      <c r="R81" s="21">
        <f t="shared" si="32"/>
        <v>2.3066879698499531E-2</v>
      </c>
      <c r="S81" s="21">
        <f t="shared" si="32"/>
        <v>2.1798557551816835E-2</v>
      </c>
      <c r="T81" s="21">
        <f t="shared" si="32"/>
        <v>1.3928689981601185E-2</v>
      </c>
      <c r="U81" s="21">
        <f t="shared" si="32"/>
        <v>1.7046706383142013E-2</v>
      </c>
      <c r="V81" s="21">
        <f t="shared" si="32"/>
        <v>1.531872769430033E-2</v>
      </c>
      <c r="W81" s="21">
        <f t="shared" si="32"/>
        <v>1.3543247583494589E-2</v>
      </c>
      <c r="X81" s="21">
        <f t="shared" si="32"/>
        <v>1.10672276391052E-2</v>
      </c>
      <c r="Y81" s="21">
        <f t="shared" si="32"/>
        <v>2.1852121801017029E-2</v>
      </c>
      <c r="Z81" s="21">
        <f t="shared" si="32"/>
        <v>2.2201341642725889E-2</v>
      </c>
      <c r="AA81" s="21">
        <f t="shared" si="32"/>
        <v>1.918847958475137E-2</v>
      </c>
      <c r="AB81" s="21">
        <f t="shared" si="32"/>
        <v>1.5897646681292101E-2</v>
      </c>
      <c r="AC81" s="21">
        <f t="shared" si="32"/>
        <v>1.5448612786192835E-2</v>
      </c>
      <c r="AD81" s="21">
        <f t="shared" si="32"/>
        <v>9.8366600311498992E-3</v>
      </c>
      <c r="AE81" s="21">
        <f t="shared" si="32"/>
        <v>9.3859713916808144E-3</v>
      </c>
    </row>
    <row r="82" spans="1:31" x14ac:dyDescent="0.2">
      <c r="A82" s="13" t="s">
        <v>168</v>
      </c>
      <c r="B82" s="4" t="s">
        <v>169</v>
      </c>
      <c r="C82" s="27">
        <v>1.1726704637247812E-4</v>
      </c>
      <c r="D82" s="27">
        <v>1.0725660789098607E-4</v>
      </c>
      <c r="E82" s="27">
        <v>8.7680811696674949E-5</v>
      </c>
      <c r="F82" s="27">
        <v>8.2757557563973948E-5</v>
      </c>
      <c r="G82" s="27">
        <v>8.3695320255916991E-5</v>
      </c>
      <c r="H82" s="27">
        <v>5.8961829255919121E-5</v>
      </c>
      <c r="I82" s="27">
        <v>5.1342507383881848E-5</v>
      </c>
      <c r="J82" s="27">
        <v>3.8363871727390073E-5</v>
      </c>
      <c r="K82" s="27">
        <v>3.4462778928906994E-5</v>
      </c>
      <c r="L82" s="27">
        <v>3.3993897582935472E-5</v>
      </c>
      <c r="M82" s="27">
        <v>3.8213829696679194E-5</v>
      </c>
      <c r="N82" s="27">
        <v>3.6221083976300209E-5</v>
      </c>
      <c r="O82" s="27">
        <v>3.01256264786704E-5</v>
      </c>
      <c r="P82" s="27">
        <v>2.4616270663504995E-5</v>
      </c>
      <c r="Q82" s="27">
        <v>2.4180572359912404E-5</v>
      </c>
      <c r="R82" s="27">
        <v>2.3823556959815397E-5</v>
      </c>
      <c r="S82" s="27">
        <v>2.2454385332165995E-5</v>
      </c>
      <c r="T82" s="27">
        <v>1.4338761981171872E-5</v>
      </c>
      <c r="U82" s="27">
        <v>1.7547726641128585E-5</v>
      </c>
      <c r="V82" s="27">
        <v>1.585992729469163E-5</v>
      </c>
      <c r="W82" s="27">
        <v>1.4067010281142961E-5</v>
      </c>
      <c r="X82" s="27">
        <v>1.1501520154673147E-5</v>
      </c>
      <c r="Y82" s="27">
        <v>2.2770549715919947E-5</v>
      </c>
      <c r="Z82" s="27">
        <v>2.3130355796376865E-5</v>
      </c>
      <c r="AA82" s="27">
        <v>1.9989635699859053E-5</v>
      </c>
      <c r="AB82" s="27">
        <v>1.6529957541964468E-5</v>
      </c>
      <c r="AC82" s="27">
        <v>1.6038136419856542E-5</v>
      </c>
      <c r="AD82" s="27">
        <v>1.0189220148784958E-5</v>
      </c>
      <c r="AE82" s="27">
        <v>9.7087958585360805E-6</v>
      </c>
    </row>
    <row r="83" spans="1:31" x14ac:dyDescent="0.2">
      <c r="A83" s="13" t="s">
        <v>170</v>
      </c>
      <c r="B83" s="4" t="s">
        <v>171</v>
      </c>
      <c r="C83" s="27">
        <v>2.6453263949140415E-3</v>
      </c>
      <c r="D83" s="27">
        <v>2.4195095268431739E-3</v>
      </c>
      <c r="E83" s="27">
        <v>1.9779159847854578E-3</v>
      </c>
      <c r="F83" s="27">
        <v>1.866856531094296E-3</v>
      </c>
      <c r="G83" s="27">
        <v>1.8880107127497556E-3</v>
      </c>
      <c r="H83" s="27">
        <v>1.3300691715870125E-3</v>
      </c>
      <c r="I83" s="27">
        <v>1.1581914456364048E-3</v>
      </c>
      <c r="J83" s="27">
        <v>8.6541757152484573E-4</v>
      </c>
      <c r="K83" s="27">
        <v>7.7741617583813459E-4</v>
      </c>
      <c r="L83" s="27">
        <v>7.6683908501040481E-4</v>
      </c>
      <c r="M83" s="27">
        <v>8.6203290245997252E-4</v>
      </c>
      <c r="N83" s="27">
        <v>8.1708026644212106E-4</v>
      </c>
      <c r="O83" s="27">
        <v>6.7957808568163466E-4</v>
      </c>
      <c r="P83" s="27">
        <v>5.5529726845581038E-4</v>
      </c>
      <c r="Q83" s="27">
        <v>5.4546872532825657E-4</v>
      </c>
      <c r="R83" s="27">
        <v>5.3741512211676599E-4</v>
      </c>
      <c r="S83" s="27">
        <v>5.0652915749304695E-4</v>
      </c>
      <c r="T83" s="27">
        <v>3.2345579352876087E-4</v>
      </c>
      <c r="U83" s="27">
        <v>3.9584406609057508E-4</v>
      </c>
      <c r="V83" s="27">
        <v>3.5777045292676465E-4</v>
      </c>
      <c r="W83" s="27">
        <v>3.173255807606668E-4</v>
      </c>
      <c r="X83" s="27">
        <v>2.5945289651239424E-4</v>
      </c>
      <c r="Y83" s="27">
        <v>5.1366123777772904E-4</v>
      </c>
      <c r="Z83" s="27">
        <v>5.2177779354617589E-4</v>
      </c>
      <c r="AA83" s="27">
        <v>4.5092899136891352E-4</v>
      </c>
      <c r="AB83" s="27">
        <v>3.7288508873733794E-4</v>
      </c>
      <c r="AC83" s="27">
        <v>3.6179051923862434E-4</v>
      </c>
      <c r="AD83" s="27">
        <v>2.2984984986793974E-4</v>
      </c>
      <c r="AE83" s="27">
        <v>2.1901237169255814E-4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0.10928143569471441</v>
      </c>
      <c r="D84" s="21">
        <f t="shared" si="33"/>
        <v>9.9966313144477847E-2</v>
      </c>
      <c r="E84" s="21">
        <f t="shared" si="33"/>
        <v>8.1761853677518773E-2</v>
      </c>
      <c r="F84" s="21">
        <f t="shared" si="33"/>
        <v>7.7195546918866792E-2</v>
      </c>
      <c r="G84" s="21">
        <f t="shared" si="33"/>
        <v>7.8081883140952379E-2</v>
      </c>
      <c r="H84" s="21">
        <f t="shared" si="33"/>
        <v>5.5089532859819962E-2</v>
      </c>
      <c r="I84" s="21">
        <f t="shared" si="33"/>
        <v>4.8011435818539824E-2</v>
      </c>
      <c r="J84" s="21">
        <f t="shared" si="33"/>
        <v>3.5950531076139929E-2</v>
      </c>
      <c r="K84" s="21">
        <f t="shared" si="33"/>
        <v>3.2343718754766757E-2</v>
      </c>
      <c r="L84" s="21">
        <f t="shared" si="33"/>
        <v>3.1923873128999108E-2</v>
      </c>
      <c r="M84" s="21">
        <f t="shared" si="33"/>
        <v>3.5850834002297265E-2</v>
      </c>
      <c r="N84" s="21">
        <f t="shared" si="33"/>
        <v>3.3997918513082613E-2</v>
      </c>
      <c r="O84" s="21">
        <f t="shared" si="33"/>
        <v>2.8326015710751436E-2</v>
      </c>
      <c r="P84" s="21">
        <f t="shared" si="33"/>
        <v>2.3220856333826444E-2</v>
      </c>
      <c r="Q84" s="21">
        <f t="shared" si="33"/>
        <v>2.2816538693639445E-2</v>
      </c>
      <c r="R84" s="21">
        <f t="shared" si="33"/>
        <v>2.2505641019422949E-2</v>
      </c>
      <c r="S84" s="21">
        <f t="shared" si="33"/>
        <v>2.1269574008991623E-2</v>
      </c>
      <c r="T84" s="21">
        <f t="shared" si="33"/>
        <v>1.3590895426091253E-2</v>
      </c>
      <c r="U84" s="21">
        <f t="shared" si="33"/>
        <v>1.6633314590410311E-2</v>
      </c>
      <c r="V84" s="21">
        <f t="shared" si="33"/>
        <v>1.4945097314078873E-2</v>
      </c>
      <c r="W84" s="21">
        <f t="shared" si="33"/>
        <v>1.321185499245278E-2</v>
      </c>
      <c r="X84" s="21">
        <f t="shared" si="33"/>
        <v>1.0796273222438132E-2</v>
      </c>
      <c r="Y84" s="21">
        <f t="shared" si="33"/>
        <v>2.1315690013523379E-2</v>
      </c>
      <c r="Z84" s="21">
        <f t="shared" si="33"/>
        <v>2.1656433493383337E-2</v>
      </c>
      <c r="AA84" s="21">
        <f t="shared" si="33"/>
        <v>1.8717560957682598E-2</v>
      </c>
      <c r="AB84" s="21">
        <f t="shared" si="33"/>
        <v>1.5508231635012797E-2</v>
      </c>
      <c r="AC84" s="21">
        <f t="shared" si="33"/>
        <v>1.5070784130534354E-2</v>
      </c>
      <c r="AD84" s="21">
        <f t="shared" si="33"/>
        <v>9.5966209611331749E-3</v>
      </c>
      <c r="AE84" s="21">
        <f t="shared" si="33"/>
        <v>9.1572502241297205E-3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0.10908562453253778</v>
      </c>
      <c r="D86" s="27">
        <v>9.9773588735801E-2</v>
      </c>
      <c r="E86" s="27">
        <v>8.1563545764348794E-2</v>
      </c>
      <c r="F86" s="27">
        <v>7.6983774478115288E-2</v>
      </c>
      <c r="G86" s="27">
        <v>7.7856111865969288E-2</v>
      </c>
      <c r="H86" s="27">
        <v>5.4848213261320104E-2</v>
      </c>
      <c r="I86" s="27">
        <v>4.7760471985006374E-2</v>
      </c>
      <c r="J86" s="27">
        <v>3.568732253710704E-2</v>
      </c>
      <c r="K86" s="27">
        <v>3.2058399003634414E-2</v>
      </c>
      <c r="L86" s="27">
        <v>3.1622230309707414E-2</v>
      </c>
      <c r="M86" s="27">
        <v>3.5547748555050405E-2</v>
      </c>
      <c r="N86" s="27">
        <v>3.369403160586066E-2</v>
      </c>
      <c r="O86" s="27">
        <v>2.8023838584809679E-2</v>
      </c>
      <c r="P86" s="27">
        <v>2.2898856431167441E-2</v>
      </c>
      <c r="Q86" s="27">
        <v>2.2493555683639446E-2</v>
      </c>
      <c r="R86" s="27">
        <v>2.2161448334711998E-2</v>
      </c>
      <c r="S86" s="27">
        <v>2.0887800308991622E-2</v>
      </c>
      <c r="T86" s="27">
        <v>1.3338383238299417E-2</v>
      </c>
      <c r="U86" s="27">
        <v>1.632346664291031E-2</v>
      </c>
      <c r="V86" s="27">
        <v>1.4753420739248025E-2</v>
      </c>
      <c r="W86" s="27">
        <v>1.3085590959202755E-2</v>
      </c>
      <c r="X86" s="27">
        <v>1.0699088515975019E-2</v>
      </c>
      <c r="Y86" s="27">
        <v>2.1181906712483673E-2</v>
      </c>
      <c r="Z86" s="27">
        <v>2.151661004314127E-2</v>
      </c>
      <c r="AA86" s="27">
        <v>1.859500995335726E-2</v>
      </c>
      <c r="AB86" s="27">
        <v>1.5376704690199503E-2</v>
      </c>
      <c r="AC86" s="27">
        <v>1.4919196669633993E-2</v>
      </c>
      <c r="AD86" s="27">
        <v>9.4783443244511236E-3</v>
      </c>
      <c r="AE86" s="27">
        <v>9.0314380079405416E-3</v>
      </c>
    </row>
    <row r="87" spans="1:31" x14ac:dyDescent="0.2">
      <c r="A87" s="13" t="s">
        <v>178</v>
      </c>
      <c r="B87" s="4" t="s">
        <v>72</v>
      </c>
      <c r="C87" s="27">
        <v>1.9581116217662573E-4</v>
      </c>
      <c r="D87" s="27">
        <v>1.9272440867684889E-4</v>
      </c>
      <c r="E87" s="27">
        <v>1.9830791316998188E-4</v>
      </c>
      <c r="F87" s="27">
        <v>2.1177244075150833E-4</v>
      </c>
      <c r="G87" s="27">
        <v>2.2577127498309537E-4</v>
      </c>
      <c r="H87" s="27">
        <v>2.4131959849985808E-4</v>
      </c>
      <c r="I87" s="27">
        <v>2.509638335334514E-4</v>
      </c>
      <c r="J87" s="27">
        <v>2.6320853903288958E-4</v>
      </c>
      <c r="K87" s="27">
        <v>2.8531975113234629E-4</v>
      </c>
      <c r="L87" s="27">
        <v>3.0164281929169679E-4</v>
      </c>
      <c r="M87" s="27">
        <v>3.0308544724686034E-4</v>
      </c>
      <c r="N87" s="27">
        <v>3.0388690722195122E-4</v>
      </c>
      <c r="O87" s="27">
        <v>3.0217712594175739E-4</v>
      </c>
      <c r="P87" s="27">
        <v>3.2199990265900468E-4</v>
      </c>
      <c r="Q87" s="27">
        <v>3.2298300999999995E-4</v>
      </c>
      <c r="R87" s="27">
        <v>3.441926847109501E-4</v>
      </c>
      <c r="S87" s="27">
        <v>3.8177370000000004E-4</v>
      </c>
      <c r="T87" s="27">
        <v>2.5251218779183588E-4</v>
      </c>
      <c r="U87" s="27">
        <v>3.0984794750000004E-4</v>
      </c>
      <c r="V87" s="27">
        <v>1.9167657483084858E-4</v>
      </c>
      <c r="W87" s="27">
        <v>1.2626403325002522E-4</v>
      </c>
      <c r="X87" s="27">
        <v>9.7184706463113551E-5</v>
      </c>
      <c r="Y87" s="27">
        <v>1.3378330103970684E-4</v>
      </c>
      <c r="Z87" s="27">
        <v>1.3982345024206495E-4</v>
      </c>
      <c r="AA87" s="27">
        <v>1.2255100432533801E-4</v>
      </c>
      <c r="AB87" s="27">
        <v>1.3152694481329379E-4</v>
      </c>
      <c r="AC87" s="27">
        <v>1.5158746090036048E-4</v>
      </c>
      <c r="AD87" s="27">
        <v>1.182766366820512E-4</v>
      </c>
      <c r="AE87" s="27">
        <v>1.2581221618917851E-4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3.6008653891446309</v>
      </c>
      <c r="D91" s="21">
        <f t="shared" si="34"/>
        <v>2.6954948799999996</v>
      </c>
      <c r="E91" s="21">
        <f t="shared" si="34"/>
        <v>3.0411467599999997</v>
      </c>
      <c r="F91" s="21">
        <f t="shared" si="34"/>
        <v>2.96760468</v>
      </c>
      <c r="G91" s="21">
        <f t="shared" si="34"/>
        <v>3.32040588</v>
      </c>
      <c r="H91" s="21">
        <f t="shared" si="34"/>
        <v>3.1960462799999996</v>
      </c>
      <c r="I91" s="21">
        <f t="shared" si="34"/>
        <v>3.2100163199999998</v>
      </c>
      <c r="J91" s="21">
        <f t="shared" si="34"/>
        <v>3.4006980912000002</v>
      </c>
      <c r="K91" s="21">
        <f t="shared" si="34"/>
        <v>3.0708742400000002</v>
      </c>
      <c r="L91" s="21">
        <f t="shared" si="34"/>
        <v>3.48116264</v>
      </c>
      <c r="M91" s="21">
        <f t="shared" si="34"/>
        <v>3.7977758400000003</v>
      </c>
      <c r="N91" s="21">
        <f t="shared" si="34"/>
        <v>4.0355783199999999</v>
      </c>
      <c r="O91" s="21">
        <f t="shared" si="34"/>
        <v>3.9723129999999998</v>
      </c>
      <c r="P91" s="21">
        <f t="shared" si="34"/>
        <v>3.4399641599999997</v>
      </c>
      <c r="Q91" s="21">
        <f t="shared" si="34"/>
        <v>3.3469992330269864</v>
      </c>
      <c r="R91" s="21">
        <f t="shared" si="34"/>
        <v>3.6257824085180772</v>
      </c>
      <c r="S91" s="21">
        <f t="shared" si="34"/>
        <v>3.4694710609146138</v>
      </c>
      <c r="T91" s="21">
        <f t="shared" si="34"/>
        <v>3.3619247449510086</v>
      </c>
      <c r="U91" s="21">
        <f t="shared" si="34"/>
        <v>3.3516336196094825</v>
      </c>
      <c r="V91" s="21">
        <f t="shared" si="34"/>
        <v>3.9786591406540754</v>
      </c>
      <c r="W91" s="21">
        <f t="shared" si="34"/>
        <v>3.1787217541838428</v>
      </c>
      <c r="X91" s="21">
        <f t="shared" si="34"/>
        <v>2.6161669390663729</v>
      </c>
      <c r="Y91" s="21">
        <f t="shared" si="34"/>
        <v>2.0659405855660706</v>
      </c>
      <c r="Z91" s="21">
        <f t="shared" si="34"/>
        <v>1.6585018822170112</v>
      </c>
      <c r="AA91" s="21">
        <f t="shared" si="34"/>
        <v>1.3651895344366525</v>
      </c>
      <c r="AB91" s="21">
        <f t="shared" si="34"/>
        <v>1.6993802403962446</v>
      </c>
      <c r="AC91" s="21">
        <f t="shared" si="34"/>
        <v>2.0298561603443557</v>
      </c>
      <c r="AD91" s="21">
        <f t="shared" si="34"/>
        <v>2.079021106781703</v>
      </c>
      <c r="AE91" s="21">
        <f t="shared" si="34"/>
        <v>2.1194856330866725</v>
      </c>
    </row>
    <row r="92" spans="1:31" x14ac:dyDescent="0.2">
      <c r="A92" s="13" t="s">
        <v>187</v>
      </c>
      <c r="B92" s="4" t="s">
        <v>169</v>
      </c>
      <c r="C92" s="27">
        <v>1.2263783320843592E-2</v>
      </c>
      <c r="D92" s="27">
        <v>9.2144000000000011E-3</v>
      </c>
      <c r="E92" s="27">
        <v>1.0394800000000001E-2</v>
      </c>
      <c r="F92" s="27">
        <v>1.01452E-2</v>
      </c>
      <c r="G92" s="27">
        <v>1.1362000000000001E-2</v>
      </c>
      <c r="H92" s="27">
        <v>1.09356E-2</v>
      </c>
      <c r="I92" s="27">
        <v>1.09824E-2</v>
      </c>
      <c r="J92" s="27">
        <v>1.1580400000000001E-2</v>
      </c>
      <c r="K92" s="27">
        <v>1.03584E-2</v>
      </c>
      <c r="L92" s="27">
        <v>1.1679200000000001E-2</v>
      </c>
      <c r="M92" s="27">
        <v>1.26672E-2</v>
      </c>
      <c r="N92" s="27">
        <v>1.34264E-2</v>
      </c>
      <c r="O92" s="27">
        <v>1.3202800000000001E-2</v>
      </c>
      <c r="P92" s="27">
        <v>1.1315200000000001E-2</v>
      </c>
      <c r="Q92" s="27">
        <v>1.0942734399999999E-2</v>
      </c>
      <c r="R92" s="27">
        <v>1.1928758400000001E-2</v>
      </c>
      <c r="S92" s="27">
        <v>1.14340876E-2</v>
      </c>
      <c r="T92" s="27">
        <v>1.073418247062225E-2</v>
      </c>
      <c r="U92" s="27">
        <v>1.0963856170054598E-2</v>
      </c>
      <c r="V92" s="27">
        <v>1.3120088333063223E-2</v>
      </c>
      <c r="W92" s="27">
        <v>1.0130367000000001E-2</v>
      </c>
      <c r="X92" s="27">
        <v>8.2236485851993404E-3</v>
      </c>
      <c r="Y92" s="27">
        <v>6.4045722011285677E-3</v>
      </c>
      <c r="Z92" s="27">
        <v>5.019816957803647E-3</v>
      </c>
      <c r="AA92" s="27">
        <v>4.1087671458080004E-3</v>
      </c>
      <c r="AB92" s="27">
        <v>5.2337112762261603E-3</v>
      </c>
      <c r="AC92" s="27">
        <v>6.2641422880116227E-3</v>
      </c>
      <c r="AD92" s="27">
        <v>6.3731594071558297E-3</v>
      </c>
      <c r="AE92" s="27">
        <v>6.4973335730510486E-3</v>
      </c>
    </row>
    <row r="93" spans="1:31" x14ac:dyDescent="0.2">
      <c r="A93" s="13" t="s">
        <v>188</v>
      </c>
      <c r="B93" s="4" t="s">
        <v>171</v>
      </c>
      <c r="C93" s="27">
        <v>3.3017878171501978</v>
      </c>
      <c r="D93" s="27">
        <v>2.4807999999999999</v>
      </c>
      <c r="E93" s="27">
        <v>2.7986</v>
      </c>
      <c r="F93" s="27">
        <v>2.7313999999999998</v>
      </c>
      <c r="G93" s="27">
        <v>3.0590000000000002</v>
      </c>
      <c r="H93" s="27">
        <v>2.9441999999999999</v>
      </c>
      <c r="I93" s="27">
        <v>2.9567999999999999</v>
      </c>
      <c r="J93" s="27">
        <v>3.1177999999999999</v>
      </c>
      <c r="K93" s="27">
        <v>2.7888000000000002</v>
      </c>
      <c r="L93" s="27">
        <v>3.1444000000000001</v>
      </c>
      <c r="M93" s="27">
        <v>3.4104000000000001</v>
      </c>
      <c r="N93" s="27">
        <v>3.6147999999999998</v>
      </c>
      <c r="O93" s="27">
        <v>3.5545999999999998</v>
      </c>
      <c r="P93" s="27">
        <v>3.0463999999999998</v>
      </c>
      <c r="Q93" s="27">
        <v>2.9461207999999997</v>
      </c>
      <c r="R93" s="27">
        <v>3.2115888000000004</v>
      </c>
      <c r="S93" s="27">
        <v>3.0784081999999997</v>
      </c>
      <c r="T93" s="27">
        <v>2.8899722036290667</v>
      </c>
      <c r="U93" s="27">
        <v>2.9518074303993145</v>
      </c>
      <c r="V93" s="27">
        <v>3.5323314742862522</v>
      </c>
      <c r="W93" s="27">
        <v>2.7274064999999998</v>
      </c>
      <c r="X93" s="27">
        <v>2.2140592344767454</v>
      </c>
      <c r="Y93" s="27">
        <v>1.7243079003038451</v>
      </c>
      <c r="Z93" s="27">
        <v>1.3514891809471357</v>
      </c>
      <c r="AA93" s="27">
        <v>1.1062065392559999</v>
      </c>
      <c r="AB93" s="27">
        <v>1.4090761128301199</v>
      </c>
      <c r="AC93" s="27">
        <v>1.68649984677236</v>
      </c>
      <c r="AD93" s="27">
        <v>1.715850609618877</v>
      </c>
      <c r="AE93" s="27">
        <v>1.7492821158214362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0.28681378867358953</v>
      </c>
      <c r="D94" s="21">
        <f t="shared" si="35"/>
        <v>0.20548048000000002</v>
      </c>
      <c r="E94" s="21">
        <f t="shared" si="35"/>
        <v>0.23215195999999999</v>
      </c>
      <c r="F94" s="21">
        <f t="shared" si="35"/>
        <v>0.22605948000000001</v>
      </c>
      <c r="G94" s="21">
        <f t="shared" si="35"/>
        <v>0.25004388</v>
      </c>
      <c r="H94" s="21">
        <f t="shared" si="35"/>
        <v>0.24091068000000002</v>
      </c>
      <c r="I94" s="21">
        <f t="shared" si="35"/>
        <v>0.24223391999999999</v>
      </c>
      <c r="J94" s="21">
        <f t="shared" si="35"/>
        <v>0.27131769119999999</v>
      </c>
      <c r="K94" s="21">
        <f t="shared" si="35"/>
        <v>0.27171584000000004</v>
      </c>
      <c r="L94" s="21">
        <f t="shared" si="35"/>
        <v>0.32508344</v>
      </c>
      <c r="M94" s="21">
        <f t="shared" si="35"/>
        <v>0.37470864000000004</v>
      </c>
      <c r="N94" s="21">
        <f t="shared" si="35"/>
        <v>0.40735191999999998</v>
      </c>
      <c r="O94" s="21">
        <f t="shared" si="35"/>
        <v>0.40451019999999999</v>
      </c>
      <c r="P94" s="21">
        <f t="shared" si="35"/>
        <v>0.38224896000000003</v>
      </c>
      <c r="Q94" s="21">
        <f t="shared" si="35"/>
        <v>0.38993569862698707</v>
      </c>
      <c r="R94" s="21">
        <f t="shared" si="35"/>
        <v>0.40226485011807711</v>
      </c>
      <c r="S94" s="21">
        <f t="shared" si="35"/>
        <v>0.37962877331461387</v>
      </c>
      <c r="T94" s="21">
        <f t="shared" si="35"/>
        <v>0.46121835885131934</v>
      </c>
      <c r="U94" s="21">
        <f t="shared" si="35"/>
        <v>0.3888623330401132</v>
      </c>
      <c r="V94" s="21">
        <f t="shared" si="35"/>
        <v>0.43320757803476018</v>
      </c>
      <c r="W94" s="21">
        <f t="shared" si="35"/>
        <v>0.44118488718384302</v>
      </c>
      <c r="X94" s="21">
        <f t="shared" si="35"/>
        <v>0.393884056004428</v>
      </c>
      <c r="Y94" s="21">
        <f t="shared" si="35"/>
        <v>0.3352281130610969</v>
      </c>
      <c r="Z94" s="21">
        <f t="shared" si="35"/>
        <v>0.30199288431207183</v>
      </c>
      <c r="AA94" s="21">
        <f t="shared" si="35"/>
        <v>0.25487422803484461</v>
      </c>
      <c r="AB94" s="21">
        <f t="shared" si="35"/>
        <v>0.28507041628989849</v>
      </c>
      <c r="AC94" s="21">
        <f t="shared" si="35"/>
        <v>0.33709217128398389</v>
      </c>
      <c r="AD94" s="21">
        <f t="shared" si="35"/>
        <v>0.35679733775567024</v>
      </c>
      <c r="AE94" s="21">
        <f t="shared" si="35"/>
        <v>0.3637061836921851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0.22876672733112086</v>
      </c>
      <c r="D96" s="27">
        <v>0.17188400000000001</v>
      </c>
      <c r="E96" s="27">
        <v>0.19390299999999999</v>
      </c>
      <c r="F96" s="27">
        <v>0.189247</v>
      </c>
      <c r="G96" s="27">
        <v>0.21194499999999999</v>
      </c>
      <c r="H96" s="27">
        <v>0.20399100000000001</v>
      </c>
      <c r="I96" s="27">
        <v>0.20486399999999999</v>
      </c>
      <c r="J96" s="27">
        <v>0.21601899999999999</v>
      </c>
      <c r="K96" s="27">
        <v>0.19322400000000001</v>
      </c>
      <c r="L96" s="27">
        <v>0.217862</v>
      </c>
      <c r="M96" s="27">
        <v>0.236292</v>
      </c>
      <c r="N96" s="27">
        <v>0.25045400000000001</v>
      </c>
      <c r="O96" s="27">
        <v>0.246283</v>
      </c>
      <c r="P96" s="27">
        <v>0.21107200000000001</v>
      </c>
      <c r="Q96" s="27">
        <v>0.20412408399999998</v>
      </c>
      <c r="R96" s="27">
        <v>0.22251722400000001</v>
      </c>
      <c r="S96" s="27">
        <v>0.21328971099999999</v>
      </c>
      <c r="T96" s="27">
        <v>0.20023378839429964</v>
      </c>
      <c r="U96" s="27">
        <v>0.20451808624909537</v>
      </c>
      <c r="V96" s="27">
        <v>0.2447401092898332</v>
      </c>
      <c r="W96" s="27">
        <v>0.18897030749999999</v>
      </c>
      <c r="X96" s="27">
        <v>0.15340267553160308</v>
      </c>
      <c r="Y96" s="27">
        <v>0.11946990452105213</v>
      </c>
      <c r="Z96" s="27">
        <v>9.3638893251337257E-2</v>
      </c>
      <c r="AA96" s="27">
        <v>7.6644310219879996E-2</v>
      </c>
      <c r="AB96" s="27">
        <v>9.7628844960372593E-2</v>
      </c>
      <c r="AC96" s="27">
        <v>0.11685034652637065</v>
      </c>
      <c r="AD96" s="27">
        <v>0.11888393509502219</v>
      </c>
      <c r="AE96" s="27">
        <v>0.1212002608819138</v>
      </c>
    </row>
    <row r="97" spans="1:31" x14ac:dyDescent="0.2">
      <c r="A97" s="13" t="s">
        <v>192</v>
      </c>
      <c r="B97" s="4" t="s">
        <v>193</v>
      </c>
      <c r="C97" s="27">
        <v>5.4148378117974523E-2</v>
      </c>
      <c r="D97" s="27">
        <v>3.134E-2</v>
      </c>
      <c r="E97" s="27">
        <v>3.5680000000000003E-2</v>
      </c>
      <c r="F97" s="27">
        <v>3.4340000000000002E-2</v>
      </c>
      <c r="G97" s="27">
        <v>3.5540000000000002E-2</v>
      </c>
      <c r="H97" s="27">
        <v>3.4440000000000005E-2</v>
      </c>
      <c r="I97" s="27">
        <v>3.4860000000000002E-2</v>
      </c>
      <c r="J97" s="27">
        <v>5.1584600000000001E-2</v>
      </c>
      <c r="K97" s="27">
        <v>7.3220000000000007E-2</v>
      </c>
      <c r="L97" s="27">
        <v>0.10002000000000001</v>
      </c>
      <c r="M97" s="27">
        <v>0.12912000000000001</v>
      </c>
      <c r="N97" s="27">
        <v>0.14636000000000002</v>
      </c>
      <c r="O97" s="27">
        <v>0.14760000000000001</v>
      </c>
      <c r="P97" s="27">
        <v>0.15968000000000002</v>
      </c>
      <c r="Q97" s="27">
        <v>0.17333173006248798</v>
      </c>
      <c r="R97" s="27">
        <v>0.16767502436387788</v>
      </c>
      <c r="S97" s="27">
        <v>0.1551670357412443</v>
      </c>
      <c r="T97" s="27">
        <v>9.1463609298685619E-2</v>
      </c>
      <c r="U97" s="27">
        <v>5.3087872932065266E-2</v>
      </c>
      <c r="V97" s="27">
        <v>6.4376966341190001E-2</v>
      </c>
      <c r="W97" s="27">
        <v>0.10621567694972478</v>
      </c>
      <c r="X97" s="27">
        <v>0.10745156520697741</v>
      </c>
      <c r="Y97" s="27">
        <v>9.7589850067616835E-2</v>
      </c>
      <c r="Z97" s="27">
        <v>9.7804697364780507E-2</v>
      </c>
      <c r="AA97" s="27">
        <v>8.0985828992615125E-2</v>
      </c>
      <c r="AB97" s="27">
        <v>8.8815742714059162E-2</v>
      </c>
      <c r="AC97" s="27">
        <v>0.10344050138600018</v>
      </c>
      <c r="AD97" s="27">
        <v>0.10336547237441035</v>
      </c>
      <c r="AE97" s="27">
        <v>0.10377182414146005</v>
      </c>
    </row>
    <row r="98" spans="1:31" x14ac:dyDescent="0.2">
      <c r="A98" s="13" t="s">
        <v>194</v>
      </c>
      <c r="B98" s="4" t="s">
        <v>195</v>
      </c>
      <c r="C98" s="27">
        <v>3.898683224494165E-3</v>
      </c>
      <c r="D98" s="27">
        <v>2.2564799999999999E-3</v>
      </c>
      <c r="E98" s="27">
        <v>2.5689599999999999E-3</v>
      </c>
      <c r="F98" s="27">
        <v>2.47248E-3</v>
      </c>
      <c r="G98" s="27">
        <v>2.5588799999999999E-3</v>
      </c>
      <c r="H98" s="27">
        <v>2.4796800000000002E-3</v>
      </c>
      <c r="I98" s="27">
        <v>2.5099200000000001E-3</v>
      </c>
      <c r="J98" s="27">
        <v>3.7140912000000002E-3</v>
      </c>
      <c r="K98" s="27">
        <v>5.2718399999999999E-3</v>
      </c>
      <c r="L98" s="27">
        <v>7.2014399999999999E-3</v>
      </c>
      <c r="M98" s="27">
        <v>9.2966400000000001E-3</v>
      </c>
      <c r="N98" s="27">
        <v>1.0537919999999999E-2</v>
      </c>
      <c r="O98" s="27">
        <v>1.06272E-2</v>
      </c>
      <c r="P98" s="27">
        <v>1.1496960000000001E-2</v>
      </c>
      <c r="Q98" s="27">
        <v>1.2479884564499132E-2</v>
      </c>
      <c r="R98" s="27">
        <v>1.2072601754199205E-2</v>
      </c>
      <c r="S98" s="27">
        <v>1.1172026573369588E-2</v>
      </c>
      <c r="T98" s="27">
        <v>6.5853798695053633E-3</v>
      </c>
      <c r="U98" s="27">
        <v>3.8223268511086992E-3</v>
      </c>
      <c r="V98" s="27">
        <v>4.6351415765656795E-3</v>
      </c>
      <c r="W98" s="27">
        <v>7.6475287403801832E-3</v>
      </c>
      <c r="X98" s="27">
        <v>7.7365126949023718E-3</v>
      </c>
      <c r="Y98" s="27">
        <v>7.0264692048684118E-3</v>
      </c>
      <c r="Z98" s="27">
        <v>7.0419382102641951E-3</v>
      </c>
      <c r="AA98" s="27">
        <v>5.830979687468288E-3</v>
      </c>
      <c r="AB98" s="27">
        <v>6.3947334754122596E-3</v>
      </c>
      <c r="AC98" s="27">
        <v>7.4477160997920124E-3</v>
      </c>
      <c r="AD98" s="27">
        <v>7.442314010957545E-3</v>
      </c>
      <c r="AE98" s="27">
        <v>7.4715713381851229E-3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0.16293558128882876</v>
      </c>
      <c r="U99" s="27">
        <v>0.12743404700784386</v>
      </c>
      <c r="V99" s="27">
        <v>0.11945536082717126</v>
      </c>
      <c r="W99" s="27">
        <v>0.13835137399373809</v>
      </c>
      <c r="X99" s="27">
        <v>0.12529330257094509</v>
      </c>
      <c r="Y99" s="27">
        <v>0.11114188926755955</v>
      </c>
      <c r="Z99" s="27">
        <v>0.10350735548568984</v>
      </c>
      <c r="AA99" s="27">
        <v>9.1413109134881154E-2</v>
      </c>
      <c r="AB99" s="27">
        <v>9.2231095140054481E-2</v>
      </c>
      <c r="AC99" s="27">
        <v>0.10935360727182106</v>
      </c>
      <c r="AD99" s="27">
        <v>0.12710561627528016</v>
      </c>
      <c r="AE99" s="27">
        <v>0.13126252733062616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561.78144997098264</v>
      </c>
      <c r="D111" s="28">
        <f t="shared" si="39"/>
        <v>455.90535383509132</v>
      </c>
      <c r="E111" s="28">
        <f t="shared" si="39"/>
        <v>552.57667148162602</v>
      </c>
      <c r="F111" s="28">
        <f t="shared" si="39"/>
        <v>530.84578781919629</v>
      </c>
      <c r="G111" s="28">
        <f t="shared" si="39"/>
        <v>574.94219647840248</v>
      </c>
      <c r="H111" s="28">
        <f t="shared" si="39"/>
        <v>553.21694574546734</v>
      </c>
      <c r="I111" s="28">
        <f t="shared" si="39"/>
        <v>561.13058482163558</v>
      </c>
      <c r="J111" s="28">
        <f t="shared" si="39"/>
        <v>1075.0915196283213</v>
      </c>
      <c r="K111" s="28">
        <f t="shared" si="39"/>
        <v>1117.8337935079351</v>
      </c>
      <c r="L111" s="28">
        <f t="shared" si="39"/>
        <v>1518.096796757425</v>
      </c>
      <c r="M111" s="28">
        <f t="shared" si="39"/>
        <v>1914.2268213809502</v>
      </c>
      <c r="N111" s="28">
        <f t="shared" si="39"/>
        <v>1830.3413101622964</v>
      </c>
      <c r="O111" s="28">
        <f t="shared" si="39"/>
        <v>1927.6248967545084</v>
      </c>
      <c r="P111" s="28">
        <f t="shared" si="39"/>
        <v>1777.0809636453509</v>
      </c>
      <c r="Q111" s="28">
        <f t="shared" si="39"/>
        <v>1769.9287816748404</v>
      </c>
      <c r="R111" s="28">
        <f t="shared" si="39"/>
        <v>1991.2322894502395</v>
      </c>
      <c r="S111" s="28">
        <f t="shared" si="39"/>
        <v>2092.0261160297209</v>
      </c>
      <c r="T111" s="28">
        <f t="shared" si="39"/>
        <v>1210.8231729798711</v>
      </c>
      <c r="U111" s="28">
        <f t="shared" si="39"/>
        <v>715.61284528095246</v>
      </c>
      <c r="V111" s="28">
        <f t="shared" si="39"/>
        <v>619.69835785455678</v>
      </c>
      <c r="W111" s="28">
        <f t="shared" si="39"/>
        <v>615.58769179691626</v>
      </c>
      <c r="X111" s="28">
        <f t="shared" si="39"/>
        <v>364.88118693385951</v>
      </c>
      <c r="Y111" s="28">
        <f t="shared" si="39"/>
        <v>207.06425263071054</v>
      </c>
      <c r="Z111" s="28">
        <f t="shared" si="39"/>
        <v>134.87902092868853</v>
      </c>
      <c r="AA111" s="28">
        <f t="shared" si="39"/>
        <v>109.5648769158974</v>
      </c>
      <c r="AB111" s="28">
        <f t="shared" si="39"/>
        <v>134.95550698737981</v>
      </c>
      <c r="AC111" s="28">
        <f t="shared" si="39"/>
        <v>260.40851413607652</v>
      </c>
      <c r="AD111" s="28">
        <f t="shared" si="39"/>
        <v>273.19777131934887</v>
      </c>
      <c r="AE111" s="28">
        <f t="shared" si="39"/>
        <v>403.11272067137367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0</v>
      </c>
      <c r="AB112" s="21">
        <f t="shared" si="40"/>
        <v>0</v>
      </c>
      <c r="AC112" s="21">
        <f t="shared" si="40"/>
        <v>0</v>
      </c>
      <c r="AD112" s="21">
        <f t="shared" si="40"/>
        <v>8.7815566941019767E-4</v>
      </c>
      <c r="AE112" s="21">
        <f t="shared" si="40"/>
        <v>0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8.7815566941019767E-4</v>
      </c>
      <c r="AE113" s="27">
        <v>0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561.30456000000004</v>
      </c>
      <c r="D122" s="21">
        <f t="shared" si="42"/>
        <v>455.43011130434786</v>
      </c>
      <c r="E122" s="21">
        <f t="shared" si="42"/>
        <v>552.07697043478265</v>
      </c>
      <c r="F122" s="21">
        <f t="shared" si="42"/>
        <v>530.34356869565215</v>
      </c>
      <c r="G122" s="21">
        <f t="shared" si="42"/>
        <v>574.41745043478261</v>
      </c>
      <c r="H122" s="21">
        <f t="shared" si="42"/>
        <v>552.68404869565234</v>
      </c>
      <c r="I122" s="21">
        <f t="shared" si="42"/>
        <v>560.57606608695653</v>
      </c>
      <c r="J122" s="21">
        <f t="shared" si="42"/>
        <v>1074.5285217391306</v>
      </c>
      <c r="K122" s="21">
        <f t="shared" si="42"/>
        <v>1117.266831304348</v>
      </c>
      <c r="L122" s="21">
        <f t="shared" si="42"/>
        <v>1517.5742365217393</v>
      </c>
      <c r="M122" s="21">
        <f t="shared" si="42"/>
        <v>1913.6320939130439</v>
      </c>
      <c r="N122" s="21">
        <f t="shared" si="42"/>
        <v>1829.7338782608697</v>
      </c>
      <c r="O122" s="21">
        <f t="shared" si="42"/>
        <v>1926.987815652174</v>
      </c>
      <c r="P122" s="21">
        <f t="shared" si="42"/>
        <v>1776.4324069565223</v>
      </c>
      <c r="Q122" s="21">
        <f t="shared" si="42"/>
        <v>1769.2178257682087</v>
      </c>
      <c r="R122" s="21">
        <f t="shared" si="42"/>
        <v>1990.4909830074751</v>
      </c>
      <c r="S122" s="21">
        <f t="shared" si="42"/>
        <v>2091.2753082336949</v>
      </c>
      <c r="T122" s="21">
        <f t="shared" si="42"/>
        <v>1210.1304616265784</v>
      </c>
      <c r="U122" s="21">
        <f t="shared" si="42"/>
        <v>714.91674021817698</v>
      </c>
      <c r="V122" s="21">
        <f t="shared" si="42"/>
        <v>618.98596357519705</v>
      </c>
      <c r="W122" s="21">
        <f t="shared" si="42"/>
        <v>614.80641484678631</v>
      </c>
      <c r="X122" s="21">
        <f t="shared" si="42"/>
        <v>363.99042989607307</v>
      </c>
      <c r="Y122" s="21">
        <f t="shared" si="42"/>
        <v>206.18175468571283</v>
      </c>
      <c r="Z122" s="21">
        <f t="shared" si="42"/>
        <v>133.95189050318265</v>
      </c>
      <c r="AA122" s="21">
        <f t="shared" si="42"/>
        <v>108.64651417430404</v>
      </c>
      <c r="AB122" s="21">
        <f t="shared" si="42"/>
        <v>134.03075725420874</v>
      </c>
      <c r="AC122" s="21">
        <f t="shared" si="42"/>
        <v>259.34871018881051</v>
      </c>
      <c r="AD122" s="21">
        <f t="shared" si="42"/>
        <v>272.111278796894</v>
      </c>
      <c r="AE122" s="21">
        <f t="shared" si="42"/>
        <v>401.97594330486265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561.30456000000004</v>
      </c>
      <c r="D130" s="21">
        <f t="shared" si="43"/>
        <v>455.43011130434786</v>
      </c>
      <c r="E130" s="21">
        <f t="shared" si="43"/>
        <v>552.07697043478265</v>
      </c>
      <c r="F130" s="21">
        <f t="shared" si="43"/>
        <v>530.34356869565215</v>
      </c>
      <c r="G130" s="21">
        <f t="shared" si="43"/>
        <v>574.41745043478261</v>
      </c>
      <c r="H130" s="21">
        <f t="shared" si="43"/>
        <v>552.68404869565234</v>
      </c>
      <c r="I130" s="21">
        <f t="shared" si="43"/>
        <v>560.57606608695653</v>
      </c>
      <c r="J130" s="21">
        <f t="shared" si="43"/>
        <v>1074.5285217391306</v>
      </c>
      <c r="K130" s="21">
        <f t="shared" si="43"/>
        <v>1117.266831304348</v>
      </c>
      <c r="L130" s="21">
        <f t="shared" si="43"/>
        <v>1517.5742365217393</v>
      </c>
      <c r="M130" s="21">
        <f t="shared" si="43"/>
        <v>1913.6320939130439</v>
      </c>
      <c r="N130" s="21">
        <f t="shared" si="43"/>
        <v>1829.7338782608697</v>
      </c>
      <c r="O130" s="21">
        <f t="shared" si="43"/>
        <v>1926.987815652174</v>
      </c>
      <c r="P130" s="21">
        <f t="shared" si="43"/>
        <v>1776.4324069565223</v>
      </c>
      <c r="Q130" s="21">
        <f t="shared" si="43"/>
        <v>1769.2178257682087</v>
      </c>
      <c r="R130" s="21">
        <f t="shared" si="43"/>
        <v>1990.4909830074751</v>
      </c>
      <c r="S130" s="21">
        <f t="shared" si="43"/>
        <v>2091.2753082336949</v>
      </c>
      <c r="T130" s="21">
        <f t="shared" si="43"/>
        <v>1210.1304616265784</v>
      </c>
      <c r="U130" s="21">
        <f t="shared" si="43"/>
        <v>714.91674021817698</v>
      </c>
      <c r="V130" s="21">
        <f t="shared" si="43"/>
        <v>618.98596357519705</v>
      </c>
      <c r="W130" s="21">
        <f t="shared" si="43"/>
        <v>614.80641484678631</v>
      </c>
      <c r="X130" s="21">
        <f t="shared" si="43"/>
        <v>363.99042989607307</v>
      </c>
      <c r="Y130" s="21">
        <f t="shared" si="43"/>
        <v>206.18175468571283</v>
      </c>
      <c r="Z130" s="21">
        <f t="shared" si="43"/>
        <v>133.95189050318265</v>
      </c>
      <c r="AA130" s="21">
        <f t="shared" si="43"/>
        <v>108.64651417430404</v>
      </c>
      <c r="AB130" s="21">
        <f t="shared" si="43"/>
        <v>134.03075725420874</v>
      </c>
      <c r="AC130" s="21">
        <f t="shared" si="43"/>
        <v>259.34871018881051</v>
      </c>
      <c r="AD130" s="21">
        <f t="shared" si="43"/>
        <v>272.111278796894</v>
      </c>
      <c r="AE130" s="21">
        <f t="shared" si="43"/>
        <v>401.97594330486265</v>
      </c>
    </row>
    <row r="131" spans="1:31" x14ac:dyDescent="0.2">
      <c r="A131" s="13" t="s">
        <v>287</v>
      </c>
      <c r="B131" s="4" t="s">
        <v>288</v>
      </c>
      <c r="C131" s="27">
        <v>561.30456000000004</v>
      </c>
      <c r="D131" s="27">
        <v>455.43011130434786</v>
      </c>
      <c r="E131" s="27">
        <v>552.07697043478265</v>
      </c>
      <c r="F131" s="27">
        <v>530.34356869565215</v>
      </c>
      <c r="G131" s="27">
        <v>574.41745043478261</v>
      </c>
      <c r="H131" s="27">
        <v>552.68404869565234</v>
      </c>
      <c r="I131" s="27">
        <v>560.57606608695653</v>
      </c>
      <c r="J131" s="27">
        <v>1074.5285217391306</v>
      </c>
      <c r="K131" s="27">
        <v>1117.266831304348</v>
      </c>
      <c r="L131" s="27">
        <v>1517.5742365217393</v>
      </c>
      <c r="M131" s="27">
        <v>1913.6320939130439</v>
      </c>
      <c r="N131" s="27">
        <v>1829.7338782608697</v>
      </c>
      <c r="O131" s="27">
        <v>1926.987815652174</v>
      </c>
      <c r="P131" s="27">
        <v>1776.4324069565223</v>
      </c>
      <c r="Q131" s="27">
        <v>1769.2178257682087</v>
      </c>
      <c r="R131" s="27">
        <v>1990.4909830074751</v>
      </c>
      <c r="S131" s="27">
        <v>2091.2753082336949</v>
      </c>
      <c r="T131" s="27">
        <v>1210.1304616265784</v>
      </c>
      <c r="U131" s="27">
        <v>714.91674021817698</v>
      </c>
      <c r="V131" s="27">
        <v>618.98596357519705</v>
      </c>
      <c r="W131" s="27">
        <v>614.80641484678631</v>
      </c>
      <c r="X131" s="27">
        <v>363.99042989607307</v>
      </c>
      <c r="Y131" s="27">
        <v>206.18175468571283</v>
      </c>
      <c r="Z131" s="27">
        <v>133.95189050318265</v>
      </c>
      <c r="AA131" s="27">
        <v>108.64651417430404</v>
      </c>
      <c r="AB131" s="27">
        <v>134.03075725420874</v>
      </c>
      <c r="AC131" s="27">
        <v>259.34871018881051</v>
      </c>
      <c r="AD131" s="27">
        <v>272.111278796894</v>
      </c>
      <c r="AE131" s="27">
        <v>401.97594330486265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0.476889970982591</v>
      </c>
      <c r="D149" s="21">
        <f t="shared" si="45"/>
        <v>0.47524253074343137</v>
      </c>
      <c r="E149" s="21">
        <f t="shared" si="45"/>
        <v>0.49970104684334604</v>
      </c>
      <c r="F149" s="21">
        <f t="shared" si="45"/>
        <v>0.50221912354416409</v>
      </c>
      <c r="G149" s="21">
        <f t="shared" si="45"/>
        <v>0.52474604361986243</v>
      </c>
      <c r="H149" s="21">
        <f t="shared" si="45"/>
        <v>0.53289704981505703</v>
      </c>
      <c r="I149" s="21">
        <f t="shared" si="45"/>
        <v>0.55451873467905055</v>
      </c>
      <c r="J149" s="21">
        <f t="shared" si="45"/>
        <v>0.56299788919076266</v>
      </c>
      <c r="K149" s="21">
        <f t="shared" si="45"/>
        <v>0.56696220358708271</v>
      </c>
      <c r="L149" s="21">
        <f t="shared" si="45"/>
        <v>0.52256023568567467</v>
      </c>
      <c r="M149" s="21">
        <f t="shared" si="45"/>
        <v>0.59472746790639375</v>
      </c>
      <c r="N149" s="21">
        <f t="shared" si="45"/>
        <v>0.60743190142660974</v>
      </c>
      <c r="O149" s="21">
        <f t="shared" si="45"/>
        <v>0.63708110233436299</v>
      </c>
      <c r="P149" s="21">
        <f t="shared" si="45"/>
        <v>0.64855668882855944</v>
      </c>
      <c r="Q149" s="21">
        <f t="shared" si="45"/>
        <v>0.71095590663163954</v>
      </c>
      <c r="R149" s="21">
        <f t="shared" si="45"/>
        <v>0.74130644276452595</v>
      </c>
      <c r="S149" s="21">
        <f t="shared" si="45"/>
        <v>0.75080779602590886</v>
      </c>
      <c r="T149" s="21">
        <f t="shared" si="45"/>
        <v>0.69271135329261202</v>
      </c>
      <c r="U149" s="21">
        <f t="shared" si="45"/>
        <v>0.69610506277545603</v>
      </c>
      <c r="V149" s="21">
        <f t="shared" si="45"/>
        <v>0.71239427935973354</v>
      </c>
      <c r="W149" s="21">
        <f t="shared" si="45"/>
        <v>0.78127695012997767</v>
      </c>
      <c r="X149" s="21">
        <f t="shared" si="45"/>
        <v>0.89075703778644544</v>
      </c>
      <c r="Y149" s="21">
        <f t="shared" si="45"/>
        <v>0.88249794499771939</v>
      </c>
      <c r="Z149" s="21">
        <f t="shared" si="45"/>
        <v>0.92713042550588709</v>
      </c>
      <c r="AA149" s="21">
        <f t="shared" si="45"/>
        <v>0.91836274159335873</v>
      </c>
      <c r="AB149" s="21">
        <f t="shared" si="45"/>
        <v>0.92474973317105968</v>
      </c>
      <c r="AC149" s="21">
        <f t="shared" si="45"/>
        <v>1.0598039472659884</v>
      </c>
      <c r="AD149" s="21">
        <f t="shared" si="45"/>
        <v>1.085614366785479</v>
      </c>
      <c r="AE149" s="21">
        <f t="shared" si="45"/>
        <v>1.1367773665109866</v>
      </c>
    </row>
    <row r="150" spans="1:31" x14ac:dyDescent="0.2">
      <c r="A150" s="13" t="s">
        <v>323</v>
      </c>
      <c r="B150" s="4" t="s">
        <v>324</v>
      </c>
      <c r="C150" s="27">
        <v>0.39771332111507368</v>
      </c>
      <c r="D150" s="27">
        <v>0.40557534410012647</v>
      </c>
      <c r="E150" s="27">
        <v>0.4136585319292993</v>
      </c>
      <c r="F150" s="27">
        <v>0.42196679397898718</v>
      </c>
      <c r="G150" s="27">
        <v>0.43050425126631825</v>
      </c>
      <c r="H150" s="27">
        <v>0.43927523955534914</v>
      </c>
      <c r="I150" s="27">
        <v>0.44828431283648984</v>
      </c>
      <c r="J150" s="27">
        <v>0.45753624718490427</v>
      </c>
      <c r="K150" s="27">
        <v>0.46703604500450568</v>
      </c>
      <c r="L150" s="27">
        <v>0.49562573200107229</v>
      </c>
      <c r="M150" s="27">
        <v>0.49259249065746202</v>
      </c>
      <c r="N150" s="27">
        <v>0.50311119072828936</v>
      </c>
      <c r="O150" s="27">
        <v>0.52424092866019822</v>
      </c>
      <c r="P150" s="27">
        <v>0.5374423247337291</v>
      </c>
      <c r="Q150" s="27">
        <v>0.58747647575380846</v>
      </c>
      <c r="R150" s="27">
        <v>0.6078087334392237</v>
      </c>
      <c r="S150" s="27">
        <v>0.63636229629102525</v>
      </c>
      <c r="T150" s="27">
        <v>0.59822609296510409</v>
      </c>
      <c r="U150" s="27">
        <v>0.60657242193566829</v>
      </c>
      <c r="V150" s="27">
        <v>0.64547778862844329</v>
      </c>
      <c r="W150" s="27">
        <v>0.68952424791161315</v>
      </c>
      <c r="X150" s="27">
        <v>0.80418588224435217</v>
      </c>
      <c r="Y150" s="27">
        <v>0.80220071699249673</v>
      </c>
      <c r="Z150" s="27">
        <v>0.81723638247137165</v>
      </c>
      <c r="AA150" s="27">
        <v>0.82456070785848656</v>
      </c>
      <c r="AB150" s="27">
        <v>0.8246249524852205</v>
      </c>
      <c r="AC150" s="27">
        <v>0.96563556417994345</v>
      </c>
      <c r="AD150" s="27">
        <v>1.0123294346489558</v>
      </c>
      <c r="AE150" s="27">
        <v>1.0520211942234405</v>
      </c>
    </row>
    <row r="151" spans="1:31" x14ac:dyDescent="0.2">
      <c r="A151" s="13" t="s">
        <v>325</v>
      </c>
      <c r="B151" s="4" t="s">
        <v>326</v>
      </c>
      <c r="C151" s="27">
        <v>7.9176649867517324E-2</v>
      </c>
      <c r="D151" s="27">
        <v>6.9667186643304915E-2</v>
      </c>
      <c r="E151" s="27">
        <v>8.6042514914046728E-2</v>
      </c>
      <c r="F151" s="27">
        <v>8.0252329565176958E-2</v>
      </c>
      <c r="G151" s="27">
        <v>9.4241792353544199E-2</v>
      </c>
      <c r="H151" s="27">
        <v>9.362181025970788E-2</v>
      </c>
      <c r="I151" s="27">
        <v>0.1062344218425607</v>
      </c>
      <c r="J151" s="27">
        <v>0.10546164200585836</v>
      </c>
      <c r="K151" s="27">
        <v>9.9926158582577043E-2</v>
      </c>
      <c r="L151" s="27">
        <v>2.6934503684602373E-2</v>
      </c>
      <c r="M151" s="27">
        <v>0.10213497724893177</v>
      </c>
      <c r="N151" s="27">
        <v>0.10432071069832041</v>
      </c>
      <c r="O151" s="27">
        <v>0.11284017367416478</v>
      </c>
      <c r="P151" s="27">
        <v>0.11111436409483036</v>
      </c>
      <c r="Q151" s="27">
        <v>0.1234794308778311</v>
      </c>
      <c r="R151" s="27">
        <v>0.13349770932530225</v>
      </c>
      <c r="S151" s="27">
        <v>0.11444549973488356</v>
      </c>
      <c r="T151" s="27">
        <v>9.4485260327507925E-2</v>
      </c>
      <c r="U151" s="27">
        <v>8.9532640839787694E-2</v>
      </c>
      <c r="V151" s="27">
        <v>6.691649073129019E-2</v>
      </c>
      <c r="W151" s="27">
        <v>9.1752702218364526E-2</v>
      </c>
      <c r="X151" s="27">
        <v>8.6571155542093256E-2</v>
      </c>
      <c r="Y151" s="27">
        <v>8.0297228005222668E-2</v>
      </c>
      <c r="Z151" s="27">
        <v>0.10989404303451543</v>
      </c>
      <c r="AA151" s="27">
        <v>9.3802033734872128E-2</v>
      </c>
      <c r="AB151" s="27">
        <v>0.10012478068583919</v>
      </c>
      <c r="AC151" s="27">
        <v>9.4168383086045013E-2</v>
      </c>
      <c r="AD151" s="27">
        <v>7.3284932136523234E-2</v>
      </c>
      <c r="AE151" s="27">
        <v>8.4756172287546033E-2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0.68054303516221826</v>
      </c>
      <c r="D191" s="28">
        <f t="shared" si="53"/>
        <v>0.76922808415416599</v>
      </c>
      <c r="E191" s="28">
        <f t="shared" si="53"/>
        <v>0.83525873719824706</v>
      </c>
      <c r="F191" s="28">
        <f t="shared" si="53"/>
        <v>0.83844819464834042</v>
      </c>
      <c r="G191" s="28">
        <f t="shared" si="53"/>
        <v>0.79478056503461958</v>
      </c>
      <c r="H191" s="28">
        <f t="shared" si="53"/>
        <v>0.88768507153533205</v>
      </c>
      <c r="I191" s="28">
        <f t="shared" si="53"/>
        <v>1.1739310670357022</v>
      </c>
      <c r="J191" s="28">
        <f t="shared" si="53"/>
        <v>0.82340257696091779</v>
      </c>
      <c r="K191" s="28">
        <f t="shared" si="53"/>
        <v>0.9338545754222709</v>
      </c>
      <c r="L191" s="28">
        <f t="shared" si="53"/>
        <v>1.0733781183231799</v>
      </c>
      <c r="M191" s="28">
        <f t="shared" si="53"/>
        <v>1.1939810477891815</v>
      </c>
      <c r="N191" s="28">
        <f t="shared" si="53"/>
        <v>1.0777726518367678</v>
      </c>
      <c r="O191" s="28">
        <f t="shared" si="53"/>
        <v>1.2164469493160328</v>
      </c>
      <c r="P191" s="28">
        <f t="shared" si="53"/>
        <v>1.352909362229838</v>
      </c>
      <c r="Q191" s="28">
        <f t="shared" si="53"/>
        <v>1.3850079469441707</v>
      </c>
      <c r="R191" s="28">
        <f t="shared" si="53"/>
        <v>1.1637957788115882</v>
      </c>
      <c r="S191" s="28">
        <f t="shared" si="53"/>
        <v>1.2301926158746954</v>
      </c>
      <c r="T191" s="28">
        <f t="shared" si="53"/>
        <v>1.2167593043133151</v>
      </c>
      <c r="U191" s="28">
        <f t="shared" si="53"/>
        <v>1.3512752532877983</v>
      </c>
      <c r="V191" s="28">
        <f t="shared" si="53"/>
        <v>1.1878401602561666</v>
      </c>
      <c r="W191" s="28">
        <f t="shared" si="53"/>
        <v>1.4870904418213593</v>
      </c>
      <c r="X191" s="28">
        <f t="shared" si="53"/>
        <v>1.4737801389580054</v>
      </c>
      <c r="Y191" s="28">
        <f t="shared" si="53"/>
        <v>1.4675364357072604</v>
      </c>
      <c r="Z191" s="28">
        <f t="shared" si="53"/>
        <v>1.5783619110120941</v>
      </c>
      <c r="AA191" s="28">
        <f t="shared" si="53"/>
        <v>1.5038660705821612</v>
      </c>
      <c r="AB191" s="28">
        <f t="shared" si="53"/>
        <v>1.707037567449214</v>
      </c>
      <c r="AC191" s="28">
        <f t="shared" si="53"/>
        <v>1.4071756092108063</v>
      </c>
      <c r="AD191" s="28">
        <f t="shared" si="53"/>
        <v>1.4237403929647676</v>
      </c>
      <c r="AE191" s="28">
        <f t="shared" si="53"/>
        <v>1.4416885202811225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0.68054303516221826</v>
      </c>
      <c r="D294" s="27">
        <v>0.76922808415416599</v>
      </c>
      <c r="E294" s="27">
        <v>0.83525873719824706</v>
      </c>
      <c r="F294" s="27">
        <v>0.83844819464834042</v>
      </c>
      <c r="G294" s="27">
        <v>0.79478056503461958</v>
      </c>
      <c r="H294" s="27">
        <v>0.88768507153533205</v>
      </c>
      <c r="I294" s="27">
        <v>1.1739310670357022</v>
      </c>
      <c r="J294" s="27">
        <v>0.82340257696091779</v>
      </c>
      <c r="K294" s="27">
        <v>0.9338545754222709</v>
      </c>
      <c r="L294" s="27">
        <v>1.0733781183231799</v>
      </c>
      <c r="M294" s="27">
        <v>1.1939810477891815</v>
      </c>
      <c r="N294" s="27">
        <v>1.0777726518367678</v>
      </c>
      <c r="O294" s="27">
        <v>1.2164469493160328</v>
      </c>
      <c r="P294" s="27">
        <v>1.352909362229838</v>
      </c>
      <c r="Q294" s="27">
        <v>1.3850079469441707</v>
      </c>
      <c r="R294" s="27">
        <v>1.1637957788115882</v>
      </c>
      <c r="S294" s="27">
        <v>1.2301926158746954</v>
      </c>
      <c r="T294" s="27">
        <v>1.2167593043133151</v>
      </c>
      <c r="U294" s="27">
        <v>1.3512752532877983</v>
      </c>
      <c r="V294" s="27">
        <v>1.1878401602561666</v>
      </c>
      <c r="W294" s="27">
        <v>1.4870904418213593</v>
      </c>
      <c r="X294" s="27">
        <v>1.4737801389580054</v>
      </c>
      <c r="Y294" s="27">
        <v>1.4675364357072604</v>
      </c>
      <c r="Z294" s="27">
        <v>1.5783619110120941</v>
      </c>
      <c r="AA294" s="27">
        <v>1.5038660705821612</v>
      </c>
      <c r="AB294" s="27">
        <v>1.707037567449214</v>
      </c>
      <c r="AC294" s="27">
        <v>1.4071756092108063</v>
      </c>
      <c r="AD294" s="27">
        <v>1.4237403929647676</v>
      </c>
      <c r="AE294" s="27">
        <v>1.4416885202811225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663.16850326612689</v>
      </c>
      <c r="D297" s="28">
        <f t="shared" si="79"/>
        <v>787.87273515806964</v>
      </c>
      <c r="E297" s="28">
        <f t="shared" si="79"/>
        <v>785.24747860154037</v>
      </c>
      <c r="F297" s="28">
        <f t="shared" si="79"/>
        <v>999.87738624823226</v>
      </c>
      <c r="G297" s="28">
        <f t="shared" si="79"/>
        <v>929.35056939639787</v>
      </c>
      <c r="H297" s="28">
        <f t="shared" si="79"/>
        <v>832.71155811696667</v>
      </c>
      <c r="I297" s="28">
        <f t="shared" si="79"/>
        <v>771.57709395743723</v>
      </c>
      <c r="J297" s="28">
        <f t="shared" si="79"/>
        <v>479.33356814075233</v>
      </c>
      <c r="K297" s="28">
        <f t="shared" si="79"/>
        <v>340.21027902366768</v>
      </c>
      <c r="L297" s="28">
        <f t="shared" si="79"/>
        <v>407.1215418281185</v>
      </c>
      <c r="M297" s="28">
        <f t="shared" si="79"/>
        <v>485.6088059309032</v>
      </c>
      <c r="N297" s="28">
        <f t="shared" si="79"/>
        <v>437.8427046051317</v>
      </c>
      <c r="O297" s="28">
        <f t="shared" si="79"/>
        <v>377.31690929506908</v>
      </c>
      <c r="P297" s="28">
        <f t="shared" si="79"/>
        <v>387.90916076506005</v>
      </c>
      <c r="Q297" s="28">
        <f t="shared" si="79"/>
        <v>413.12676087159394</v>
      </c>
      <c r="R297" s="28">
        <f t="shared" si="79"/>
        <v>1278.8318923370914</v>
      </c>
      <c r="S297" s="28">
        <f t="shared" si="79"/>
        <v>382.67425935607366</v>
      </c>
      <c r="T297" s="28">
        <f t="shared" si="79"/>
        <v>374.1224192476609</v>
      </c>
      <c r="U297" s="28">
        <f t="shared" si="79"/>
        <v>420.39414598943858</v>
      </c>
      <c r="V297" s="28">
        <f t="shared" si="79"/>
        <v>369.81542062123788</v>
      </c>
      <c r="W297" s="28">
        <f t="shared" si="79"/>
        <v>393.24911971917987</v>
      </c>
      <c r="X297" s="28">
        <f t="shared" si="79"/>
        <v>375.56501653314325</v>
      </c>
      <c r="Y297" s="28">
        <f t="shared" si="79"/>
        <v>1029.0493570916926</v>
      </c>
      <c r="Z297" s="28">
        <f t="shared" si="79"/>
        <v>398.24238570597788</v>
      </c>
      <c r="AA297" s="28">
        <f t="shared" si="79"/>
        <v>396.9763258197766</v>
      </c>
      <c r="AB297" s="28">
        <f t="shared" si="79"/>
        <v>366.12857387752553</v>
      </c>
      <c r="AC297" s="28">
        <f t="shared" si="79"/>
        <v>385.74787574325012</v>
      </c>
      <c r="AD297" s="28">
        <f t="shared" si="79"/>
        <v>379.09477710546935</v>
      </c>
      <c r="AE297" s="28">
        <f t="shared" si="79"/>
        <v>384.62678323071657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663.16850326612689</v>
      </c>
      <c r="D298" s="21">
        <f t="shared" si="80"/>
        <v>787.87273515806964</v>
      </c>
      <c r="E298" s="21">
        <f t="shared" si="80"/>
        <v>785.24747860154037</v>
      </c>
      <c r="F298" s="21">
        <f t="shared" si="80"/>
        <v>999.87738624823226</v>
      </c>
      <c r="G298" s="21">
        <f t="shared" si="80"/>
        <v>929.35056939639787</v>
      </c>
      <c r="H298" s="21">
        <f t="shared" si="80"/>
        <v>832.71155811696667</v>
      </c>
      <c r="I298" s="21">
        <f t="shared" si="80"/>
        <v>771.57709395743723</v>
      </c>
      <c r="J298" s="21">
        <f t="shared" si="80"/>
        <v>479.33356814075233</v>
      </c>
      <c r="K298" s="21">
        <f t="shared" si="80"/>
        <v>340.21027902366768</v>
      </c>
      <c r="L298" s="21">
        <f t="shared" si="80"/>
        <v>407.1215418281185</v>
      </c>
      <c r="M298" s="21">
        <f t="shared" si="80"/>
        <v>485.6088059309032</v>
      </c>
      <c r="N298" s="21">
        <f t="shared" si="80"/>
        <v>437.8427046051317</v>
      </c>
      <c r="O298" s="21">
        <f t="shared" si="80"/>
        <v>377.31690929506908</v>
      </c>
      <c r="P298" s="21">
        <f t="shared" si="80"/>
        <v>387.90916076506005</v>
      </c>
      <c r="Q298" s="21">
        <f t="shared" si="80"/>
        <v>413.12676087159394</v>
      </c>
      <c r="R298" s="21">
        <f t="shared" si="80"/>
        <v>1278.8318923370914</v>
      </c>
      <c r="S298" s="21">
        <f t="shared" si="80"/>
        <v>382.67425935607366</v>
      </c>
      <c r="T298" s="21">
        <f t="shared" si="80"/>
        <v>374.1224192476609</v>
      </c>
      <c r="U298" s="21">
        <f t="shared" si="80"/>
        <v>420.39414598943858</v>
      </c>
      <c r="V298" s="21">
        <f t="shared" si="80"/>
        <v>369.81542062123788</v>
      </c>
      <c r="W298" s="21">
        <f t="shared" si="80"/>
        <v>393.24911971917987</v>
      </c>
      <c r="X298" s="21">
        <f t="shared" si="80"/>
        <v>375.56501653314325</v>
      </c>
      <c r="Y298" s="21">
        <f t="shared" si="80"/>
        <v>1029.0493570916926</v>
      </c>
      <c r="Z298" s="21">
        <f t="shared" si="80"/>
        <v>398.24238570597788</v>
      </c>
      <c r="AA298" s="21">
        <f t="shared" si="80"/>
        <v>396.9763258197766</v>
      </c>
      <c r="AB298" s="21">
        <f t="shared" si="80"/>
        <v>366.12857387752553</v>
      </c>
      <c r="AC298" s="21">
        <f t="shared" si="80"/>
        <v>385.74787574325012</v>
      </c>
      <c r="AD298" s="21">
        <f t="shared" si="80"/>
        <v>379.09477710546935</v>
      </c>
      <c r="AE298" s="21">
        <f t="shared" si="80"/>
        <v>384.62678323071657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663.11407676398835</v>
      </c>
      <c r="D299" s="21">
        <f t="shared" si="81"/>
        <v>787.81806751247041</v>
      </c>
      <c r="E299" s="21">
        <f t="shared" si="81"/>
        <v>785.19281095594113</v>
      </c>
      <c r="F299" s="21">
        <f t="shared" si="81"/>
        <v>999.81930592909566</v>
      </c>
      <c r="G299" s="21">
        <f t="shared" si="81"/>
        <v>929.28617704141288</v>
      </c>
      <c r="H299" s="21">
        <f t="shared" si="81"/>
        <v>832.65411932954726</v>
      </c>
      <c r="I299" s="21">
        <f t="shared" si="81"/>
        <v>771.50723150238309</v>
      </c>
      <c r="J299" s="21">
        <f t="shared" si="81"/>
        <v>479.23744336532775</v>
      </c>
      <c r="K299" s="21">
        <f t="shared" si="81"/>
        <v>340.11599561108119</v>
      </c>
      <c r="L299" s="21">
        <f t="shared" si="81"/>
        <v>407.01351201579894</v>
      </c>
      <c r="M299" s="21">
        <f t="shared" si="81"/>
        <v>485.50882286525876</v>
      </c>
      <c r="N299" s="21">
        <f t="shared" si="81"/>
        <v>437.72188193231705</v>
      </c>
      <c r="O299" s="21">
        <f t="shared" si="81"/>
        <v>377.19731934261756</v>
      </c>
      <c r="P299" s="21">
        <f t="shared" si="81"/>
        <v>387.74800310839754</v>
      </c>
      <c r="Q299" s="21">
        <f t="shared" si="81"/>
        <v>412.93308139263132</v>
      </c>
      <c r="R299" s="21">
        <f t="shared" si="81"/>
        <v>1278.5778047855333</v>
      </c>
      <c r="S299" s="21">
        <f t="shared" si="81"/>
        <v>382.37835841224421</v>
      </c>
      <c r="T299" s="21">
        <f t="shared" si="81"/>
        <v>373.78825938683536</v>
      </c>
      <c r="U299" s="21">
        <f t="shared" si="81"/>
        <v>420.01978829723254</v>
      </c>
      <c r="V299" s="21">
        <f t="shared" si="81"/>
        <v>369.44363794633728</v>
      </c>
      <c r="W299" s="21">
        <f t="shared" si="81"/>
        <v>392.88140263841495</v>
      </c>
      <c r="X299" s="21">
        <f t="shared" si="81"/>
        <v>375.19754059583903</v>
      </c>
      <c r="Y299" s="21">
        <f t="shared" si="81"/>
        <v>1028.6818811543883</v>
      </c>
      <c r="Z299" s="21">
        <f t="shared" si="81"/>
        <v>397.87832244221102</v>
      </c>
      <c r="AA299" s="21">
        <f t="shared" si="81"/>
        <v>396.61857459185825</v>
      </c>
      <c r="AB299" s="21">
        <f t="shared" si="81"/>
        <v>365.76583201085884</v>
      </c>
      <c r="AC299" s="21">
        <f>+AC300+AC349+AC364</f>
        <v>385.40012320991679</v>
      </c>
      <c r="AD299" s="21">
        <f t="shared" si="81"/>
        <v>378.76501177213601</v>
      </c>
      <c r="AE299" s="21">
        <f t="shared" si="81"/>
        <v>384.29701789738323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663.11407676398835</v>
      </c>
      <c r="D349" s="21">
        <f t="shared" si="88"/>
        <v>787.81806751247041</v>
      </c>
      <c r="E349" s="21">
        <f t="shared" si="88"/>
        <v>785.19281095594113</v>
      </c>
      <c r="F349" s="21">
        <f t="shared" si="88"/>
        <v>999.81930592909566</v>
      </c>
      <c r="G349" s="21">
        <f t="shared" si="88"/>
        <v>929.28617704141288</v>
      </c>
      <c r="H349" s="21">
        <f t="shared" si="88"/>
        <v>832.65411932954726</v>
      </c>
      <c r="I349" s="21">
        <f t="shared" si="88"/>
        <v>771.50723150238309</v>
      </c>
      <c r="J349" s="21">
        <f t="shared" si="88"/>
        <v>479.23744336532775</v>
      </c>
      <c r="K349" s="21">
        <f t="shared" si="88"/>
        <v>340.11599561108119</v>
      </c>
      <c r="L349" s="21">
        <f t="shared" si="88"/>
        <v>407.01351201579894</v>
      </c>
      <c r="M349" s="21">
        <f t="shared" si="88"/>
        <v>485.50882286525876</v>
      </c>
      <c r="N349" s="21">
        <f t="shared" si="88"/>
        <v>437.72188193231705</v>
      </c>
      <c r="O349" s="21">
        <f t="shared" si="88"/>
        <v>377.19731934261756</v>
      </c>
      <c r="P349" s="21">
        <f t="shared" si="88"/>
        <v>387.74800310839754</v>
      </c>
      <c r="Q349" s="21">
        <f t="shared" si="88"/>
        <v>412.93308139263132</v>
      </c>
      <c r="R349" s="21">
        <f t="shared" si="88"/>
        <v>1278.5778047855333</v>
      </c>
      <c r="S349" s="21">
        <f t="shared" si="88"/>
        <v>382.37835841224421</v>
      </c>
      <c r="T349" s="21">
        <f t="shared" si="88"/>
        <v>373.78825938683536</v>
      </c>
      <c r="U349" s="21">
        <f t="shared" si="88"/>
        <v>420.01978829723254</v>
      </c>
      <c r="V349" s="21">
        <f t="shared" si="88"/>
        <v>369.44363794633728</v>
      </c>
      <c r="W349" s="21">
        <f t="shared" si="88"/>
        <v>392.88140263841495</v>
      </c>
      <c r="X349" s="21">
        <f t="shared" si="88"/>
        <v>375.19754059583903</v>
      </c>
      <c r="Y349" s="21">
        <f t="shared" si="88"/>
        <v>1028.6818811543883</v>
      </c>
      <c r="Z349" s="21">
        <f t="shared" si="88"/>
        <v>397.87832244221102</v>
      </c>
      <c r="AA349" s="21">
        <f t="shared" si="88"/>
        <v>396.61857459185825</v>
      </c>
      <c r="AB349" s="21">
        <f t="shared" si="88"/>
        <v>365.76583201085884</v>
      </c>
      <c r="AC349" s="21">
        <f t="shared" si="88"/>
        <v>385.40012320991679</v>
      </c>
      <c r="AD349" s="21">
        <f t="shared" si="88"/>
        <v>378.76501177213601</v>
      </c>
      <c r="AE349" s="21">
        <f t="shared" si="88"/>
        <v>384.29701789738323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522.11760950630151</v>
      </c>
      <c r="D350" s="21">
        <f t="shared" si="89"/>
        <v>663.64195431919211</v>
      </c>
      <c r="E350" s="21">
        <f t="shared" si="89"/>
        <v>642.98426652045282</v>
      </c>
      <c r="F350" s="21">
        <f t="shared" si="89"/>
        <v>797.89953325540353</v>
      </c>
      <c r="G350" s="21">
        <f t="shared" si="89"/>
        <v>756.07768692623688</v>
      </c>
      <c r="H350" s="21">
        <f t="shared" si="89"/>
        <v>686.1119096341771</v>
      </c>
      <c r="I350" s="21">
        <f t="shared" si="89"/>
        <v>616.37427159334425</v>
      </c>
      <c r="J350" s="21">
        <f t="shared" si="89"/>
        <v>295.20138509012838</v>
      </c>
      <c r="K350" s="21">
        <f t="shared" si="89"/>
        <v>175.07700899541604</v>
      </c>
      <c r="L350" s="21">
        <f t="shared" si="89"/>
        <v>224.61813161296587</v>
      </c>
      <c r="M350" s="21">
        <f t="shared" si="89"/>
        <v>306.49061271853628</v>
      </c>
      <c r="N350" s="21">
        <f t="shared" si="89"/>
        <v>259.02141053166827</v>
      </c>
      <c r="O350" s="21">
        <f t="shared" si="89"/>
        <v>185.32504912262365</v>
      </c>
      <c r="P350" s="21">
        <f t="shared" si="89"/>
        <v>213.92815012541394</v>
      </c>
      <c r="Q350" s="21">
        <f t="shared" si="89"/>
        <v>232.46146941228901</v>
      </c>
      <c r="R350" s="21">
        <f t="shared" si="89"/>
        <v>289.37786144459733</v>
      </c>
      <c r="S350" s="21">
        <f t="shared" si="89"/>
        <v>174.67788945166643</v>
      </c>
      <c r="T350" s="21">
        <f t="shared" si="89"/>
        <v>163.83691627723584</v>
      </c>
      <c r="U350" s="21">
        <f t="shared" si="89"/>
        <v>195.08842148125626</v>
      </c>
      <c r="V350" s="21">
        <f t="shared" si="89"/>
        <v>155.58354568727765</v>
      </c>
      <c r="W350" s="21">
        <f t="shared" si="89"/>
        <v>207.74769778979223</v>
      </c>
      <c r="X350" s="21">
        <f t="shared" si="89"/>
        <v>155.67405161768548</v>
      </c>
      <c r="Y350" s="21">
        <f t="shared" si="89"/>
        <v>146.37697434089642</v>
      </c>
      <c r="Z350" s="21">
        <f t="shared" si="89"/>
        <v>174.59749370530079</v>
      </c>
      <c r="AA350" s="21">
        <f t="shared" si="89"/>
        <v>172.72767969623655</v>
      </c>
      <c r="AB350" s="21">
        <f t="shared" si="89"/>
        <v>139.96645854668947</v>
      </c>
      <c r="AC350" s="21">
        <f t="shared" si="89"/>
        <v>137.03368126985646</v>
      </c>
      <c r="AD350" s="21">
        <f t="shared" si="89"/>
        <v>141.77080018056506</v>
      </c>
      <c r="AE350" s="21">
        <f t="shared" si="89"/>
        <v>152.48901313056678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522.11760950630151</v>
      </c>
      <c r="D354" s="35">
        <v>663.64195431919211</v>
      </c>
      <c r="E354" s="35">
        <v>642.98426652045282</v>
      </c>
      <c r="F354" s="35">
        <v>797.89953325540353</v>
      </c>
      <c r="G354" s="35">
        <v>756.07768692623688</v>
      </c>
      <c r="H354" s="35">
        <v>686.1119096341771</v>
      </c>
      <c r="I354" s="35">
        <v>616.37427159334425</v>
      </c>
      <c r="J354" s="35">
        <v>295.20138509012838</v>
      </c>
      <c r="K354" s="35">
        <v>175.07700899541604</v>
      </c>
      <c r="L354" s="35">
        <v>224.61813161296587</v>
      </c>
      <c r="M354" s="35">
        <v>306.49061271853628</v>
      </c>
      <c r="N354" s="35">
        <v>259.02141053166827</v>
      </c>
      <c r="O354" s="35">
        <v>185.32504912262365</v>
      </c>
      <c r="P354" s="35">
        <v>213.92815012541394</v>
      </c>
      <c r="Q354" s="35">
        <v>232.46146941228901</v>
      </c>
      <c r="R354" s="35">
        <v>289.37786144459733</v>
      </c>
      <c r="S354" s="35">
        <v>174.67788945166643</v>
      </c>
      <c r="T354" s="35">
        <v>163.83691627723584</v>
      </c>
      <c r="U354" s="35">
        <v>195.08842148125626</v>
      </c>
      <c r="V354" s="35">
        <v>155.58354568727765</v>
      </c>
      <c r="W354" s="35">
        <v>207.74769778979223</v>
      </c>
      <c r="X354" s="35">
        <v>155.67405161768548</v>
      </c>
      <c r="Y354" s="35">
        <v>146.37697434089642</v>
      </c>
      <c r="Z354" s="35">
        <v>174.59749370530079</v>
      </c>
      <c r="AA354" s="35">
        <v>172.72767969623655</v>
      </c>
      <c r="AB354" s="35">
        <v>139.96645854668947</v>
      </c>
      <c r="AC354" s="35">
        <v>137.03368126985646</v>
      </c>
      <c r="AD354" s="35">
        <v>141.77080018056506</v>
      </c>
      <c r="AE354" s="35">
        <v>152.48901313056678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110.94785519247802</v>
      </c>
      <c r="D355" s="21">
        <f t="shared" si="90"/>
        <v>124.07005926834228</v>
      </c>
      <c r="E355" s="21">
        <f t="shared" si="90"/>
        <v>137.61640948575817</v>
      </c>
      <c r="F355" s="21">
        <f t="shared" si="90"/>
        <v>127.55829563937843</v>
      </c>
      <c r="G355" s="21">
        <f t="shared" si="90"/>
        <v>133.79178134728454</v>
      </c>
      <c r="H355" s="21">
        <f t="shared" si="90"/>
        <v>143.06010582663717</v>
      </c>
      <c r="I355" s="21">
        <f t="shared" si="90"/>
        <v>153.36539449343832</v>
      </c>
      <c r="J355" s="21">
        <f t="shared" si="90"/>
        <v>152.67944780244628</v>
      </c>
      <c r="K355" s="21">
        <f t="shared" si="90"/>
        <v>163.89006909552478</v>
      </c>
      <c r="L355" s="21">
        <f t="shared" si="90"/>
        <v>169.84566595206945</v>
      </c>
      <c r="M355" s="21">
        <f t="shared" si="90"/>
        <v>177.42033101101967</v>
      </c>
      <c r="N355" s="21">
        <f t="shared" si="90"/>
        <v>177.07077608746511</v>
      </c>
      <c r="O355" s="21">
        <f t="shared" si="90"/>
        <v>179.90231722554722</v>
      </c>
      <c r="P355" s="21">
        <f t="shared" si="90"/>
        <v>170.25811151040583</v>
      </c>
      <c r="Q355" s="21">
        <f t="shared" si="90"/>
        <v>179.79993712241412</v>
      </c>
      <c r="R355" s="21">
        <f t="shared" si="90"/>
        <v>191.77694661608919</v>
      </c>
      <c r="S355" s="21">
        <f t="shared" si="90"/>
        <v>197.27183300853477</v>
      </c>
      <c r="T355" s="21">
        <f t="shared" si="90"/>
        <v>207.8550105266973</v>
      </c>
      <c r="U355" s="21">
        <f t="shared" si="90"/>
        <v>213.25482968051926</v>
      </c>
      <c r="V355" s="21">
        <f t="shared" si="90"/>
        <v>213.85302199739721</v>
      </c>
      <c r="W355" s="21">
        <f t="shared" si="90"/>
        <v>185.0842130169859</v>
      </c>
      <c r="X355" s="21">
        <f t="shared" si="90"/>
        <v>219.24091228462439</v>
      </c>
      <c r="Y355" s="21">
        <f t="shared" si="90"/>
        <v>220.76183481200115</v>
      </c>
      <c r="Z355" s="21">
        <f t="shared" si="90"/>
        <v>222.28275733937789</v>
      </c>
      <c r="AA355" s="21">
        <f t="shared" si="90"/>
        <v>223.80367986675466</v>
      </c>
      <c r="AB355" s="21">
        <f t="shared" si="90"/>
        <v>225.3246023941314</v>
      </c>
      <c r="AC355" s="21">
        <f t="shared" si="90"/>
        <v>226.84552492150809</v>
      </c>
      <c r="AD355" s="21">
        <f t="shared" si="90"/>
        <v>228.36644744888494</v>
      </c>
      <c r="AE355" s="21">
        <f t="shared" si="90"/>
        <v>231.79335264196681</v>
      </c>
    </row>
    <row r="356" spans="1:31" x14ac:dyDescent="0.2">
      <c r="A356" s="9" t="s">
        <v>800</v>
      </c>
      <c r="B356" s="4" t="s">
        <v>801</v>
      </c>
      <c r="C356" s="35">
        <v>67.312084229345032</v>
      </c>
      <c r="D356" s="35">
        <v>75.273327864896743</v>
      </c>
      <c r="E356" s="35">
        <v>83.491901042837057</v>
      </c>
      <c r="F356" s="35">
        <v>77.38964151523011</v>
      </c>
      <c r="G356" s="35">
        <v>81.17149844509207</v>
      </c>
      <c r="H356" s="35">
        <v>86.794592617906531</v>
      </c>
      <c r="I356" s="35">
        <v>93.046813154698498</v>
      </c>
      <c r="J356" s="35">
        <v>92.630649170628743</v>
      </c>
      <c r="K356" s="35">
        <v>99.432135178932825</v>
      </c>
      <c r="L356" s="35">
        <v>103.04539689136779</v>
      </c>
      <c r="M356" s="35">
        <v>107.64094758112732</v>
      </c>
      <c r="N356" s="35">
        <v>107.42887254446917</v>
      </c>
      <c r="O356" s="35">
        <v>109.14676907572508</v>
      </c>
      <c r="P356" s="35">
        <v>103.29562768775943</v>
      </c>
      <c r="Q356" s="35">
        <v>109.08465504825202</v>
      </c>
      <c r="R356" s="35">
        <v>116.35110891935469</v>
      </c>
      <c r="S356" s="35">
        <v>119.68485750816072</v>
      </c>
      <c r="T356" s="35">
        <v>126.10567326237965</v>
      </c>
      <c r="U356" s="35">
        <v>129.38174453996066</v>
      </c>
      <c r="V356" s="35">
        <v>129.74466792905352</v>
      </c>
      <c r="W356" s="35">
        <v>112.29062620911343</v>
      </c>
      <c r="X356" s="35">
        <v>219.24091228462439</v>
      </c>
      <c r="Y356" s="35">
        <v>220.76183481200115</v>
      </c>
      <c r="Z356" s="35">
        <v>222.28275733937789</v>
      </c>
      <c r="AA356" s="35">
        <v>223.80367986675466</v>
      </c>
      <c r="AB356" s="35">
        <v>225.3246023941314</v>
      </c>
      <c r="AC356" s="35">
        <v>226.84552492150809</v>
      </c>
      <c r="AD356" s="35">
        <v>228.36644744888494</v>
      </c>
      <c r="AE356" s="35">
        <v>231.79335264196681</v>
      </c>
    </row>
    <row r="357" spans="1:31" x14ac:dyDescent="0.2">
      <c r="A357" s="9" t="s">
        <v>802</v>
      </c>
      <c r="B357" s="4" t="s">
        <v>803</v>
      </c>
      <c r="C357" s="35">
        <v>43.635770963132984</v>
      </c>
      <c r="D357" s="35">
        <v>48.796731403445534</v>
      </c>
      <c r="E357" s="35">
        <v>54.124508442921105</v>
      </c>
      <c r="F357" s="35">
        <v>50.168654124148311</v>
      </c>
      <c r="G357" s="35">
        <v>52.620282902192457</v>
      </c>
      <c r="H357" s="35">
        <v>56.265513208730638</v>
      </c>
      <c r="I357" s="35">
        <v>60.318581338739811</v>
      </c>
      <c r="J357" s="35">
        <v>60.04879863181754</v>
      </c>
      <c r="K357" s="35">
        <v>64.457933916591941</v>
      </c>
      <c r="L357" s="35">
        <v>66.800269060701666</v>
      </c>
      <c r="M357" s="35">
        <v>69.779383429892349</v>
      </c>
      <c r="N357" s="35">
        <v>69.641903542995919</v>
      </c>
      <c r="O357" s="35">
        <v>70.755548149822161</v>
      </c>
      <c r="P357" s="35">
        <v>66.962483822646391</v>
      </c>
      <c r="Q357" s="35">
        <v>70.715282074162118</v>
      </c>
      <c r="R357" s="35">
        <v>75.425837696734504</v>
      </c>
      <c r="S357" s="35">
        <v>77.586975500374066</v>
      </c>
      <c r="T357" s="35">
        <v>81.749337264317631</v>
      </c>
      <c r="U357" s="35">
        <v>83.873085140558601</v>
      </c>
      <c r="V357" s="35">
        <v>84.108354068343687</v>
      </c>
      <c r="W357" s="35">
        <v>72.793586807872472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30.04861206520874</v>
      </c>
      <c r="D358" s="21">
        <f t="shared" si="91"/>
        <v>0.10605392493603083</v>
      </c>
      <c r="E358" s="21">
        <f t="shared" si="91"/>
        <v>4.592134949730136</v>
      </c>
      <c r="F358" s="21">
        <f t="shared" si="91"/>
        <v>74.361477034313623</v>
      </c>
      <c r="G358" s="21">
        <f t="shared" si="91"/>
        <v>39.416708767891464</v>
      </c>
      <c r="H358" s="21">
        <f t="shared" si="91"/>
        <v>3.4821038687330126</v>
      </c>
      <c r="I358" s="21">
        <f t="shared" si="91"/>
        <v>1.7675654156005138</v>
      </c>
      <c r="J358" s="21">
        <f t="shared" si="91"/>
        <v>31.356610472753122</v>
      </c>
      <c r="K358" s="21">
        <f t="shared" si="91"/>
        <v>1.1489175201403339</v>
      </c>
      <c r="L358" s="21">
        <f t="shared" si="91"/>
        <v>12.549714450763652</v>
      </c>
      <c r="M358" s="21">
        <f t="shared" si="91"/>
        <v>1.5978791357028646</v>
      </c>
      <c r="N358" s="21">
        <f t="shared" si="91"/>
        <v>1.6296953131836738</v>
      </c>
      <c r="O358" s="21">
        <f t="shared" si="91"/>
        <v>11.969952994446681</v>
      </c>
      <c r="P358" s="21">
        <f t="shared" si="91"/>
        <v>3.5617414725778316</v>
      </c>
      <c r="Q358" s="21">
        <f t="shared" si="91"/>
        <v>0.67167485792819537</v>
      </c>
      <c r="R358" s="21">
        <f t="shared" si="91"/>
        <v>797.42299672484694</v>
      </c>
      <c r="S358" s="21">
        <f t="shared" si="91"/>
        <v>10.428635952043035</v>
      </c>
      <c r="T358" s="21">
        <f t="shared" si="91"/>
        <v>2.0963325829022095</v>
      </c>
      <c r="U358" s="21">
        <f t="shared" si="91"/>
        <v>11.676537135456993</v>
      </c>
      <c r="V358" s="21">
        <f t="shared" si="91"/>
        <v>7.0702616624020564E-3</v>
      </c>
      <c r="W358" s="21">
        <f t="shared" si="91"/>
        <v>4.9491831636814386E-2</v>
      </c>
      <c r="X358" s="21">
        <f t="shared" si="91"/>
        <v>0.28257669352915499</v>
      </c>
      <c r="Y358" s="21">
        <f t="shared" si="91"/>
        <v>661.54307200149071</v>
      </c>
      <c r="Z358" s="21">
        <f t="shared" si="91"/>
        <v>0.99807139753230112</v>
      </c>
      <c r="AA358" s="21">
        <f t="shared" si="91"/>
        <v>8.721502886702312E-2</v>
      </c>
      <c r="AB358" s="21">
        <f t="shared" si="91"/>
        <v>0.47477107003796687</v>
      </c>
      <c r="AC358" s="21">
        <f t="shared" si="91"/>
        <v>21.520917018552201</v>
      </c>
      <c r="AD358" s="21">
        <f t="shared" si="91"/>
        <v>8.6277641426859901</v>
      </c>
      <c r="AE358" s="21">
        <f t="shared" si="91"/>
        <v>1.4652124849659885E-2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30.04861206520874</v>
      </c>
      <c r="D359" s="21">
        <f t="shared" si="92"/>
        <v>0.10605392493603083</v>
      </c>
      <c r="E359" s="21">
        <f t="shared" si="92"/>
        <v>4.592134949730136</v>
      </c>
      <c r="F359" s="21">
        <f t="shared" si="92"/>
        <v>74.361477034313623</v>
      </c>
      <c r="G359" s="21">
        <f t="shared" si="92"/>
        <v>39.416708767891464</v>
      </c>
      <c r="H359" s="21">
        <f t="shared" si="92"/>
        <v>3.4821038687330126</v>
      </c>
      <c r="I359" s="21">
        <f t="shared" si="92"/>
        <v>1.7675654156005138</v>
      </c>
      <c r="J359" s="21">
        <f t="shared" si="92"/>
        <v>31.356610472753122</v>
      </c>
      <c r="K359" s="21">
        <f t="shared" si="92"/>
        <v>1.1489175201403339</v>
      </c>
      <c r="L359" s="21">
        <f t="shared" si="92"/>
        <v>12.549714450763652</v>
      </c>
      <c r="M359" s="21">
        <f t="shared" si="92"/>
        <v>1.5978791357028646</v>
      </c>
      <c r="N359" s="21">
        <f t="shared" si="92"/>
        <v>1.6296953131836738</v>
      </c>
      <c r="O359" s="21">
        <f t="shared" si="92"/>
        <v>11.969952994446681</v>
      </c>
      <c r="P359" s="21">
        <f t="shared" si="92"/>
        <v>3.5617414725778316</v>
      </c>
      <c r="Q359" s="21">
        <f t="shared" si="92"/>
        <v>0.67167485792819537</v>
      </c>
      <c r="R359" s="21">
        <f t="shared" si="92"/>
        <v>797.42299672484694</v>
      </c>
      <c r="S359" s="21">
        <f t="shared" si="92"/>
        <v>10.428635952043035</v>
      </c>
      <c r="T359" s="21">
        <f t="shared" si="92"/>
        <v>2.0963325829022095</v>
      </c>
      <c r="U359" s="21">
        <f t="shared" si="92"/>
        <v>11.676537135456993</v>
      </c>
      <c r="V359" s="21">
        <f t="shared" si="92"/>
        <v>7.0702616624020564E-3</v>
      </c>
      <c r="W359" s="21">
        <f t="shared" si="92"/>
        <v>4.9491831636814386E-2</v>
      </c>
      <c r="X359" s="21">
        <f t="shared" si="92"/>
        <v>0.28257669352915499</v>
      </c>
      <c r="Y359" s="21">
        <f t="shared" si="92"/>
        <v>661.54307200149071</v>
      </c>
      <c r="Z359" s="21">
        <f t="shared" si="92"/>
        <v>0.99807139753230112</v>
      </c>
      <c r="AA359" s="21">
        <f t="shared" si="92"/>
        <v>8.721502886702312E-2</v>
      </c>
      <c r="AB359" s="21">
        <f t="shared" si="92"/>
        <v>0.47477107003796687</v>
      </c>
      <c r="AC359" s="21">
        <f t="shared" si="92"/>
        <v>21.520917018552201</v>
      </c>
      <c r="AD359" s="21">
        <f t="shared" si="92"/>
        <v>8.6277641426859901</v>
      </c>
      <c r="AE359" s="21">
        <f t="shared" si="92"/>
        <v>1.4652124849659885E-2</v>
      </c>
    </row>
    <row r="360" spans="1:31" x14ac:dyDescent="0.2">
      <c r="A360" s="9" t="s">
        <v>624</v>
      </c>
      <c r="B360" s="4" t="s">
        <v>556</v>
      </c>
      <c r="C360" s="35">
        <v>30.04861206520874</v>
      </c>
      <c r="D360" s="35">
        <v>0.10605392493603083</v>
      </c>
      <c r="E360" s="35">
        <v>4.592134949730136</v>
      </c>
      <c r="F360" s="35">
        <v>74.361477034313623</v>
      </c>
      <c r="G360" s="35">
        <v>39.416708767891464</v>
      </c>
      <c r="H360" s="35">
        <v>3.4821038687330126</v>
      </c>
      <c r="I360" s="35">
        <v>1.7675654156005138</v>
      </c>
      <c r="J360" s="35">
        <v>31.356610472753122</v>
      </c>
      <c r="K360" s="35">
        <v>1.1489175201403339</v>
      </c>
      <c r="L360" s="35">
        <v>12.549714450763652</v>
      </c>
      <c r="M360" s="35">
        <v>1.5978791357028646</v>
      </c>
      <c r="N360" s="35">
        <v>1.6296953131836738</v>
      </c>
      <c r="O360" s="35">
        <v>11.969952994446681</v>
      </c>
      <c r="P360" s="35">
        <v>3.5598767470194352</v>
      </c>
      <c r="Q360" s="35">
        <v>0.67167485792819537</v>
      </c>
      <c r="R360" s="35">
        <v>797.42299672484694</v>
      </c>
      <c r="S360" s="35">
        <v>10.428635952043035</v>
      </c>
      <c r="T360" s="35">
        <v>2.0963325829022095</v>
      </c>
      <c r="U360" s="35">
        <v>11.676537135456993</v>
      </c>
      <c r="V360" s="35">
        <v>7.0702616624020564E-3</v>
      </c>
      <c r="W360" s="35">
        <v>4.9491831636814386E-2</v>
      </c>
      <c r="X360" s="35">
        <v>0.28257669352915499</v>
      </c>
      <c r="Y360" s="35">
        <v>594.07737923176933</v>
      </c>
      <c r="Z360" s="35">
        <v>6.9772023093618513E-3</v>
      </c>
      <c r="AA360" s="35">
        <v>8.721502886702312E-2</v>
      </c>
      <c r="AB360" s="35">
        <v>7.6749225402980362E-2</v>
      </c>
      <c r="AC360" s="35">
        <v>7.657479534524632</v>
      </c>
      <c r="AD360" s="35">
        <v>4.4218019635580728</v>
      </c>
      <c r="AE360" s="35">
        <v>1.4652124849659885E-2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1.8647255583963626E-3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67.465692769721343</v>
      </c>
      <c r="Z361" s="35">
        <v>0.99109419522293929</v>
      </c>
      <c r="AA361" s="35">
        <v>0</v>
      </c>
      <c r="AB361" s="35">
        <v>0.39802184463498652</v>
      </c>
      <c r="AC361" s="35">
        <v>13.863437484027569</v>
      </c>
      <c r="AD361" s="35">
        <v>4.2059621791279165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0</v>
      </c>
      <c r="D364" s="21">
        <f t="shared" si="93"/>
        <v>0</v>
      </c>
      <c r="E364" s="21">
        <f t="shared" si="93"/>
        <v>0</v>
      </c>
      <c r="F364" s="21">
        <f t="shared" si="93"/>
        <v>0</v>
      </c>
      <c r="G364" s="21">
        <f t="shared" si="93"/>
        <v>0</v>
      </c>
      <c r="H364" s="21">
        <f t="shared" si="93"/>
        <v>0</v>
      </c>
      <c r="I364" s="21">
        <f t="shared" si="93"/>
        <v>0</v>
      </c>
      <c r="J364" s="21">
        <f t="shared" si="93"/>
        <v>0</v>
      </c>
      <c r="K364" s="21">
        <f t="shared" si="93"/>
        <v>0</v>
      </c>
      <c r="L364" s="21">
        <f t="shared" si="93"/>
        <v>0</v>
      </c>
      <c r="M364" s="21">
        <f t="shared" si="93"/>
        <v>0</v>
      </c>
      <c r="N364" s="21">
        <f t="shared" si="93"/>
        <v>0</v>
      </c>
      <c r="O364" s="21">
        <f t="shared" si="93"/>
        <v>0</v>
      </c>
      <c r="P364" s="21">
        <f t="shared" si="93"/>
        <v>0</v>
      </c>
      <c r="Q364" s="21">
        <f t="shared" si="93"/>
        <v>0</v>
      </c>
      <c r="R364" s="21">
        <f t="shared" si="93"/>
        <v>0</v>
      </c>
      <c r="S364" s="21">
        <f t="shared" si="93"/>
        <v>0</v>
      </c>
      <c r="T364" s="21">
        <f t="shared" si="93"/>
        <v>0</v>
      </c>
      <c r="U364" s="21">
        <f t="shared" si="93"/>
        <v>0</v>
      </c>
      <c r="V364" s="21">
        <f t="shared" si="93"/>
        <v>0</v>
      </c>
      <c r="W364" s="21">
        <f t="shared" si="93"/>
        <v>0</v>
      </c>
      <c r="X364" s="21">
        <f t="shared" si="93"/>
        <v>0</v>
      </c>
      <c r="Y364" s="21">
        <f t="shared" si="93"/>
        <v>0</v>
      </c>
      <c r="Z364" s="21">
        <f t="shared" si="93"/>
        <v>0</v>
      </c>
      <c r="AA364" s="21">
        <f t="shared" si="93"/>
        <v>0</v>
      </c>
      <c r="AB364" s="21">
        <f t="shared" si="93"/>
        <v>0</v>
      </c>
      <c r="AC364" s="21">
        <f t="shared" si="93"/>
        <v>0</v>
      </c>
      <c r="AD364" s="21">
        <f t="shared" si="93"/>
        <v>0</v>
      </c>
      <c r="AE364" s="21">
        <f t="shared" si="9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5.4426502138485662E-2</v>
      </c>
      <c r="D367" s="21">
        <f t="shared" si="94"/>
        <v>5.4667645599184786E-2</v>
      </c>
      <c r="E367" s="21">
        <f t="shared" si="94"/>
        <v>5.4667645599184786E-2</v>
      </c>
      <c r="F367" s="21">
        <f t="shared" si="94"/>
        <v>5.8080319136563523E-2</v>
      </c>
      <c r="G367" s="21">
        <f t="shared" si="94"/>
        <v>6.4392354985037772E-2</v>
      </c>
      <c r="H367" s="21">
        <f t="shared" si="94"/>
        <v>5.7438787419421204E-2</v>
      </c>
      <c r="I367" s="21">
        <f t="shared" si="94"/>
        <v>6.9862455054184883E-2</v>
      </c>
      <c r="J367" s="21">
        <f t="shared" si="94"/>
        <v>9.6124775424602391E-2</v>
      </c>
      <c r="K367" s="21">
        <f t="shared" si="94"/>
        <v>9.4283412586477683E-2</v>
      </c>
      <c r="L367" s="21">
        <f t="shared" si="94"/>
        <v>0.10802981231957458</v>
      </c>
      <c r="M367" s="21">
        <f t="shared" si="94"/>
        <v>9.9983065644458011E-2</v>
      </c>
      <c r="N367" s="21">
        <f t="shared" si="94"/>
        <v>0.12082267281464369</v>
      </c>
      <c r="O367" s="21">
        <f t="shared" si="94"/>
        <v>0.11958995245150178</v>
      </c>
      <c r="P367" s="21">
        <f t="shared" si="94"/>
        <v>0.16115765666252582</v>
      </c>
      <c r="Q367" s="21">
        <f t="shared" si="94"/>
        <v>0.1936794789626205</v>
      </c>
      <c r="R367" s="21">
        <f t="shared" si="94"/>
        <v>0.2540875515579894</v>
      </c>
      <c r="S367" s="21">
        <f t="shared" si="94"/>
        <v>0.29590094382942911</v>
      </c>
      <c r="T367" s="21">
        <f t="shared" si="94"/>
        <v>0.33415986082552557</v>
      </c>
      <c r="U367" s="21">
        <f t="shared" si="94"/>
        <v>0.37435769220605547</v>
      </c>
      <c r="V367" s="21">
        <f t="shared" si="94"/>
        <v>0.37178267490057931</v>
      </c>
      <c r="W367" s="21">
        <f t="shared" si="94"/>
        <v>0.36771708076493304</v>
      </c>
      <c r="X367" s="21">
        <f t="shared" si="94"/>
        <v>0.36747593730423356</v>
      </c>
      <c r="Y367" s="21">
        <f t="shared" si="94"/>
        <v>0.36747593730423356</v>
      </c>
      <c r="Z367" s="21">
        <f t="shared" si="94"/>
        <v>0.36406326376685477</v>
      </c>
      <c r="AA367" s="21">
        <f t="shared" si="94"/>
        <v>0.35775122791838065</v>
      </c>
      <c r="AB367" s="21">
        <f t="shared" si="94"/>
        <v>0.36274186666666675</v>
      </c>
      <c r="AC367" s="21">
        <f t="shared" si="94"/>
        <v>0.34775253333333378</v>
      </c>
      <c r="AD367" s="21">
        <f t="shared" si="94"/>
        <v>0.32976533333333286</v>
      </c>
      <c r="AE367" s="21">
        <f t="shared" si="94"/>
        <v>0.32976533333333286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0</v>
      </c>
      <c r="D368" s="21">
        <f t="shared" si="95"/>
        <v>0</v>
      </c>
      <c r="E368" s="21">
        <f t="shared" si="95"/>
        <v>0</v>
      </c>
      <c r="F368" s="21">
        <f t="shared" si="95"/>
        <v>0</v>
      </c>
      <c r="G368" s="21">
        <f t="shared" si="95"/>
        <v>0</v>
      </c>
      <c r="H368" s="21">
        <f t="shared" si="95"/>
        <v>0</v>
      </c>
      <c r="I368" s="21">
        <f t="shared" si="95"/>
        <v>0</v>
      </c>
      <c r="J368" s="21">
        <f t="shared" si="95"/>
        <v>0</v>
      </c>
      <c r="K368" s="21">
        <f t="shared" si="95"/>
        <v>0</v>
      </c>
      <c r="L368" s="21">
        <f t="shared" si="95"/>
        <v>0</v>
      </c>
      <c r="M368" s="21">
        <f t="shared" si="95"/>
        <v>0</v>
      </c>
      <c r="N368" s="21">
        <f t="shared" si="95"/>
        <v>0</v>
      </c>
      <c r="O368" s="21">
        <f t="shared" si="95"/>
        <v>0</v>
      </c>
      <c r="P368" s="21">
        <f t="shared" si="95"/>
        <v>0</v>
      </c>
      <c r="Q368" s="21">
        <f t="shared" si="95"/>
        <v>0</v>
      </c>
      <c r="R368" s="21">
        <f t="shared" si="95"/>
        <v>0</v>
      </c>
      <c r="S368" s="21">
        <f t="shared" si="95"/>
        <v>0</v>
      </c>
      <c r="T368" s="21">
        <f t="shared" si="95"/>
        <v>0</v>
      </c>
      <c r="U368" s="21">
        <f t="shared" si="95"/>
        <v>0</v>
      </c>
      <c r="V368" s="21">
        <f t="shared" si="95"/>
        <v>0</v>
      </c>
      <c r="W368" s="21">
        <f t="shared" si="95"/>
        <v>0</v>
      </c>
      <c r="X368" s="21">
        <f t="shared" si="95"/>
        <v>0</v>
      </c>
      <c r="Y368" s="21">
        <f t="shared" si="95"/>
        <v>0</v>
      </c>
      <c r="Z368" s="21">
        <f t="shared" si="95"/>
        <v>0</v>
      </c>
      <c r="AA368" s="21">
        <f t="shared" si="95"/>
        <v>0</v>
      </c>
      <c r="AB368" s="21">
        <f t="shared" si="95"/>
        <v>0</v>
      </c>
      <c r="AC368" s="21">
        <f t="shared" si="95"/>
        <v>0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5.4426502138485662E-2</v>
      </c>
      <c r="D371" s="21">
        <f t="shared" si="96"/>
        <v>5.4667645599184786E-2</v>
      </c>
      <c r="E371" s="21">
        <f t="shared" si="96"/>
        <v>5.4667645599184786E-2</v>
      </c>
      <c r="F371" s="21">
        <f t="shared" si="96"/>
        <v>5.8080319136563523E-2</v>
      </c>
      <c r="G371" s="21">
        <f t="shared" si="96"/>
        <v>6.4392354985037772E-2</v>
      </c>
      <c r="H371" s="21">
        <f t="shared" si="96"/>
        <v>5.7438787419421204E-2</v>
      </c>
      <c r="I371" s="21">
        <f t="shared" si="96"/>
        <v>6.9862455054184883E-2</v>
      </c>
      <c r="J371" s="21">
        <f t="shared" si="96"/>
        <v>9.6124775424602391E-2</v>
      </c>
      <c r="K371" s="21">
        <f t="shared" si="96"/>
        <v>9.4283412586477683E-2</v>
      </c>
      <c r="L371" s="21">
        <f t="shared" si="96"/>
        <v>0.10802981231957458</v>
      </c>
      <c r="M371" s="21">
        <f t="shared" si="96"/>
        <v>9.9983065644458011E-2</v>
      </c>
      <c r="N371" s="21">
        <f t="shared" si="96"/>
        <v>0.12082267281464369</v>
      </c>
      <c r="O371" s="21">
        <f t="shared" si="96"/>
        <v>0.11958995245150178</v>
      </c>
      <c r="P371" s="21">
        <f t="shared" si="96"/>
        <v>0.16115765666252582</v>
      </c>
      <c r="Q371" s="21">
        <f t="shared" si="96"/>
        <v>0.1936794789626205</v>
      </c>
      <c r="R371" s="21">
        <f t="shared" si="96"/>
        <v>0.2540875515579894</v>
      </c>
      <c r="S371" s="21">
        <f t="shared" si="96"/>
        <v>0.29590094382942911</v>
      </c>
      <c r="T371" s="21">
        <f t="shared" si="96"/>
        <v>0.33415986082552557</v>
      </c>
      <c r="U371" s="21">
        <f t="shared" si="96"/>
        <v>0.37435769220605547</v>
      </c>
      <c r="V371" s="21">
        <f t="shared" si="96"/>
        <v>0.37178267490057931</v>
      </c>
      <c r="W371" s="21">
        <f t="shared" si="96"/>
        <v>0.36771708076493304</v>
      </c>
      <c r="X371" s="21">
        <f t="shared" si="96"/>
        <v>0.36747593730423356</v>
      </c>
      <c r="Y371" s="21">
        <f t="shared" si="96"/>
        <v>0.36747593730423356</v>
      </c>
      <c r="Z371" s="21">
        <f t="shared" si="96"/>
        <v>0.36406326376685477</v>
      </c>
      <c r="AA371" s="21">
        <f t="shared" si="96"/>
        <v>0.35775122791838065</v>
      </c>
      <c r="AB371" s="21">
        <f t="shared" si="96"/>
        <v>0.36274186666666675</v>
      </c>
      <c r="AC371" s="21">
        <f t="shared" si="96"/>
        <v>0.34775253333333378</v>
      </c>
      <c r="AD371" s="21">
        <f t="shared" si="96"/>
        <v>0.32976533333333286</v>
      </c>
      <c r="AE371" s="21">
        <f t="shared" si="96"/>
        <v>0.32976533333333286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5.4426502138485662E-2</v>
      </c>
      <c r="D373" s="35">
        <v>5.4667645599184786E-2</v>
      </c>
      <c r="E373" s="35">
        <v>5.4667645599184786E-2</v>
      </c>
      <c r="F373" s="35">
        <v>5.8080319136563523E-2</v>
      </c>
      <c r="G373" s="35">
        <v>6.4392354985037772E-2</v>
      </c>
      <c r="H373" s="35">
        <v>5.7438787419421204E-2</v>
      </c>
      <c r="I373" s="35">
        <v>6.9862455054184883E-2</v>
      </c>
      <c r="J373" s="35">
        <v>9.6124775424602391E-2</v>
      </c>
      <c r="K373" s="35">
        <v>9.4283412586477683E-2</v>
      </c>
      <c r="L373" s="35">
        <v>0.10802981231957458</v>
      </c>
      <c r="M373" s="35">
        <v>9.9983065644458011E-2</v>
      </c>
      <c r="N373" s="35">
        <v>0.12082267281464369</v>
      </c>
      <c r="O373" s="35">
        <v>0.11958995245150178</v>
      </c>
      <c r="P373" s="35">
        <v>0.16115765666252582</v>
      </c>
      <c r="Q373" s="35">
        <v>0.1936794789626205</v>
      </c>
      <c r="R373" s="35">
        <v>0.2540875515579894</v>
      </c>
      <c r="S373" s="35">
        <v>0.29590094382942911</v>
      </c>
      <c r="T373" s="35">
        <v>0.33415986082552557</v>
      </c>
      <c r="U373" s="35">
        <v>0.37435769220605547</v>
      </c>
      <c r="V373" s="35">
        <v>0.37178267490057931</v>
      </c>
      <c r="W373" s="35">
        <v>0.36771708076493304</v>
      </c>
      <c r="X373" s="35">
        <v>0.36747593730423356</v>
      </c>
      <c r="Y373" s="35">
        <v>0.36747593730423356</v>
      </c>
      <c r="Z373" s="35">
        <v>0.36406326376685477</v>
      </c>
      <c r="AA373" s="35">
        <v>0.35775122791838065</v>
      </c>
      <c r="AB373" s="35">
        <v>0.36274186666666675</v>
      </c>
      <c r="AC373" s="35">
        <v>0.34775253333333378</v>
      </c>
      <c r="AD373" s="35">
        <v>0.32976533333333286</v>
      </c>
      <c r="AE373" s="35">
        <v>0.32976533333333286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</v>
      </c>
      <c r="D374" s="21">
        <f t="shared" si="97"/>
        <v>0</v>
      </c>
      <c r="E374" s="21">
        <f t="shared" si="97"/>
        <v>0</v>
      </c>
      <c r="F374" s="21">
        <f t="shared" si="97"/>
        <v>0</v>
      </c>
      <c r="G374" s="21">
        <f t="shared" si="97"/>
        <v>0</v>
      </c>
      <c r="H374" s="21">
        <f t="shared" si="97"/>
        <v>0</v>
      </c>
      <c r="I374" s="21">
        <f t="shared" si="97"/>
        <v>0</v>
      </c>
      <c r="J374" s="21">
        <f t="shared" si="97"/>
        <v>0</v>
      </c>
      <c r="K374" s="21">
        <f t="shared" si="97"/>
        <v>0</v>
      </c>
      <c r="L374" s="21">
        <f t="shared" si="97"/>
        <v>0</v>
      </c>
      <c r="M374" s="21">
        <f t="shared" si="97"/>
        <v>0</v>
      </c>
      <c r="N374" s="21">
        <f t="shared" si="97"/>
        <v>0</v>
      </c>
      <c r="O374" s="21">
        <f t="shared" si="97"/>
        <v>0</v>
      </c>
      <c r="P374" s="21">
        <f t="shared" si="97"/>
        <v>0</v>
      </c>
      <c r="Q374" s="21">
        <f t="shared" si="97"/>
        <v>0</v>
      </c>
      <c r="R374" s="21">
        <f t="shared" si="97"/>
        <v>0</v>
      </c>
      <c r="S374" s="21">
        <f t="shared" si="97"/>
        <v>0</v>
      </c>
      <c r="T374" s="21">
        <f t="shared" si="97"/>
        <v>0</v>
      </c>
      <c r="U374" s="21">
        <f t="shared" si="97"/>
        <v>0</v>
      </c>
      <c r="V374" s="21">
        <f t="shared" si="97"/>
        <v>0</v>
      </c>
      <c r="W374" s="21">
        <f t="shared" si="97"/>
        <v>0</v>
      </c>
      <c r="X374" s="21">
        <f t="shared" si="97"/>
        <v>0</v>
      </c>
      <c r="Y374" s="21">
        <f t="shared" si="97"/>
        <v>0</v>
      </c>
      <c r="Z374" s="21">
        <f t="shared" si="97"/>
        <v>0</v>
      </c>
      <c r="AA374" s="21">
        <f t="shared" si="97"/>
        <v>0</v>
      </c>
      <c r="AB374" s="21">
        <f t="shared" si="97"/>
        <v>0</v>
      </c>
      <c r="AC374" s="21">
        <f t="shared" si="97"/>
        <v>0</v>
      </c>
      <c r="AD374" s="21">
        <f t="shared" si="97"/>
        <v>0</v>
      </c>
      <c r="AE374" s="21">
        <f t="shared" si="9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0</v>
      </c>
      <c r="D383" s="21">
        <f t="shared" si="100"/>
        <v>0</v>
      </c>
      <c r="E383" s="21">
        <f t="shared" si="100"/>
        <v>0</v>
      </c>
      <c r="F383" s="21">
        <f t="shared" si="100"/>
        <v>0</v>
      </c>
      <c r="G383" s="21">
        <f t="shared" si="100"/>
        <v>0</v>
      </c>
      <c r="H383" s="21">
        <f t="shared" si="100"/>
        <v>0</v>
      </c>
      <c r="I383" s="21">
        <f t="shared" si="100"/>
        <v>0</v>
      </c>
      <c r="J383" s="21">
        <f t="shared" si="100"/>
        <v>0</v>
      </c>
      <c r="K383" s="21">
        <f t="shared" si="100"/>
        <v>0</v>
      </c>
      <c r="L383" s="21">
        <f t="shared" si="100"/>
        <v>0</v>
      </c>
      <c r="M383" s="21">
        <f t="shared" si="100"/>
        <v>0</v>
      </c>
      <c r="N383" s="21">
        <f t="shared" si="100"/>
        <v>0</v>
      </c>
      <c r="O383" s="21">
        <f t="shared" si="100"/>
        <v>0</v>
      </c>
      <c r="P383" s="21">
        <f t="shared" si="100"/>
        <v>0</v>
      </c>
      <c r="Q383" s="21">
        <f t="shared" si="100"/>
        <v>0</v>
      </c>
      <c r="R383" s="21">
        <f t="shared" si="100"/>
        <v>0</v>
      </c>
      <c r="S383" s="21">
        <f t="shared" si="100"/>
        <v>0</v>
      </c>
      <c r="T383" s="21">
        <f t="shared" si="100"/>
        <v>0</v>
      </c>
      <c r="U383" s="21">
        <f t="shared" si="100"/>
        <v>0</v>
      </c>
      <c r="V383" s="21">
        <f t="shared" si="100"/>
        <v>0</v>
      </c>
      <c r="W383" s="21">
        <f t="shared" si="100"/>
        <v>0</v>
      </c>
      <c r="X383" s="21">
        <f t="shared" si="100"/>
        <v>0</v>
      </c>
      <c r="Y383" s="21">
        <f t="shared" si="100"/>
        <v>0</v>
      </c>
      <c r="Z383" s="21">
        <f t="shared" si="100"/>
        <v>0</v>
      </c>
      <c r="AA383" s="21">
        <f t="shared" si="100"/>
        <v>0</v>
      </c>
      <c r="AB383" s="21">
        <f t="shared" si="100"/>
        <v>0</v>
      </c>
      <c r="AC383" s="21">
        <f t="shared" si="100"/>
        <v>0</v>
      </c>
      <c r="AD383" s="21">
        <f t="shared" si="100"/>
        <v>0</v>
      </c>
      <c r="AE383" s="21">
        <f t="shared" si="10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0</v>
      </c>
      <c r="D385" s="21">
        <f t="shared" si="101"/>
        <v>0</v>
      </c>
      <c r="E385" s="21">
        <f t="shared" si="101"/>
        <v>0</v>
      </c>
      <c r="F385" s="21">
        <f t="shared" si="101"/>
        <v>0</v>
      </c>
      <c r="G385" s="21">
        <f t="shared" si="101"/>
        <v>0</v>
      </c>
      <c r="H385" s="21">
        <f t="shared" si="101"/>
        <v>0</v>
      </c>
      <c r="I385" s="21">
        <f t="shared" si="101"/>
        <v>0</v>
      </c>
      <c r="J385" s="21">
        <f t="shared" si="101"/>
        <v>0</v>
      </c>
      <c r="K385" s="21">
        <f t="shared" si="101"/>
        <v>0</v>
      </c>
      <c r="L385" s="21">
        <f t="shared" si="101"/>
        <v>0</v>
      </c>
      <c r="M385" s="21">
        <f t="shared" si="101"/>
        <v>0</v>
      </c>
      <c r="N385" s="21">
        <f t="shared" si="101"/>
        <v>0</v>
      </c>
      <c r="O385" s="21">
        <f t="shared" si="101"/>
        <v>0</v>
      </c>
      <c r="P385" s="21">
        <f t="shared" si="101"/>
        <v>0</v>
      </c>
      <c r="Q385" s="21">
        <f t="shared" si="101"/>
        <v>0</v>
      </c>
      <c r="R385" s="21">
        <f t="shared" si="101"/>
        <v>0</v>
      </c>
      <c r="S385" s="21">
        <f t="shared" si="101"/>
        <v>0</v>
      </c>
      <c r="T385" s="21">
        <f t="shared" si="101"/>
        <v>0</v>
      </c>
      <c r="U385" s="21">
        <f t="shared" si="101"/>
        <v>0</v>
      </c>
      <c r="V385" s="21">
        <f t="shared" si="101"/>
        <v>0</v>
      </c>
      <c r="W385" s="21">
        <f t="shared" si="101"/>
        <v>0</v>
      </c>
      <c r="X385" s="21">
        <f t="shared" si="101"/>
        <v>0</v>
      </c>
      <c r="Y385" s="21">
        <f t="shared" si="101"/>
        <v>0</v>
      </c>
      <c r="Z385" s="21">
        <f t="shared" si="101"/>
        <v>0</v>
      </c>
      <c r="AA385" s="21">
        <f t="shared" si="101"/>
        <v>0</v>
      </c>
      <c r="AB385" s="21">
        <f t="shared" si="101"/>
        <v>0</v>
      </c>
      <c r="AC385" s="21">
        <f t="shared" si="101"/>
        <v>0</v>
      </c>
      <c r="AD385" s="21">
        <f t="shared" si="101"/>
        <v>0</v>
      </c>
      <c r="AE385" s="21">
        <f t="shared" si="10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0</v>
      </c>
      <c r="D391" s="21">
        <f t="shared" si="102"/>
        <v>0</v>
      </c>
      <c r="E391" s="21">
        <f t="shared" si="102"/>
        <v>0</v>
      </c>
      <c r="F391" s="21">
        <f t="shared" si="102"/>
        <v>0</v>
      </c>
      <c r="G391" s="21">
        <f t="shared" si="102"/>
        <v>0</v>
      </c>
      <c r="H391" s="21">
        <f t="shared" si="102"/>
        <v>0</v>
      </c>
      <c r="I391" s="21">
        <f t="shared" si="102"/>
        <v>0</v>
      </c>
      <c r="J391" s="21">
        <f t="shared" si="102"/>
        <v>0</v>
      </c>
      <c r="K391" s="21">
        <f t="shared" si="102"/>
        <v>0</v>
      </c>
      <c r="L391" s="21">
        <f t="shared" si="102"/>
        <v>0</v>
      </c>
      <c r="M391" s="21">
        <f t="shared" si="102"/>
        <v>0</v>
      </c>
      <c r="N391" s="21">
        <f t="shared" si="102"/>
        <v>0</v>
      </c>
      <c r="O391" s="21">
        <f t="shared" si="102"/>
        <v>0</v>
      </c>
      <c r="P391" s="21">
        <f t="shared" si="102"/>
        <v>0</v>
      </c>
      <c r="Q391" s="21">
        <f t="shared" si="102"/>
        <v>0</v>
      </c>
      <c r="R391" s="21">
        <f t="shared" si="102"/>
        <v>0</v>
      </c>
      <c r="S391" s="21">
        <f t="shared" si="102"/>
        <v>0</v>
      </c>
      <c r="T391" s="21">
        <f t="shared" si="102"/>
        <v>0</v>
      </c>
      <c r="U391" s="21">
        <f t="shared" si="102"/>
        <v>0</v>
      </c>
      <c r="V391" s="21">
        <f t="shared" si="102"/>
        <v>0</v>
      </c>
      <c r="W391" s="21">
        <f t="shared" si="102"/>
        <v>0</v>
      </c>
      <c r="X391" s="21">
        <f t="shared" si="102"/>
        <v>0</v>
      </c>
      <c r="Y391" s="21">
        <f t="shared" si="102"/>
        <v>0</v>
      </c>
      <c r="Z391" s="21">
        <f t="shared" si="102"/>
        <v>0</v>
      </c>
      <c r="AA391" s="21">
        <f t="shared" si="102"/>
        <v>0</v>
      </c>
      <c r="AB391" s="21">
        <f t="shared" si="102"/>
        <v>0</v>
      </c>
      <c r="AC391" s="21">
        <f t="shared" si="102"/>
        <v>0</v>
      </c>
      <c r="AD391" s="21">
        <f t="shared" si="102"/>
        <v>0</v>
      </c>
      <c r="AE391" s="21">
        <f t="shared" si="10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0</v>
      </c>
      <c r="D393" s="21">
        <f t="shared" si="103"/>
        <v>0</v>
      </c>
      <c r="E393" s="21">
        <f t="shared" si="103"/>
        <v>0</v>
      </c>
      <c r="F393" s="21">
        <f t="shared" si="103"/>
        <v>0</v>
      </c>
      <c r="G393" s="21">
        <f t="shared" si="103"/>
        <v>0</v>
      </c>
      <c r="H393" s="21">
        <f t="shared" si="103"/>
        <v>0</v>
      </c>
      <c r="I393" s="21">
        <f t="shared" si="103"/>
        <v>0</v>
      </c>
      <c r="J393" s="21">
        <f t="shared" si="103"/>
        <v>0</v>
      </c>
      <c r="K393" s="21">
        <f t="shared" si="103"/>
        <v>0</v>
      </c>
      <c r="L393" s="21">
        <f t="shared" si="103"/>
        <v>0</v>
      </c>
      <c r="M393" s="21">
        <f t="shared" si="103"/>
        <v>0</v>
      </c>
      <c r="N393" s="21">
        <f t="shared" si="103"/>
        <v>0</v>
      </c>
      <c r="O393" s="21">
        <f t="shared" si="103"/>
        <v>0</v>
      </c>
      <c r="P393" s="21">
        <f t="shared" si="103"/>
        <v>0</v>
      </c>
      <c r="Q393" s="21">
        <f t="shared" si="103"/>
        <v>0</v>
      </c>
      <c r="R393" s="21">
        <f t="shared" si="103"/>
        <v>0</v>
      </c>
      <c r="S393" s="21">
        <f t="shared" si="103"/>
        <v>0</v>
      </c>
      <c r="T393" s="21">
        <f t="shared" si="103"/>
        <v>0</v>
      </c>
      <c r="U393" s="21">
        <f t="shared" si="103"/>
        <v>0</v>
      </c>
      <c r="V393" s="21">
        <f t="shared" si="103"/>
        <v>0</v>
      </c>
      <c r="W393" s="21">
        <f t="shared" si="103"/>
        <v>0</v>
      </c>
      <c r="X393" s="21">
        <f t="shared" si="103"/>
        <v>0</v>
      </c>
      <c r="Y393" s="21">
        <f t="shared" si="103"/>
        <v>0</v>
      </c>
      <c r="Z393" s="21">
        <f t="shared" si="103"/>
        <v>0</v>
      </c>
      <c r="AA393" s="21">
        <f t="shared" si="103"/>
        <v>0</v>
      </c>
      <c r="AB393" s="21">
        <f t="shared" si="103"/>
        <v>0</v>
      </c>
      <c r="AC393" s="21">
        <f t="shared" si="103"/>
        <v>0</v>
      </c>
      <c r="AD393" s="21">
        <f t="shared" si="103"/>
        <v>0</v>
      </c>
      <c r="AE393" s="21">
        <f t="shared" si="10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0</v>
      </c>
      <c r="D399" s="21">
        <f t="shared" si="104"/>
        <v>0</v>
      </c>
      <c r="E399" s="21">
        <f t="shared" si="104"/>
        <v>0</v>
      </c>
      <c r="F399" s="21">
        <f t="shared" si="104"/>
        <v>0</v>
      </c>
      <c r="G399" s="21">
        <f t="shared" si="104"/>
        <v>0</v>
      </c>
      <c r="H399" s="21">
        <f t="shared" si="104"/>
        <v>0</v>
      </c>
      <c r="I399" s="21">
        <f t="shared" si="104"/>
        <v>0</v>
      </c>
      <c r="J399" s="21">
        <f t="shared" si="104"/>
        <v>0</v>
      </c>
      <c r="K399" s="21">
        <f t="shared" si="104"/>
        <v>0</v>
      </c>
      <c r="L399" s="21">
        <f t="shared" si="104"/>
        <v>0</v>
      </c>
      <c r="M399" s="21">
        <f t="shared" si="104"/>
        <v>0</v>
      </c>
      <c r="N399" s="21">
        <f t="shared" si="104"/>
        <v>0</v>
      </c>
      <c r="O399" s="21">
        <f t="shared" si="104"/>
        <v>0</v>
      </c>
      <c r="P399" s="21">
        <f t="shared" si="104"/>
        <v>0</v>
      </c>
      <c r="Q399" s="21">
        <f t="shared" si="104"/>
        <v>0</v>
      </c>
      <c r="R399" s="21">
        <f t="shared" si="104"/>
        <v>0</v>
      </c>
      <c r="S399" s="21">
        <f t="shared" si="104"/>
        <v>0</v>
      </c>
      <c r="T399" s="21">
        <f t="shared" si="104"/>
        <v>0</v>
      </c>
      <c r="U399" s="21">
        <f t="shared" si="104"/>
        <v>0</v>
      </c>
      <c r="V399" s="21">
        <f t="shared" si="104"/>
        <v>0</v>
      </c>
      <c r="W399" s="21">
        <f t="shared" si="104"/>
        <v>0</v>
      </c>
      <c r="X399" s="21">
        <f t="shared" si="104"/>
        <v>0</v>
      </c>
      <c r="Y399" s="21">
        <f t="shared" si="104"/>
        <v>0</v>
      </c>
      <c r="Z399" s="21">
        <f t="shared" si="104"/>
        <v>0</v>
      </c>
      <c r="AA399" s="21">
        <f t="shared" si="104"/>
        <v>0</v>
      </c>
      <c r="AB399" s="21">
        <f t="shared" si="104"/>
        <v>0</v>
      </c>
      <c r="AC399" s="21">
        <f t="shared" si="104"/>
        <v>0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0</v>
      </c>
      <c r="D401" s="21">
        <f t="shared" si="105"/>
        <v>0</v>
      </c>
      <c r="E401" s="21">
        <f t="shared" si="105"/>
        <v>0</v>
      </c>
      <c r="F401" s="21">
        <f t="shared" si="105"/>
        <v>0</v>
      </c>
      <c r="G401" s="21">
        <f t="shared" si="105"/>
        <v>0</v>
      </c>
      <c r="H401" s="21">
        <f t="shared" si="105"/>
        <v>0</v>
      </c>
      <c r="I401" s="21">
        <f t="shared" si="105"/>
        <v>0</v>
      </c>
      <c r="J401" s="21">
        <f t="shared" si="105"/>
        <v>0</v>
      </c>
      <c r="K401" s="21">
        <f t="shared" si="105"/>
        <v>0</v>
      </c>
      <c r="L401" s="21">
        <f t="shared" si="105"/>
        <v>0</v>
      </c>
      <c r="M401" s="21">
        <f t="shared" si="105"/>
        <v>0</v>
      </c>
      <c r="N401" s="21">
        <f t="shared" si="105"/>
        <v>0</v>
      </c>
      <c r="O401" s="21">
        <f t="shared" si="105"/>
        <v>0</v>
      </c>
      <c r="P401" s="21">
        <f t="shared" si="105"/>
        <v>0</v>
      </c>
      <c r="Q401" s="21">
        <f t="shared" si="105"/>
        <v>0</v>
      </c>
      <c r="R401" s="21">
        <f t="shared" si="105"/>
        <v>0</v>
      </c>
      <c r="S401" s="21">
        <f t="shared" si="105"/>
        <v>0</v>
      </c>
      <c r="T401" s="21">
        <f t="shared" si="105"/>
        <v>0</v>
      </c>
      <c r="U401" s="21">
        <f t="shared" si="105"/>
        <v>0</v>
      </c>
      <c r="V401" s="21">
        <f t="shared" si="105"/>
        <v>0</v>
      </c>
      <c r="W401" s="21">
        <f t="shared" si="105"/>
        <v>0</v>
      </c>
      <c r="X401" s="21">
        <f t="shared" si="105"/>
        <v>0</v>
      </c>
      <c r="Y401" s="21">
        <f t="shared" si="105"/>
        <v>0</v>
      </c>
      <c r="Z401" s="21">
        <f t="shared" si="105"/>
        <v>0</v>
      </c>
      <c r="AA401" s="21">
        <f t="shared" si="105"/>
        <v>0</v>
      </c>
      <c r="AB401" s="21">
        <f t="shared" si="105"/>
        <v>0</v>
      </c>
      <c r="AC401" s="21">
        <f t="shared" si="105"/>
        <v>0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0</v>
      </c>
      <c r="D407" s="21">
        <f t="shared" si="106"/>
        <v>0</v>
      </c>
      <c r="E407" s="21">
        <f t="shared" si="106"/>
        <v>0</v>
      </c>
      <c r="F407" s="21">
        <f t="shared" si="106"/>
        <v>0</v>
      </c>
      <c r="G407" s="21">
        <f t="shared" si="106"/>
        <v>0</v>
      </c>
      <c r="H407" s="21">
        <f t="shared" si="106"/>
        <v>0</v>
      </c>
      <c r="I407" s="21">
        <f t="shared" si="106"/>
        <v>0</v>
      </c>
      <c r="J407" s="21">
        <f t="shared" si="106"/>
        <v>0</v>
      </c>
      <c r="K407" s="21">
        <f t="shared" si="106"/>
        <v>0</v>
      </c>
      <c r="L407" s="21">
        <f t="shared" si="106"/>
        <v>0</v>
      </c>
      <c r="M407" s="21">
        <f t="shared" si="106"/>
        <v>0</v>
      </c>
      <c r="N407" s="21">
        <f t="shared" si="106"/>
        <v>0</v>
      </c>
      <c r="O407" s="21">
        <f t="shared" si="106"/>
        <v>0</v>
      </c>
      <c r="P407" s="21">
        <f t="shared" si="106"/>
        <v>0</v>
      </c>
      <c r="Q407" s="21">
        <f t="shared" si="106"/>
        <v>0</v>
      </c>
      <c r="R407" s="21">
        <f t="shared" si="106"/>
        <v>0</v>
      </c>
      <c r="S407" s="21">
        <f t="shared" si="106"/>
        <v>0</v>
      </c>
      <c r="T407" s="21">
        <f t="shared" si="106"/>
        <v>0</v>
      </c>
      <c r="U407" s="21">
        <f t="shared" si="106"/>
        <v>0</v>
      </c>
      <c r="V407" s="21">
        <f t="shared" si="106"/>
        <v>0</v>
      </c>
      <c r="W407" s="21">
        <f t="shared" si="106"/>
        <v>0</v>
      </c>
      <c r="X407" s="21">
        <f t="shared" si="106"/>
        <v>0</v>
      </c>
      <c r="Y407" s="21">
        <f t="shared" si="106"/>
        <v>0</v>
      </c>
      <c r="Z407" s="21">
        <f t="shared" si="106"/>
        <v>0</v>
      </c>
      <c r="AA407" s="21">
        <f t="shared" si="106"/>
        <v>0</v>
      </c>
      <c r="AB407" s="21">
        <f t="shared" si="106"/>
        <v>0</v>
      </c>
      <c r="AC407" s="21">
        <f t="shared" si="106"/>
        <v>0</v>
      </c>
      <c r="AD407" s="21">
        <f t="shared" si="106"/>
        <v>0</v>
      </c>
      <c r="AE407" s="21">
        <f t="shared" si="10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0</v>
      </c>
      <c r="D409" s="21">
        <f t="shared" si="107"/>
        <v>0</v>
      </c>
      <c r="E409" s="21">
        <f t="shared" si="107"/>
        <v>0</v>
      </c>
      <c r="F409" s="21">
        <f t="shared" si="107"/>
        <v>0</v>
      </c>
      <c r="G409" s="21">
        <f t="shared" si="107"/>
        <v>0</v>
      </c>
      <c r="H409" s="21">
        <f t="shared" si="107"/>
        <v>0</v>
      </c>
      <c r="I409" s="21">
        <f t="shared" si="107"/>
        <v>0</v>
      </c>
      <c r="J409" s="21">
        <f t="shared" si="107"/>
        <v>0</v>
      </c>
      <c r="K409" s="21">
        <f t="shared" si="107"/>
        <v>0</v>
      </c>
      <c r="L409" s="21">
        <f t="shared" si="107"/>
        <v>0</v>
      </c>
      <c r="M409" s="21">
        <f t="shared" si="107"/>
        <v>0</v>
      </c>
      <c r="N409" s="21">
        <f t="shared" si="107"/>
        <v>0</v>
      </c>
      <c r="O409" s="21">
        <f t="shared" si="107"/>
        <v>0</v>
      </c>
      <c r="P409" s="21">
        <f t="shared" si="107"/>
        <v>0</v>
      </c>
      <c r="Q409" s="21">
        <f t="shared" si="107"/>
        <v>0</v>
      </c>
      <c r="R409" s="21">
        <f t="shared" si="107"/>
        <v>0</v>
      </c>
      <c r="S409" s="21">
        <f t="shared" si="107"/>
        <v>0</v>
      </c>
      <c r="T409" s="21">
        <f t="shared" si="107"/>
        <v>0</v>
      </c>
      <c r="U409" s="21">
        <f t="shared" si="107"/>
        <v>0</v>
      </c>
      <c r="V409" s="21">
        <f t="shared" si="107"/>
        <v>0</v>
      </c>
      <c r="W409" s="21">
        <f t="shared" si="107"/>
        <v>0</v>
      </c>
      <c r="X409" s="21">
        <f t="shared" si="107"/>
        <v>0</v>
      </c>
      <c r="Y409" s="21">
        <f t="shared" si="107"/>
        <v>0</v>
      </c>
      <c r="Z409" s="21">
        <f t="shared" si="107"/>
        <v>0</v>
      </c>
      <c r="AA409" s="21">
        <f t="shared" si="107"/>
        <v>0</v>
      </c>
      <c r="AB409" s="21">
        <f t="shared" si="107"/>
        <v>0</v>
      </c>
      <c r="AC409" s="21">
        <f t="shared" si="107"/>
        <v>0</v>
      </c>
      <c r="AD409" s="21">
        <f t="shared" si="107"/>
        <v>0</v>
      </c>
      <c r="AE409" s="21">
        <f t="shared" si="10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0</v>
      </c>
      <c r="D415" s="21">
        <f t="shared" si="108"/>
        <v>0</v>
      </c>
      <c r="E415" s="21">
        <f t="shared" si="108"/>
        <v>0</v>
      </c>
      <c r="F415" s="21">
        <f t="shared" si="108"/>
        <v>0</v>
      </c>
      <c r="G415" s="21">
        <f t="shared" si="108"/>
        <v>0</v>
      </c>
      <c r="H415" s="21">
        <f t="shared" si="108"/>
        <v>0</v>
      </c>
      <c r="I415" s="21">
        <f t="shared" si="108"/>
        <v>0</v>
      </c>
      <c r="J415" s="21">
        <f t="shared" si="108"/>
        <v>0</v>
      </c>
      <c r="K415" s="21">
        <f t="shared" si="108"/>
        <v>0</v>
      </c>
      <c r="L415" s="21">
        <f t="shared" si="108"/>
        <v>0</v>
      </c>
      <c r="M415" s="21">
        <f t="shared" si="108"/>
        <v>0</v>
      </c>
      <c r="N415" s="21">
        <f t="shared" si="108"/>
        <v>0</v>
      </c>
      <c r="O415" s="21">
        <f t="shared" si="108"/>
        <v>0</v>
      </c>
      <c r="P415" s="21">
        <f t="shared" si="108"/>
        <v>0</v>
      </c>
      <c r="Q415" s="21">
        <f t="shared" si="108"/>
        <v>0</v>
      </c>
      <c r="R415" s="21">
        <f t="shared" si="108"/>
        <v>0</v>
      </c>
      <c r="S415" s="21">
        <f t="shared" si="108"/>
        <v>0</v>
      </c>
      <c r="T415" s="21">
        <f t="shared" si="108"/>
        <v>0</v>
      </c>
      <c r="U415" s="21">
        <f t="shared" si="108"/>
        <v>0</v>
      </c>
      <c r="V415" s="21">
        <f t="shared" si="108"/>
        <v>0</v>
      </c>
      <c r="W415" s="21">
        <f t="shared" si="108"/>
        <v>0</v>
      </c>
      <c r="X415" s="21">
        <f t="shared" si="108"/>
        <v>0</v>
      </c>
      <c r="Y415" s="21">
        <f t="shared" si="108"/>
        <v>0</v>
      </c>
      <c r="Z415" s="21">
        <f t="shared" si="108"/>
        <v>0</v>
      </c>
      <c r="AA415" s="21">
        <f t="shared" si="108"/>
        <v>0</v>
      </c>
      <c r="AB415" s="21">
        <f t="shared" si="108"/>
        <v>0</v>
      </c>
      <c r="AC415" s="21">
        <f t="shared" si="108"/>
        <v>0</v>
      </c>
      <c r="AD415" s="21">
        <f t="shared" si="108"/>
        <v>0</v>
      </c>
      <c r="AE415" s="21">
        <f t="shared" si="10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0</v>
      </c>
      <c r="D417" s="21">
        <f t="shared" si="109"/>
        <v>0</v>
      </c>
      <c r="E417" s="21">
        <f t="shared" si="109"/>
        <v>0</v>
      </c>
      <c r="F417" s="21">
        <f t="shared" si="109"/>
        <v>0</v>
      </c>
      <c r="G417" s="21">
        <f t="shared" si="109"/>
        <v>0</v>
      </c>
      <c r="H417" s="21">
        <f t="shared" si="109"/>
        <v>0</v>
      </c>
      <c r="I417" s="21">
        <f t="shared" si="109"/>
        <v>0</v>
      </c>
      <c r="J417" s="21">
        <f t="shared" si="109"/>
        <v>0</v>
      </c>
      <c r="K417" s="21">
        <f t="shared" si="109"/>
        <v>0</v>
      </c>
      <c r="L417" s="21">
        <f t="shared" si="109"/>
        <v>0</v>
      </c>
      <c r="M417" s="21">
        <f t="shared" si="109"/>
        <v>0</v>
      </c>
      <c r="N417" s="21">
        <f t="shared" si="109"/>
        <v>0</v>
      </c>
      <c r="O417" s="21">
        <f t="shared" si="109"/>
        <v>0</v>
      </c>
      <c r="P417" s="21">
        <f t="shared" si="109"/>
        <v>0</v>
      </c>
      <c r="Q417" s="21">
        <f t="shared" si="109"/>
        <v>0</v>
      </c>
      <c r="R417" s="21">
        <f t="shared" si="109"/>
        <v>0</v>
      </c>
      <c r="S417" s="21">
        <f t="shared" si="109"/>
        <v>0</v>
      </c>
      <c r="T417" s="21">
        <f t="shared" si="109"/>
        <v>0</v>
      </c>
      <c r="U417" s="21">
        <f t="shared" si="109"/>
        <v>0</v>
      </c>
      <c r="V417" s="21">
        <f t="shared" si="109"/>
        <v>0</v>
      </c>
      <c r="W417" s="21">
        <f t="shared" si="109"/>
        <v>0</v>
      </c>
      <c r="X417" s="21">
        <f t="shared" si="109"/>
        <v>0</v>
      </c>
      <c r="Y417" s="21">
        <f t="shared" si="109"/>
        <v>0</v>
      </c>
      <c r="Z417" s="21">
        <f t="shared" si="109"/>
        <v>0</v>
      </c>
      <c r="AA417" s="21">
        <f t="shared" si="109"/>
        <v>0</v>
      </c>
      <c r="AB417" s="21">
        <f t="shared" si="109"/>
        <v>0</v>
      </c>
      <c r="AC417" s="21">
        <f t="shared" si="109"/>
        <v>0</v>
      </c>
      <c r="AD417" s="21">
        <f t="shared" si="109"/>
        <v>0</v>
      </c>
      <c r="AE417" s="21">
        <f t="shared" si="10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0.41989900908739042</v>
      </c>
      <c r="D425" s="28">
        <f t="shared" si="110"/>
        <v>0.4238918729371246</v>
      </c>
      <c r="E425" s="28">
        <f t="shared" si="110"/>
        <v>0.40695752423145365</v>
      </c>
      <c r="F425" s="28">
        <f t="shared" si="110"/>
        <v>0.41073111397191381</v>
      </c>
      <c r="G425" s="28">
        <f t="shared" si="110"/>
        <v>0.41147347257596278</v>
      </c>
      <c r="H425" s="28">
        <f t="shared" si="110"/>
        <v>0.41843244316663641</v>
      </c>
      <c r="I425" s="28">
        <f t="shared" si="110"/>
        <v>0.41871560118593543</v>
      </c>
      <c r="J425" s="28">
        <f t="shared" si="110"/>
        <v>0.41965675683542797</v>
      </c>
      <c r="K425" s="28">
        <f t="shared" si="110"/>
        <v>0.41478465477523957</v>
      </c>
      <c r="L425" s="28">
        <f t="shared" si="110"/>
        <v>0.40135642536837179</v>
      </c>
      <c r="M425" s="28">
        <f t="shared" si="110"/>
        <v>0.39759551272717725</v>
      </c>
      <c r="N425" s="28">
        <f t="shared" si="110"/>
        <v>0.3935367075081655</v>
      </c>
      <c r="O425" s="28">
        <f t="shared" si="110"/>
        <v>0.38619668544770852</v>
      </c>
      <c r="P425" s="28">
        <f t="shared" si="110"/>
        <v>0.38783213451479831</v>
      </c>
      <c r="Q425" s="28">
        <f t="shared" si="110"/>
        <v>0.39330580218553352</v>
      </c>
      <c r="R425" s="28">
        <f t="shared" si="110"/>
        <v>0.29611129059860597</v>
      </c>
      <c r="S425" s="28">
        <f t="shared" si="110"/>
        <v>0.30666093150183626</v>
      </c>
      <c r="T425" s="28">
        <f t="shared" si="110"/>
        <v>0.32225665823997041</v>
      </c>
      <c r="U425" s="28">
        <f t="shared" si="110"/>
        <v>0.3146337611715912</v>
      </c>
      <c r="V425" s="28">
        <f t="shared" si="110"/>
        <v>0.38784253730185725</v>
      </c>
      <c r="W425" s="28">
        <f t="shared" si="110"/>
        <v>0.43115790531619347</v>
      </c>
      <c r="X425" s="28">
        <f t="shared" si="110"/>
        <v>0.48905305913390434</v>
      </c>
      <c r="Y425" s="28">
        <f t="shared" si="110"/>
        <v>0.43472088057832664</v>
      </c>
      <c r="Z425" s="28">
        <f t="shared" si="110"/>
        <v>0.53007958702647751</v>
      </c>
      <c r="AA425" s="28">
        <f t="shared" si="110"/>
        <v>0.72490596035934796</v>
      </c>
      <c r="AB425" s="28">
        <f t="shared" si="110"/>
        <v>0.3399991119854906</v>
      </c>
      <c r="AC425" s="28">
        <f t="shared" si="110"/>
        <v>0.40945339321918789</v>
      </c>
      <c r="AD425" s="28">
        <f t="shared" si="110"/>
        <v>0.75685955498452617</v>
      </c>
      <c r="AE425" s="28">
        <f t="shared" si="110"/>
        <v>0.48159284663695962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0.41989900908739042</v>
      </c>
      <c r="D431" s="21">
        <f t="shared" ref="D431:AE431" si="112">+D432+D433</f>
        <v>0.4238918729371246</v>
      </c>
      <c r="E431" s="21">
        <f t="shared" si="112"/>
        <v>0.40695752423145365</v>
      </c>
      <c r="F431" s="21">
        <f t="shared" si="112"/>
        <v>0.41073111397191381</v>
      </c>
      <c r="G431" s="21">
        <f t="shared" si="112"/>
        <v>0.41147347257596278</v>
      </c>
      <c r="H431" s="21">
        <f t="shared" si="112"/>
        <v>0.41843244316663641</v>
      </c>
      <c r="I431" s="21">
        <f t="shared" si="112"/>
        <v>0.41871560118593543</v>
      </c>
      <c r="J431" s="21">
        <f t="shared" si="112"/>
        <v>0.41965675683542797</v>
      </c>
      <c r="K431" s="21">
        <f t="shared" si="112"/>
        <v>0.41478465477523957</v>
      </c>
      <c r="L431" s="21">
        <f t="shared" si="112"/>
        <v>0.40135642536837179</v>
      </c>
      <c r="M431" s="21">
        <f t="shared" si="112"/>
        <v>0.39759551272717725</v>
      </c>
      <c r="N431" s="21">
        <f t="shared" si="112"/>
        <v>0.3935367075081655</v>
      </c>
      <c r="O431" s="21">
        <f t="shared" si="112"/>
        <v>0.38619668544770852</v>
      </c>
      <c r="P431" s="21">
        <f t="shared" si="112"/>
        <v>0.38783213451479831</v>
      </c>
      <c r="Q431" s="21">
        <f t="shared" si="112"/>
        <v>0.39330580218553352</v>
      </c>
      <c r="R431" s="21">
        <f t="shared" si="112"/>
        <v>0.29611129059860597</v>
      </c>
      <c r="S431" s="21">
        <f t="shared" si="112"/>
        <v>0.30666093150183626</v>
      </c>
      <c r="T431" s="21">
        <f t="shared" si="112"/>
        <v>0.32225665823997041</v>
      </c>
      <c r="U431" s="21">
        <f t="shared" si="112"/>
        <v>0.3146337611715912</v>
      </c>
      <c r="V431" s="21">
        <f t="shared" si="112"/>
        <v>0.38784253730185725</v>
      </c>
      <c r="W431" s="21">
        <f t="shared" si="112"/>
        <v>0.43115790531619347</v>
      </c>
      <c r="X431" s="21">
        <f t="shared" si="112"/>
        <v>0.48905305913390434</v>
      </c>
      <c r="Y431" s="21">
        <f t="shared" si="112"/>
        <v>0.43472088057832664</v>
      </c>
      <c r="Z431" s="21">
        <f t="shared" si="112"/>
        <v>0.53007958702647751</v>
      </c>
      <c r="AA431" s="21">
        <f t="shared" si="112"/>
        <v>0.72490596035934796</v>
      </c>
      <c r="AB431" s="21">
        <f t="shared" si="112"/>
        <v>0.3399991119854906</v>
      </c>
      <c r="AC431" s="21">
        <f t="shared" si="112"/>
        <v>0.40945339321918789</v>
      </c>
      <c r="AD431" s="21">
        <f t="shared" si="112"/>
        <v>0.75685955498452617</v>
      </c>
      <c r="AE431" s="21">
        <f t="shared" si="112"/>
        <v>0.48159284663695962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1.0221338651113175E-5</v>
      </c>
      <c r="P432" s="27">
        <v>1.8202649190170682E-5</v>
      </c>
      <c r="Q432" s="27">
        <v>4.0790758621807694E-5</v>
      </c>
      <c r="R432" s="27">
        <v>5.0459616712926636E-5</v>
      </c>
      <c r="S432" s="27">
        <v>6.1261858998474397E-5</v>
      </c>
      <c r="T432" s="27">
        <v>4.7312383996789705E-5</v>
      </c>
      <c r="U432" s="27">
        <v>1.0971703775231446E-4</v>
      </c>
      <c r="V432" s="27">
        <v>9.0986561926903025E-5</v>
      </c>
      <c r="W432" s="27">
        <v>1.2508876158599929E-4</v>
      </c>
      <c r="X432" s="27">
        <v>1.6651184784726821E-4</v>
      </c>
      <c r="Y432" s="27">
        <v>1.6141351448841903E-4</v>
      </c>
      <c r="Z432" s="27">
        <v>1.5835855936849395E-4</v>
      </c>
      <c r="AA432" s="27">
        <v>2.300797677568208E-3</v>
      </c>
      <c r="AB432" s="27">
        <v>2.3874782703101225E-3</v>
      </c>
      <c r="AC432" s="27">
        <v>2.4422822884925285E-3</v>
      </c>
      <c r="AD432" s="27">
        <v>9.0695070711684371E-4</v>
      </c>
      <c r="AE432" s="27">
        <v>1.0863049071365592E-3</v>
      </c>
    </row>
    <row r="433" spans="1:31" x14ac:dyDescent="0.2">
      <c r="A433" s="80" t="s">
        <v>734</v>
      </c>
      <c r="B433" s="4" t="s">
        <v>735</v>
      </c>
      <c r="C433" s="27">
        <v>0.41989900908739042</v>
      </c>
      <c r="D433" s="27">
        <v>0.4238918729371246</v>
      </c>
      <c r="E433" s="27">
        <v>0.40695752423145365</v>
      </c>
      <c r="F433" s="27">
        <v>0.41073111397191381</v>
      </c>
      <c r="G433" s="27">
        <v>0.41147347257596278</v>
      </c>
      <c r="H433" s="27">
        <v>0.41843244316663641</v>
      </c>
      <c r="I433" s="27">
        <v>0.41871560118593543</v>
      </c>
      <c r="J433" s="27">
        <v>0.41965675683542797</v>
      </c>
      <c r="K433" s="27">
        <v>0.41478465477523957</v>
      </c>
      <c r="L433" s="27">
        <v>0.40135642536837179</v>
      </c>
      <c r="M433" s="27">
        <v>0.39759551272717725</v>
      </c>
      <c r="N433" s="27">
        <v>0.3935367075081655</v>
      </c>
      <c r="O433" s="27">
        <v>0.38618646410905738</v>
      </c>
      <c r="P433" s="27">
        <v>0.38781393186560814</v>
      </c>
      <c r="Q433" s="27">
        <v>0.39326501142691173</v>
      </c>
      <c r="R433" s="27">
        <v>0.29606083098189306</v>
      </c>
      <c r="S433" s="27">
        <v>0.3065996696428378</v>
      </c>
      <c r="T433" s="27">
        <v>0.32220934585597361</v>
      </c>
      <c r="U433" s="27">
        <v>0.31452404413383889</v>
      </c>
      <c r="V433" s="27">
        <v>0.38775155073993034</v>
      </c>
      <c r="W433" s="27">
        <v>0.43103281655460746</v>
      </c>
      <c r="X433" s="27">
        <v>0.48888654728605707</v>
      </c>
      <c r="Y433" s="27">
        <v>0.43455946706383825</v>
      </c>
      <c r="Z433" s="27">
        <v>0.52992122846710898</v>
      </c>
      <c r="AA433" s="27">
        <v>0.72260516268177977</v>
      </c>
      <c r="AB433" s="27">
        <v>0.33761163371518049</v>
      </c>
      <c r="AC433" s="27">
        <v>0.40701111093069536</v>
      </c>
      <c r="AD433" s="27">
        <v>0.75595260427740929</v>
      </c>
      <c r="AE433" s="27">
        <v>0.48050654172982304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2437.0475203751171</v>
      </c>
      <c r="D455" s="28">
        <f t="shared" si="115"/>
        <v>2580.6538535875825</v>
      </c>
      <c r="E455" s="28">
        <f t="shared" si="115"/>
        <v>2777.3940525259968</v>
      </c>
      <c r="F455" s="28">
        <f t="shared" si="115"/>
        <v>3074.7838344352854</v>
      </c>
      <c r="G455" s="28">
        <f t="shared" si="115"/>
        <v>3033.1337913037951</v>
      </c>
      <c r="H455" s="28">
        <f t="shared" si="115"/>
        <v>2991.5763099724231</v>
      </c>
      <c r="I455" s="28">
        <f t="shared" si="115"/>
        <v>3096.3251465892345</v>
      </c>
      <c r="J455" s="28">
        <f t="shared" si="115"/>
        <v>3440.7018618366028</v>
      </c>
      <c r="K455" s="28">
        <f t="shared" si="115"/>
        <v>2675.2084563698459</v>
      </c>
      <c r="L455" s="28">
        <f t="shared" si="115"/>
        <v>3621.2153327693454</v>
      </c>
      <c r="M455" s="28">
        <f t="shared" si="115"/>
        <v>3920.2741238576459</v>
      </c>
      <c r="N455" s="28">
        <f t="shared" si="115"/>
        <v>3996.3011075862773</v>
      </c>
      <c r="O455" s="28">
        <f t="shared" si="115"/>
        <v>4031.7175983294269</v>
      </c>
      <c r="P455" s="28">
        <f t="shared" si="115"/>
        <v>3779.4231332003073</v>
      </c>
      <c r="Q455" s="28">
        <f t="shared" si="115"/>
        <v>3886.7076119241933</v>
      </c>
      <c r="R455" s="28">
        <f t="shared" si="115"/>
        <v>5433.9099803626777</v>
      </c>
      <c r="S455" s="28">
        <f t="shared" si="115"/>
        <v>4626.2748412452829</v>
      </c>
      <c r="T455" s="28">
        <f t="shared" si="115"/>
        <v>3089.7308000678358</v>
      </c>
      <c r="U455" s="28">
        <f t="shared" si="115"/>
        <v>2971.9652812183863</v>
      </c>
      <c r="V455" s="28">
        <f t="shared" si="115"/>
        <v>2857.6158304204878</v>
      </c>
      <c r="W455" s="28">
        <f t="shared" si="115"/>
        <v>2701.8506196441499</v>
      </c>
      <c r="X455" s="28">
        <f t="shared" si="115"/>
        <v>2677.1997655747341</v>
      </c>
      <c r="Y455" s="28">
        <f t="shared" si="115"/>
        <v>3584.3228614597383</v>
      </c>
      <c r="Z455" s="28">
        <f t="shared" si="115"/>
        <v>2768.479055210616</v>
      </c>
      <c r="AA455" s="28">
        <f t="shared" si="115"/>
        <v>2463.0514283337893</v>
      </c>
      <c r="AB455" s="28">
        <f t="shared" si="115"/>
        <v>2141.2815142785685</v>
      </c>
      <c r="AC455" s="28">
        <f t="shared" si="115"/>
        <v>2257.8881101828233</v>
      </c>
      <c r="AD455" s="28">
        <f t="shared" si="115"/>
        <v>2229.4357227005662</v>
      </c>
      <c r="AE455" s="28">
        <f t="shared" si="115"/>
        <v>2453.2628903997152</v>
      </c>
    </row>
    <row r="456" spans="1:31" x14ac:dyDescent="0.2">
      <c r="A456" s="6" t="s">
        <v>19</v>
      </c>
      <c r="B456" s="7" t="s">
        <v>20</v>
      </c>
      <c r="C456" s="28">
        <f>+C457+C463+C467</f>
        <v>1210.9971250937581</v>
      </c>
      <c r="D456" s="28">
        <f t="shared" ref="D456:AE456" si="116">+D457+D463+D467</f>
        <v>1335.6826446373302</v>
      </c>
      <c r="E456" s="28">
        <f t="shared" si="116"/>
        <v>1438.3276861814004</v>
      </c>
      <c r="F456" s="28">
        <f t="shared" si="116"/>
        <v>1542.8114810592369</v>
      </c>
      <c r="G456" s="28">
        <f t="shared" si="116"/>
        <v>1527.634771391384</v>
      </c>
      <c r="H456" s="28">
        <f t="shared" si="116"/>
        <v>1604.3416885952872</v>
      </c>
      <c r="I456" s="28">
        <f t="shared" si="116"/>
        <v>1762.0248211419403</v>
      </c>
      <c r="J456" s="28">
        <f t="shared" si="116"/>
        <v>1885.0337147337323</v>
      </c>
      <c r="K456" s="28">
        <f t="shared" si="116"/>
        <v>1215.8157446080456</v>
      </c>
      <c r="L456" s="28">
        <f t="shared" si="116"/>
        <v>1694.5222596401106</v>
      </c>
      <c r="M456" s="28">
        <f t="shared" si="116"/>
        <v>1518.8469199852764</v>
      </c>
      <c r="N456" s="28">
        <f t="shared" si="116"/>
        <v>1726.6457834595044</v>
      </c>
      <c r="O456" s="28">
        <f t="shared" si="116"/>
        <v>1725.1731486450853</v>
      </c>
      <c r="P456" s="28">
        <f t="shared" si="116"/>
        <v>1612.6922672931521</v>
      </c>
      <c r="Q456" s="28">
        <f t="shared" si="116"/>
        <v>1701.8737556286289</v>
      </c>
      <c r="R456" s="28">
        <f t="shared" si="116"/>
        <v>2162.3858915059363</v>
      </c>
      <c r="S456" s="28">
        <f t="shared" si="116"/>
        <v>2150.0376123121114</v>
      </c>
      <c r="T456" s="28">
        <f t="shared" si="116"/>
        <v>1503.2461918777503</v>
      </c>
      <c r="U456" s="28">
        <f t="shared" si="116"/>
        <v>1834.2923809335359</v>
      </c>
      <c r="V456" s="28">
        <f t="shared" si="116"/>
        <v>1866.5263692471349</v>
      </c>
      <c r="W456" s="28">
        <f t="shared" si="116"/>
        <v>1691.0955597809166</v>
      </c>
      <c r="X456" s="28">
        <f t="shared" si="116"/>
        <v>1934.7907289096399</v>
      </c>
      <c r="Y456" s="28">
        <f t="shared" si="116"/>
        <v>2346.3069944210497</v>
      </c>
      <c r="Z456" s="28">
        <f t="shared" si="116"/>
        <v>2233.2492070779108</v>
      </c>
      <c r="AA456" s="28">
        <f t="shared" si="116"/>
        <v>1954.2814535671737</v>
      </c>
      <c r="AB456" s="28">
        <f t="shared" si="116"/>
        <v>1638.1503967342285</v>
      </c>
      <c r="AC456" s="28">
        <f t="shared" si="116"/>
        <v>1609.9150913010665</v>
      </c>
      <c r="AD456" s="28">
        <f t="shared" si="116"/>
        <v>1574.9625743277984</v>
      </c>
      <c r="AE456" s="28">
        <f t="shared" si="116"/>
        <v>1663.6001051307067</v>
      </c>
    </row>
    <row r="457" spans="1:31" x14ac:dyDescent="0.2">
      <c r="A457" s="8" t="s">
        <v>23</v>
      </c>
      <c r="B457" s="4" t="s">
        <v>24</v>
      </c>
      <c r="C457" s="21">
        <f>+C458+C459+C460+C461+C462</f>
        <v>1207.2842156754775</v>
      </c>
      <c r="D457" s="21">
        <f t="shared" ref="D457:AE457" si="117">+D458+D459+D460+D461+D462</f>
        <v>1332.884656678051</v>
      </c>
      <c r="E457" s="21">
        <f t="shared" si="117"/>
        <v>1435.2027119709264</v>
      </c>
      <c r="F457" s="21">
        <f t="shared" si="117"/>
        <v>1539.7647312182294</v>
      </c>
      <c r="G457" s="21">
        <f t="shared" si="117"/>
        <v>1524.2343119222101</v>
      </c>
      <c r="H457" s="21">
        <f t="shared" si="117"/>
        <v>1601.0891637514267</v>
      </c>
      <c r="I457" s="21">
        <f t="shared" si="117"/>
        <v>1758.7655838521687</v>
      </c>
      <c r="J457" s="21">
        <f t="shared" si="117"/>
        <v>1881.5961623300129</v>
      </c>
      <c r="K457" s="21">
        <f t="shared" si="117"/>
        <v>1212.7117147703361</v>
      </c>
      <c r="L457" s="21">
        <f t="shared" si="117"/>
        <v>1691.0083722939989</v>
      </c>
      <c r="M457" s="21">
        <f t="shared" si="117"/>
        <v>1515.0123930645418</v>
      </c>
      <c r="N457" s="21">
        <f t="shared" si="117"/>
        <v>1722.575353919641</v>
      </c>
      <c r="O457" s="21">
        <f t="shared" si="117"/>
        <v>1721.1717999256625</v>
      </c>
      <c r="P457" s="21">
        <f t="shared" si="117"/>
        <v>1609.2285023632792</v>
      </c>
      <c r="Q457" s="21">
        <f t="shared" si="117"/>
        <v>1698.5033702076107</v>
      </c>
      <c r="R457" s="21">
        <f t="shared" si="117"/>
        <v>2158.7370422177196</v>
      </c>
      <c r="S457" s="21">
        <f t="shared" si="117"/>
        <v>2146.5463426936449</v>
      </c>
      <c r="T457" s="21">
        <f t="shared" si="117"/>
        <v>1499.8703384428177</v>
      </c>
      <c r="U457" s="21">
        <f t="shared" si="117"/>
        <v>1830.9237006075432</v>
      </c>
      <c r="V457" s="21">
        <f t="shared" si="117"/>
        <v>1862.5323913787865</v>
      </c>
      <c r="W457" s="21">
        <f t="shared" si="117"/>
        <v>1687.9032947791493</v>
      </c>
      <c r="X457" s="21">
        <f t="shared" si="117"/>
        <v>1932.1634947429345</v>
      </c>
      <c r="Y457" s="21">
        <f t="shared" si="117"/>
        <v>2344.2192017136827</v>
      </c>
      <c r="Z457" s="21">
        <f t="shared" si="117"/>
        <v>2231.568503854051</v>
      </c>
      <c r="AA457" s="21">
        <f t="shared" si="117"/>
        <v>1952.8970755531523</v>
      </c>
      <c r="AB457" s="21">
        <f t="shared" si="117"/>
        <v>1636.435118847151</v>
      </c>
      <c r="AC457" s="21">
        <f t="shared" si="117"/>
        <v>1607.869786527936</v>
      </c>
      <c r="AD457" s="21">
        <f t="shared" si="117"/>
        <v>1572.8737165609855</v>
      </c>
      <c r="AE457" s="21">
        <f t="shared" si="117"/>
        <v>1661.4712335262284</v>
      </c>
    </row>
    <row r="458" spans="1:31" x14ac:dyDescent="0.2">
      <c r="A458" s="8" t="s">
        <v>25</v>
      </c>
      <c r="B458" s="4" t="s">
        <v>26</v>
      </c>
      <c r="C458" s="37">
        <f>+C8</f>
        <v>344.12328414816022</v>
      </c>
      <c r="D458" s="37">
        <f t="shared" ref="D458:AE458" si="118">+D8</f>
        <v>416.99448657543928</v>
      </c>
      <c r="E458" s="37">
        <f t="shared" si="118"/>
        <v>504.31004942869754</v>
      </c>
      <c r="F458" s="37">
        <f t="shared" si="118"/>
        <v>509.02837695354884</v>
      </c>
      <c r="G458" s="37">
        <f t="shared" si="118"/>
        <v>537.52418260668242</v>
      </c>
      <c r="H458" s="37">
        <f t="shared" si="118"/>
        <v>546.17041572175447</v>
      </c>
      <c r="I458" s="37">
        <f t="shared" si="118"/>
        <v>725.57059912001444</v>
      </c>
      <c r="J458" s="37">
        <f t="shared" si="118"/>
        <v>741.18808052596626</v>
      </c>
      <c r="K458" s="37">
        <f t="shared" si="118"/>
        <v>167.8571751662883</v>
      </c>
      <c r="L458" s="37">
        <f t="shared" si="118"/>
        <v>709.11156516847586</v>
      </c>
      <c r="M458" s="37">
        <f t="shared" si="118"/>
        <v>540.48607366789599</v>
      </c>
      <c r="N458" s="37">
        <f t="shared" si="118"/>
        <v>738.85226490799619</v>
      </c>
      <c r="O458" s="37">
        <f t="shared" si="118"/>
        <v>776.58226457286719</v>
      </c>
      <c r="P458" s="37">
        <f t="shared" si="118"/>
        <v>692.55395639091989</v>
      </c>
      <c r="Q458" s="37">
        <f t="shared" si="118"/>
        <v>733.12416570804919</v>
      </c>
      <c r="R458" s="37">
        <f t="shared" si="118"/>
        <v>1141.8963572340435</v>
      </c>
      <c r="S458" s="37">
        <f t="shared" si="118"/>
        <v>1134.1917109057936</v>
      </c>
      <c r="T458" s="37">
        <f t="shared" si="118"/>
        <v>505.93981715461757</v>
      </c>
      <c r="U458" s="37">
        <f t="shared" si="118"/>
        <v>909.29704037635156</v>
      </c>
      <c r="V458" s="37">
        <f t="shared" si="118"/>
        <v>975.14816057061887</v>
      </c>
      <c r="W458" s="37">
        <f t="shared" si="118"/>
        <v>804.88547496509773</v>
      </c>
      <c r="X458" s="37">
        <f t="shared" si="118"/>
        <v>954.90925345074197</v>
      </c>
      <c r="Y458" s="37">
        <f t="shared" si="118"/>
        <v>1133.9783609746569</v>
      </c>
      <c r="Z458" s="37">
        <f t="shared" si="118"/>
        <v>979.09740815610849</v>
      </c>
      <c r="AA458" s="37">
        <f t="shared" si="118"/>
        <v>1029.6675985894344</v>
      </c>
      <c r="AB458" s="37">
        <f t="shared" si="118"/>
        <v>652.17716139346237</v>
      </c>
      <c r="AC458" s="37">
        <f t="shared" si="118"/>
        <v>564.49813041001562</v>
      </c>
      <c r="AD458" s="37">
        <f t="shared" si="118"/>
        <v>557.73761962052163</v>
      </c>
      <c r="AE458" s="37">
        <f t="shared" si="118"/>
        <v>582.3828076832724</v>
      </c>
    </row>
    <row r="459" spans="1:31" x14ac:dyDescent="0.2">
      <c r="A459" s="8" t="s">
        <v>43</v>
      </c>
      <c r="B459" s="4" t="s">
        <v>44</v>
      </c>
      <c r="C459" s="37">
        <f>+C17</f>
        <v>143.46279755621157</v>
      </c>
      <c r="D459" s="37">
        <f t="shared" ref="D459:AE459" si="119">+D17</f>
        <v>136.15212137225029</v>
      </c>
      <c r="E459" s="37">
        <f t="shared" si="119"/>
        <v>137.47713188580499</v>
      </c>
      <c r="F459" s="37">
        <f t="shared" si="119"/>
        <v>157.26246424589726</v>
      </c>
      <c r="G459" s="37">
        <f t="shared" si="119"/>
        <v>155.64571937991818</v>
      </c>
      <c r="H459" s="37">
        <f t="shared" si="119"/>
        <v>168.24831519025173</v>
      </c>
      <c r="I459" s="37">
        <f t="shared" si="119"/>
        <v>106.43932259565506</v>
      </c>
      <c r="J459" s="37">
        <f t="shared" si="119"/>
        <v>144.44740080301827</v>
      </c>
      <c r="K459" s="37">
        <f t="shared" si="119"/>
        <v>132.9215105092234</v>
      </c>
      <c r="L459" s="37">
        <f t="shared" si="119"/>
        <v>117.85236677928162</v>
      </c>
      <c r="M459" s="37">
        <f t="shared" si="119"/>
        <v>114.99778079640316</v>
      </c>
      <c r="N459" s="37">
        <f t="shared" si="119"/>
        <v>131.27304696058283</v>
      </c>
      <c r="O459" s="37">
        <f t="shared" si="119"/>
        <v>116.40565719069377</v>
      </c>
      <c r="P459" s="37">
        <f t="shared" si="119"/>
        <v>193.33677063369609</v>
      </c>
      <c r="Q459" s="37">
        <f t="shared" si="119"/>
        <v>159.58078196251347</v>
      </c>
      <c r="R459" s="37">
        <f t="shared" si="119"/>
        <v>162.21478150341204</v>
      </c>
      <c r="S459" s="37">
        <f t="shared" si="119"/>
        <v>182.4513712723753</v>
      </c>
      <c r="T459" s="37">
        <f t="shared" si="119"/>
        <v>156.30174331185577</v>
      </c>
      <c r="U459" s="37">
        <f t="shared" si="119"/>
        <v>115.78532242063368</v>
      </c>
      <c r="V459" s="37">
        <f t="shared" si="119"/>
        <v>87.444300201614112</v>
      </c>
      <c r="W459" s="37">
        <f t="shared" si="119"/>
        <v>105.24961244023706</v>
      </c>
      <c r="X459" s="37">
        <f t="shared" si="119"/>
        <v>176.91045249822622</v>
      </c>
      <c r="Y459" s="37">
        <f t="shared" si="119"/>
        <v>420.81113064431844</v>
      </c>
      <c r="Z459" s="37">
        <f t="shared" si="119"/>
        <v>423.83516513170969</v>
      </c>
      <c r="AA459" s="37">
        <f t="shared" si="119"/>
        <v>164.84155050341718</v>
      </c>
      <c r="AB459" s="37">
        <f t="shared" si="119"/>
        <v>140.64327891044758</v>
      </c>
      <c r="AC459" s="37">
        <f t="shared" si="119"/>
        <v>137.09939450145669</v>
      </c>
      <c r="AD459" s="37">
        <f t="shared" si="119"/>
        <v>122.63986364313661</v>
      </c>
      <c r="AE459" s="37">
        <f t="shared" si="119"/>
        <v>122.16334119527082</v>
      </c>
    </row>
    <row r="460" spans="1:31" x14ac:dyDescent="0.2">
      <c r="A460" s="9" t="s">
        <v>71</v>
      </c>
      <c r="B460" s="4" t="s">
        <v>72</v>
      </c>
      <c r="C460" s="37">
        <f>+C31</f>
        <v>294.73279734738941</v>
      </c>
      <c r="D460" s="37">
        <f t="shared" ref="D460:AE460" si="120">+D31</f>
        <v>322.97820928356725</v>
      </c>
      <c r="E460" s="37">
        <f t="shared" si="120"/>
        <v>294.5163821496119</v>
      </c>
      <c r="F460" s="37">
        <f t="shared" si="120"/>
        <v>332.45925451043445</v>
      </c>
      <c r="G460" s="37">
        <f t="shared" si="120"/>
        <v>330.5797422541566</v>
      </c>
      <c r="H460" s="37">
        <f t="shared" si="120"/>
        <v>388.78516241943862</v>
      </c>
      <c r="I460" s="37">
        <f t="shared" si="120"/>
        <v>422.93506074885374</v>
      </c>
      <c r="J460" s="37">
        <f t="shared" si="120"/>
        <v>440.34224492995122</v>
      </c>
      <c r="K460" s="37">
        <f t="shared" si="120"/>
        <v>400.92617952517475</v>
      </c>
      <c r="L460" s="37">
        <f t="shared" si="120"/>
        <v>327.54781274829526</v>
      </c>
      <c r="M460" s="37">
        <f t="shared" si="120"/>
        <v>319.77671625206381</v>
      </c>
      <c r="N460" s="37">
        <f t="shared" si="120"/>
        <v>316.67723502248049</v>
      </c>
      <c r="O460" s="37">
        <f t="shared" si="120"/>
        <v>316.10698719914768</v>
      </c>
      <c r="P460" s="37">
        <f t="shared" si="120"/>
        <v>286.20271243473513</v>
      </c>
      <c r="Q460" s="37">
        <f t="shared" si="120"/>
        <v>326.08503332903786</v>
      </c>
      <c r="R460" s="37">
        <f t="shared" si="120"/>
        <v>407.70921349423833</v>
      </c>
      <c r="S460" s="37">
        <f t="shared" si="120"/>
        <v>386.87476594401562</v>
      </c>
      <c r="T460" s="37">
        <f t="shared" si="120"/>
        <v>364.06872054974883</v>
      </c>
      <c r="U460" s="37">
        <f t="shared" si="120"/>
        <v>370.61932898353245</v>
      </c>
      <c r="V460" s="37">
        <f t="shared" si="120"/>
        <v>342.62288856403876</v>
      </c>
      <c r="W460" s="37">
        <f t="shared" si="120"/>
        <v>282.24591008946413</v>
      </c>
      <c r="X460" s="37">
        <f t="shared" si="120"/>
        <v>288.12544299041758</v>
      </c>
      <c r="Y460" s="37">
        <f t="shared" si="120"/>
        <v>299.48965417689658</v>
      </c>
      <c r="Z460" s="37">
        <f t="shared" si="120"/>
        <v>346.89486461548012</v>
      </c>
      <c r="AA460" s="37">
        <f t="shared" si="120"/>
        <v>296.83055307074886</v>
      </c>
      <c r="AB460" s="37">
        <f t="shared" si="120"/>
        <v>337.40847673683754</v>
      </c>
      <c r="AC460" s="37">
        <f t="shared" si="120"/>
        <v>408.45395398832653</v>
      </c>
      <c r="AD460" s="37">
        <f t="shared" si="120"/>
        <v>385.09562614160905</v>
      </c>
      <c r="AE460" s="37">
        <f t="shared" si="120"/>
        <v>401.58743627258707</v>
      </c>
    </row>
    <row r="461" spans="1:31" x14ac:dyDescent="0.2">
      <c r="A461" s="8" t="s">
        <v>115</v>
      </c>
      <c r="B461" s="4" t="s">
        <v>116</v>
      </c>
      <c r="C461" s="37">
        <f>+C53</f>
        <v>424.96533662371633</v>
      </c>
      <c r="D461" s="37">
        <f t="shared" ref="D461:AE461" si="121">+D53</f>
        <v>456.75983944679422</v>
      </c>
      <c r="E461" s="37">
        <f t="shared" si="121"/>
        <v>498.89914850681214</v>
      </c>
      <c r="F461" s="37">
        <f t="shared" si="121"/>
        <v>541.01463550834887</v>
      </c>
      <c r="G461" s="37">
        <f t="shared" si="121"/>
        <v>500.48466768145295</v>
      </c>
      <c r="H461" s="37">
        <f t="shared" si="121"/>
        <v>497.88527041998185</v>
      </c>
      <c r="I461" s="37">
        <f t="shared" si="121"/>
        <v>503.8206013876453</v>
      </c>
      <c r="J461" s="37">
        <f t="shared" si="121"/>
        <v>555.61843607107721</v>
      </c>
      <c r="K461" s="37">
        <f t="shared" si="121"/>
        <v>511.00684956964966</v>
      </c>
      <c r="L461" s="37">
        <f t="shared" si="121"/>
        <v>536.49662759794614</v>
      </c>
      <c r="M461" s="37">
        <f t="shared" si="121"/>
        <v>539.75182234817896</v>
      </c>
      <c r="N461" s="37">
        <f t="shared" si="121"/>
        <v>535.77280702858138</v>
      </c>
      <c r="O461" s="37">
        <f t="shared" si="121"/>
        <v>512.07689096295383</v>
      </c>
      <c r="P461" s="37">
        <f t="shared" si="121"/>
        <v>437.13506290392792</v>
      </c>
      <c r="Q461" s="37">
        <f t="shared" si="121"/>
        <v>479.7133892080102</v>
      </c>
      <c r="R461" s="37">
        <f t="shared" si="121"/>
        <v>446.91668998602563</v>
      </c>
      <c r="S461" s="37">
        <f t="shared" si="121"/>
        <v>443.02849457146027</v>
      </c>
      <c r="T461" s="37">
        <f t="shared" si="121"/>
        <v>473.56005742659534</v>
      </c>
      <c r="U461" s="37">
        <f t="shared" si="121"/>
        <v>435.2220088270256</v>
      </c>
      <c r="V461" s="37">
        <f t="shared" si="121"/>
        <v>457.31704204251491</v>
      </c>
      <c r="W461" s="37">
        <f t="shared" si="121"/>
        <v>494.05472876419174</v>
      </c>
      <c r="X461" s="37">
        <f t="shared" si="121"/>
        <v>510.74119757615171</v>
      </c>
      <c r="Y461" s="37">
        <f t="shared" si="121"/>
        <v>482.03307859569611</v>
      </c>
      <c r="Z461" s="37">
        <f t="shared" si="121"/>
        <v>472.20341243716092</v>
      </c>
      <c r="AA461" s="37">
        <f t="shared" si="121"/>
        <v>452.43949209497936</v>
      </c>
      <c r="AB461" s="37">
        <f t="shared" si="121"/>
        <v>498.16674327971424</v>
      </c>
      <c r="AC461" s="37">
        <f t="shared" si="121"/>
        <v>497.14120836781541</v>
      </c>
      <c r="AD461" s="37">
        <f t="shared" si="121"/>
        <v>506.8721455320877</v>
      </c>
      <c r="AE461" s="37">
        <f t="shared" si="121"/>
        <v>555.13468518277625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1.467568520158647</v>
      </c>
      <c r="X462" s="37">
        <f t="shared" si="122"/>
        <v>1.4771482273968481</v>
      </c>
      <c r="Y462" s="37">
        <f t="shared" si="122"/>
        <v>7.9069773221146162</v>
      </c>
      <c r="Z462" s="37">
        <f t="shared" si="122"/>
        <v>9.537653513591609</v>
      </c>
      <c r="AA462" s="37">
        <f t="shared" si="122"/>
        <v>9.1178812945722871</v>
      </c>
      <c r="AB462" s="37">
        <f t="shared" si="122"/>
        <v>8.0394585266891934</v>
      </c>
      <c r="AC462" s="37">
        <f t="shared" si="122"/>
        <v>0.67709926032169809</v>
      </c>
      <c r="AD462" s="37">
        <f t="shared" si="122"/>
        <v>0.52846162363058935</v>
      </c>
      <c r="AE462" s="37">
        <f t="shared" si="122"/>
        <v>0.2029631923219235</v>
      </c>
    </row>
    <row r="463" spans="1:31" x14ac:dyDescent="0.2">
      <c r="A463" s="9" t="s">
        <v>142</v>
      </c>
      <c r="B463" s="4" t="s">
        <v>143</v>
      </c>
      <c r="C463" s="21">
        <f>+C464+C465+C466</f>
        <v>3.7129094182806317</v>
      </c>
      <c r="D463" s="21">
        <f t="shared" ref="D463:AE463" si="123">+D464+D465+D466</f>
        <v>2.7979879592792116</v>
      </c>
      <c r="E463" s="21">
        <f t="shared" si="123"/>
        <v>3.1249742104740008</v>
      </c>
      <c r="F463" s="21">
        <f t="shared" si="123"/>
        <v>3.0467498410075251</v>
      </c>
      <c r="G463" s="21">
        <f t="shared" si="123"/>
        <v>3.400459469173958</v>
      </c>
      <c r="H463" s="21">
        <f t="shared" si="123"/>
        <v>3.2525248438606624</v>
      </c>
      <c r="I463" s="21">
        <f t="shared" si="123"/>
        <v>3.2592372897715598</v>
      </c>
      <c r="J463" s="21">
        <f t="shared" si="123"/>
        <v>3.4375524037193923</v>
      </c>
      <c r="K463" s="21">
        <f t="shared" si="123"/>
        <v>3.1040298377095339</v>
      </c>
      <c r="L463" s="21">
        <f t="shared" si="123"/>
        <v>3.5138873461115923</v>
      </c>
      <c r="M463" s="21">
        <f t="shared" si="123"/>
        <v>3.8345269207344543</v>
      </c>
      <c r="N463" s="21">
        <f t="shared" si="123"/>
        <v>4.0704295398635013</v>
      </c>
      <c r="O463" s="21">
        <f t="shared" si="123"/>
        <v>4.0013487194229116</v>
      </c>
      <c r="P463" s="21">
        <f t="shared" si="123"/>
        <v>3.4637649298729456</v>
      </c>
      <c r="Q463" s="21">
        <f t="shared" si="123"/>
        <v>3.3703854210183142</v>
      </c>
      <c r="R463" s="21">
        <f t="shared" si="123"/>
        <v>3.6488492882165766</v>
      </c>
      <c r="S463" s="21">
        <f t="shared" si="123"/>
        <v>3.4912696184664305</v>
      </c>
      <c r="T463" s="21">
        <f t="shared" si="123"/>
        <v>3.3758534349326097</v>
      </c>
      <c r="U463" s="21">
        <f t="shared" si="123"/>
        <v>3.3686803259926243</v>
      </c>
      <c r="V463" s="21">
        <f t="shared" si="123"/>
        <v>3.993977868348376</v>
      </c>
      <c r="W463" s="21">
        <f t="shared" si="123"/>
        <v>3.1922650017673373</v>
      </c>
      <c r="X463" s="21">
        <f t="shared" si="123"/>
        <v>2.6272341667054779</v>
      </c>
      <c r="Y463" s="21">
        <f t="shared" si="123"/>
        <v>2.0877927073670874</v>
      </c>
      <c r="Z463" s="21">
        <f t="shared" si="123"/>
        <v>1.680703223859737</v>
      </c>
      <c r="AA463" s="21">
        <f t="shared" si="123"/>
        <v>1.3843780140214039</v>
      </c>
      <c r="AB463" s="21">
        <f t="shared" si="123"/>
        <v>1.7152778870775367</v>
      </c>
      <c r="AC463" s="21">
        <f t="shared" si="123"/>
        <v>2.0453047731305487</v>
      </c>
      <c r="AD463" s="21">
        <f t="shared" si="123"/>
        <v>2.0888577668128527</v>
      </c>
      <c r="AE463" s="21">
        <f t="shared" si="123"/>
        <v>2.1288716044783533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3.7129094182806317</v>
      </c>
      <c r="D465" s="37">
        <f t="shared" ref="D465:AE465" si="125">+D80</f>
        <v>2.7979879592792116</v>
      </c>
      <c r="E465" s="37">
        <f t="shared" si="125"/>
        <v>3.1249742104740008</v>
      </c>
      <c r="F465" s="37">
        <f t="shared" si="125"/>
        <v>3.0467498410075251</v>
      </c>
      <c r="G465" s="37">
        <f t="shared" si="125"/>
        <v>3.400459469173958</v>
      </c>
      <c r="H465" s="37">
        <f t="shared" si="125"/>
        <v>3.2525248438606624</v>
      </c>
      <c r="I465" s="37">
        <f t="shared" si="125"/>
        <v>3.2592372897715598</v>
      </c>
      <c r="J465" s="37">
        <f t="shared" si="125"/>
        <v>3.4375524037193923</v>
      </c>
      <c r="K465" s="37">
        <f t="shared" si="125"/>
        <v>3.1040298377095339</v>
      </c>
      <c r="L465" s="37">
        <f t="shared" si="125"/>
        <v>3.5138873461115923</v>
      </c>
      <c r="M465" s="37">
        <f t="shared" si="125"/>
        <v>3.8345269207344543</v>
      </c>
      <c r="N465" s="37">
        <f t="shared" si="125"/>
        <v>4.0704295398635013</v>
      </c>
      <c r="O465" s="37">
        <f t="shared" si="125"/>
        <v>4.0013487194229116</v>
      </c>
      <c r="P465" s="37">
        <f t="shared" si="125"/>
        <v>3.4637649298729456</v>
      </c>
      <c r="Q465" s="37">
        <f t="shared" si="125"/>
        <v>3.3703854210183142</v>
      </c>
      <c r="R465" s="37">
        <f t="shared" si="125"/>
        <v>3.6488492882165766</v>
      </c>
      <c r="S465" s="37">
        <f t="shared" si="125"/>
        <v>3.4912696184664305</v>
      </c>
      <c r="T465" s="37">
        <f t="shared" si="125"/>
        <v>3.3758534349326097</v>
      </c>
      <c r="U465" s="37">
        <f t="shared" si="125"/>
        <v>3.3686803259926243</v>
      </c>
      <c r="V465" s="37">
        <f t="shared" si="125"/>
        <v>3.993977868348376</v>
      </c>
      <c r="W465" s="37">
        <f t="shared" si="125"/>
        <v>3.1922650017673373</v>
      </c>
      <c r="X465" s="37">
        <f t="shared" si="125"/>
        <v>2.6272341667054779</v>
      </c>
      <c r="Y465" s="37">
        <f t="shared" si="125"/>
        <v>2.0877927073670874</v>
      </c>
      <c r="Z465" s="37">
        <f t="shared" si="125"/>
        <v>1.680703223859737</v>
      </c>
      <c r="AA465" s="37">
        <f t="shared" si="125"/>
        <v>1.3843780140214039</v>
      </c>
      <c r="AB465" s="37">
        <f t="shared" si="125"/>
        <v>1.7152778870775367</v>
      </c>
      <c r="AC465" s="37">
        <f t="shared" si="125"/>
        <v>2.0453047731305487</v>
      </c>
      <c r="AD465" s="37">
        <f t="shared" si="125"/>
        <v>2.0888577668128527</v>
      </c>
      <c r="AE465" s="37">
        <f t="shared" si="125"/>
        <v>2.1288716044783533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561.78144997098264</v>
      </c>
      <c r="D471" s="28">
        <f t="shared" ref="D471:AE471" si="131">+D472+D478+D489+D497+D502+D508+D515+D520</f>
        <v>455.90535383509132</v>
      </c>
      <c r="E471" s="28">
        <f t="shared" si="131"/>
        <v>552.57667148162602</v>
      </c>
      <c r="F471" s="28">
        <f t="shared" si="131"/>
        <v>530.84578781919629</v>
      </c>
      <c r="G471" s="28">
        <f t="shared" si="131"/>
        <v>574.94219647840248</v>
      </c>
      <c r="H471" s="28">
        <f t="shared" si="131"/>
        <v>553.21694574546734</v>
      </c>
      <c r="I471" s="28">
        <f t="shared" si="131"/>
        <v>561.13058482163558</v>
      </c>
      <c r="J471" s="28">
        <f t="shared" si="131"/>
        <v>1075.0915196283213</v>
      </c>
      <c r="K471" s="28">
        <f t="shared" si="131"/>
        <v>1117.8337935079351</v>
      </c>
      <c r="L471" s="28">
        <f t="shared" si="131"/>
        <v>1518.096796757425</v>
      </c>
      <c r="M471" s="28">
        <f t="shared" si="131"/>
        <v>1914.2268213809502</v>
      </c>
      <c r="N471" s="28">
        <f t="shared" si="131"/>
        <v>1830.3413101622964</v>
      </c>
      <c r="O471" s="28">
        <f t="shared" si="131"/>
        <v>1927.6248967545084</v>
      </c>
      <c r="P471" s="28">
        <f t="shared" si="131"/>
        <v>1777.0809636453509</v>
      </c>
      <c r="Q471" s="28">
        <f t="shared" si="131"/>
        <v>1769.9287816748404</v>
      </c>
      <c r="R471" s="28">
        <f t="shared" si="131"/>
        <v>1991.2322894502395</v>
      </c>
      <c r="S471" s="28">
        <f t="shared" si="131"/>
        <v>2092.0261160297209</v>
      </c>
      <c r="T471" s="28">
        <f t="shared" si="131"/>
        <v>1210.8231729798711</v>
      </c>
      <c r="U471" s="28">
        <f t="shared" si="131"/>
        <v>715.61284528095246</v>
      </c>
      <c r="V471" s="28">
        <f t="shared" si="131"/>
        <v>619.69835785455678</v>
      </c>
      <c r="W471" s="28">
        <f t="shared" si="131"/>
        <v>615.58769179691626</v>
      </c>
      <c r="X471" s="28">
        <f t="shared" si="131"/>
        <v>364.88118693385951</v>
      </c>
      <c r="Y471" s="28">
        <f t="shared" si="131"/>
        <v>207.06425263071054</v>
      </c>
      <c r="Z471" s="28">
        <f t="shared" si="131"/>
        <v>134.87902092868853</v>
      </c>
      <c r="AA471" s="28">
        <f t="shared" si="131"/>
        <v>109.5648769158974</v>
      </c>
      <c r="AB471" s="28">
        <f t="shared" si="131"/>
        <v>134.95550698737981</v>
      </c>
      <c r="AC471" s="28">
        <f t="shared" si="131"/>
        <v>260.40851413607652</v>
      </c>
      <c r="AD471" s="28">
        <f t="shared" si="131"/>
        <v>273.19777131934887</v>
      </c>
      <c r="AE471" s="28">
        <f t="shared" si="131"/>
        <v>403.11272067137367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0</v>
      </c>
      <c r="AB472" s="21">
        <f t="shared" si="132"/>
        <v>0</v>
      </c>
      <c r="AC472" s="21">
        <f t="shared" si="132"/>
        <v>0</v>
      </c>
      <c r="AD472" s="21">
        <f t="shared" si="132"/>
        <v>8.7815566941019767E-4</v>
      </c>
      <c r="AE472" s="21">
        <f t="shared" si="132"/>
        <v>0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0</v>
      </c>
      <c r="AB473" s="37">
        <f t="shared" si="134"/>
        <v>0</v>
      </c>
      <c r="AC473" s="37">
        <f t="shared" si="134"/>
        <v>0</v>
      </c>
      <c r="AD473" s="37">
        <f t="shared" si="134"/>
        <v>8.7815566941019767E-4</v>
      </c>
      <c r="AE473" s="37">
        <f t="shared" si="134"/>
        <v>0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561.30456000000004</v>
      </c>
      <c r="D478" s="21">
        <f t="shared" ref="D478:AE478" si="136">+D479+D483+D484+D485+D486+D488</f>
        <v>455.43011130434786</v>
      </c>
      <c r="E478" s="21">
        <f t="shared" si="136"/>
        <v>552.07697043478265</v>
      </c>
      <c r="F478" s="21">
        <f t="shared" si="136"/>
        <v>530.34356869565215</v>
      </c>
      <c r="G478" s="21">
        <f t="shared" si="136"/>
        <v>574.41745043478261</v>
      </c>
      <c r="H478" s="21">
        <f t="shared" si="136"/>
        <v>552.68404869565234</v>
      </c>
      <c r="I478" s="21">
        <f t="shared" si="136"/>
        <v>560.57606608695653</v>
      </c>
      <c r="J478" s="21">
        <f t="shared" si="136"/>
        <v>1074.5285217391306</v>
      </c>
      <c r="K478" s="21">
        <f t="shared" si="136"/>
        <v>1117.266831304348</v>
      </c>
      <c r="L478" s="21">
        <f t="shared" si="136"/>
        <v>1517.5742365217393</v>
      </c>
      <c r="M478" s="21">
        <f t="shared" si="136"/>
        <v>1913.6320939130439</v>
      </c>
      <c r="N478" s="21">
        <f t="shared" si="136"/>
        <v>1829.7338782608697</v>
      </c>
      <c r="O478" s="21">
        <f t="shared" si="136"/>
        <v>1926.987815652174</v>
      </c>
      <c r="P478" s="21">
        <f t="shared" si="136"/>
        <v>1776.4324069565223</v>
      </c>
      <c r="Q478" s="21">
        <f t="shared" si="136"/>
        <v>1769.2178257682087</v>
      </c>
      <c r="R478" s="21">
        <f t="shared" si="136"/>
        <v>1990.4909830074751</v>
      </c>
      <c r="S478" s="21">
        <f t="shared" si="136"/>
        <v>2091.2753082336949</v>
      </c>
      <c r="T478" s="21">
        <f t="shared" si="136"/>
        <v>1210.1304616265784</v>
      </c>
      <c r="U478" s="21">
        <f t="shared" si="136"/>
        <v>714.91674021817698</v>
      </c>
      <c r="V478" s="21">
        <f t="shared" si="136"/>
        <v>618.98596357519705</v>
      </c>
      <c r="W478" s="21">
        <f t="shared" si="136"/>
        <v>614.80641484678631</v>
      </c>
      <c r="X478" s="21">
        <f t="shared" si="136"/>
        <v>363.99042989607307</v>
      </c>
      <c r="Y478" s="21">
        <f t="shared" si="136"/>
        <v>206.18175468571283</v>
      </c>
      <c r="Z478" s="21">
        <f t="shared" si="136"/>
        <v>133.95189050318265</v>
      </c>
      <c r="AA478" s="21">
        <f t="shared" si="136"/>
        <v>108.64651417430404</v>
      </c>
      <c r="AB478" s="21">
        <f t="shared" si="136"/>
        <v>134.03075725420874</v>
      </c>
      <c r="AC478" s="21">
        <f t="shared" si="136"/>
        <v>259.34871018881051</v>
      </c>
      <c r="AD478" s="21">
        <f t="shared" si="136"/>
        <v>272.111278796894</v>
      </c>
      <c r="AE478" s="21">
        <f t="shared" si="136"/>
        <v>401.97594330486265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561.30456000000004</v>
      </c>
      <c r="D486" s="37">
        <f t="shared" si="138"/>
        <v>455.43011130434786</v>
      </c>
      <c r="E486" s="37">
        <f t="shared" si="138"/>
        <v>552.07697043478265</v>
      </c>
      <c r="F486" s="37">
        <f t="shared" si="138"/>
        <v>530.34356869565215</v>
      </c>
      <c r="G486" s="37">
        <f t="shared" si="138"/>
        <v>574.41745043478261</v>
      </c>
      <c r="H486" s="37">
        <f t="shared" si="138"/>
        <v>552.68404869565234</v>
      </c>
      <c r="I486" s="37">
        <f t="shared" si="138"/>
        <v>560.57606608695653</v>
      </c>
      <c r="J486" s="37">
        <f t="shared" si="138"/>
        <v>1074.5285217391306</v>
      </c>
      <c r="K486" s="37">
        <f t="shared" si="138"/>
        <v>1117.266831304348</v>
      </c>
      <c r="L486" s="37">
        <f t="shared" si="138"/>
        <v>1517.5742365217393</v>
      </c>
      <c r="M486" s="37">
        <f t="shared" si="138"/>
        <v>1913.6320939130439</v>
      </c>
      <c r="N486" s="37">
        <f t="shared" si="138"/>
        <v>1829.7338782608697</v>
      </c>
      <c r="O486" s="37">
        <f t="shared" si="138"/>
        <v>1926.987815652174</v>
      </c>
      <c r="P486" s="37">
        <f t="shared" si="138"/>
        <v>1776.4324069565223</v>
      </c>
      <c r="Q486" s="37">
        <f t="shared" si="138"/>
        <v>1769.2178257682087</v>
      </c>
      <c r="R486" s="37">
        <f t="shared" si="138"/>
        <v>1990.4909830074751</v>
      </c>
      <c r="S486" s="37">
        <f t="shared" si="138"/>
        <v>2091.2753082336949</v>
      </c>
      <c r="T486" s="37">
        <f t="shared" si="138"/>
        <v>1210.1304616265784</v>
      </c>
      <c r="U486" s="37">
        <f t="shared" si="138"/>
        <v>714.91674021817698</v>
      </c>
      <c r="V486" s="37">
        <f t="shared" si="138"/>
        <v>618.98596357519705</v>
      </c>
      <c r="W486" s="37">
        <f t="shared" si="138"/>
        <v>614.80641484678631</v>
      </c>
      <c r="X486" s="37">
        <f t="shared" si="138"/>
        <v>363.99042989607307</v>
      </c>
      <c r="Y486" s="37">
        <f t="shared" si="138"/>
        <v>206.18175468571283</v>
      </c>
      <c r="Z486" s="37">
        <f t="shared" si="138"/>
        <v>133.95189050318265</v>
      </c>
      <c r="AA486" s="37">
        <f t="shared" si="138"/>
        <v>108.64651417430404</v>
      </c>
      <c r="AB486" s="37">
        <f t="shared" si="138"/>
        <v>134.03075725420874</v>
      </c>
      <c r="AC486" s="37">
        <f t="shared" si="138"/>
        <v>259.34871018881051</v>
      </c>
      <c r="AD486" s="37">
        <f t="shared" si="138"/>
        <v>272.111278796894</v>
      </c>
      <c r="AE486" s="37">
        <f t="shared" si="138"/>
        <v>401.97594330486265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0.476889970982591</v>
      </c>
      <c r="D497" s="21">
        <f t="shared" ref="D497:AE497" si="144">+D498+D499+D501</f>
        <v>0.47524253074343137</v>
      </c>
      <c r="E497" s="21">
        <f t="shared" si="144"/>
        <v>0.49970104684334604</v>
      </c>
      <c r="F497" s="21">
        <f t="shared" si="144"/>
        <v>0.50221912354416409</v>
      </c>
      <c r="G497" s="21">
        <f t="shared" si="144"/>
        <v>0.52474604361986243</v>
      </c>
      <c r="H497" s="21">
        <f t="shared" si="144"/>
        <v>0.53289704981505703</v>
      </c>
      <c r="I497" s="21">
        <f t="shared" si="144"/>
        <v>0.55451873467905055</v>
      </c>
      <c r="J497" s="21">
        <f t="shared" si="144"/>
        <v>0.56299788919076266</v>
      </c>
      <c r="K497" s="21">
        <f t="shared" si="144"/>
        <v>0.56696220358708271</v>
      </c>
      <c r="L497" s="21">
        <f t="shared" si="144"/>
        <v>0.52256023568567467</v>
      </c>
      <c r="M497" s="21">
        <f t="shared" si="144"/>
        <v>0.59472746790639375</v>
      </c>
      <c r="N497" s="21">
        <f t="shared" si="144"/>
        <v>0.60743190142660974</v>
      </c>
      <c r="O497" s="21">
        <f t="shared" si="144"/>
        <v>0.63708110233436299</v>
      </c>
      <c r="P497" s="21">
        <f t="shared" si="144"/>
        <v>0.64855668882855944</v>
      </c>
      <c r="Q497" s="21">
        <f t="shared" si="144"/>
        <v>0.71095590663163954</v>
      </c>
      <c r="R497" s="21">
        <f t="shared" si="144"/>
        <v>0.74130644276452595</v>
      </c>
      <c r="S497" s="21">
        <f t="shared" si="144"/>
        <v>0.75080779602590886</v>
      </c>
      <c r="T497" s="21">
        <f t="shared" si="144"/>
        <v>0.69271135329261202</v>
      </c>
      <c r="U497" s="21">
        <f t="shared" si="144"/>
        <v>0.69610506277545603</v>
      </c>
      <c r="V497" s="21">
        <f t="shared" si="144"/>
        <v>0.71239427935973354</v>
      </c>
      <c r="W497" s="21">
        <f t="shared" si="144"/>
        <v>0.78127695012997767</v>
      </c>
      <c r="X497" s="21">
        <f t="shared" si="144"/>
        <v>0.89075703778644544</v>
      </c>
      <c r="Y497" s="21">
        <f t="shared" si="144"/>
        <v>0.88249794499771939</v>
      </c>
      <c r="Z497" s="21">
        <f t="shared" si="144"/>
        <v>0.92713042550588709</v>
      </c>
      <c r="AA497" s="21">
        <f t="shared" si="144"/>
        <v>0.91836274159335873</v>
      </c>
      <c r="AB497" s="21">
        <f t="shared" si="144"/>
        <v>0.92474973317105968</v>
      </c>
      <c r="AC497" s="21">
        <f t="shared" si="144"/>
        <v>1.0598039472659884</v>
      </c>
      <c r="AD497" s="21">
        <f t="shared" si="144"/>
        <v>1.085614366785479</v>
      </c>
      <c r="AE497" s="21">
        <f t="shared" si="144"/>
        <v>1.1367773665109866</v>
      </c>
    </row>
    <row r="498" spans="1:31" x14ac:dyDescent="0.2">
      <c r="A498" s="9" t="s">
        <v>323</v>
      </c>
      <c r="B498" s="4" t="s">
        <v>324</v>
      </c>
      <c r="C498" s="37">
        <f>+C150</f>
        <v>0.39771332111507368</v>
      </c>
      <c r="D498" s="37">
        <f t="shared" ref="D498:AE498" si="145">+D150</f>
        <v>0.40557534410012647</v>
      </c>
      <c r="E498" s="37">
        <f t="shared" si="145"/>
        <v>0.4136585319292993</v>
      </c>
      <c r="F498" s="37">
        <f t="shared" si="145"/>
        <v>0.42196679397898718</v>
      </c>
      <c r="G498" s="37">
        <f t="shared" si="145"/>
        <v>0.43050425126631825</v>
      </c>
      <c r="H498" s="37">
        <f t="shared" si="145"/>
        <v>0.43927523955534914</v>
      </c>
      <c r="I498" s="37">
        <f t="shared" si="145"/>
        <v>0.44828431283648984</v>
      </c>
      <c r="J498" s="37">
        <f t="shared" si="145"/>
        <v>0.45753624718490427</v>
      </c>
      <c r="K498" s="37">
        <f t="shared" si="145"/>
        <v>0.46703604500450568</v>
      </c>
      <c r="L498" s="37">
        <f t="shared" si="145"/>
        <v>0.49562573200107229</v>
      </c>
      <c r="M498" s="37">
        <f t="shared" si="145"/>
        <v>0.49259249065746202</v>
      </c>
      <c r="N498" s="37">
        <f t="shared" si="145"/>
        <v>0.50311119072828936</v>
      </c>
      <c r="O498" s="37">
        <f t="shared" si="145"/>
        <v>0.52424092866019822</v>
      </c>
      <c r="P498" s="37">
        <f t="shared" si="145"/>
        <v>0.5374423247337291</v>
      </c>
      <c r="Q498" s="37">
        <f t="shared" si="145"/>
        <v>0.58747647575380846</v>
      </c>
      <c r="R498" s="37">
        <f t="shared" si="145"/>
        <v>0.6078087334392237</v>
      </c>
      <c r="S498" s="37">
        <f t="shared" si="145"/>
        <v>0.63636229629102525</v>
      </c>
      <c r="T498" s="37">
        <f t="shared" si="145"/>
        <v>0.59822609296510409</v>
      </c>
      <c r="U498" s="37">
        <f t="shared" si="145"/>
        <v>0.60657242193566829</v>
      </c>
      <c r="V498" s="37">
        <f t="shared" si="145"/>
        <v>0.64547778862844329</v>
      </c>
      <c r="W498" s="37">
        <f t="shared" si="145"/>
        <v>0.68952424791161315</v>
      </c>
      <c r="X498" s="37">
        <f t="shared" si="145"/>
        <v>0.80418588224435217</v>
      </c>
      <c r="Y498" s="37">
        <f t="shared" si="145"/>
        <v>0.80220071699249673</v>
      </c>
      <c r="Z498" s="37">
        <f t="shared" si="145"/>
        <v>0.81723638247137165</v>
      </c>
      <c r="AA498" s="37">
        <f t="shared" si="145"/>
        <v>0.82456070785848656</v>
      </c>
      <c r="AB498" s="37">
        <f t="shared" si="145"/>
        <v>0.8246249524852205</v>
      </c>
      <c r="AC498" s="37">
        <f t="shared" si="145"/>
        <v>0.96563556417994345</v>
      </c>
      <c r="AD498" s="37">
        <f t="shared" si="145"/>
        <v>1.0123294346489558</v>
      </c>
      <c r="AE498" s="37">
        <f t="shared" si="145"/>
        <v>1.0520211942234405</v>
      </c>
    </row>
    <row r="499" spans="1:31" x14ac:dyDescent="0.2">
      <c r="A499" s="9" t="s">
        <v>325</v>
      </c>
      <c r="B499" s="4" t="s">
        <v>326</v>
      </c>
      <c r="C499" s="37">
        <f>+C151</f>
        <v>7.9176649867517324E-2</v>
      </c>
      <c r="D499" s="37">
        <f t="shared" ref="D499:AE499" si="146">+D151</f>
        <v>6.9667186643304915E-2</v>
      </c>
      <c r="E499" s="37">
        <f t="shared" si="146"/>
        <v>8.6042514914046728E-2</v>
      </c>
      <c r="F499" s="37">
        <f t="shared" si="146"/>
        <v>8.0252329565176958E-2</v>
      </c>
      <c r="G499" s="37">
        <f t="shared" si="146"/>
        <v>9.4241792353544199E-2</v>
      </c>
      <c r="H499" s="37">
        <f t="shared" si="146"/>
        <v>9.362181025970788E-2</v>
      </c>
      <c r="I499" s="37">
        <f t="shared" si="146"/>
        <v>0.1062344218425607</v>
      </c>
      <c r="J499" s="37">
        <f t="shared" si="146"/>
        <v>0.10546164200585836</v>
      </c>
      <c r="K499" s="37">
        <f t="shared" si="146"/>
        <v>9.9926158582577043E-2</v>
      </c>
      <c r="L499" s="37">
        <f t="shared" si="146"/>
        <v>2.6934503684602373E-2</v>
      </c>
      <c r="M499" s="37">
        <f t="shared" si="146"/>
        <v>0.10213497724893177</v>
      </c>
      <c r="N499" s="37">
        <f t="shared" si="146"/>
        <v>0.10432071069832041</v>
      </c>
      <c r="O499" s="37">
        <f t="shared" si="146"/>
        <v>0.11284017367416478</v>
      </c>
      <c r="P499" s="37">
        <f t="shared" si="146"/>
        <v>0.11111436409483036</v>
      </c>
      <c r="Q499" s="37">
        <f t="shared" si="146"/>
        <v>0.1234794308778311</v>
      </c>
      <c r="R499" s="37">
        <f t="shared" si="146"/>
        <v>0.13349770932530225</v>
      </c>
      <c r="S499" s="37">
        <f t="shared" si="146"/>
        <v>0.11444549973488356</v>
      </c>
      <c r="T499" s="37">
        <f t="shared" si="146"/>
        <v>9.4485260327507925E-2</v>
      </c>
      <c r="U499" s="37">
        <f t="shared" si="146"/>
        <v>8.9532640839787694E-2</v>
      </c>
      <c r="V499" s="37">
        <f t="shared" si="146"/>
        <v>6.691649073129019E-2</v>
      </c>
      <c r="W499" s="37">
        <f t="shared" si="146"/>
        <v>9.1752702218364526E-2</v>
      </c>
      <c r="X499" s="37">
        <f t="shared" si="146"/>
        <v>8.6571155542093256E-2</v>
      </c>
      <c r="Y499" s="37">
        <f t="shared" si="146"/>
        <v>8.0297228005222668E-2</v>
      </c>
      <c r="Z499" s="37">
        <f t="shared" si="146"/>
        <v>0.10989404303451543</v>
      </c>
      <c r="AA499" s="37">
        <f t="shared" si="146"/>
        <v>9.3802033734872128E-2</v>
      </c>
      <c r="AB499" s="37">
        <f t="shared" si="146"/>
        <v>0.10012478068583919</v>
      </c>
      <c r="AC499" s="37">
        <f t="shared" si="146"/>
        <v>9.4168383086045013E-2</v>
      </c>
      <c r="AD499" s="37">
        <f t="shared" si="146"/>
        <v>7.3284932136523234E-2</v>
      </c>
      <c r="AE499" s="37">
        <f t="shared" si="146"/>
        <v>8.4756172287546033E-2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0.68054303516221826</v>
      </c>
      <c r="D524" s="28">
        <f t="shared" si="148"/>
        <v>0.76922808415416599</v>
      </c>
      <c r="E524" s="28">
        <f t="shared" si="148"/>
        <v>0.83525873719824706</v>
      </c>
      <c r="F524" s="28">
        <f t="shared" si="148"/>
        <v>0.83844819464834042</v>
      </c>
      <c r="G524" s="28">
        <f t="shared" si="148"/>
        <v>0.79478056503461958</v>
      </c>
      <c r="H524" s="28">
        <f t="shared" si="148"/>
        <v>0.88768507153533205</v>
      </c>
      <c r="I524" s="28">
        <f t="shared" si="148"/>
        <v>1.1739310670357022</v>
      </c>
      <c r="J524" s="28">
        <f t="shared" si="148"/>
        <v>0.82340257696091779</v>
      </c>
      <c r="K524" s="28">
        <f t="shared" si="148"/>
        <v>0.9338545754222709</v>
      </c>
      <c r="L524" s="28">
        <f t="shared" si="148"/>
        <v>1.0733781183231799</v>
      </c>
      <c r="M524" s="28">
        <f t="shared" si="148"/>
        <v>1.1939810477891815</v>
      </c>
      <c r="N524" s="28">
        <f t="shared" si="148"/>
        <v>1.0777726518367678</v>
      </c>
      <c r="O524" s="28">
        <f t="shared" si="148"/>
        <v>1.2164469493160328</v>
      </c>
      <c r="P524" s="28">
        <f t="shared" si="148"/>
        <v>1.352909362229838</v>
      </c>
      <c r="Q524" s="28">
        <f t="shared" si="148"/>
        <v>1.3850079469441707</v>
      </c>
      <c r="R524" s="28">
        <f t="shared" si="148"/>
        <v>1.1637957788115882</v>
      </c>
      <c r="S524" s="28">
        <f t="shared" si="148"/>
        <v>1.2301926158746954</v>
      </c>
      <c r="T524" s="28">
        <f t="shared" si="148"/>
        <v>1.2167593043133151</v>
      </c>
      <c r="U524" s="28">
        <f t="shared" si="148"/>
        <v>1.3512752532877983</v>
      </c>
      <c r="V524" s="28">
        <f t="shared" si="148"/>
        <v>1.1878401602561666</v>
      </c>
      <c r="W524" s="28">
        <f t="shared" si="148"/>
        <v>1.4870904418213593</v>
      </c>
      <c r="X524" s="28">
        <f t="shared" si="148"/>
        <v>1.4737801389580054</v>
      </c>
      <c r="Y524" s="28">
        <f t="shared" si="148"/>
        <v>1.4675364357072604</v>
      </c>
      <c r="Z524" s="28">
        <f t="shared" si="148"/>
        <v>1.5783619110120941</v>
      </c>
      <c r="AA524" s="28">
        <f t="shared" si="148"/>
        <v>1.5038660705821612</v>
      </c>
      <c r="AB524" s="28">
        <f t="shared" si="148"/>
        <v>1.707037567449214</v>
      </c>
      <c r="AC524" s="28">
        <f t="shared" si="148"/>
        <v>1.4071756092108063</v>
      </c>
      <c r="AD524" s="28">
        <f t="shared" si="148"/>
        <v>1.4237403929647676</v>
      </c>
      <c r="AE524" s="28">
        <f t="shared" si="148"/>
        <v>1.4416885202811225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0.68054303516221826</v>
      </c>
      <c r="D552" s="35">
        <f t="shared" ref="D552:AE552" si="158">+D294</f>
        <v>0.76922808415416599</v>
      </c>
      <c r="E552" s="35">
        <f t="shared" si="158"/>
        <v>0.83525873719824706</v>
      </c>
      <c r="F552" s="35">
        <f t="shared" si="158"/>
        <v>0.83844819464834042</v>
      </c>
      <c r="G552" s="35">
        <f t="shared" si="158"/>
        <v>0.79478056503461958</v>
      </c>
      <c r="H552" s="35">
        <f t="shared" si="158"/>
        <v>0.88768507153533205</v>
      </c>
      <c r="I552" s="35">
        <f t="shared" si="158"/>
        <v>1.1739310670357022</v>
      </c>
      <c r="J552" s="35">
        <f t="shared" si="158"/>
        <v>0.82340257696091779</v>
      </c>
      <c r="K552" s="35">
        <f t="shared" si="158"/>
        <v>0.9338545754222709</v>
      </c>
      <c r="L552" s="35">
        <f t="shared" si="158"/>
        <v>1.0733781183231799</v>
      </c>
      <c r="M552" s="35">
        <f t="shared" si="158"/>
        <v>1.1939810477891815</v>
      </c>
      <c r="N552" s="35">
        <f t="shared" si="158"/>
        <v>1.0777726518367678</v>
      </c>
      <c r="O552" s="35">
        <f t="shared" si="158"/>
        <v>1.2164469493160328</v>
      </c>
      <c r="P552" s="35">
        <f t="shared" si="158"/>
        <v>1.352909362229838</v>
      </c>
      <c r="Q552" s="35">
        <f t="shared" si="158"/>
        <v>1.3850079469441707</v>
      </c>
      <c r="R552" s="35">
        <f t="shared" si="158"/>
        <v>1.1637957788115882</v>
      </c>
      <c r="S552" s="35">
        <f t="shared" si="158"/>
        <v>1.2301926158746954</v>
      </c>
      <c r="T552" s="35">
        <f t="shared" si="158"/>
        <v>1.2167593043133151</v>
      </c>
      <c r="U552" s="35">
        <f t="shared" si="158"/>
        <v>1.3512752532877983</v>
      </c>
      <c r="V552" s="35">
        <f t="shared" si="158"/>
        <v>1.1878401602561666</v>
      </c>
      <c r="W552" s="35">
        <f t="shared" si="158"/>
        <v>1.4870904418213593</v>
      </c>
      <c r="X552" s="35">
        <f t="shared" si="158"/>
        <v>1.4737801389580054</v>
      </c>
      <c r="Y552" s="35">
        <f t="shared" si="158"/>
        <v>1.4675364357072604</v>
      </c>
      <c r="Z552" s="35">
        <f t="shared" si="158"/>
        <v>1.5783619110120941</v>
      </c>
      <c r="AA552" s="35">
        <f t="shared" si="158"/>
        <v>1.5038660705821612</v>
      </c>
      <c r="AB552" s="35">
        <f t="shared" si="158"/>
        <v>1.707037567449214</v>
      </c>
      <c r="AC552" s="35">
        <f t="shared" si="158"/>
        <v>1.4071756092108063</v>
      </c>
      <c r="AD552" s="35">
        <f t="shared" si="158"/>
        <v>1.4237403929647676</v>
      </c>
      <c r="AE552" s="35">
        <f t="shared" si="158"/>
        <v>1.4416885202811225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663.16850326612689</v>
      </c>
      <c r="D555" s="28">
        <f t="shared" ref="D555:AE555" si="161">+D556+D559+D562+D565+D568++D571+D574+D575</f>
        <v>787.87273515806964</v>
      </c>
      <c r="E555" s="28">
        <f t="shared" si="161"/>
        <v>785.24747860154037</v>
      </c>
      <c r="F555" s="28">
        <f t="shared" si="161"/>
        <v>999.87738624823226</v>
      </c>
      <c r="G555" s="28">
        <f t="shared" si="161"/>
        <v>929.35056939639787</v>
      </c>
      <c r="H555" s="28">
        <f t="shared" si="161"/>
        <v>832.71155811696667</v>
      </c>
      <c r="I555" s="28">
        <f t="shared" si="161"/>
        <v>771.57709395743723</v>
      </c>
      <c r="J555" s="28">
        <f t="shared" si="161"/>
        <v>479.33356814075233</v>
      </c>
      <c r="K555" s="28">
        <f t="shared" si="161"/>
        <v>340.21027902366768</v>
      </c>
      <c r="L555" s="28">
        <f t="shared" si="161"/>
        <v>407.1215418281185</v>
      </c>
      <c r="M555" s="28">
        <f t="shared" si="161"/>
        <v>485.6088059309032</v>
      </c>
      <c r="N555" s="28">
        <f t="shared" si="161"/>
        <v>437.8427046051317</v>
      </c>
      <c r="O555" s="28">
        <f t="shared" si="161"/>
        <v>377.31690929506908</v>
      </c>
      <c r="P555" s="28">
        <f t="shared" si="161"/>
        <v>387.90916076506005</v>
      </c>
      <c r="Q555" s="28">
        <f t="shared" si="161"/>
        <v>413.12676087159394</v>
      </c>
      <c r="R555" s="28">
        <f t="shared" si="161"/>
        <v>1278.8318923370914</v>
      </c>
      <c r="S555" s="28">
        <f t="shared" si="161"/>
        <v>382.67425935607366</v>
      </c>
      <c r="T555" s="28">
        <f t="shared" si="161"/>
        <v>374.1224192476609</v>
      </c>
      <c r="U555" s="28">
        <f t="shared" si="161"/>
        <v>420.39414598943858</v>
      </c>
      <c r="V555" s="28">
        <f t="shared" si="161"/>
        <v>369.81542062123788</v>
      </c>
      <c r="W555" s="28">
        <f t="shared" si="161"/>
        <v>393.24911971917987</v>
      </c>
      <c r="X555" s="28">
        <f t="shared" si="161"/>
        <v>375.56501653314325</v>
      </c>
      <c r="Y555" s="28">
        <f t="shared" si="161"/>
        <v>1029.0493570916926</v>
      </c>
      <c r="Z555" s="28">
        <f t="shared" si="161"/>
        <v>398.24238570597788</v>
      </c>
      <c r="AA555" s="28">
        <f t="shared" si="161"/>
        <v>396.9763258197766</v>
      </c>
      <c r="AB555" s="28">
        <f t="shared" si="161"/>
        <v>366.12857387752553</v>
      </c>
      <c r="AC555" s="28">
        <f t="shared" si="161"/>
        <v>385.74787574325012</v>
      </c>
      <c r="AD555" s="28">
        <f t="shared" si="161"/>
        <v>379.09477710546935</v>
      </c>
      <c r="AE555" s="28">
        <f t="shared" si="161"/>
        <v>384.62678323071657</v>
      </c>
    </row>
    <row r="556" spans="1:31" x14ac:dyDescent="0.2">
      <c r="A556" s="9" t="s">
        <v>549</v>
      </c>
      <c r="B556" s="4" t="s">
        <v>550</v>
      </c>
      <c r="C556" s="21">
        <f>+C557+C558</f>
        <v>663.16850326612689</v>
      </c>
      <c r="D556" s="21">
        <f t="shared" ref="D556:AE556" si="162">+D557+D558</f>
        <v>787.87273515806964</v>
      </c>
      <c r="E556" s="21">
        <f t="shared" si="162"/>
        <v>785.24747860154037</v>
      </c>
      <c r="F556" s="21">
        <f t="shared" si="162"/>
        <v>999.87738624823226</v>
      </c>
      <c r="G556" s="21">
        <f t="shared" si="162"/>
        <v>929.35056939639787</v>
      </c>
      <c r="H556" s="21">
        <f t="shared" si="162"/>
        <v>832.71155811696667</v>
      </c>
      <c r="I556" s="21">
        <f t="shared" si="162"/>
        <v>771.57709395743723</v>
      </c>
      <c r="J556" s="21">
        <f t="shared" si="162"/>
        <v>479.33356814075233</v>
      </c>
      <c r="K556" s="21">
        <f t="shared" si="162"/>
        <v>340.21027902366768</v>
      </c>
      <c r="L556" s="21">
        <f t="shared" si="162"/>
        <v>407.1215418281185</v>
      </c>
      <c r="M556" s="21">
        <f t="shared" si="162"/>
        <v>485.6088059309032</v>
      </c>
      <c r="N556" s="21">
        <f t="shared" si="162"/>
        <v>437.8427046051317</v>
      </c>
      <c r="O556" s="21">
        <f t="shared" si="162"/>
        <v>377.31690929506908</v>
      </c>
      <c r="P556" s="21">
        <f t="shared" si="162"/>
        <v>387.90916076506005</v>
      </c>
      <c r="Q556" s="21">
        <f t="shared" si="162"/>
        <v>413.12676087159394</v>
      </c>
      <c r="R556" s="21">
        <f t="shared" si="162"/>
        <v>1278.8318923370914</v>
      </c>
      <c r="S556" s="21">
        <f t="shared" si="162"/>
        <v>382.67425935607366</v>
      </c>
      <c r="T556" s="21">
        <f t="shared" si="162"/>
        <v>374.1224192476609</v>
      </c>
      <c r="U556" s="21">
        <f t="shared" si="162"/>
        <v>420.39414598943858</v>
      </c>
      <c r="V556" s="21">
        <f t="shared" si="162"/>
        <v>369.81542062123788</v>
      </c>
      <c r="W556" s="21">
        <f t="shared" si="162"/>
        <v>393.24911971917987</v>
      </c>
      <c r="X556" s="21">
        <f t="shared" si="162"/>
        <v>375.56501653314325</v>
      </c>
      <c r="Y556" s="21">
        <f t="shared" si="162"/>
        <v>1029.0493570916926</v>
      </c>
      <c r="Z556" s="21">
        <f t="shared" si="162"/>
        <v>398.24238570597788</v>
      </c>
      <c r="AA556" s="21">
        <f t="shared" si="162"/>
        <v>396.9763258197766</v>
      </c>
      <c r="AB556" s="21">
        <f t="shared" si="162"/>
        <v>366.12857387752553</v>
      </c>
      <c r="AC556" s="21">
        <f t="shared" si="162"/>
        <v>385.74787574325012</v>
      </c>
      <c r="AD556" s="21">
        <f t="shared" si="162"/>
        <v>379.09477710546935</v>
      </c>
      <c r="AE556" s="21">
        <f t="shared" si="162"/>
        <v>384.62678323071657</v>
      </c>
    </row>
    <row r="557" spans="1:31" x14ac:dyDescent="0.2">
      <c r="A557" s="9" t="s">
        <v>551</v>
      </c>
      <c r="B557" s="4" t="s">
        <v>552</v>
      </c>
      <c r="C557" s="35">
        <f>+C299</f>
        <v>663.11407676398835</v>
      </c>
      <c r="D557" s="35">
        <f t="shared" ref="D557:AE557" si="163">+D299</f>
        <v>787.81806751247041</v>
      </c>
      <c r="E557" s="35">
        <f t="shared" si="163"/>
        <v>785.19281095594113</v>
      </c>
      <c r="F557" s="35">
        <f t="shared" si="163"/>
        <v>999.81930592909566</v>
      </c>
      <c r="G557" s="35">
        <f t="shared" si="163"/>
        <v>929.28617704141288</v>
      </c>
      <c r="H557" s="35">
        <f t="shared" si="163"/>
        <v>832.65411932954726</v>
      </c>
      <c r="I557" s="35">
        <f t="shared" si="163"/>
        <v>771.50723150238309</v>
      </c>
      <c r="J557" s="35">
        <f t="shared" si="163"/>
        <v>479.23744336532775</v>
      </c>
      <c r="K557" s="35">
        <f t="shared" si="163"/>
        <v>340.11599561108119</v>
      </c>
      <c r="L557" s="35">
        <f t="shared" si="163"/>
        <v>407.01351201579894</v>
      </c>
      <c r="M557" s="35">
        <f t="shared" si="163"/>
        <v>485.50882286525876</v>
      </c>
      <c r="N557" s="35">
        <f t="shared" si="163"/>
        <v>437.72188193231705</v>
      </c>
      <c r="O557" s="35">
        <f t="shared" si="163"/>
        <v>377.19731934261756</v>
      </c>
      <c r="P557" s="35">
        <f t="shared" si="163"/>
        <v>387.74800310839754</v>
      </c>
      <c r="Q557" s="35">
        <f t="shared" si="163"/>
        <v>412.93308139263132</v>
      </c>
      <c r="R557" s="35">
        <f t="shared" si="163"/>
        <v>1278.5778047855333</v>
      </c>
      <c r="S557" s="35">
        <f t="shared" si="163"/>
        <v>382.37835841224421</v>
      </c>
      <c r="T557" s="35">
        <f t="shared" si="163"/>
        <v>373.78825938683536</v>
      </c>
      <c r="U557" s="35">
        <f t="shared" si="163"/>
        <v>420.01978829723254</v>
      </c>
      <c r="V557" s="35">
        <f t="shared" si="163"/>
        <v>369.44363794633728</v>
      </c>
      <c r="W557" s="35">
        <f t="shared" si="163"/>
        <v>392.88140263841495</v>
      </c>
      <c r="X557" s="35">
        <f t="shared" si="163"/>
        <v>375.19754059583903</v>
      </c>
      <c r="Y557" s="35">
        <f t="shared" si="163"/>
        <v>1028.6818811543883</v>
      </c>
      <c r="Z557" s="35">
        <f t="shared" si="163"/>
        <v>397.87832244221102</v>
      </c>
      <c r="AA557" s="35">
        <f t="shared" si="163"/>
        <v>396.61857459185825</v>
      </c>
      <c r="AB557" s="35">
        <f t="shared" si="163"/>
        <v>365.76583201085884</v>
      </c>
      <c r="AC557" s="35">
        <f t="shared" si="163"/>
        <v>385.40012320991679</v>
      </c>
      <c r="AD557" s="35">
        <f t="shared" si="163"/>
        <v>378.76501177213601</v>
      </c>
      <c r="AE557" s="35">
        <f t="shared" si="163"/>
        <v>384.29701789738323</v>
      </c>
    </row>
    <row r="558" spans="1:31" x14ac:dyDescent="0.2">
      <c r="A558" s="9" t="s">
        <v>636</v>
      </c>
      <c r="B558" s="4" t="s">
        <v>637</v>
      </c>
      <c r="C558" s="35">
        <f>+C367</f>
        <v>5.4426502138485662E-2</v>
      </c>
      <c r="D558" s="35">
        <f t="shared" ref="D558:AE558" si="164">+D367</f>
        <v>5.4667645599184786E-2</v>
      </c>
      <c r="E558" s="35">
        <f t="shared" si="164"/>
        <v>5.4667645599184786E-2</v>
      </c>
      <c r="F558" s="35">
        <f t="shared" si="164"/>
        <v>5.8080319136563523E-2</v>
      </c>
      <c r="G558" s="35">
        <f t="shared" si="164"/>
        <v>6.4392354985037772E-2</v>
      </c>
      <c r="H558" s="35">
        <f t="shared" si="164"/>
        <v>5.7438787419421204E-2</v>
      </c>
      <c r="I558" s="35">
        <f t="shared" si="164"/>
        <v>6.9862455054184883E-2</v>
      </c>
      <c r="J558" s="35">
        <f t="shared" si="164"/>
        <v>9.6124775424602391E-2</v>
      </c>
      <c r="K558" s="35">
        <f t="shared" si="164"/>
        <v>9.4283412586477683E-2</v>
      </c>
      <c r="L558" s="35">
        <f t="shared" si="164"/>
        <v>0.10802981231957458</v>
      </c>
      <c r="M558" s="35">
        <f t="shared" si="164"/>
        <v>9.9983065644458011E-2</v>
      </c>
      <c r="N558" s="35">
        <f t="shared" si="164"/>
        <v>0.12082267281464369</v>
      </c>
      <c r="O558" s="35">
        <f t="shared" si="164"/>
        <v>0.11958995245150178</v>
      </c>
      <c r="P558" s="35">
        <f t="shared" si="164"/>
        <v>0.16115765666252582</v>
      </c>
      <c r="Q558" s="35">
        <f t="shared" si="164"/>
        <v>0.1936794789626205</v>
      </c>
      <c r="R558" s="35">
        <f t="shared" si="164"/>
        <v>0.2540875515579894</v>
      </c>
      <c r="S558" s="35">
        <f t="shared" si="164"/>
        <v>0.29590094382942911</v>
      </c>
      <c r="T558" s="35">
        <f t="shared" si="164"/>
        <v>0.33415986082552557</v>
      </c>
      <c r="U558" s="35">
        <f t="shared" si="164"/>
        <v>0.37435769220605547</v>
      </c>
      <c r="V558" s="35">
        <f t="shared" si="164"/>
        <v>0.37178267490057931</v>
      </c>
      <c r="W558" s="35">
        <f t="shared" si="164"/>
        <v>0.36771708076493304</v>
      </c>
      <c r="X558" s="35">
        <f t="shared" si="164"/>
        <v>0.36747593730423356</v>
      </c>
      <c r="Y558" s="35">
        <f t="shared" si="164"/>
        <v>0.36747593730423356</v>
      </c>
      <c r="Z558" s="35">
        <f t="shared" si="164"/>
        <v>0.36406326376685477</v>
      </c>
      <c r="AA558" s="35">
        <f t="shared" si="164"/>
        <v>0.35775122791838065</v>
      </c>
      <c r="AB558" s="35">
        <f t="shared" si="164"/>
        <v>0.36274186666666675</v>
      </c>
      <c r="AC558" s="35">
        <f t="shared" si="164"/>
        <v>0.34775253333333378</v>
      </c>
      <c r="AD558" s="35">
        <f t="shared" si="164"/>
        <v>0.32976533333333286</v>
      </c>
      <c r="AE558" s="35">
        <f t="shared" si="164"/>
        <v>0.32976533333333286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65">+D560+D561</f>
        <v>0</v>
      </c>
      <c r="E559" s="21">
        <f t="shared" si="165"/>
        <v>0</v>
      </c>
      <c r="F559" s="21">
        <f t="shared" si="165"/>
        <v>0</v>
      </c>
      <c r="G559" s="21">
        <f t="shared" si="165"/>
        <v>0</v>
      </c>
      <c r="H559" s="21">
        <f t="shared" si="165"/>
        <v>0</v>
      </c>
      <c r="I559" s="21">
        <f t="shared" si="165"/>
        <v>0</v>
      </c>
      <c r="J559" s="21">
        <f t="shared" si="165"/>
        <v>0</v>
      </c>
      <c r="K559" s="21">
        <f t="shared" si="165"/>
        <v>0</v>
      </c>
      <c r="L559" s="21">
        <f t="shared" si="165"/>
        <v>0</v>
      </c>
      <c r="M559" s="21">
        <f t="shared" si="165"/>
        <v>0</v>
      </c>
      <c r="N559" s="21">
        <f t="shared" si="165"/>
        <v>0</v>
      </c>
      <c r="O559" s="21">
        <f t="shared" si="165"/>
        <v>0</v>
      </c>
      <c r="P559" s="21">
        <f t="shared" si="165"/>
        <v>0</v>
      </c>
      <c r="Q559" s="21">
        <f t="shared" si="165"/>
        <v>0</v>
      </c>
      <c r="R559" s="21">
        <f t="shared" si="165"/>
        <v>0</v>
      </c>
      <c r="S559" s="21">
        <f t="shared" si="165"/>
        <v>0</v>
      </c>
      <c r="T559" s="21">
        <f t="shared" si="165"/>
        <v>0</v>
      </c>
      <c r="U559" s="21">
        <f t="shared" si="165"/>
        <v>0</v>
      </c>
      <c r="V559" s="21">
        <f t="shared" si="165"/>
        <v>0</v>
      </c>
      <c r="W559" s="21">
        <f t="shared" si="165"/>
        <v>0</v>
      </c>
      <c r="X559" s="21">
        <f t="shared" si="165"/>
        <v>0</v>
      </c>
      <c r="Y559" s="21">
        <f t="shared" si="165"/>
        <v>0</v>
      </c>
      <c r="Z559" s="21">
        <f t="shared" si="165"/>
        <v>0</v>
      </c>
      <c r="AA559" s="21">
        <f t="shared" si="165"/>
        <v>0</v>
      </c>
      <c r="AB559" s="21">
        <f t="shared" si="165"/>
        <v>0</v>
      </c>
      <c r="AC559" s="21">
        <f t="shared" si="165"/>
        <v>0</v>
      </c>
      <c r="AD559" s="21">
        <f t="shared" si="165"/>
        <v>0</v>
      </c>
      <c r="AE559" s="21">
        <f t="shared" si="165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ref="D561:AE561" si="167">+D385</f>
        <v>0</v>
      </c>
      <c r="E561" s="35">
        <f t="shared" si="167"/>
        <v>0</v>
      </c>
      <c r="F561" s="35">
        <f t="shared" si="167"/>
        <v>0</v>
      </c>
      <c r="G561" s="35">
        <f t="shared" si="167"/>
        <v>0</v>
      </c>
      <c r="H561" s="35">
        <f t="shared" si="167"/>
        <v>0</v>
      </c>
      <c r="I561" s="35">
        <f t="shared" si="167"/>
        <v>0</v>
      </c>
      <c r="J561" s="35">
        <f t="shared" si="167"/>
        <v>0</v>
      </c>
      <c r="K561" s="35">
        <f t="shared" si="167"/>
        <v>0</v>
      </c>
      <c r="L561" s="35">
        <f t="shared" si="167"/>
        <v>0</v>
      </c>
      <c r="M561" s="35">
        <f t="shared" si="167"/>
        <v>0</v>
      </c>
      <c r="N561" s="35">
        <f t="shared" si="167"/>
        <v>0</v>
      </c>
      <c r="O561" s="35">
        <f t="shared" si="167"/>
        <v>0</v>
      </c>
      <c r="P561" s="35">
        <f t="shared" si="167"/>
        <v>0</v>
      </c>
      <c r="Q561" s="35">
        <f t="shared" si="167"/>
        <v>0</v>
      </c>
      <c r="R561" s="35">
        <f t="shared" si="167"/>
        <v>0</v>
      </c>
      <c r="S561" s="35">
        <f t="shared" si="167"/>
        <v>0</v>
      </c>
      <c r="T561" s="35">
        <f t="shared" si="167"/>
        <v>0</v>
      </c>
      <c r="U561" s="35">
        <f t="shared" si="167"/>
        <v>0</v>
      </c>
      <c r="V561" s="35">
        <f t="shared" si="167"/>
        <v>0</v>
      </c>
      <c r="W561" s="35">
        <f t="shared" si="167"/>
        <v>0</v>
      </c>
      <c r="X561" s="35">
        <f t="shared" si="167"/>
        <v>0</v>
      </c>
      <c r="Y561" s="35">
        <f t="shared" si="167"/>
        <v>0</v>
      </c>
      <c r="Z561" s="35">
        <f t="shared" si="167"/>
        <v>0</v>
      </c>
      <c r="AA561" s="35">
        <f t="shared" si="167"/>
        <v>0</v>
      </c>
      <c r="AB561" s="35">
        <f t="shared" si="167"/>
        <v>0</v>
      </c>
      <c r="AC561" s="35">
        <f t="shared" si="167"/>
        <v>0</v>
      </c>
      <c r="AD561" s="35">
        <f t="shared" si="167"/>
        <v>0</v>
      </c>
      <c r="AE561" s="35">
        <f t="shared" si="167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68">+D563+D564</f>
        <v>0</v>
      </c>
      <c r="E562" s="21">
        <f t="shared" si="168"/>
        <v>0</v>
      </c>
      <c r="F562" s="21">
        <f t="shared" si="168"/>
        <v>0</v>
      </c>
      <c r="G562" s="21">
        <f t="shared" si="168"/>
        <v>0</v>
      </c>
      <c r="H562" s="21">
        <f t="shared" si="168"/>
        <v>0</v>
      </c>
      <c r="I562" s="21">
        <f t="shared" si="168"/>
        <v>0</v>
      </c>
      <c r="J562" s="21">
        <f t="shared" si="168"/>
        <v>0</v>
      </c>
      <c r="K562" s="21">
        <f t="shared" si="168"/>
        <v>0</v>
      </c>
      <c r="L562" s="21">
        <f t="shared" si="168"/>
        <v>0</v>
      </c>
      <c r="M562" s="21">
        <f t="shared" si="168"/>
        <v>0</v>
      </c>
      <c r="N562" s="21">
        <f t="shared" si="168"/>
        <v>0</v>
      </c>
      <c r="O562" s="21">
        <f t="shared" si="168"/>
        <v>0</v>
      </c>
      <c r="P562" s="21">
        <f t="shared" si="168"/>
        <v>0</v>
      </c>
      <c r="Q562" s="21">
        <f t="shared" si="168"/>
        <v>0</v>
      </c>
      <c r="R562" s="21">
        <f t="shared" si="168"/>
        <v>0</v>
      </c>
      <c r="S562" s="21">
        <f t="shared" si="168"/>
        <v>0</v>
      </c>
      <c r="T562" s="21">
        <f t="shared" si="168"/>
        <v>0</v>
      </c>
      <c r="U562" s="21">
        <f t="shared" si="168"/>
        <v>0</v>
      </c>
      <c r="V562" s="21">
        <f t="shared" si="168"/>
        <v>0</v>
      </c>
      <c r="W562" s="21">
        <f t="shared" si="168"/>
        <v>0</v>
      </c>
      <c r="X562" s="21">
        <f t="shared" si="168"/>
        <v>0</v>
      </c>
      <c r="Y562" s="21">
        <f t="shared" si="168"/>
        <v>0</v>
      </c>
      <c r="Z562" s="21">
        <f t="shared" si="168"/>
        <v>0</v>
      </c>
      <c r="AA562" s="21">
        <f t="shared" si="168"/>
        <v>0</v>
      </c>
      <c r="AB562" s="21">
        <f t="shared" si="168"/>
        <v>0</v>
      </c>
      <c r="AC562" s="21">
        <f t="shared" si="168"/>
        <v>0</v>
      </c>
      <c r="AD562" s="21">
        <f t="shared" si="168"/>
        <v>0</v>
      </c>
      <c r="AE562" s="21">
        <f t="shared" si="168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ref="D564:AE564" si="170">+D393</f>
        <v>0</v>
      </c>
      <c r="E564" s="35">
        <f t="shared" si="170"/>
        <v>0</v>
      </c>
      <c r="F564" s="35">
        <f t="shared" si="170"/>
        <v>0</v>
      </c>
      <c r="G564" s="35">
        <f t="shared" si="170"/>
        <v>0</v>
      </c>
      <c r="H564" s="35">
        <f t="shared" si="170"/>
        <v>0</v>
      </c>
      <c r="I564" s="35">
        <f t="shared" si="170"/>
        <v>0</v>
      </c>
      <c r="J564" s="35">
        <f t="shared" si="170"/>
        <v>0</v>
      </c>
      <c r="K564" s="35">
        <f t="shared" si="170"/>
        <v>0</v>
      </c>
      <c r="L564" s="35">
        <f t="shared" si="170"/>
        <v>0</v>
      </c>
      <c r="M564" s="35">
        <f t="shared" si="170"/>
        <v>0</v>
      </c>
      <c r="N564" s="35">
        <f t="shared" si="170"/>
        <v>0</v>
      </c>
      <c r="O564" s="35">
        <f t="shared" si="170"/>
        <v>0</v>
      </c>
      <c r="P564" s="35">
        <f t="shared" si="170"/>
        <v>0</v>
      </c>
      <c r="Q564" s="35">
        <f t="shared" si="170"/>
        <v>0</v>
      </c>
      <c r="R564" s="35">
        <f t="shared" si="170"/>
        <v>0</v>
      </c>
      <c r="S564" s="35">
        <f t="shared" si="170"/>
        <v>0</v>
      </c>
      <c r="T564" s="35">
        <f t="shared" si="170"/>
        <v>0</v>
      </c>
      <c r="U564" s="35">
        <f t="shared" si="170"/>
        <v>0</v>
      </c>
      <c r="V564" s="35">
        <f t="shared" si="170"/>
        <v>0</v>
      </c>
      <c r="W564" s="35">
        <f t="shared" si="170"/>
        <v>0</v>
      </c>
      <c r="X564" s="35">
        <f t="shared" si="170"/>
        <v>0</v>
      </c>
      <c r="Y564" s="35">
        <f t="shared" si="170"/>
        <v>0</v>
      </c>
      <c r="Z564" s="35">
        <f t="shared" si="170"/>
        <v>0</v>
      </c>
      <c r="AA564" s="35">
        <f t="shared" si="170"/>
        <v>0</v>
      </c>
      <c r="AB564" s="35">
        <f t="shared" si="170"/>
        <v>0</v>
      </c>
      <c r="AC564" s="35">
        <f t="shared" si="170"/>
        <v>0</v>
      </c>
      <c r="AD564" s="35">
        <f t="shared" si="170"/>
        <v>0</v>
      </c>
      <c r="AE564" s="35">
        <f t="shared" si="170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71">+D566+D567</f>
        <v>0</v>
      </c>
      <c r="E565" s="21">
        <f t="shared" si="171"/>
        <v>0</v>
      </c>
      <c r="F565" s="21">
        <f t="shared" si="171"/>
        <v>0</v>
      </c>
      <c r="G565" s="21">
        <f t="shared" si="171"/>
        <v>0</v>
      </c>
      <c r="H565" s="21">
        <f t="shared" si="171"/>
        <v>0</v>
      </c>
      <c r="I565" s="21">
        <f t="shared" si="171"/>
        <v>0</v>
      </c>
      <c r="J565" s="21">
        <f t="shared" si="171"/>
        <v>0</v>
      </c>
      <c r="K565" s="21">
        <f t="shared" si="171"/>
        <v>0</v>
      </c>
      <c r="L565" s="21">
        <f t="shared" si="171"/>
        <v>0</v>
      </c>
      <c r="M565" s="21">
        <f t="shared" si="171"/>
        <v>0</v>
      </c>
      <c r="N565" s="21">
        <f t="shared" si="171"/>
        <v>0</v>
      </c>
      <c r="O565" s="21">
        <f t="shared" si="171"/>
        <v>0</v>
      </c>
      <c r="P565" s="21">
        <f t="shared" si="171"/>
        <v>0</v>
      </c>
      <c r="Q565" s="21">
        <f t="shared" si="171"/>
        <v>0</v>
      </c>
      <c r="R565" s="21">
        <f t="shared" si="171"/>
        <v>0</v>
      </c>
      <c r="S565" s="21">
        <f t="shared" si="171"/>
        <v>0</v>
      </c>
      <c r="T565" s="21">
        <f t="shared" si="171"/>
        <v>0</v>
      </c>
      <c r="U565" s="21">
        <f t="shared" si="171"/>
        <v>0</v>
      </c>
      <c r="V565" s="21">
        <f t="shared" si="171"/>
        <v>0</v>
      </c>
      <c r="W565" s="21">
        <f t="shared" si="171"/>
        <v>0</v>
      </c>
      <c r="X565" s="21">
        <f t="shared" si="171"/>
        <v>0</v>
      </c>
      <c r="Y565" s="21">
        <f t="shared" si="171"/>
        <v>0</v>
      </c>
      <c r="Z565" s="21">
        <f t="shared" si="171"/>
        <v>0</v>
      </c>
      <c r="AA565" s="21">
        <f t="shared" si="171"/>
        <v>0</v>
      </c>
      <c r="AB565" s="21">
        <f t="shared" si="171"/>
        <v>0</v>
      </c>
      <c r="AC565" s="21">
        <f t="shared" si="171"/>
        <v>0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73">+D401</f>
        <v>0</v>
      </c>
      <c r="E567" s="35">
        <f t="shared" si="173"/>
        <v>0</v>
      </c>
      <c r="F567" s="35">
        <f t="shared" si="173"/>
        <v>0</v>
      </c>
      <c r="G567" s="35">
        <f t="shared" si="173"/>
        <v>0</v>
      </c>
      <c r="H567" s="35">
        <f t="shared" si="173"/>
        <v>0</v>
      </c>
      <c r="I567" s="35">
        <f t="shared" si="173"/>
        <v>0</v>
      </c>
      <c r="J567" s="35">
        <f t="shared" si="173"/>
        <v>0</v>
      </c>
      <c r="K567" s="35">
        <f t="shared" si="173"/>
        <v>0</v>
      </c>
      <c r="L567" s="35">
        <f t="shared" si="173"/>
        <v>0</v>
      </c>
      <c r="M567" s="35">
        <f t="shared" si="173"/>
        <v>0</v>
      </c>
      <c r="N567" s="35">
        <f t="shared" si="173"/>
        <v>0</v>
      </c>
      <c r="O567" s="35">
        <f t="shared" si="173"/>
        <v>0</v>
      </c>
      <c r="P567" s="35">
        <f t="shared" si="173"/>
        <v>0</v>
      </c>
      <c r="Q567" s="35">
        <f t="shared" si="173"/>
        <v>0</v>
      </c>
      <c r="R567" s="35">
        <f t="shared" si="173"/>
        <v>0</v>
      </c>
      <c r="S567" s="35">
        <f t="shared" si="173"/>
        <v>0</v>
      </c>
      <c r="T567" s="35">
        <f t="shared" si="173"/>
        <v>0</v>
      </c>
      <c r="U567" s="35">
        <f t="shared" si="173"/>
        <v>0</v>
      </c>
      <c r="V567" s="35">
        <f t="shared" si="173"/>
        <v>0</v>
      </c>
      <c r="W567" s="35">
        <f t="shared" si="173"/>
        <v>0</v>
      </c>
      <c r="X567" s="35">
        <f t="shared" si="173"/>
        <v>0</v>
      </c>
      <c r="Y567" s="35">
        <f t="shared" si="173"/>
        <v>0</v>
      </c>
      <c r="Z567" s="35">
        <f t="shared" si="173"/>
        <v>0</v>
      </c>
      <c r="AA567" s="35">
        <f t="shared" si="173"/>
        <v>0</v>
      </c>
      <c r="AB567" s="35">
        <f t="shared" si="173"/>
        <v>0</v>
      </c>
      <c r="AC567" s="35">
        <f t="shared" si="173"/>
        <v>0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74">+D569+D570</f>
        <v>0</v>
      </c>
      <c r="E568" s="21">
        <f t="shared" si="174"/>
        <v>0</v>
      </c>
      <c r="F568" s="21">
        <f t="shared" si="174"/>
        <v>0</v>
      </c>
      <c r="G568" s="21">
        <f t="shared" si="174"/>
        <v>0</v>
      </c>
      <c r="H568" s="21">
        <f t="shared" si="174"/>
        <v>0</v>
      </c>
      <c r="I568" s="21">
        <f t="shared" si="174"/>
        <v>0</v>
      </c>
      <c r="J568" s="21">
        <f t="shared" si="174"/>
        <v>0</v>
      </c>
      <c r="K568" s="21">
        <f t="shared" si="174"/>
        <v>0</v>
      </c>
      <c r="L568" s="21">
        <f t="shared" si="174"/>
        <v>0</v>
      </c>
      <c r="M568" s="21">
        <f t="shared" si="174"/>
        <v>0</v>
      </c>
      <c r="N568" s="21">
        <f t="shared" si="174"/>
        <v>0</v>
      </c>
      <c r="O568" s="21">
        <f t="shared" si="174"/>
        <v>0</v>
      </c>
      <c r="P568" s="21">
        <f t="shared" si="174"/>
        <v>0</v>
      </c>
      <c r="Q568" s="21">
        <f t="shared" si="174"/>
        <v>0</v>
      </c>
      <c r="R568" s="21">
        <f t="shared" si="174"/>
        <v>0</v>
      </c>
      <c r="S568" s="21">
        <f t="shared" si="174"/>
        <v>0</v>
      </c>
      <c r="T568" s="21">
        <f t="shared" si="174"/>
        <v>0</v>
      </c>
      <c r="U568" s="21">
        <f t="shared" si="174"/>
        <v>0</v>
      </c>
      <c r="V568" s="21">
        <f t="shared" si="174"/>
        <v>0</v>
      </c>
      <c r="W568" s="21">
        <f t="shared" si="174"/>
        <v>0</v>
      </c>
      <c r="X568" s="21">
        <f t="shared" si="174"/>
        <v>0</v>
      </c>
      <c r="Y568" s="21">
        <f t="shared" si="174"/>
        <v>0</v>
      </c>
      <c r="Z568" s="21">
        <f t="shared" si="174"/>
        <v>0</v>
      </c>
      <c r="AA568" s="21">
        <f t="shared" si="174"/>
        <v>0</v>
      </c>
      <c r="AB568" s="21">
        <f t="shared" si="174"/>
        <v>0</v>
      </c>
      <c r="AC568" s="21">
        <f t="shared" si="174"/>
        <v>0</v>
      </c>
      <c r="AD568" s="21">
        <f t="shared" si="174"/>
        <v>0</v>
      </c>
      <c r="AE568" s="21">
        <f t="shared" si="17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ref="D570:AE570" si="176">+D409</f>
        <v>0</v>
      </c>
      <c r="E570" s="35">
        <f t="shared" si="176"/>
        <v>0</v>
      </c>
      <c r="F570" s="35">
        <f t="shared" si="176"/>
        <v>0</v>
      </c>
      <c r="G570" s="35">
        <f t="shared" si="176"/>
        <v>0</v>
      </c>
      <c r="H570" s="35">
        <f t="shared" si="176"/>
        <v>0</v>
      </c>
      <c r="I570" s="35">
        <f t="shared" si="176"/>
        <v>0</v>
      </c>
      <c r="J570" s="35">
        <f t="shared" si="176"/>
        <v>0</v>
      </c>
      <c r="K570" s="35">
        <f t="shared" si="176"/>
        <v>0</v>
      </c>
      <c r="L570" s="35">
        <f t="shared" si="176"/>
        <v>0</v>
      </c>
      <c r="M570" s="35">
        <f t="shared" si="176"/>
        <v>0</v>
      </c>
      <c r="N570" s="35">
        <f t="shared" si="176"/>
        <v>0</v>
      </c>
      <c r="O570" s="35">
        <f t="shared" si="176"/>
        <v>0</v>
      </c>
      <c r="P570" s="35">
        <f t="shared" si="176"/>
        <v>0</v>
      </c>
      <c r="Q570" s="35">
        <f t="shared" si="176"/>
        <v>0</v>
      </c>
      <c r="R570" s="35">
        <f t="shared" si="176"/>
        <v>0</v>
      </c>
      <c r="S570" s="35">
        <f t="shared" si="176"/>
        <v>0</v>
      </c>
      <c r="T570" s="35">
        <f t="shared" si="176"/>
        <v>0</v>
      </c>
      <c r="U570" s="35">
        <f t="shared" si="176"/>
        <v>0</v>
      </c>
      <c r="V570" s="35">
        <f t="shared" si="176"/>
        <v>0</v>
      </c>
      <c r="W570" s="35">
        <f t="shared" si="176"/>
        <v>0</v>
      </c>
      <c r="X570" s="35">
        <f t="shared" si="176"/>
        <v>0</v>
      </c>
      <c r="Y570" s="35">
        <f t="shared" si="176"/>
        <v>0</v>
      </c>
      <c r="Z570" s="35">
        <f t="shared" si="176"/>
        <v>0</v>
      </c>
      <c r="AA570" s="35">
        <f t="shared" si="176"/>
        <v>0</v>
      </c>
      <c r="AB570" s="35">
        <f t="shared" si="176"/>
        <v>0</v>
      </c>
      <c r="AC570" s="35">
        <f t="shared" si="176"/>
        <v>0</v>
      </c>
      <c r="AD570" s="35">
        <f t="shared" si="176"/>
        <v>0</v>
      </c>
      <c r="AE570" s="35">
        <f t="shared" si="176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77">+D572+D573</f>
        <v>0</v>
      </c>
      <c r="E571" s="21">
        <f t="shared" si="177"/>
        <v>0</v>
      </c>
      <c r="F571" s="21">
        <f t="shared" si="177"/>
        <v>0</v>
      </c>
      <c r="G571" s="21">
        <f t="shared" si="177"/>
        <v>0</v>
      </c>
      <c r="H571" s="21">
        <f t="shared" si="177"/>
        <v>0</v>
      </c>
      <c r="I571" s="21">
        <f t="shared" si="177"/>
        <v>0</v>
      </c>
      <c r="J571" s="21">
        <f t="shared" si="177"/>
        <v>0</v>
      </c>
      <c r="K571" s="21">
        <f t="shared" si="177"/>
        <v>0</v>
      </c>
      <c r="L571" s="21">
        <f t="shared" si="177"/>
        <v>0</v>
      </c>
      <c r="M571" s="21">
        <f t="shared" si="177"/>
        <v>0</v>
      </c>
      <c r="N571" s="21">
        <f t="shared" si="177"/>
        <v>0</v>
      </c>
      <c r="O571" s="21">
        <f t="shared" si="177"/>
        <v>0</v>
      </c>
      <c r="P571" s="21">
        <f t="shared" si="177"/>
        <v>0</v>
      </c>
      <c r="Q571" s="21">
        <f t="shared" si="177"/>
        <v>0</v>
      </c>
      <c r="R571" s="21">
        <f t="shared" si="177"/>
        <v>0</v>
      </c>
      <c r="S571" s="21">
        <f t="shared" si="177"/>
        <v>0</v>
      </c>
      <c r="T571" s="21">
        <f t="shared" si="177"/>
        <v>0</v>
      </c>
      <c r="U571" s="21">
        <f t="shared" si="177"/>
        <v>0</v>
      </c>
      <c r="V571" s="21">
        <f t="shared" si="177"/>
        <v>0</v>
      </c>
      <c r="W571" s="21">
        <f t="shared" si="177"/>
        <v>0</v>
      </c>
      <c r="X571" s="21">
        <f t="shared" si="177"/>
        <v>0</v>
      </c>
      <c r="Y571" s="21">
        <f t="shared" si="177"/>
        <v>0</v>
      </c>
      <c r="Z571" s="21">
        <f t="shared" si="177"/>
        <v>0</v>
      </c>
      <c r="AA571" s="21">
        <f t="shared" si="177"/>
        <v>0</v>
      </c>
      <c r="AB571" s="21">
        <f t="shared" si="177"/>
        <v>0</v>
      </c>
      <c r="AC571" s="21">
        <f t="shared" si="177"/>
        <v>0</v>
      </c>
      <c r="AD571" s="21">
        <f t="shared" si="177"/>
        <v>0</v>
      </c>
      <c r="AE571" s="21">
        <f t="shared" si="177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ref="D573:AE573" si="179">+D417</f>
        <v>0</v>
      </c>
      <c r="E573" s="35">
        <f t="shared" si="179"/>
        <v>0</v>
      </c>
      <c r="F573" s="35">
        <f t="shared" si="179"/>
        <v>0</v>
      </c>
      <c r="G573" s="35">
        <f t="shared" si="179"/>
        <v>0</v>
      </c>
      <c r="H573" s="35">
        <f t="shared" si="179"/>
        <v>0</v>
      </c>
      <c r="I573" s="35">
        <f t="shared" si="179"/>
        <v>0</v>
      </c>
      <c r="J573" s="35">
        <f t="shared" si="179"/>
        <v>0</v>
      </c>
      <c r="K573" s="35">
        <f t="shared" si="179"/>
        <v>0</v>
      </c>
      <c r="L573" s="35">
        <f t="shared" si="179"/>
        <v>0</v>
      </c>
      <c r="M573" s="35">
        <f t="shared" si="179"/>
        <v>0</v>
      </c>
      <c r="N573" s="35">
        <f t="shared" si="179"/>
        <v>0</v>
      </c>
      <c r="O573" s="35">
        <f t="shared" si="179"/>
        <v>0</v>
      </c>
      <c r="P573" s="35">
        <f t="shared" si="179"/>
        <v>0</v>
      </c>
      <c r="Q573" s="35">
        <f t="shared" si="179"/>
        <v>0</v>
      </c>
      <c r="R573" s="35">
        <f t="shared" si="179"/>
        <v>0</v>
      </c>
      <c r="S573" s="35">
        <f t="shared" si="179"/>
        <v>0</v>
      </c>
      <c r="T573" s="35">
        <f t="shared" si="179"/>
        <v>0</v>
      </c>
      <c r="U573" s="35">
        <f t="shared" si="179"/>
        <v>0</v>
      </c>
      <c r="V573" s="35">
        <f t="shared" si="179"/>
        <v>0</v>
      </c>
      <c r="W573" s="35">
        <f t="shared" si="179"/>
        <v>0</v>
      </c>
      <c r="X573" s="35">
        <f t="shared" si="179"/>
        <v>0</v>
      </c>
      <c r="Y573" s="35">
        <f t="shared" si="179"/>
        <v>0</v>
      </c>
      <c r="Z573" s="35">
        <f t="shared" si="179"/>
        <v>0</v>
      </c>
      <c r="AA573" s="35">
        <f t="shared" si="179"/>
        <v>0</v>
      </c>
      <c r="AB573" s="35">
        <f t="shared" si="179"/>
        <v>0</v>
      </c>
      <c r="AC573" s="35">
        <f t="shared" si="179"/>
        <v>0</v>
      </c>
      <c r="AD573" s="35">
        <f t="shared" si="179"/>
        <v>0</v>
      </c>
      <c r="AE573" s="35">
        <f t="shared" si="179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0.41989900908739042</v>
      </c>
      <c r="D576" s="28">
        <f t="shared" ref="D576:AE576" si="181">+D577+D578+D579+D580+D581</f>
        <v>0.4238918729371246</v>
      </c>
      <c r="E576" s="28">
        <f t="shared" si="181"/>
        <v>0.40695752423145365</v>
      </c>
      <c r="F576" s="28">
        <f t="shared" si="181"/>
        <v>0.41073111397191381</v>
      </c>
      <c r="G576" s="28">
        <f t="shared" si="181"/>
        <v>0.41147347257596278</v>
      </c>
      <c r="H576" s="28">
        <f t="shared" si="181"/>
        <v>0.41843244316663641</v>
      </c>
      <c r="I576" s="28">
        <f t="shared" si="181"/>
        <v>0.41871560118593543</v>
      </c>
      <c r="J576" s="28">
        <f t="shared" si="181"/>
        <v>0.41965675683542797</v>
      </c>
      <c r="K576" s="28">
        <f t="shared" si="181"/>
        <v>0.41478465477523957</v>
      </c>
      <c r="L576" s="28">
        <f t="shared" si="181"/>
        <v>0.40135642536837179</v>
      </c>
      <c r="M576" s="28">
        <f t="shared" si="181"/>
        <v>0.39759551272717725</v>
      </c>
      <c r="N576" s="28">
        <f t="shared" si="181"/>
        <v>0.3935367075081655</v>
      </c>
      <c r="O576" s="28">
        <f t="shared" si="181"/>
        <v>0.38619668544770852</v>
      </c>
      <c r="P576" s="28">
        <f t="shared" si="181"/>
        <v>0.38783213451479831</v>
      </c>
      <c r="Q576" s="28">
        <f t="shared" si="181"/>
        <v>0.39330580218553352</v>
      </c>
      <c r="R576" s="28">
        <f t="shared" si="181"/>
        <v>0.29611129059860597</v>
      </c>
      <c r="S576" s="28">
        <f t="shared" si="181"/>
        <v>0.30666093150183626</v>
      </c>
      <c r="T576" s="28">
        <f t="shared" si="181"/>
        <v>0.32225665823997041</v>
      </c>
      <c r="U576" s="28">
        <f t="shared" si="181"/>
        <v>0.3146337611715912</v>
      </c>
      <c r="V576" s="28">
        <f t="shared" si="181"/>
        <v>0.38784253730185725</v>
      </c>
      <c r="W576" s="28">
        <f t="shared" si="181"/>
        <v>0.43115790531619347</v>
      </c>
      <c r="X576" s="28">
        <f t="shared" si="181"/>
        <v>0.48905305913390434</v>
      </c>
      <c r="Y576" s="28">
        <f t="shared" si="181"/>
        <v>0.43472088057832664</v>
      </c>
      <c r="Z576" s="28">
        <f t="shared" si="181"/>
        <v>0.53007958702647751</v>
      </c>
      <c r="AA576" s="28">
        <f t="shared" si="181"/>
        <v>0.72490596035934796</v>
      </c>
      <c r="AB576" s="28">
        <f t="shared" si="181"/>
        <v>0.3399991119854906</v>
      </c>
      <c r="AC576" s="28">
        <f t="shared" si="181"/>
        <v>0.40945339321918789</v>
      </c>
      <c r="AD576" s="28">
        <f t="shared" si="181"/>
        <v>0.75685955498452617</v>
      </c>
      <c r="AE576" s="28">
        <f t="shared" si="181"/>
        <v>0.48159284663695962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0.41989900908739042</v>
      </c>
      <c r="D579" s="35">
        <f t="shared" si="183"/>
        <v>0.4238918729371246</v>
      </c>
      <c r="E579" s="35">
        <f t="shared" si="183"/>
        <v>0.40695752423145365</v>
      </c>
      <c r="F579" s="35">
        <f t="shared" si="183"/>
        <v>0.41073111397191381</v>
      </c>
      <c r="G579" s="35">
        <f t="shared" si="183"/>
        <v>0.41147347257596278</v>
      </c>
      <c r="H579" s="35">
        <f t="shared" si="183"/>
        <v>0.41843244316663641</v>
      </c>
      <c r="I579" s="35">
        <f t="shared" si="183"/>
        <v>0.41871560118593543</v>
      </c>
      <c r="J579" s="35">
        <f t="shared" si="183"/>
        <v>0.41965675683542797</v>
      </c>
      <c r="K579" s="35">
        <f t="shared" si="183"/>
        <v>0.41478465477523957</v>
      </c>
      <c r="L579" s="35">
        <f t="shared" si="183"/>
        <v>0.40135642536837179</v>
      </c>
      <c r="M579" s="35">
        <f t="shared" si="183"/>
        <v>0.39759551272717725</v>
      </c>
      <c r="N579" s="35">
        <f t="shared" si="183"/>
        <v>0.3935367075081655</v>
      </c>
      <c r="O579" s="35">
        <f t="shared" si="183"/>
        <v>0.38619668544770852</v>
      </c>
      <c r="P579" s="35">
        <f t="shared" si="183"/>
        <v>0.38783213451479831</v>
      </c>
      <c r="Q579" s="35">
        <f t="shared" si="183"/>
        <v>0.39330580218553352</v>
      </c>
      <c r="R579" s="35">
        <f t="shared" si="183"/>
        <v>0.29611129059860597</v>
      </c>
      <c r="S579" s="35">
        <f t="shared" si="183"/>
        <v>0.30666093150183626</v>
      </c>
      <c r="T579" s="35">
        <f t="shared" si="183"/>
        <v>0.32225665823997041</v>
      </c>
      <c r="U579" s="35">
        <f t="shared" si="183"/>
        <v>0.3146337611715912</v>
      </c>
      <c r="V579" s="35">
        <f t="shared" si="183"/>
        <v>0.38784253730185725</v>
      </c>
      <c r="W579" s="35">
        <f t="shared" si="183"/>
        <v>0.43115790531619347</v>
      </c>
      <c r="X579" s="35">
        <f t="shared" si="183"/>
        <v>0.48905305913390434</v>
      </c>
      <c r="Y579" s="35">
        <f t="shared" si="183"/>
        <v>0.43472088057832664</v>
      </c>
      <c r="Z579" s="35">
        <f t="shared" si="183"/>
        <v>0.53007958702647751</v>
      </c>
      <c r="AA579" s="35">
        <f t="shared" si="183"/>
        <v>0.72490596035934796</v>
      </c>
      <c r="AB579" s="35">
        <f t="shared" si="183"/>
        <v>0.3399991119854906</v>
      </c>
      <c r="AC579" s="35">
        <f t="shared" si="183"/>
        <v>0.40945339321918789</v>
      </c>
      <c r="AD579" s="35">
        <f t="shared" si="183"/>
        <v>0.75685955498452617</v>
      </c>
      <c r="AE579" s="35">
        <f t="shared" si="183"/>
        <v>0.48159284663695962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2437.0475203751171</v>
      </c>
      <c r="D599" s="28">
        <f t="shared" ref="D599:AE599" si="189">+D600+D604+D613+D624+D633</f>
        <v>2580.6538535875825</v>
      </c>
      <c r="E599" s="28">
        <f t="shared" si="189"/>
        <v>2777.3940525259968</v>
      </c>
      <c r="F599" s="28">
        <f t="shared" si="189"/>
        <v>3074.7838344352854</v>
      </c>
      <c r="G599" s="28">
        <f t="shared" si="189"/>
        <v>3033.1337913037951</v>
      </c>
      <c r="H599" s="28">
        <f t="shared" si="189"/>
        <v>2991.5763099724231</v>
      </c>
      <c r="I599" s="28">
        <f t="shared" si="189"/>
        <v>3096.3251465892345</v>
      </c>
      <c r="J599" s="28">
        <f t="shared" si="189"/>
        <v>3440.7018618366028</v>
      </c>
      <c r="K599" s="28">
        <f t="shared" si="189"/>
        <v>2675.2084563698459</v>
      </c>
      <c r="L599" s="28">
        <f t="shared" si="189"/>
        <v>3621.2153327693454</v>
      </c>
      <c r="M599" s="28">
        <f t="shared" si="189"/>
        <v>3920.2741238576459</v>
      </c>
      <c r="N599" s="28">
        <f t="shared" si="189"/>
        <v>3996.3011075862773</v>
      </c>
      <c r="O599" s="28">
        <f t="shared" si="189"/>
        <v>4031.7175983294269</v>
      </c>
      <c r="P599" s="28">
        <f t="shared" si="189"/>
        <v>3779.4231332003073</v>
      </c>
      <c r="Q599" s="28">
        <f t="shared" si="189"/>
        <v>3886.7076119241933</v>
      </c>
      <c r="R599" s="28">
        <f t="shared" si="189"/>
        <v>5433.9099803626777</v>
      </c>
      <c r="S599" s="28">
        <f t="shared" si="189"/>
        <v>4626.2748412452829</v>
      </c>
      <c r="T599" s="28">
        <f t="shared" si="189"/>
        <v>3089.7308000678358</v>
      </c>
      <c r="U599" s="28">
        <f t="shared" si="189"/>
        <v>2971.9652812183863</v>
      </c>
      <c r="V599" s="28">
        <f t="shared" si="189"/>
        <v>2857.6158304204878</v>
      </c>
      <c r="W599" s="28">
        <f t="shared" si="189"/>
        <v>2701.8506196441499</v>
      </c>
      <c r="X599" s="28">
        <f t="shared" si="189"/>
        <v>2677.1997655747341</v>
      </c>
      <c r="Y599" s="28">
        <f t="shared" si="189"/>
        <v>3584.3228614597383</v>
      </c>
      <c r="Z599" s="28">
        <f t="shared" si="189"/>
        <v>2768.479055210616</v>
      </c>
      <c r="AA599" s="28">
        <f t="shared" si="189"/>
        <v>2463.0514283337893</v>
      </c>
      <c r="AB599" s="28">
        <f t="shared" si="189"/>
        <v>2141.2815142785685</v>
      </c>
      <c r="AC599" s="28">
        <f t="shared" si="189"/>
        <v>2257.8881101828233</v>
      </c>
      <c r="AD599" s="28">
        <f t="shared" si="189"/>
        <v>2229.4357227005662</v>
      </c>
      <c r="AE599" s="28">
        <f t="shared" si="189"/>
        <v>2453.2628903997152</v>
      </c>
    </row>
    <row r="600" spans="1:31" x14ac:dyDescent="0.2">
      <c r="A600" s="6" t="s">
        <v>19</v>
      </c>
      <c r="B600" s="7" t="s">
        <v>20</v>
      </c>
      <c r="C600" s="28">
        <f>+C601+C602+C603</f>
        <v>1210.9971250937581</v>
      </c>
      <c r="D600" s="28">
        <f t="shared" ref="D600:AE600" si="190">+D601+D602+D603</f>
        <v>1335.6826446373302</v>
      </c>
      <c r="E600" s="28">
        <f t="shared" si="190"/>
        <v>1438.3276861814004</v>
      </c>
      <c r="F600" s="28">
        <f t="shared" si="190"/>
        <v>1542.8114810592369</v>
      </c>
      <c r="G600" s="28">
        <f t="shared" si="190"/>
        <v>1527.634771391384</v>
      </c>
      <c r="H600" s="28">
        <f t="shared" si="190"/>
        <v>1604.3416885952872</v>
      </c>
      <c r="I600" s="28">
        <f t="shared" si="190"/>
        <v>1762.0248211419403</v>
      </c>
      <c r="J600" s="28">
        <f t="shared" si="190"/>
        <v>1885.0337147337323</v>
      </c>
      <c r="K600" s="28">
        <f t="shared" si="190"/>
        <v>1215.8157446080456</v>
      </c>
      <c r="L600" s="28">
        <f t="shared" si="190"/>
        <v>1694.5222596401106</v>
      </c>
      <c r="M600" s="28">
        <f t="shared" si="190"/>
        <v>1518.8469199852764</v>
      </c>
      <c r="N600" s="28">
        <f t="shared" si="190"/>
        <v>1726.6457834595044</v>
      </c>
      <c r="O600" s="28">
        <f t="shared" si="190"/>
        <v>1725.1731486450853</v>
      </c>
      <c r="P600" s="28">
        <f t="shared" si="190"/>
        <v>1612.6922672931521</v>
      </c>
      <c r="Q600" s="28">
        <f t="shared" si="190"/>
        <v>1701.8737556286289</v>
      </c>
      <c r="R600" s="28">
        <f t="shared" si="190"/>
        <v>2162.3858915059363</v>
      </c>
      <c r="S600" s="28">
        <f t="shared" si="190"/>
        <v>2150.0376123121114</v>
      </c>
      <c r="T600" s="28">
        <f t="shared" si="190"/>
        <v>1503.2461918777503</v>
      </c>
      <c r="U600" s="28">
        <f t="shared" si="190"/>
        <v>1834.2923809335359</v>
      </c>
      <c r="V600" s="28">
        <f t="shared" si="190"/>
        <v>1866.5263692471349</v>
      </c>
      <c r="W600" s="28">
        <f t="shared" si="190"/>
        <v>1691.0955597809166</v>
      </c>
      <c r="X600" s="28">
        <f t="shared" si="190"/>
        <v>1934.7907289096399</v>
      </c>
      <c r="Y600" s="28">
        <f t="shared" si="190"/>
        <v>2346.3069944210497</v>
      </c>
      <c r="Z600" s="28">
        <f t="shared" si="190"/>
        <v>2233.2492070779108</v>
      </c>
      <c r="AA600" s="28">
        <f t="shared" si="190"/>
        <v>1954.2814535671737</v>
      </c>
      <c r="AB600" s="28">
        <f t="shared" si="190"/>
        <v>1638.1503967342285</v>
      </c>
      <c r="AC600" s="28">
        <f t="shared" si="190"/>
        <v>1609.9150913010665</v>
      </c>
      <c r="AD600" s="28">
        <f t="shared" si="190"/>
        <v>1574.9625743277984</v>
      </c>
      <c r="AE600" s="28">
        <f t="shared" si="190"/>
        <v>1663.6001051307067</v>
      </c>
    </row>
    <row r="601" spans="1:31" x14ac:dyDescent="0.2">
      <c r="A601" s="8" t="s">
        <v>23</v>
      </c>
      <c r="B601" s="4" t="s">
        <v>24</v>
      </c>
      <c r="C601" s="37">
        <f>+C457</f>
        <v>1207.2842156754775</v>
      </c>
      <c r="D601" s="37">
        <f t="shared" ref="D601:AE601" si="191">+D457</f>
        <v>1332.884656678051</v>
      </c>
      <c r="E601" s="37">
        <f t="shared" si="191"/>
        <v>1435.2027119709264</v>
      </c>
      <c r="F601" s="37">
        <f t="shared" si="191"/>
        <v>1539.7647312182294</v>
      </c>
      <c r="G601" s="37">
        <f t="shared" si="191"/>
        <v>1524.2343119222101</v>
      </c>
      <c r="H601" s="37">
        <f t="shared" si="191"/>
        <v>1601.0891637514267</v>
      </c>
      <c r="I601" s="37">
        <f t="shared" si="191"/>
        <v>1758.7655838521687</v>
      </c>
      <c r="J601" s="37">
        <f t="shared" si="191"/>
        <v>1881.5961623300129</v>
      </c>
      <c r="K601" s="37">
        <f t="shared" si="191"/>
        <v>1212.7117147703361</v>
      </c>
      <c r="L601" s="37">
        <f t="shared" si="191"/>
        <v>1691.0083722939989</v>
      </c>
      <c r="M601" s="37">
        <f t="shared" si="191"/>
        <v>1515.0123930645418</v>
      </c>
      <c r="N601" s="37">
        <f t="shared" si="191"/>
        <v>1722.575353919641</v>
      </c>
      <c r="O601" s="37">
        <f t="shared" si="191"/>
        <v>1721.1717999256625</v>
      </c>
      <c r="P601" s="37">
        <f t="shared" si="191"/>
        <v>1609.2285023632792</v>
      </c>
      <c r="Q601" s="37">
        <f t="shared" si="191"/>
        <v>1698.5033702076107</v>
      </c>
      <c r="R601" s="37">
        <f t="shared" si="191"/>
        <v>2158.7370422177196</v>
      </c>
      <c r="S601" s="37">
        <f t="shared" si="191"/>
        <v>2146.5463426936449</v>
      </c>
      <c r="T601" s="37">
        <f t="shared" si="191"/>
        <v>1499.8703384428177</v>
      </c>
      <c r="U601" s="37">
        <f t="shared" si="191"/>
        <v>1830.9237006075432</v>
      </c>
      <c r="V601" s="37">
        <f t="shared" si="191"/>
        <v>1862.5323913787865</v>
      </c>
      <c r="W601" s="37">
        <f t="shared" si="191"/>
        <v>1687.9032947791493</v>
      </c>
      <c r="X601" s="37">
        <f t="shared" si="191"/>
        <v>1932.1634947429345</v>
      </c>
      <c r="Y601" s="37">
        <f t="shared" si="191"/>
        <v>2344.2192017136827</v>
      </c>
      <c r="Z601" s="37">
        <f t="shared" si="191"/>
        <v>2231.568503854051</v>
      </c>
      <c r="AA601" s="37">
        <f t="shared" si="191"/>
        <v>1952.8970755531523</v>
      </c>
      <c r="AB601" s="37">
        <f t="shared" si="191"/>
        <v>1636.435118847151</v>
      </c>
      <c r="AC601" s="37">
        <f t="shared" si="191"/>
        <v>1607.869786527936</v>
      </c>
      <c r="AD601" s="37">
        <f t="shared" si="191"/>
        <v>1572.8737165609855</v>
      </c>
      <c r="AE601" s="37">
        <f t="shared" si="191"/>
        <v>1661.4712335262284</v>
      </c>
    </row>
    <row r="602" spans="1:31" x14ac:dyDescent="0.2">
      <c r="A602" s="9" t="s">
        <v>142</v>
      </c>
      <c r="B602" s="4" t="s">
        <v>143</v>
      </c>
      <c r="C602" s="37">
        <f>+C463</f>
        <v>3.7129094182806317</v>
      </c>
      <c r="D602" s="37">
        <f t="shared" ref="D602:AE602" si="192">+D463</f>
        <v>2.7979879592792116</v>
      </c>
      <c r="E602" s="37">
        <f t="shared" si="192"/>
        <v>3.1249742104740008</v>
      </c>
      <c r="F602" s="37">
        <f t="shared" si="192"/>
        <v>3.0467498410075251</v>
      </c>
      <c r="G602" s="37">
        <f t="shared" si="192"/>
        <v>3.400459469173958</v>
      </c>
      <c r="H602" s="37">
        <f t="shared" si="192"/>
        <v>3.2525248438606624</v>
      </c>
      <c r="I602" s="37">
        <f t="shared" si="192"/>
        <v>3.2592372897715598</v>
      </c>
      <c r="J602" s="37">
        <f t="shared" si="192"/>
        <v>3.4375524037193923</v>
      </c>
      <c r="K602" s="37">
        <f t="shared" si="192"/>
        <v>3.1040298377095339</v>
      </c>
      <c r="L602" s="37">
        <f t="shared" si="192"/>
        <v>3.5138873461115923</v>
      </c>
      <c r="M602" s="37">
        <f t="shared" si="192"/>
        <v>3.8345269207344543</v>
      </c>
      <c r="N602" s="37">
        <f t="shared" si="192"/>
        <v>4.0704295398635013</v>
      </c>
      <c r="O602" s="37">
        <f t="shared" si="192"/>
        <v>4.0013487194229116</v>
      </c>
      <c r="P602" s="37">
        <f t="shared" si="192"/>
        <v>3.4637649298729456</v>
      </c>
      <c r="Q602" s="37">
        <f t="shared" si="192"/>
        <v>3.3703854210183142</v>
      </c>
      <c r="R602" s="37">
        <f t="shared" si="192"/>
        <v>3.6488492882165766</v>
      </c>
      <c r="S602" s="37">
        <f t="shared" si="192"/>
        <v>3.4912696184664305</v>
      </c>
      <c r="T602" s="37">
        <f t="shared" si="192"/>
        <v>3.3758534349326097</v>
      </c>
      <c r="U602" s="37">
        <f t="shared" si="192"/>
        <v>3.3686803259926243</v>
      </c>
      <c r="V602" s="37">
        <f t="shared" si="192"/>
        <v>3.993977868348376</v>
      </c>
      <c r="W602" s="37">
        <f t="shared" si="192"/>
        <v>3.1922650017673373</v>
      </c>
      <c r="X602" s="37">
        <f t="shared" si="192"/>
        <v>2.6272341667054779</v>
      </c>
      <c r="Y602" s="37">
        <f t="shared" si="192"/>
        <v>2.0877927073670874</v>
      </c>
      <c r="Z602" s="37">
        <f t="shared" si="192"/>
        <v>1.680703223859737</v>
      </c>
      <c r="AA602" s="37">
        <f t="shared" si="192"/>
        <v>1.3843780140214039</v>
      </c>
      <c r="AB602" s="37">
        <f t="shared" si="192"/>
        <v>1.7152778870775367</v>
      </c>
      <c r="AC602" s="37">
        <f t="shared" si="192"/>
        <v>2.0453047731305487</v>
      </c>
      <c r="AD602" s="37">
        <f t="shared" si="192"/>
        <v>2.0888577668128527</v>
      </c>
      <c r="AE602" s="37">
        <f t="shared" si="192"/>
        <v>2.1288716044783533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561.78144997098264</v>
      </c>
      <c r="D604" s="28">
        <f t="shared" ref="D604:AE604" si="194">+D605+D606+D607+D608+D609+D611+D612</f>
        <v>455.90535383509132</v>
      </c>
      <c r="E604" s="28">
        <f t="shared" si="194"/>
        <v>552.57667148162602</v>
      </c>
      <c r="F604" s="28">
        <f t="shared" si="194"/>
        <v>530.84578781919629</v>
      </c>
      <c r="G604" s="28">
        <f t="shared" si="194"/>
        <v>574.94219647840248</v>
      </c>
      <c r="H604" s="28">
        <f t="shared" si="194"/>
        <v>553.21694574546734</v>
      </c>
      <c r="I604" s="28">
        <f t="shared" si="194"/>
        <v>561.13058482163558</v>
      </c>
      <c r="J604" s="28">
        <f t="shared" si="194"/>
        <v>1075.0915196283213</v>
      </c>
      <c r="K604" s="28">
        <f t="shared" si="194"/>
        <v>1117.8337935079351</v>
      </c>
      <c r="L604" s="28">
        <f t="shared" si="194"/>
        <v>1518.096796757425</v>
      </c>
      <c r="M604" s="28">
        <f t="shared" si="194"/>
        <v>1914.2268213809502</v>
      </c>
      <c r="N604" s="28">
        <f t="shared" si="194"/>
        <v>1830.3413101622964</v>
      </c>
      <c r="O604" s="28">
        <f t="shared" si="194"/>
        <v>1927.6248967545084</v>
      </c>
      <c r="P604" s="28">
        <f t="shared" si="194"/>
        <v>1777.0809636453509</v>
      </c>
      <c r="Q604" s="28">
        <f t="shared" si="194"/>
        <v>1769.9287816748404</v>
      </c>
      <c r="R604" s="28">
        <f t="shared" si="194"/>
        <v>1991.2322894502395</v>
      </c>
      <c r="S604" s="28">
        <f t="shared" si="194"/>
        <v>2092.0261160297209</v>
      </c>
      <c r="T604" s="28">
        <f t="shared" si="194"/>
        <v>1210.8231729798711</v>
      </c>
      <c r="U604" s="28">
        <f t="shared" si="194"/>
        <v>715.61284528095246</v>
      </c>
      <c r="V604" s="28">
        <f t="shared" si="194"/>
        <v>619.69835785455678</v>
      </c>
      <c r="W604" s="28">
        <f t="shared" si="194"/>
        <v>615.58769179691626</v>
      </c>
      <c r="X604" s="28">
        <f t="shared" si="194"/>
        <v>364.88118693385951</v>
      </c>
      <c r="Y604" s="28">
        <f t="shared" si="194"/>
        <v>207.06425263071054</v>
      </c>
      <c r="Z604" s="28">
        <f t="shared" si="194"/>
        <v>134.87902092868853</v>
      </c>
      <c r="AA604" s="28">
        <f t="shared" si="194"/>
        <v>109.5648769158974</v>
      </c>
      <c r="AB604" s="28">
        <f t="shared" si="194"/>
        <v>134.95550698737981</v>
      </c>
      <c r="AC604" s="28">
        <f t="shared" si="194"/>
        <v>260.40851413607652</v>
      </c>
      <c r="AD604" s="28">
        <f t="shared" si="194"/>
        <v>273.19777131934887</v>
      </c>
      <c r="AE604" s="28">
        <f t="shared" si="194"/>
        <v>403.11272067137367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0</v>
      </c>
      <c r="AB605" s="37">
        <f t="shared" si="195"/>
        <v>0</v>
      </c>
      <c r="AC605" s="37">
        <f t="shared" si="195"/>
        <v>0</v>
      </c>
      <c r="AD605" s="37">
        <f t="shared" si="195"/>
        <v>8.7815566941019767E-4</v>
      </c>
      <c r="AE605" s="37">
        <f t="shared" si="19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561.30456000000004</v>
      </c>
      <c r="D606" s="37">
        <f t="shared" si="196"/>
        <v>455.43011130434786</v>
      </c>
      <c r="E606" s="37">
        <f t="shared" si="196"/>
        <v>552.07697043478265</v>
      </c>
      <c r="F606" s="37">
        <f t="shared" si="196"/>
        <v>530.34356869565215</v>
      </c>
      <c r="G606" s="37">
        <f t="shared" si="196"/>
        <v>574.41745043478261</v>
      </c>
      <c r="H606" s="37">
        <f t="shared" si="196"/>
        <v>552.68404869565234</v>
      </c>
      <c r="I606" s="37">
        <f t="shared" si="196"/>
        <v>560.57606608695653</v>
      </c>
      <c r="J606" s="37">
        <f t="shared" si="196"/>
        <v>1074.5285217391306</v>
      </c>
      <c r="K606" s="37">
        <f t="shared" si="196"/>
        <v>1117.266831304348</v>
      </c>
      <c r="L606" s="37">
        <f t="shared" si="196"/>
        <v>1517.5742365217393</v>
      </c>
      <c r="M606" s="37">
        <f t="shared" si="196"/>
        <v>1913.6320939130439</v>
      </c>
      <c r="N606" s="37">
        <f t="shared" si="196"/>
        <v>1829.7338782608697</v>
      </c>
      <c r="O606" s="37">
        <f t="shared" si="196"/>
        <v>1926.987815652174</v>
      </c>
      <c r="P606" s="37">
        <f t="shared" si="196"/>
        <v>1776.4324069565223</v>
      </c>
      <c r="Q606" s="37">
        <f t="shared" si="196"/>
        <v>1769.2178257682087</v>
      </c>
      <c r="R606" s="37">
        <f t="shared" si="196"/>
        <v>1990.4909830074751</v>
      </c>
      <c r="S606" s="37">
        <f t="shared" si="196"/>
        <v>2091.2753082336949</v>
      </c>
      <c r="T606" s="37">
        <f t="shared" si="196"/>
        <v>1210.1304616265784</v>
      </c>
      <c r="U606" s="37">
        <f t="shared" si="196"/>
        <v>714.91674021817698</v>
      </c>
      <c r="V606" s="37">
        <f t="shared" si="196"/>
        <v>618.98596357519705</v>
      </c>
      <c r="W606" s="37">
        <f t="shared" si="196"/>
        <v>614.80641484678631</v>
      </c>
      <c r="X606" s="37">
        <f t="shared" si="196"/>
        <v>363.99042989607307</v>
      </c>
      <c r="Y606" s="37">
        <f t="shared" si="196"/>
        <v>206.18175468571283</v>
      </c>
      <c r="Z606" s="37">
        <f t="shared" si="196"/>
        <v>133.95189050318265</v>
      </c>
      <c r="AA606" s="37">
        <f t="shared" si="196"/>
        <v>108.64651417430404</v>
      </c>
      <c r="AB606" s="37">
        <f t="shared" si="196"/>
        <v>134.03075725420874</v>
      </c>
      <c r="AC606" s="37">
        <f t="shared" si="196"/>
        <v>259.34871018881051</v>
      </c>
      <c r="AD606" s="37">
        <f t="shared" si="196"/>
        <v>272.111278796894</v>
      </c>
      <c r="AE606" s="37">
        <f t="shared" si="196"/>
        <v>401.97594330486265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0.476889970982591</v>
      </c>
      <c r="D608" s="37">
        <f t="shared" ref="D608:AE608" si="198">+D497</f>
        <v>0.47524253074343137</v>
      </c>
      <c r="E608" s="37">
        <f t="shared" si="198"/>
        <v>0.49970104684334604</v>
      </c>
      <c r="F608" s="37">
        <f t="shared" si="198"/>
        <v>0.50221912354416409</v>
      </c>
      <c r="G608" s="37">
        <f t="shared" si="198"/>
        <v>0.52474604361986243</v>
      </c>
      <c r="H608" s="37">
        <f t="shared" si="198"/>
        <v>0.53289704981505703</v>
      </c>
      <c r="I608" s="37">
        <f t="shared" si="198"/>
        <v>0.55451873467905055</v>
      </c>
      <c r="J608" s="37">
        <f t="shared" si="198"/>
        <v>0.56299788919076266</v>
      </c>
      <c r="K608" s="37">
        <f t="shared" si="198"/>
        <v>0.56696220358708271</v>
      </c>
      <c r="L608" s="37">
        <f t="shared" si="198"/>
        <v>0.52256023568567467</v>
      </c>
      <c r="M608" s="37">
        <f t="shared" si="198"/>
        <v>0.59472746790639375</v>
      </c>
      <c r="N608" s="37">
        <f t="shared" si="198"/>
        <v>0.60743190142660974</v>
      </c>
      <c r="O608" s="37">
        <f t="shared" si="198"/>
        <v>0.63708110233436299</v>
      </c>
      <c r="P608" s="37">
        <f t="shared" si="198"/>
        <v>0.64855668882855944</v>
      </c>
      <c r="Q608" s="37">
        <f t="shared" si="198"/>
        <v>0.71095590663163954</v>
      </c>
      <c r="R608" s="37">
        <f t="shared" si="198"/>
        <v>0.74130644276452595</v>
      </c>
      <c r="S608" s="37">
        <f t="shared" si="198"/>
        <v>0.75080779602590886</v>
      </c>
      <c r="T608" s="37">
        <f t="shared" si="198"/>
        <v>0.69271135329261202</v>
      </c>
      <c r="U608" s="37">
        <f t="shared" si="198"/>
        <v>0.69610506277545603</v>
      </c>
      <c r="V608" s="37">
        <f t="shared" si="198"/>
        <v>0.71239427935973354</v>
      </c>
      <c r="W608" s="37">
        <f t="shared" si="198"/>
        <v>0.78127695012997767</v>
      </c>
      <c r="X608" s="37">
        <f t="shared" si="198"/>
        <v>0.89075703778644544</v>
      </c>
      <c r="Y608" s="37">
        <f t="shared" si="198"/>
        <v>0.88249794499771939</v>
      </c>
      <c r="Z608" s="37">
        <f t="shared" si="198"/>
        <v>0.92713042550588709</v>
      </c>
      <c r="AA608" s="37">
        <f t="shared" si="198"/>
        <v>0.91836274159335873</v>
      </c>
      <c r="AB608" s="37">
        <f t="shared" si="198"/>
        <v>0.92474973317105968</v>
      </c>
      <c r="AC608" s="37">
        <f t="shared" si="198"/>
        <v>1.0598039472659884</v>
      </c>
      <c r="AD608" s="37">
        <f t="shared" si="198"/>
        <v>1.085614366785479</v>
      </c>
      <c r="AE608" s="37">
        <f t="shared" si="198"/>
        <v>1.1367773665109866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0.68054303516221826</v>
      </c>
      <c r="D613" s="28">
        <f t="shared" ref="D613:AE613" si="202">+D614+D615+D616+D617+D618+D619+D620+D621+D622+D623</f>
        <v>0.76922808415416599</v>
      </c>
      <c r="E613" s="28">
        <f t="shared" si="202"/>
        <v>0.83525873719824706</v>
      </c>
      <c r="F613" s="28">
        <f t="shared" si="202"/>
        <v>0.83844819464834042</v>
      </c>
      <c r="G613" s="28">
        <f t="shared" si="202"/>
        <v>0.79478056503461958</v>
      </c>
      <c r="H613" s="28">
        <f t="shared" si="202"/>
        <v>0.88768507153533205</v>
      </c>
      <c r="I613" s="28">
        <f t="shared" si="202"/>
        <v>1.1739310670357022</v>
      </c>
      <c r="J613" s="28">
        <f t="shared" si="202"/>
        <v>0.82340257696091779</v>
      </c>
      <c r="K613" s="28">
        <f t="shared" si="202"/>
        <v>0.9338545754222709</v>
      </c>
      <c r="L613" s="28">
        <f t="shared" si="202"/>
        <v>1.0733781183231799</v>
      </c>
      <c r="M613" s="28">
        <f t="shared" si="202"/>
        <v>1.1939810477891815</v>
      </c>
      <c r="N613" s="28">
        <f t="shared" si="202"/>
        <v>1.0777726518367678</v>
      </c>
      <c r="O613" s="28">
        <f t="shared" si="202"/>
        <v>1.2164469493160328</v>
      </c>
      <c r="P613" s="28">
        <f t="shared" si="202"/>
        <v>1.352909362229838</v>
      </c>
      <c r="Q613" s="28">
        <f t="shared" si="202"/>
        <v>1.3850079469441707</v>
      </c>
      <c r="R613" s="28">
        <f t="shared" si="202"/>
        <v>1.1637957788115882</v>
      </c>
      <c r="S613" s="28">
        <f t="shared" si="202"/>
        <v>1.2301926158746954</v>
      </c>
      <c r="T613" s="28">
        <f t="shared" si="202"/>
        <v>1.2167593043133151</v>
      </c>
      <c r="U613" s="28">
        <f t="shared" si="202"/>
        <v>1.3512752532877983</v>
      </c>
      <c r="V613" s="28">
        <f t="shared" si="202"/>
        <v>1.1878401602561666</v>
      </c>
      <c r="W613" s="28">
        <f t="shared" si="202"/>
        <v>1.4870904418213593</v>
      </c>
      <c r="X613" s="28">
        <f t="shared" si="202"/>
        <v>1.4737801389580054</v>
      </c>
      <c r="Y613" s="28">
        <f t="shared" si="202"/>
        <v>1.4675364357072604</v>
      </c>
      <c r="Z613" s="28">
        <f t="shared" si="202"/>
        <v>1.5783619110120941</v>
      </c>
      <c r="AA613" s="28">
        <f t="shared" si="202"/>
        <v>1.5038660705821612</v>
      </c>
      <c r="AB613" s="28">
        <f t="shared" si="202"/>
        <v>1.707037567449214</v>
      </c>
      <c r="AC613" s="28">
        <f t="shared" si="202"/>
        <v>1.4071756092108063</v>
      </c>
      <c r="AD613" s="28">
        <f t="shared" si="202"/>
        <v>1.4237403929647676</v>
      </c>
      <c r="AE613" s="28">
        <f t="shared" si="202"/>
        <v>1.4416885202811225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0.68054303516221826</v>
      </c>
      <c r="D621" s="37">
        <f t="shared" ref="D621:AE621" si="205">+D552</f>
        <v>0.76922808415416599</v>
      </c>
      <c r="E621" s="37">
        <f t="shared" si="205"/>
        <v>0.83525873719824706</v>
      </c>
      <c r="F621" s="37">
        <f t="shared" si="205"/>
        <v>0.83844819464834042</v>
      </c>
      <c r="G621" s="37">
        <f t="shared" si="205"/>
        <v>0.79478056503461958</v>
      </c>
      <c r="H621" s="37">
        <f t="shared" si="205"/>
        <v>0.88768507153533205</v>
      </c>
      <c r="I621" s="37">
        <f t="shared" si="205"/>
        <v>1.1739310670357022</v>
      </c>
      <c r="J621" s="37">
        <f t="shared" si="205"/>
        <v>0.82340257696091779</v>
      </c>
      <c r="K621" s="37">
        <f t="shared" si="205"/>
        <v>0.9338545754222709</v>
      </c>
      <c r="L621" s="37">
        <f t="shared" si="205"/>
        <v>1.0733781183231799</v>
      </c>
      <c r="M621" s="37">
        <f t="shared" si="205"/>
        <v>1.1939810477891815</v>
      </c>
      <c r="N621" s="37">
        <f t="shared" si="205"/>
        <v>1.0777726518367678</v>
      </c>
      <c r="O621" s="37">
        <f t="shared" si="205"/>
        <v>1.2164469493160328</v>
      </c>
      <c r="P621" s="37">
        <f t="shared" si="205"/>
        <v>1.352909362229838</v>
      </c>
      <c r="Q621" s="37">
        <f t="shared" si="205"/>
        <v>1.3850079469441707</v>
      </c>
      <c r="R621" s="37">
        <f t="shared" si="205"/>
        <v>1.1637957788115882</v>
      </c>
      <c r="S621" s="37">
        <f t="shared" si="205"/>
        <v>1.2301926158746954</v>
      </c>
      <c r="T621" s="37">
        <f t="shared" si="205"/>
        <v>1.2167593043133151</v>
      </c>
      <c r="U621" s="37">
        <f t="shared" si="205"/>
        <v>1.3512752532877983</v>
      </c>
      <c r="V621" s="37">
        <f t="shared" si="205"/>
        <v>1.1878401602561666</v>
      </c>
      <c r="W621" s="37">
        <f t="shared" si="205"/>
        <v>1.4870904418213593</v>
      </c>
      <c r="X621" s="37">
        <f t="shared" si="205"/>
        <v>1.4737801389580054</v>
      </c>
      <c r="Y621" s="37">
        <f t="shared" si="205"/>
        <v>1.4675364357072604</v>
      </c>
      <c r="Z621" s="37">
        <f t="shared" si="205"/>
        <v>1.5783619110120941</v>
      </c>
      <c r="AA621" s="37">
        <f t="shared" si="205"/>
        <v>1.5038660705821612</v>
      </c>
      <c r="AB621" s="37">
        <f t="shared" si="205"/>
        <v>1.707037567449214</v>
      </c>
      <c r="AC621" s="37">
        <f t="shared" si="205"/>
        <v>1.4071756092108063</v>
      </c>
      <c r="AD621" s="37">
        <f t="shared" si="205"/>
        <v>1.4237403929647676</v>
      </c>
      <c r="AE621" s="37">
        <f t="shared" si="205"/>
        <v>1.4416885202811225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663.16850326612689</v>
      </c>
      <c r="D624" s="28">
        <f t="shared" ref="D624:AE624" si="208">+D625+D626+D627+D628+D629+D630+D631+D632</f>
        <v>787.87273515806964</v>
      </c>
      <c r="E624" s="28">
        <f t="shared" si="208"/>
        <v>785.24747860154037</v>
      </c>
      <c r="F624" s="28">
        <f t="shared" si="208"/>
        <v>999.87738624823226</v>
      </c>
      <c r="G624" s="28">
        <f t="shared" si="208"/>
        <v>929.35056939639787</v>
      </c>
      <c r="H624" s="28">
        <f t="shared" si="208"/>
        <v>832.71155811696667</v>
      </c>
      <c r="I624" s="28">
        <f t="shared" si="208"/>
        <v>771.57709395743723</v>
      </c>
      <c r="J624" s="28">
        <f t="shared" si="208"/>
        <v>479.33356814075233</v>
      </c>
      <c r="K624" s="28">
        <f t="shared" si="208"/>
        <v>340.21027902366768</v>
      </c>
      <c r="L624" s="28">
        <f t="shared" si="208"/>
        <v>407.1215418281185</v>
      </c>
      <c r="M624" s="28">
        <f t="shared" si="208"/>
        <v>485.6088059309032</v>
      </c>
      <c r="N624" s="28">
        <f t="shared" si="208"/>
        <v>437.8427046051317</v>
      </c>
      <c r="O624" s="28">
        <f t="shared" si="208"/>
        <v>377.31690929506908</v>
      </c>
      <c r="P624" s="28">
        <f t="shared" si="208"/>
        <v>387.90916076506005</v>
      </c>
      <c r="Q624" s="28">
        <f t="shared" si="208"/>
        <v>413.12676087159394</v>
      </c>
      <c r="R624" s="28">
        <f t="shared" si="208"/>
        <v>1278.8318923370914</v>
      </c>
      <c r="S624" s="28">
        <f t="shared" si="208"/>
        <v>382.67425935607366</v>
      </c>
      <c r="T624" s="28">
        <f t="shared" si="208"/>
        <v>374.1224192476609</v>
      </c>
      <c r="U624" s="28">
        <f t="shared" si="208"/>
        <v>420.39414598943858</v>
      </c>
      <c r="V624" s="28">
        <f t="shared" si="208"/>
        <v>369.81542062123788</v>
      </c>
      <c r="W624" s="28">
        <f t="shared" si="208"/>
        <v>393.24911971917987</v>
      </c>
      <c r="X624" s="28">
        <f t="shared" si="208"/>
        <v>375.56501653314325</v>
      </c>
      <c r="Y624" s="28">
        <f t="shared" si="208"/>
        <v>1029.0493570916926</v>
      </c>
      <c r="Z624" s="28">
        <f t="shared" si="208"/>
        <v>398.24238570597788</v>
      </c>
      <c r="AA624" s="28">
        <f t="shared" si="208"/>
        <v>396.9763258197766</v>
      </c>
      <c r="AB624" s="28">
        <f t="shared" si="208"/>
        <v>366.12857387752553</v>
      </c>
      <c r="AC624" s="28">
        <f t="shared" si="208"/>
        <v>385.74787574325012</v>
      </c>
      <c r="AD624" s="28">
        <f t="shared" si="208"/>
        <v>379.09477710546935</v>
      </c>
      <c r="AE624" s="28">
        <f t="shared" si="208"/>
        <v>384.62678323071657</v>
      </c>
    </row>
    <row r="625" spans="1:31" x14ac:dyDescent="0.2">
      <c r="A625" s="9" t="s">
        <v>549</v>
      </c>
      <c r="B625" s="4" t="s">
        <v>550</v>
      </c>
      <c r="C625" s="37">
        <f>+C556</f>
        <v>663.16850326612689</v>
      </c>
      <c r="D625" s="37">
        <f t="shared" ref="D625:AE625" si="209">+D556</f>
        <v>787.87273515806964</v>
      </c>
      <c r="E625" s="37">
        <f t="shared" si="209"/>
        <v>785.24747860154037</v>
      </c>
      <c r="F625" s="37">
        <f t="shared" si="209"/>
        <v>999.87738624823226</v>
      </c>
      <c r="G625" s="37">
        <f t="shared" si="209"/>
        <v>929.35056939639787</v>
      </c>
      <c r="H625" s="37">
        <f t="shared" si="209"/>
        <v>832.71155811696667</v>
      </c>
      <c r="I625" s="37">
        <f t="shared" si="209"/>
        <v>771.57709395743723</v>
      </c>
      <c r="J625" s="37">
        <f t="shared" si="209"/>
        <v>479.33356814075233</v>
      </c>
      <c r="K625" s="37">
        <f t="shared" si="209"/>
        <v>340.21027902366768</v>
      </c>
      <c r="L625" s="37">
        <f t="shared" si="209"/>
        <v>407.1215418281185</v>
      </c>
      <c r="M625" s="37">
        <f t="shared" si="209"/>
        <v>485.6088059309032</v>
      </c>
      <c r="N625" s="37">
        <f t="shared" si="209"/>
        <v>437.8427046051317</v>
      </c>
      <c r="O625" s="37">
        <f t="shared" si="209"/>
        <v>377.31690929506908</v>
      </c>
      <c r="P625" s="37">
        <f t="shared" si="209"/>
        <v>387.90916076506005</v>
      </c>
      <c r="Q625" s="37">
        <f t="shared" si="209"/>
        <v>413.12676087159394</v>
      </c>
      <c r="R625" s="37">
        <f t="shared" si="209"/>
        <v>1278.8318923370914</v>
      </c>
      <c r="S625" s="37">
        <f t="shared" si="209"/>
        <v>382.67425935607366</v>
      </c>
      <c r="T625" s="37">
        <f t="shared" si="209"/>
        <v>374.1224192476609</v>
      </c>
      <c r="U625" s="37">
        <f t="shared" si="209"/>
        <v>420.39414598943858</v>
      </c>
      <c r="V625" s="37">
        <f t="shared" si="209"/>
        <v>369.81542062123788</v>
      </c>
      <c r="W625" s="37">
        <f t="shared" si="209"/>
        <v>393.24911971917987</v>
      </c>
      <c r="X625" s="37">
        <f t="shared" si="209"/>
        <v>375.56501653314325</v>
      </c>
      <c r="Y625" s="37">
        <f t="shared" si="209"/>
        <v>1029.0493570916926</v>
      </c>
      <c r="Z625" s="37">
        <f t="shared" si="209"/>
        <v>398.24238570597788</v>
      </c>
      <c r="AA625" s="37">
        <f t="shared" si="209"/>
        <v>396.9763258197766</v>
      </c>
      <c r="AB625" s="37">
        <f t="shared" si="209"/>
        <v>366.12857387752553</v>
      </c>
      <c r="AC625" s="37">
        <f t="shared" si="209"/>
        <v>385.74787574325012</v>
      </c>
      <c r="AD625" s="37">
        <f t="shared" si="209"/>
        <v>379.09477710546935</v>
      </c>
      <c r="AE625" s="37">
        <f t="shared" si="209"/>
        <v>384.62678323071657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210">+D559</f>
        <v>0</v>
      </c>
      <c r="E626" s="37">
        <f t="shared" si="210"/>
        <v>0</v>
      </c>
      <c r="F626" s="37">
        <f t="shared" si="210"/>
        <v>0</v>
      </c>
      <c r="G626" s="37">
        <f t="shared" si="210"/>
        <v>0</v>
      </c>
      <c r="H626" s="37">
        <f t="shared" si="210"/>
        <v>0</v>
      </c>
      <c r="I626" s="37">
        <f t="shared" si="210"/>
        <v>0</v>
      </c>
      <c r="J626" s="37">
        <f t="shared" si="210"/>
        <v>0</v>
      </c>
      <c r="K626" s="37">
        <f t="shared" si="210"/>
        <v>0</v>
      </c>
      <c r="L626" s="37">
        <f t="shared" si="210"/>
        <v>0</v>
      </c>
      <c r="M626" s="37">
        <f t="shared" si="210"/>
        <v>0</v>
      </c>
      <c r="N626" s="37">
        <f t="shared" si="210"/>
        <v>0</v>
      </c>
      <c r="O626" s="37">
        <f t="shared" si="210"/>
        <v>0</v>
      </c>
      <c r="P626" s="37">
        <f t="shared" si="210"/>
        <v>0</v>
      </c>
      <c r="Q626" s="37">
        <f t="shared" si="210"/>
        <v>0</v>
      </c>
      <c r="R626" s="37">
        <f t="shared" si="210"/>
        <v>0</v>
      </c>
      <c r="S626" s="37">
        <f t="shared" si="210"/>
        <v>0</v>
      </c>
      <c r="T626" s="37">
        <f t="shared" si="210"/>
        <v>0</v>
      </c>
      <c r="U626" s="37">
        <f t="shared" si="210"/>
        <v>0</v>
      </c>
      <c r="V626" s="37">
        <f t="shared" si="210"/>
        <v>0</v>
      </c>
      <c r="W626" s="37">
        <f t="shared" si="210"/>
        <v>0</v>
      </c>
      <c r="X626" s="37">
        <f t="shared" si="210"/>
        <v>0</v>
      </c>
      <c r="Y626" s="37">
        <f t="shared" si="210"/>
        <v>0</v>
      </c>
      <c r="Z626" s="37">
        <f t="shared" si="210"/>
        <v>0</v>
      </c>
      <c r="AA626" s="37">
        <f t="shared" si="210"/>
        <v>0</v>
      </c>
      <c r="AB626" s="37">
        <f t="shared" si="210"/>
        <v>0</v>
      </c>
      <c r="AC626" s="37">
        <f t="shared" si="210"/>
        <v>0</v>
      </c>
      <c r="AD626" s="37">
        <f t="shared" si="210"/>
        <v>0</v>
      </c>
      <c r="AE626" s="37">
        <f t="shared" si="210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211">+D562</f>
        <v>0</v>
      </c>
      <c r="E627" s="37">
        <f t="shared" si="211"/>
        <v>0</v>
      </c>
      <c r="F627" s="37">
        <f t="shared" si="211"/>
        <v>0</v>
      </c>
      <c r="G627" s="37">
        <f t="shared" si="211"/>
        <v>0</v>
      </c>
      <c r="H627" s="37">
        <f t="shared" si="211"/>
        <v>0</v>
      </c>
      <c r="I627" s="37">
        <f t="shared" si="211"/>
        <v>0</v>
      </c>
      <c r="J627" s="37">
        <f t="shared" si="211"/>
        <v>0</v>
      </c>
      <c r="K627" s="37">
        <f t="shared" si="211"/>
        <v>0</v>
      </c>
      <c r="L627" s="37">
        <f t="shared" si="211"/>
        <v>0</v>
      </c>
      <c r="M627" s="37">
        <f t="shared" si="211"/>
        <v>0</v>
      </c>
      <c r="N627" s="37">
        <f t="shared" si="211"/>
        <v>0</v>
      </c>
      <c r="O627" s="37">
        <f t="shared" si="211"/>
        <v>0</v>
      </c>
      <c r="P627" s="37">
        <f t="shared" si="211"/>
        <v>0</v>
      </c>
      <c r="Q627" s="37">
        <f t="shared" si="211"/>
        <v>0</v>
      </c>
      <c r="R627" s="37">
        <f t="shared" si="211"/>
        <v>0</v>
      </c>
      <c r="S627" s="37">
        <f t="shared" si="211"/>
        <v>0</v>
      </c>
      <c r="T627" s="37">
        <f t="shared" si="211"/>
        <v>0</v>
      </c>
      <c r="U627" s="37">
        <f t="shared" si="211"/>
        <v>0</v>
      </c>
      <c r="V627" s="37">
        <f t="shared" si="211"/>
        <v>0</v>
      </c>
      <c r="W627" s="37">
        <f t="shared" si="211"/>
        <v>0</v>
      </c>
      <c r="X627" s="37">
        <f t="shared" si="211"/>
        <v>0</v>
      </c>
      <c r="Y627" s="37">
        <f t="shared" si="211"/>
        <v>0</v>
      </c>
      <c r="Z627" s="37">
        <f t="shared" si="211"/>
        <v>0</v>
      </c>
      <c r="AA627" s="37">
        <f t="shared" si="211"/>
        <v>0</v>
      </c>
      <c r="AB627" s="37">
        <f t="shared" si="211"/>
        <v>0</v>
      </c>
      <c r="AC627" s="37">
        <f t="shared" si="211"/>
        <v>0</v>
      </c>
      <c r="AD627" s="37">
        <f t="shared" si="211"/>
        <v>0</v>
      </c>
      <c r="AE627" s="37">
        <f t="shared" si="211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212">+D565</f>
        <v>0</v>
      </c>
      <c r="E628" s="37">
        <f t="shared" si="212"/>
        <v>0</v>
      </c>
      <c r="F628" s="37">
        <f t="shared" si="212"/>
        <v>0</v>
      </c>
      <c r="G628" s="37">
        <f t="shared" si="212"/>
        <v>0</v>
      </c>
      <c r="H628" s="37">
        <f t="shared" si="212"/>
        <v>0</v>
      </c>
      <c r="I628" s="37">
        <f t="shared" si="212"/>
        <v>0</v>
      </c>
      <c r="J628" s="37">
        <f t="shared" si="212"/>
        <v>0</v>
      </c>
      <c r="K628" s="37">
        <f t="shared" si="212"/>
        <v>0</v>
      </c>
      <c r="L628" s="37">
        <f t="shared" si="212"/>
        <v>0</v>
      </c>
      <c r="M628" s="37">
        <f t="shared" si="212"/>
        <v>0</v>
      </c>
      <c r="N628" s="37">
        <f t="shared" si="212"/>
        <v>0</v>
      </c>
      <c r="O628" s="37">
        <f t="shared" si="212"/>
        <v>0</v>
      </c>
      <c r="P628" s="37">
        <f t="shared" si="212"/>
        <v>0</v>
      </c>
      <c r="Q628" s="37">
        <f t="shared" si="212"/>
        <v>0</v>
      </c>
      <c r="R628" s="37">
        <f t="shared" si="212"/>
        <v>0</v>
      </c>
      <c r="S628" s="37">
        <f t="shared" si="212"/>
        <v>0</v>
      </c>
      <c r="T628" s="37">
        <f t="shared" si="212"/>
        <v>0</v>
      </c>
      <c r="U628" s="37">
        <f t="shared" si="212"/>
        <v>0</v>
      </c>
      <c r="V628" s="37">
        <f t="shared" si="212"/>
        <v>0</v>
      </c>
      <c r="W628" s="37">
        <f t="shared" si="212"/>
        <v>0</v>
      </c>
      <c r="X628" s="37">
        <f t="shared" si="212"/>
        <v>0</v>
      </c>
      <c r="Y628" s="37">
        <f t="shared" si="212"/>
        <v>0</v>
      </c>
      <c r="Z628" s="37">
        <f t="shared" si="212"/>
        <v>0</v>
      </c>
      <c r="AA628" s="37">
        <f t="shared" si="212"/>
        <v>0</v>
      </c>
      <c r="AB628" s="37">
        <f t="shared" si="212"/>
        <v>0</v>
      </c>
      <c r="AC628" s="37">
        <f t="shared" si="212"/>
        <v>0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213">+D568</f>
        <v>0</v>
      </c>
      <c r="E629" s="37">
        <f t="shared" si="213"/>
        <v>0</v>
      </c>
      <c r="F629" s="37">
        <f t="shared" si="213"/>
        <v>0</v>
      </c>
      <c r="G629" s="37">
        <f t="shared" si="213"/>
        <v>0</v>
      </c>
      <c r="H629" s="37">
        <f t="shared" si="213"/>
        <v>0</v>
      </c>
      <c r="I629" s="37">
        <f t="shared" si="213"/>
        <v>0</v>
      </c>
      <c r="J629" s="37">
        <f t="shared" si="213"/>
        <v>0</v>
      </c>
      <c r="K629" s="37">
        <f t="shared" si="213"/>
        <v>0</v>
      </c>
      <c r="L629" s="37">
        <f t="shared" si="213"/>
        <v>0</v>
      </c>
      <c r="M629" s="37">
        <f t="shared" si="213"/>
        <v>0</v>
      </c>
      <c r="N629" s="37">
        <f t="shared" si="213"/>
        <v>0</v>
      </c>
      <c r="O629" s="37">
        <f t="shared" si="213"/>
        <v>0</v>
      </c>
      <c r="P629" s="37">
        <f t="shared" si="213"/>
        <v>0</v>
      </c>
      <c r="Q629" s="37">
        <f t="shared" si="213"/>
        <v>0</v>
      </c>
      <c r="R629" s="37">
        <f t="shared" si="213"/>
        <v>0</v>
      </c>
      <c r="S629" s="37">
        <f t="shared" si="213"/>
        <v>0</v>
      </c>
      <c r="T629" s="37">
        <f t="shared" si="213"/>
        <v>0</v>
      </c>
      <c r="U629" s="37">
        <f t="shared" si="213"/>
        <v>0</v>
      </c>
      <c r="V629" s="37">
        <f t="shared" si="213"/>
        <v>0</v>
      </c>
      <c r="W629" s="37">
        <f t="shared" si="213"/>
        <v>0</v>
      </c>
      <c r="X629" s="37">
        <f t="shared" si="213"/>
        <v>0</v>
      </c>
      <c r="Y629" s="37">
        <f t="shared" si="213"/>
        <v>0</v>
      </c>
      <c r="Z629" s="37">
        <f t="shared" si="213"/>
        <v>0</v>
      </c>
      <c r="AA629" s="37">
        <f t="shared" si="213"/>
        <v>0</v>
      </c>
      <c r="AB629" s="37">
        <f t="shared" si="213"/>
        <v>0</v>
      </c>
      <c r="AC629" s="37">
        <f t="shared" si="213"/>
        <v>0</v>
      </c>
      <c r="AD629" s="37">
        <f t="shared" si="213"/>
        <v>0</v>
      </c>
      <c r="AE629" s="37">
        <f t="shared" si="213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214">+D571</f>
        <v>0</v>
      </c>
      <c r="E630" s="37">
        <f t="shared" si="214"/>
        <v>0</v>
      </c>
      <c r="F630" s="37">
        <f t="shared" si="214"/>
        <v>0</v>
      </c>
      <c r="G630" s="37">
        <f t="shared" si="214"/>
        <v>0</v>
      </c>
      <c r="H630" s="37">
        <f t="shared" si="214"/>
        <v>0</v>
      </c>
      <c r="I630" s="37">
        <f t="shared" si="214"/>
        <v>0</v>
      </c>
      <c r="J630" s="37">
        <f t="shared" si="214"/>
        <v>0</v>
      </c>
      <c r="K630" s="37">
        <f t="shared" si="214"/>
        <v>0</v>
      </c>
      <c r="L630" s="37">
        <f t="shared" si="214"/>
        <v>0</v>
      </c>
      <c r="M630" s="37">
        <f t="shared" si="214"/>
        <v>0</v>
      </c>
      <c r="N630" s="37">
        <f t="shared" si="214"/>
        <v>0</v>
      </c>
      <c r="O630" s="37">
        <f t="shared" si="214"/>
        <v>0</v>
      </c>
      <c r="P630" s="37">
        <f t="shared" si="214"/>
        <v>0</v>
      </c>
      <c r="Q630" s="37">
        <f t="shared" si="214"/>
        <v>0</v>
      </c>
      <c r="R630" s="37">
        <f t="shared" si="214"/>
        <v>0</v>
      </c>
      <c r="S630" s="37">
        <f t="shared" si="214"/>
        <v>0</v>
      </c>
      <c r="T630" s="37">
        <f t="shared" si="214"/>
        <v>0</v>
      </c>
      <c r="U630" s="37">
        <f t="shared" si="214"/>
        <v>0</v>
      </c>
      <c r="V630" s="37">
        <f t="shared" si="214"/>
        <v>0</v>
      </c>
      <c r="W630" s="37">
        <f t="shared" si="214"/>
        <v>0</v>
      </c>
      <c r="X630" s="37">
        <f t="shared" si="214"/>
        <v>0</v>
      </c>
      <c r="Y630" s="37">
        <f t="shared" si="214"/>
        <v>0</v>
      </c>
      <c r="Z630" s="37">
        <f t="shared" si="214"/>
        <v>0</v>
      </c>
      <c r="AA630" s="37">
        <f t="shared" si="214"/>
        <v>0</v>
      </c>
      <c r="AB630" s="37">
        <f t="shared" si="214"/>
        <v>0</v>
      </c>
      <c r="AC630" s="37">
        <f t="shared" si="214"/>
        <v>0</v>
      </c>
      <c r="AD630" s="37">
        <f t="shared" si="214"/>
        <v>0</v>
      </c>
      <c r="AE630" s="37">
        <f t="shared" si="214"/>
        <v>0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0.41989900908739042</v>
      </c>
      <c r="D633" s="28">
        <f t="shared" ref="D633:AE633" si="216">+D634+D635+D636+D637+D638</f>
        <v>0.4238918729371246</v>
      </c>
      <c r="E633" s="28">
        <f t="shared" si="216"/>
        <v>0.40695752423145365</v>
      </c>
      <c r="F633" s="28">
        <f t="shared" si="216"/>
        <v>0.41073111397191381</v>
      </c>
      <c r="G633" s="28">
        <f t="shared" si="216"/>
        <v>0.41147347257596278</v>
      </c>
      <c r="H633" s="28">
        <f t="shared" si="216"/>
        <v>0.41843244316663641</v>
      </c>
      <c r="I633" s="28">
        <f t="shared" si="216"/>
        <v>0.41871560118593543</v>
      </c>
      <c r="J633" s="28">
        <f t="shared" si="216"/>
        <v>0.41965675683542797</v>
      </c>
      <c r="K633" s="28">
        <f t="shared" si="216"/>
        <v>0.41478465477523957</v>
      </c>
      <c r="L633" s="28">
        <f t="shared" si="216"/>
        <v>0.40135642536837179</v>
      </c>
      <c r="M633" s="28">
        <f t="shared" si="216"/>
        <v>0.39759551272717725</v>
      </c>
      <c r="N633" s="28">
        <f t="shared" si="216"/>
        <v>0.3935367075081655</v>
      </c>
      <c r="O633" s="28">
        <f t="shared" si="216"/>
        <v>0.38619668544770852</v>
      </c>
      <c r="P633" s="28">
        <f t="shared" si="216"/>
        <v>0.38783213451479831</v>
      </c>
      <c r="Q633" s="28">
        <f t="shared" si="216"/>
        <v>0.39330580218553352</v>
      </c>
      <c r="R633" s="28">
        <f t="shared" si="216"/>
        <v>0.29611129059860597</v>
      </c>
      <c r="S633" s="28">
        <f t="shared" si="216"/>
        <v>0.30666093150183626</v>
      </c>
      <c r="T633" s="28">
        <f t="shared" si="216"/>
        <v>0.32225665823997041</v>
      </c>
      <c r="U633" s="28">
        <f t="shared" si="216"/>
        <v>0.3146337611715912</v>
      </c>
      <c r="V633" s="28">
        <f t="shared" si="216"/>
        <v>0.38784253730185725</v>
      </c>
      <c r="W633" s="28">
        <f t="shared" si="216"/>
        <v>0.43115790531619347</v>
      </c>
      <c r="X633" s="28">
        <f t="shared" si="216"/>
        <v>0.48905305913390434</v>
      </c>
      <c r="Y633" s="28">
        <f t="shared" si="216"/>
        <v>0.43472088057832664</v>
      </c>
      <c r="Z633" s="28">
        <f t="shared" si="216"/>
        <v>0.53007958702647751</v>
      </c>
      <c r="AA633" s="28">
        <f t="shared" si="216"/>
        <v>0.72490596035934796</v>
      </c>
      <c r="AB633" s="28">
        <f t="shared" si="216"/>
        <v>0.3399991119854906</v>
      </c>
      <c r="AC633" s="28">
        <f t="shared" si="216"/>
        <v>0.40945339321918789</v>
      </c>
      <c r="AD633" s="28">
        <f t="shared" si="216"/>
        <v>0.75685955498452617</v>
      </c>
      <c r="AE633" s="28">
        <f t="shared" si="216"/>
        <v>0.48159284663695962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0.41989900908739042</v>
      </c>
      <c r="D636" s="37">
        <f t="shared" ref="D636:AE636" si="218">+D579</f>
        <v>0.4238918729371246</v>
      </c>
      <c r="E636" s="37">
        <f t="shared" si="218"/>
        <v>0.40695752423145365</v>
      </c>
      <c r="F636" s="37">
        <f t="shared" si="218"/>
        <v>0.41073111397191381</v>
      </c>
      <c r="G636" s="37">
        <f t="shared" si="218"/>
        <v>0.41147347257596278</v>
      </c>
      <c r="H636" s="37">
        <f t="shared" si="218"/>
        <v>0.41843244316663641</v>
      </c>
      <c r="I636" s="37">
        <f t="shared" si="218"/>
        <v>0.41871560118593543</v>
      </c>
      <c r="J636" s="37">
        <f t="shared" si="218"/>
        <v>0.41965675683542797</v>
      </c>
      <c r="K636" s="37">
        <f t="shared" si="218"/>
        <v>0.41478465477523957</v>
      </c>
      <c r="L636" s="37">
        <f t="shared" si="218"/>
        <v>0.40135642536837179</v>
      </c>
      <c r="M636" s="37">
        <f t="shared" si="218"/>
        <v>0.39759551272717725</v>
      </c>
      <c r="N636" s="37">
        <f t="shared" si="218"/>
        <v>0.3935367075081655</v>
      </c>
      <c r="O636" s="37">
        <f t="shared" si="218"/>
        <v>0.38619668544770852</v>
      </c>
      <c r="P636" s="37">
        <f t="shared" si="218"/>
        <v>0.38783213451479831</v>
      </c>
      <c r="Q636" s="37">
        <f t="shared" si="218"/>
        <v>0.39330580218553352</v>
      </c>
      <c r="R636" s="37">
        <f t="shared" si="218"/>
        <v>0.29611129059860597</v>
      </c>
      <c r="S636" s="37">
        <f t="shared" si="218"/>
        <v>0.30666093150183626</v>
      </c>
      <c r="T636" s="37">
        <f t="shared" si="218"/>
        <v>0.32225665823997041</v>
      </c>
      <c r="U636" s="37">
        <f t="shared" si="218"/>
        <v>0.3146337611715912</v>
      </c>
      <c r="V636" s="37">
        <f t="shared" si="218"/>
        <v>0.38784253730185725</v>
      </c>
      <c r="W636" s="37">
        <f t="shared" si="218"/>
        <v>0.43115790531619347</v>
      </c>
      <c r="X636" s="37">
        <f t="shared" si="218"/>
        <v>0.48905305913390434</v>
      </c>
      <c r="Y636" s="37">
        <f t="shared" si="218"/>
        <v>0.43472088057832664</v>
      </c>
      <c r="Z636" s="37">
        <f t="shared" si="218"/>
        <v>0.53007958702647751</v>
      </c>
      <c r="AA636" s="37">
        <f t="shared" si="218"/>
        <v>0.72490596035934796</v>
      </c>
      <c r="AB636" s="37">
        <f t="shared" si="218"/>
        <v>0.3399991119854906</v>
      </c>
      <c r="AC636" s="37">
        <f t="shared" si="218"/>
        <v>0.40945339321918789</v>
      </c>
      <c r="AD636" s="37">
        <f t="shared" si="218"/>
        <v>0.75685955498452617</v>
      </c>
      <c r="AE636" s="37">
        <f t="shared" si="218"/>
        <v>0.48159284663695962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2437.0475203751171</v>
      </c>
      <c r="D656" s="28">
        <f t="shared" ref="D656:AE656" si="223">+D657+D658+D659+D660+D661</f>
        <v>2580.6538535875825</v>
      </c>
      <c r="E656" s="28">
        <f t="shared" si="223"/>
        <v>2777.3940525259968</v>
      </c>
      <c r="F656" s="28">
        <f t="shared" si="223"/>
        <v>3074.7838344352854</v>
      </c>
      <c r="G656" s="28">
        <f t="shared" si="223"/>
        <v>3033.1337913037951</v>
      </c>
      <c r="H656" s="28">
        <f t="shared" si="223"/>
        <v>2991.5763099724231</v>
      </c>
      <c r="I656" s="28">
        <f t="shared" si="223"/>
        <v>3096.3251465892345</v>
      </c>
      <c r="J656" s="28">
        <f t="shared" si="223"/>
        <v>3440.7018618366028</v>
      </c>
      <c r="K656" s="28">
        <f t="shared" si="223"/>
        <v>2675.2084563698459</v>
      </c>
      <c r="L656" s="28">
        <f t="shared" si="223"/>
        <v>3621.2153327693454</v>
      </c>
      <c r="M656" s="28">
        <f t="shared" si="223"/>
        <v>3920.2741238576459</v>
      </c>
      <c r="N656" s="28">
        <f t="shared" si="223"/>
        <v>3996.3011075862773</v>
      </c>
      <c r="O656" s="28">
        <f t="shared" si="223"/>
        <v>4031.7175983294269</v>
      </c>
      <c r="P656" s="28">
        <f t="shared" si="223"/>
        <v>3779.4231332003073</v>
      </c>
      <c r="Q656" s="28">
        <f t="shared" si="223"/>
        <v>3886.7076119241933</v>
      </c>
      <c r="R656" s="28">
        <f t="shared" si="223"/>
        <v>5433.9099803626777</v>
      </c>
      <c r="S656" s="28">
        <f t="shared" si="223"/>
        <v>4626.2748412452829</v>
      </c>
      <c r="T656" s="28">
        <f t="shared" si="223"/>
        <v>3089.7308000678358</v>
      </c>
      <c r="U656" s="28">
        <f t="shared" si="223"/>
        <v>2971.9652812183863</v>
      </c>
      <c r="V656" s="28">
        <f t="shared" si="223"/>
        <v>2857.6158304204878</v>
      </c>
      <c r="W656" s="28">
        <f t="shared" si="223"/>
        <v>2701.8506196441499</v>
      </c>
      <c r="X656" s="28">
        <f t="shared" si="223"/>
        <v>2677.1997655747341</v>
      </c>
      <c r="Y656" s="28">
        <f t="shared" si="223"/>
        <v>3584.3228614597383</v>
      </c>
      <c r="Z656" s="28">
        <f t="shared" si="223"/>
        <v>2768.479055210616</v>
      </c>
      <c r="AA656" s="28">
        <f t="shared" si="223"/>
        <v>2463.0514283337893</v>
      </c>
      <c r="AB656" s="28">
        <f t="shared" si="223"/>
        <v>2141.2815142785685</v>
      </c>
      <c r="AC656" s="28">
        <f t="shared" si="223"/>
        <v>2257.8881101828233</v>
      </c>
      <c r="AD656" s="28">
        <f t="shared" si="223"/>
        <v>2229.4357227005662</v>
      </c>
      <c r="AE656" s="28">
        <f t="shared" si="223"/>
        <v>2453.2628903997152</v>
      </c>
    </row>
    <row r="657" spans="1:31" x14ac:dyDescent="0.2">
      <c r="A657" s="6" t="s">
        <v>19</v>
      </c>
      <c r="B657" s="7" t="s">
        <v>20</v>
      </c>
      <c r="C657" s="28">
        <f>+C600</f>
        <v>1210.9971250937581</v>
      </c>
      <c r="D657" s="28">
        <f t="shared" ref="D657:AE657" si="224">+D600</f>
        <v>1335.6826446373302</v>
      </c>
      <c r="E657" s="28">
        <f t="shared" si="224"/>
        <v>1438.3276861814004</v>
      </c>
      <c r="F657" s="28">
        <f t="shared" si="224"/>
        <v>1542.8114810592369</v>
      </c>
      <c r="G657" s="28">
        <f t="shared" si="224"/>
        <v>1527.634771391384</v>
      </c>
      <c r="H657" s="28">
        <f t="shared" si="224"/>
        <v>1604.3416885952872</v>
      </c>
      <c r="I657" s="28">
        <f t="shared" si="224"/>
        <v>1762.0248211419403</v>
      </c>
      <c r="J657" s="28">
        <f t="shared" si="224"/>
        <v>1885.0337147337323</v>
      </c>
      <c r="K657" s="28">
        <f t="shared" si="224"/>
        <v>1215.8157446080456</v>
      </c>
      <c r="L657" s="28">
        <f t="shared" si="224"/>
        <v>1694.5222596401106</v>
      </c>
      <c r="M657" s="28">
        <f t="shared" si="224"/>
        <v>1518.8469199852764</v>
      </c>
      <c r="N657" s="28">
        <f t="shared" si="224"/>
        <v>1726.6457834595044</v>
      </c>
      <c r="O657" s="28">
        <f t="shared" si="224"/>
        <v>1725.1731486450853</v>
      </c>
      <c r="P657" s="28">
        <f t="shared" si="224"/>
        <v>1612.6922672931521</v>
      </c>
      <c r="Q657" s="28">
        <f t="shared" si="224"/>
        <v>1701.8737556286289</v>
      </c>
      <c r="R657" s="28">
        <f t="shared" si="224"/>
        <v>2162.3858915059363</v>
      </c>
      <c r="S657" s="28">
        <f t="shared" si="224"/>
        <v>2150.0376123121114</v>
      </c>
      <c r="T657" s="28">
        <f t="shared" si="224"/>
        <v>1503.2461918777503</v>
      </c>
      <c r="U657" s="28">
        <f t="shared" si="224"/>
        <v>1834.2923809335359</v>
      </c>
      <c r="V657" s="28">
        <f t="shared" si="224"/>
        <v>1866.5263692471349</v>
      </c>
      <c r="W657" s="28">
        <f t="shared" si="224"/>
        <v>1691.0955597809166</v>
      </c>
      <c r="X657" s="28">
        <f t="shared" si="224"/>
        <v>1934.7907289096399</v>
      </c>
      <c r="Y657" s="28">
        <f t="shared" si="224"/>
        <v>2346.3069944210497</v>
      </c>
      <c r="Z657" s="28">
        <f t="shared" si="224"/>
        <v>2233.2492070779108</v>
      </c>
      <c r="AA657" s="28">
        <f t="shared" si="224"/>
        <v>1954.2814535671737</v>
      </c>
      <c r="AB657" s="28">
        <f t="shared" si="224"/>
        <v>1638.1503967342285</v>
      </c>
      <c r="AC657" s="28">
        <f t="shared" si="224"/>
        <v>1609.9150913010665</v>
      </c>
      <c r="AD657" s="28">
        <f t="shared" si="224"/>
        <v>1574.9625743277984</v>
      </c>
      <c r="AE657" s="28">
        <f t="shared" si="224"/>
        <v>1663.6001051307067</v>
      </c>
    </row>
    <row r="658" spans="1:31" x14ac:dyDescent="0.2">
      <c r="A658" s="12" t="s">
        <v>248</v>
      </c>
      <c r="B658" s="7" t="s">
        <v>249</v>
      </c>
      <c r="C658" s="28">
        <f>+C604</f>
        <v>561.78144997098264</v>
      </c>
      <c r="D658" s="28">
        <f t="shared" ref="D658:AE658" si="225">+D604</f>
        <v>455.90535383509132</v>
      </c>
      <c r="E658" s="28">
        <f t="shared" si="225"/>
        <v>552.57667148162602</v>
      </c>
      <c r="F658" s="28">
        <f t="shared" si="225"/>
        <v>530.84578781919629</v>
      </c>
      <c r="G658" s="28">
        <f t="shared" si="225"/>
        <v>574.94219647840248</v>
      </c>
      <c r="H658" s="28">
        <f t="shared" si="225"/>
        <v>553.21694574546734</v>
      </c>
      <c r="I658" s="28">
        <f t="shared" si="225"/>
        <v>561.13058482163558</v>
      </c>
      <c r="J658" s="28">
        <f t="shared" si="225"/>
        <v>1075.0915196283213</v>
      </c>
      <c r="K658" s="28">
        <f t="shared" si="225"/>
        <v>1117.8337935079351</v>
      </c>
      <c r="L658" s="28">
        <f t="shared" si="225"/>
        <v>1518.096796757425</v>
      </c>
      <c r="M658" s="28">
        <f t="shared" si="225"/>
        <v>1914.2268213809502</v>
      </c>
      <c r="N658" s="28">
        <f t="shared" si="225"/>
        <v>1830.3413101622964</v>
      </c>
      <c r="O658" s="28">
        <f t="shared" si="225"/>
        <v>1927.6248967545084</v>
      </c>
      <c r="P658" s="28">
        <f t="shared" si="225"/>
        <v>1777.0809636453509</v>
      </c>
      <c r="Q658" s="28">
        <f t="shared" si="225"/>
        <v>1769.9287816748404</v>
      </c>
      <c r="R658" s="28">
        <f t="shared" si="225"/>
        <v>1991.2322894502395</v>
      </c>
      <c r="S658" s="28">
        <f t="shared" si="225"/>
        <v>2092.0261160297209</v>
      </c>
      <c r="T658" s="28">
        <f t="shared" si="225"/>
        <v>1210.8231729798711</v>
      </c>
      <c r="U658" s="28">
        <f t="shared" si="225"/>
        <v>715.61284528095246</v>
      </c>
      <c r="V658" s="28">
        <f t="shared" si="225"/>
        <v>619.69835785455678</v>
      </c>
      <c r="W658" s="28">
        <f t="shared" si="225"/>
        <v>615.58769179691626</v>
      </c>
      <c r="X658" s="28">
        <f t="shared" si="225"/>
        <v>364.88118693385951</v>
      </c>
      <c r="Y658" s="28">
        <f t="shared" si="225"/>
        <v>207.06425263071054</v>
      </c>
      <c r="Z658" s="28">
        <f t="shared" si="225"/>
        <v>134.87902092868853</v>
      </c>
      <c r="AA658" s="28">
        <f t="shared" si="225"/>
        <v>109.5648769158974</v>
      </c>
      <c r="AB658" s="28">
        <f t="shared" si="225"/>
        <v>134.95550698737981</v>
      </c>
      <c r="AC658" s="28">
        <f t="shared" si="225"/>
        <v>260.40851413607652</v>
      </c>
      <c r="AD658" s="28">
        <f t="shared" si="225"/>
        <v>273.19777131934887</v>
      </c>
      <c r="AE658" s="28">
        <f t="shared" si="225"/>
        <v>403.11272067137367</v>
      </c>
    </row>
    <row r="659" spans="1:31" x14ac:dyDescent="0.2">
      <c r="A659" s="12" t="s">
        <v>390</v>
      </c>
      <c r="B659" s="7" t="s">
        <v>391</v>
      </c>
      <c r="C659" s="28">
        <f>+C613</f>
        <v>0.68054303516221826</v>
      </c>
      <c r="D659" s="28">
        <f t="shared" ref="D659:AE659" si="226">+D613</f>
        <v>0.76922808415416599</v>
      </c>
      <c r="E659" s="28">
        <f t="shared" si="226"/>
        <v>0.83525873719824706</v>
      </c>
      <c r="F659" s="28">
        <f t="shared" si="226"/>
        <v>0.83844819464834042</v>
      </c>
      <c r="G659" s="28">
        <f t="shared" si="226"/>
        <v>0.79478056503461958</v>
      </c>
      <c r="H659" s="28">
        <f t="shared" si="226"/>
        <v>0.88768507153533205</v>
      </c>
      <c r="I659" s="28">
        <f t="shared" si="226"/>
        <v>1.1739310670357022</v>
      </c>
      <c r="J659" s="28">
        <f t="shared" si="226"/>
        <v>0.82340257696091779</v>
      </c>
      <c r="K659" s="28">
        <f t="shared" si="226"/>
        <v>0.9338545754222709</v>
      </c>
      <c r="L659" s="28">
        <f t="shared" si="226"/>
        <v>1.0733781183231799</v>
      </c>
      <c r="M659" s="28">
        <f t="shared" si="226"/>
        <v>1.1939810477891815</v>
      </c>
      <c r="N659" s="28">
        <f t="shared" si="226"/>
        <v>1.0777726518367678</v>
      </c>
      <c r="O659" s="28">
        <f t="shared" si="226"/>
        <v>1.2164469493160328</v>
      </c>
      <c r="P659" s="28">
        <f t="shared" si="226"/>
        <v>1.352909362229838</v>
      </c>
      <c r="Q659" s="28">
        <f t="shared" si="226"/>
        <v>1.3850079469441707</v>
      </c>
      <c r="R659" s="28">
        <f t="shared" si="226"/>
        <v>1.1637957788115882</v>
      </c>
      <c r="S659" s="28">
        <f t="shared" si="226"/>
        <v>1.2301926158746954</v>
      </c>
      <c r="T659" s="28">
        <f t="shared" si="226"/>
        <v>1.2167593043133151</v>
      </c>
      <c r="U659" s="28">
        <f t="shared" si="226"/>
        <v>1.3512752532877983</v>
      </c>
      <c r="V659" s="28">
        <f t="shared" si="226"/>
        <v>1.1878401602561666</v>
      </c>
      <c r="W659" s="28">
        <f t="shared" si="226"/>
        <v>1.4870904418213593</v>
      </c>
      <c r="X659" s="28">
        <f t="shared" si="226"/>
        <v>1.4737801389580054</v>
      </c>
      <c r="Y659" s="28">
        <f t="shared" si="226"/>
        <v>1.4675364357072604</v>
      </c>
      <c r="Z659" s="28">
        <f t="shared" si="226"/>
        <v>1.5783619110120941</v>
      </c>
      <c r="AA659" s="28">
        <f t="shared" si="226"/>
        <v>1.5038660705821612</v>
      </c>
      <c r="AB659" s="28">
        <f t="shared" si="226"/>
        <v>1.707037567449214</v>
      </c>
      <c r="AC659" s="28">
        <f t="shared" si="226"/>
        <v>1.4071756092108063</v>
      </c>
      <c r="AD659" s="28">
        <f t="shared" si="226"/>
        <v>1.4237403929647676</v>
      </c>
      <c r="AE659" s="28">
        <f t="shared" si="226"/>
        <v>1.4416885202811225</v>
      </c>
    </row>
    <row r="660" spans="1:31" x14ac:dyDescent="0.2">
      <c r="A660" s="12" t="s">
        <v>548</v>
      </c>
      <c r="B660" s="7" t="s">
        <v>804</v>
      </c>
      <c r="C660" s="28">
        <f>+C624</f>
        <v>663.16850326612689</v>
      </c>
      <c r="D660" s="28">
        <f t="shared" ref="D660:AE660" si="227">+D624</f>
        <v>787.87273515806964</v>
      </c>
      <c r="E660" s="28">
        <f t="shared" si="227"/>
        <v>785.24747860154037</v>
      </c>
      <c r="F660" s="28">
        <f t="shared" si="227"/>
        <v>999.87738624823226</v>
      </c>
      <c r="G660" s="28">
        <f t="shared" si="227"/>
        <v>929.35056939639787</v>
      </c>
      <c r="H660" s="28">
        <f t="shared" si="227"/>
        <v>832.71155811696667</v>
      </c>
      <c r="I660" s="28">
        <f t="shared" si="227"/>
        <v>771.57709395743723</v>
      </c>
      <c r="J660" s="28">
        <f t="shared" si="227"/>
        <v>479.33356814075233</v>
      </c>
      <c r="K660" s="28">
        <f t="shared" si="227"/>
        <v>340.21027902366768</v>
      </c>
      <c r="L660" s="28">
        <f t="shared" si="227"/>
        <v>407.1215418281185</v>
      </c>
      <c r="M660" s="28">
        <f t="shared" si="227"/>
        <v>485.6088059309032</v>
      </c>
      <c r="N660" s="28">
        <f t="shared" si="227"/>
        <v>437.8427046051317</v>
      </c>
      <c r="O660" s="28">
        <f t="shared" si="227"/>
        <v>377.31690929506908</v>
      </c>
      <c r="P660" s="28">
        <f t="shared" si="227"/>
        <v>387.90916076506005</v>
      </c>
      <c r="Q660" s="28">
        <f t="shared" si="227"/>
        <v>413.12676087159394</v>
      </c>
      <c r="R660" s="28">
        <f t="shared" si="227"/>
        <v>1278.8318923370914</v>
      </c>
      <c r="S660" s="28">
        <f t="shared" si="227"/>
        <v>382.67425935607366</v>
      </c>
      <c r="T660" s="28">
        <f t="shared" si="227"/>
        <v>374.1224192476609</v>
      </c>
      <c r="U660" s="28">
        <f t="shared" si="227"/>
        <v>420.39414598943858</v>
      </c>
      <c r="V660" s="28">
        <f t="shared" si="227"/>
        <v>369.81542062123788</v>
      </c>
      <c r="W660" s="28">
        <f t="shared" si="227"/>
        <v>393.24911971917987</v>
      </c>
      <c r="X660" s="28">
        <f t="shared" si="227"/>
        <v>375.56501653314325</v>
      </c>
      <c r="Y660" s="28">
        <f t="shared" si="227"/>
        <v>1029.0493570916926</v>
      </c>
      <c r="Z660" s="28">
        <f t="shared" si="227"/>
        <v>398.24238570597788</v>
      </c>
      <c r="AA660" s="28">
        <f t="shared" si="227"/>
        <v>396.9763258197766</v>
      </c>
      <c r="AB660" s="28">
        <f t="shared" si="227"/>
        <v>366.12857387752553</v>
      </c>
      <c r="AC660" s="28">
        <f t="shared" si="227"/>
        <v>385.74787574325012</v>
      </c>
      <c r="AD660" s="28">
        <f t="shared" si="227"/>
        <v>379.09477710546935</v>
      </c>
      <c r="AE660" s="28">
        <f t="shared" si="227"/>
        <v>384.62678323071657</v>
      </c>
    </row>
    <row r="661" spans="1:31" x14ac:dyDescent="0.2">
      <c r="A661" s="12" t="s">
        <v>721</v>
      </c>
      <c r="B661" s="7" t="s">
        <v>722</v>
      </c>
      <c r="C661" s="28">
        <f>+C633</f>
        <v>0.41989900908739042</v>
      </c>
      <c r="D661" s="28">
        <f t="shared" ref="D661:AE661" si="228">+D633</f>
        <v>0.4238918729371246</v>
      </c>
      <c r="E661" s="28">
        <f t="shared" si="228"/>
        <v>0.40695752423145365</v>
      </c>
      <c r="F661" s="28">
        <f t="shared" si="228"/>
        <v>0.41073111397191381</v>
      </c>
      <c r="G661" s="28">
        <f t="shared" si="228"/>
        <v>0.41147347257596278</v>
      </c>
      <c r="H661" s="28">
        <f t="shared" si="228"/>
        <v>0.41843244316663641</v>
      </c>
      <c r="I661" s="28">
        <f t="shared" si="228"/>
        <v>0.41871560118593543</v>
      </c>
      <c r="J661" s="28">
        <f t="shared" si="228"/>
        <v>0.41965675683542797</v>
      </c>
      <c r="K661" s="28">
        <f t="shared" si="228"/>
        <v>0.41478465477523957</v>
      </c>
      <c r="L661" s="28">
        <f t="shared" si="228"/>
        <v>0.40135642536837179</v>
      </c>
      <c r="M661" s="28">
        <f t="shared" si="228"/>
        <v>0.39759551272717725</v>
      </c>
      <c r="N661" s="28">
        <f t="shared" si="228"/>
        <v>0.3935367075081655</v>
      </c>
      <c r="O661" s="28">
        <f t="shared" si="228"/>
        <v>0.38619668544770852</v>
      </c>
      <c r="P661" s="28">
        <f t="shared" si="228"/>
        <v>0.38783213451479831</v>
      </c>
      <c r="Q661" s="28">
        <f t="shared" si="228"/>
        <v>0.39330580218553352</v>
      </c>
      <c r="R661" s="28">
        <f t="shared" si="228"/>
        <v>0.29611129059860597</v>
      </c>
      <c r="S661" s="28">
        <f t="shared" si="228"/>
        <v>0.30666093150183626</v>
      </c>
      <c r="T661" s="28">
        <f t="shared" si="228"/>
        <v>0.32225665823997041</v>
      </c>
      <c r="U661" s="28">
        <f t="shared" si="228"/>
        <v>0.3146337611715912</v>
      </c>
      <c r="V661" s="28">
        <f t="shared" si="228"/>
        <v>0.38784253730185725</v>
      </c>
      <c r="W661" s="28">
        <f t="shared" si="228"/>
        <v>0.43115790531619347</v>
      </c>
      <c r="X661" s="28">
        <f t="shared" si="228"/>
        <v>0.48905305913390434</v>
      </c>
      <c r="Y661" s="28">
        <f t="shared" si="228"/>
        <v>0.43472088057832664</v>
      </c>
      <c r="Z661" s="28">
        <f t="shared" si="228"/>
        <v>0.53007958702647751</v>
      </c>
      <c r="AA661" s="28">
        <f t="shared" si="228"/>
        <v>0.72490596035934796</v>
      </c>
      <c r="AB661" s="28">
        <f t="shared" si="228"/>
        <v>0.3399991119854906</v>
      </c>
      <c r="AC661" s="28">
        <f t="shared" si="228"/>
        <v>0.40945339321918789</v>
      </c>
      <c r="AD661" s="28">
        <f t="shared" si="228"/>
        <v>0.75685955498452617</v>
      </c>
      <c r="AE661" s="28">
        <f t="shared" si="228"/>
        <v>0.48159284663695962</v>
      </c>
    </row>
  </sheetData>
  <conditionalFormatting sqref="C2:AC2">
    <cfRule type="cellIs" dxfId="885" priority="610" operator="equal">
      <formula>0</formula>
    </cfRule>
  </conditionalFormatting>
  <conditionalFormatting sqref="AD2:AE2">
    <cfRule type="cellIs" dxfId="884" priority="306" operator="equal">
      <formula>0</formula>
    </cfRule>
  </conditionalFormatting>
  <conditionalFormatting sqref="A425:B426 A430:B431 A434:B437 A427:A429">
    <cfRule type="cellIs" dxfId="883" priority="243" operator="lessThan">
      <formula>0</formula>
    </cfRule>
  </conditionalFormatting>
  <conditionalFormatting sqref="A432:B433">
    <cfRule type="cellIs" dxfId="882" priority="241" operator="lessThan">
      <formula>0</formula>
    </cfRule>
  </conditionalFormatting>
  <conditionalFormatting sqref="B555 A576:B581">
    <cfRule type="cellIs" dxfId="881" priority="240" operator="lessThan">
      <formula>0</formula>
    </cfRule>
  </conditionalFormatting>
  <conditionalFormatting sqref="A633:B638 B624">
    <cfRule type="cellIs" dxfId="880" priority="239" operator="lessThan">
      <formula>0</formula>
    </cfRule>
  </conditionalFormatting>
  <conditionalFormatting sqref="A661:B661">
    <cfRule type="cellIs" dxfId="879" priority="236" operator="lessThan">
      <formula>0</formula>
    </cfRule>
  </conditionalFormatting>
  <conditionalFormatting sqref="B659:B660">
    <cfRule type="cellIs" dxfId="878" priority="235" operator="lessThan">
      <formula>0</formula>
    </cfRule>
  </conditionalFormatting>
  <conditionalFormatting sqref="B613">
    <cfRule type="cellIs" dxfId="877" priority="234" operator="lessThan">
      <formula>0</formula>
    </cfRule>
  </conditionalFormatting>
  <conditionalFormatting sqref="C192:C210 C212:C215">
    <cfRule type="cellIs" dxfId="876" priority="233" operator="lessThan">
      <formula>0</formula>
    </cfRule>
  </conditionalFormatting>
  <conditionalFormatting sqref="C291">
    <cfRule type="cellIs" dxfId="875" priority="231" operator="lessThan">
      <formula>0</formula>
    </cfRule>
  </conditionalFormatting>
  <conditionalFormatting sqref="C211">
    <cfRule type="cellIs" dxfId="874" priority="230" operator="lessThan">
      <formula>0</formula>
    </cfRule>
  </conditionalFormatting>
  <conditionalFormatting sqref="C287">
    <cfRule type="cellIs" dxfId="873" priority="226" operator="lessThan">
      <formula>0</formula>
    </cfRule>
  </conditionalFormatting>
  <conditionalFormatting sqref="C453">
    <cfRule type="cellIs" dxfId="872" priority="220" operator="lessThan">
      <formula>0</formula>
    </cfRule>
  </conditionalFormatting>
  <conditionalFormatting sqref="C453">
    <cfRule type="cellIs" dxfId="871" priority="218" operator="equal">
      <formula>0</formula>
    </cfRule>
    <cfRule type="cellIs" dxfId="870" priority="219" operator="equal">
      <formula>0</formula>
    </cfRule>
  </conditionalFormatting>
  <conditionalFormatting sqref="C597">
    <cfRule type="cellIs" dxfId="869" priority="217" operator="lessThan">
      <formula>0</formula>
    </cfRule>
  </conditionalFormatting>
  <conditionalFormatting sqref="C597">
    <cfRule type="cellIs" dxfId="868" priority="215" operator="equal">
      <formula>0</formula>
    </cfRule>
    <cfRule type="cellIs" dxfId="867" priority="216" operator="equal">
      <formula>0</formula>
    </cfRule>
  </conditionalFormatting>
  <conditionalFormatting sqref="C654">
    <cfRule type="cellIs" dxfId="866" priority="214" operator="lessThan">
      <formula>0</formula>
    </cfRule>
  </conditionalFormatting>
  <conditionalFormatting sqref="C654">
    <cfRule type="cellIs" dxfId="865" priority="212" operator="equal">
      <formula>0</formula>
    </cfRule>
    <cfRule type="cellIs" dxfId="864" priority="213" operator="equal">
      <formula>0</formula>
    </cfRule>
  </conditionalFormatting>
  <conditionalFormatting sqref="C187">
    <cfRule type="cellIs" dxfId="863" priority="211" operator="lessThan">
      <formula>0</formula>
    </cfRule>
  </conditionalFormatting>
  <conditionalFormatting sqref="C216:C225 C227:C270 C273:C278 C280:C285">
    <cfRule type="cellIs" dxfId="862" priority="209" operator="lessThan">
      <formula>0</formula>
    </cfRule>
  </conditionalFormatting>
  <conditionalFormatting sqref="C271">
    <cfRule type="cellIs" dxfId="861" priority="208" operator="lessThan">
      <formula>0</formula>
    </cfRule>
  </conditionalFormatting>
  <conditionalFormatting sqref="C226">
    <cfRule type="cellIs" dxfId="860" priority="207" operator="lessThan">
      <formula>0</formula>
    </cfRule>
  </conditionalFormatting>
  <conditionalFormatting sqref="C272">
    <cfRule type="cellIs" dxfId="859" priority="206" operator="lessThan">
      <formula>0</formula>
    </cfRule>
  </conditionalFormatting>
  <conditionalFormatting sqref="C279">
    <cfRule type="cellIs" dxfId="858" priority="205" operator="lessThan">
      <formula>0</formula>
    </cfRule>
  </conditionalFormatting>
  <conditionalFormatting sqref="C191">
    <cfRule type="cellIs" dxfId="857" priority="204" operator="lessThan">
      <formula>0</formula>
    </cfRule>
  </conditionalFormatting>
  <conditionalFormatting sqref="C315 C328 C341 C349:C350 C358:C359 C364 C368 C371 C374 C377 C380 C383 C297:C302">
    <cfRule type="cellIs" dxfId="856" priority="202" operator="lessThan">
      <formula>0</formula>
    </cfRule>
  </conditionalFormatting>
  <conditionalFormatting sqref="C385 C391 C393 C399 C401 C407 C409 C415 C417 C424">
    <cfRule type="cellIs" dxfId="855" priority="201" operator="lessThan">
      <formula>0</formula>
    </cfRule>
  </conditionalFormatting>
  <conditionalFormatting sqref="C367">
    <cfRule type="cellIs" dxfId="854" priority="203" operator="lessThan">
      <formula>0</formula>
    </cfRule>
  </conditionalFormatting>
  <conditionalFormatting sqref="C303">
    <cfRule type="cellIs" dxfId="853" priority="185" operator="lessThan">
      <formula>0</formula>
    </cfRule>
  </conditionalFormatting>
  <conditionalFormatting sqref="C355">
    <cfRule type="cellIs" dxfId="852" priority="182" operator="lessThan">
      <formula>0</formula>
    </cfRule>
  </conditionalFormatting>
  <conditionalFormatting sqref="C434:C437 C425:C429 C431">
    <cfRule type="cellIs" dxfId="851" priority="181" operator="lessThan">
      <formula>0</formula>
    </cfRule>
  </conditionalFormatting>
  <conditionalFormatting sqref="C566:C567">
    <cfRule type="cellIs" dxfId="850" priority="175" operator="lessThan">
      <formula>0</formula>
    </cfRule>
  </conditionalFormatting>
  <conditionalFormatting sqref="C555:C556 C580:C581 C574:C577 C571 C568 C565 C562 C559">
    <cfRule type="cellIs" dxfId="849" priority="179" operator="lessThan">
      <formula>0</formula>
    </cfRule>
  </conditionalFormatting>
  <conditionalFormatting sqref="C557:C558">
    <cfRule type="cellIs" dxfId="848" priority="178" operator="lessThan">
      <formula>0</formula>
    </cfRule>
  </conditionalFormatting>
  <conditionalFormatting sqref="C560:C561">
    <cfRule type="cellIs" dxfId="847" priority="177" operator="lessThan">
      <formula>0</formula>
    </cfRule>
  </conditionalFormatting>
  <conditionalFormatting sqref="C563:C564">
    <cfRule type="cellIs" dxfId="846" priority="176" operator="lessThan">
      <formula>0</formula>
    </cfRule>
  </conditionalFormatting>
  <conditionalFormatting sqref="C569:C570">
    <cfRule type="cellIs" dxfId="845" priority="174" operator="lessThan">
      <formula>0</formula>
    </cfRule>
  </conditionalFormatting>
  <conditionalFormatting sqref="C572:C573">
    <cfRule type="cellIs" dxfId="844" priority="173" operator="lessThan">
      <formula>0</formula>
    </cfRule>
  </conditionalFormatting>
  <conditionalFormatting sqref="C578:C579">
    <cfRule type="cellIs" dxfId="843" priority="172" operator="lessThan">
      <formula>0</formula>
    </cfRule>
  </conditionalFormatting>
  <conditionalFormatting sqref="C585:C586">
    <cfRule type="cellIs" dxfId="842" priority="171" operator="lessThan">
      <formula>0</formula>
    </cfRule>
  </conditionalFormatting>
  <conditionalFormatting sqref="C526:C554">
    <cfRule type="cellIs" dxfId="841" priority="170" operator="lessThan">
      <formula>0</formula>
    </cfRule>
  </conditionalFormatting>
  <conditionalFormatting sqref="C524:C525">
    <cfRule type="cellIs" dxfId="840" priority="169" operator="lessThan">
      <formula>0</formula>
    </cfRule>
  </conditionalFormatting>
  <conditionalFormatting sqref="C613">
    <cfRule type="cellIs" dxfId="839" priority="168" operator="lessThan">
      <formula>0</formula>
    </cfRule>
  </conditionalFormatting>
  <conditionalFormatting sqref="C637:C638 C632:C634 C624">
    <cfRule type="cellIs" dxfId="838" priority="167" operator="lessThan">
      <formula>0</formula>
    </cfRule>
  </conditionalFormatting>
  <conditionalFormatting sqref="C601:C602">
    <cfRule type="cellIs" dxfId="837" priority="166" operator="lessThan">
      <formula>0</formula>
    </cfRule>
  </conditionalFormatting>
  <conditionalFormatting sqref="C603">
    <cfRule type="cellIs" dxfId="836" priority="165" operator="lessThan">
      <formula>0</formula>
    </cfRule>
  </conditionalFormatting>
  <conditionalFormatting sqref="C605:C609">
    <cfRule type="cellIs" dxfId="835" priority="164" operator="lessThan">
      <formula>0</formula>
    </cfRule>
  </conditionalFormatting>
  <conditionalFormatting sqref="C611:C612">
    <cfRule type="cellIs" dxfId="834" priority="163" operator="lessThan">
      <formula>0</formula>
    </cfRule>
  </conditionalFormatting>
  <conditionalFormatting sqref="C625:C631">
    <cfRule type="cellIs" dxfId="833" priority="162" operator="lessThan">
      <formula>0</formula>
    </cfRule>
  </conditionalFormatting>
  <conditionalFormatting sqref="C635:C636">
    <cfRule type="cellIs" dxfId="832" priority="161" operator="lessThan">
      <formula>0</formula>
    </cfRule>
  </conditionalFormatting>
  <conditionalFormatting sqref="C642:C644">
    <cfRule type="cellIs" dxfId="831" priority="160" operator="lessThan">
      <formula>0</formula>
    </cfRule>
  </conditionalFormatting>
  <conditionalFormatting sqref="C645">
    <cfRule type="cellIs" dxfId="830" priority="159" operator="lessThan">
      <formula>0</formula>
    </cfRule>
  </conditionalFormatting>
  <conditionalFormatting sqref="C614:C623">
    <cfRule type="cellIs" dxfId="829" priority="158" operator="lessThan">
      <formula>0</formula>
    </cfRule>
  </conditionalFormatting>
  <conditionalFormatting sqref="C659">
    <cfRule type="cellIs" dxfId="828" priority="157" operator="lessThan">
      <formula>0</formula>
    </cfRule>
  </conditionalFormatting>
  <conditionalFormatting sqref="C660">
    <cfRule type="cellIs" dxfId="827" priority="156" operator="lessThan">
      <formula>0</formula>
    </cfRule>
  </conditionalFormatting>
  <conditionalFormatting sqref="C661">
    <cfRule type="cellIs" dxfId="826" priority="155" operator="lessThan">
      <formula>0</formula>
    </cfRule>
  </conditionalFormatting>
  <conditionalFormatting sqref="D192:AE210 D212:AE215">
    <cfRule type="cellIs" dxfId="825" priority="154" operator="lessThan">
      <formula>0</formula>
    </cfRule>
  </conditionalFormatting>
  <conditionalFormatting sqref="D291:AE291">
    <cfRule type="cellIs" dxfId="824" priority="153" operator="lessThan">
      <formula>0</formula>
    </cfRule>
  </conditionalFormatting>
  <conditionalFormatting sqref="D211:AE211">
    <cfRule type="cellIs" dxfId="823" priority="152" operator="lessThan">
      <formula>0</formula>
    </cfRule>
  </conditionalFormatting>
  <conditionalFormatting sqref="D287:AE287">
    <cfRule type="cellIs" dxfId="822" priority="151" operator="lessThan">
      <formula>0</formula>
    </cfRule>
  </conditionalFormatting>
  <conditionalFormatting sqref="D453:AE453">
    <cfRule type="cellIs" dxfId="821" priority="150" operator="lessThan">
      <formula>0</formula>
    </cfRule>
  </conditionalFormatting>
  <conditionalFormatting sqref="D453:AE453">
    <cfRule type="cellIs" dxfId="820" priority="148" operator="equal">
      <formula>0</formula>
    </cfRule>
    <cfRule type="cellIs" dxfId="819" priority="149" operator="equal">
      <formula>0</formula>
    </cfRule>
  </conditionalFormatting>
  <conditionalFormatting sqref="D597:AE597">
    <cfRule type="cellIs" dxfId="818" priority="147" operator="lessThan">
      <formula>0</formula>
    </cfRule>
  </conditionalFormatting>
  <conditionalFormatting sqref="D597:AE597">
    <cfRule type="cellIs" dxfId="817" priority="145" operator="equal">
      <formula>0</formula>
    </cfRule>
    <cfRule type="cellIs" dxfId="816" priority="146" operator="equal">
      <formula>0</formula>
    </cfRule>
  </conditionalFormatting>
  <conditionalFormatting sqref="D654:AE654">
    <cfRule type="cellIs" dxfId="815" priority="144" operator="lessThan">
      <formula>0</formula>
    </cfRule>
  </conditionalFormatting>
  <conditionalFormatting sqref="D654:AE654">
    <cfRule type="cellIs" dxfId="814" priority="142" operator="equal">
      <formula>0</formula>
    </cfRule>
    <cfRule type="cellIs" dxfId="813" priority="143" operator="equal">
      <formula>0</formula>
    </cfRule>
  </conditionalFormatting>
  <conditionalFormatting sqref="D187:AE187">
    <cfRule type="cellIs" dxfId="812" priority="141" operator="lessThan">
      <formula>0</formula>
    </cfRule>
  </conditionalFormatting>
  <conditionalFormatting sqref="D216:AE225 D227:AE270 D273:AE278 D280:AE285">
    <cfRule type="cellIs" dxfId="811" priority="140" operator="lessThan">
      <formula>0</formula>
    </cfRule>
  </conditionalFormatting>
  <conditionalFormatting sqref="D271:AE271">
    <cfRule type="cellIs" dxfId="810" priority="139" operator="lessThan">
      <formula>0</formula>
    </cfRule>
  </conditionalFormatting>
  <conditionalFormatting sqref="D226:AE226">
    <cfRule type="cellIs" dxfId="809" priority="138" operator="lessThan">
      <formula>0</formula>
    </cfRule>
  </conditionalFormatting>
  <conditionalFormatting sqref="D272:AE272">
    <cfRule type="cellIs" dxfId="808" priority="137" operator="lessThan">
      <formula>0</formula>
    </cfRule>
  </conditionalFormatting>
  <conditionalFormatting sqref="D279:AE279">
    <cfRule type="cellIs" dxfId="807" priority="136" operator="lessThan">
      <formula>0</formula>
    </cfRule>
  </conditionalFormatting>
  <conditionalFormatting sqref="D191:AE191">
    <cfRule type="cellIs" dxfId="806" priority="135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5" priority="133" operator="lessThan">
      <formula>0</formula>
    </cfRule>
  </conditionalFormatting>
  <conditionalFormatting sqref="D385:AE385 D391:AE391 D393:AE393 D399:AE399 D401:AE401 D407:AE407 D409:AE409 D415:AE415 D417:AE417 D424:AE424">
    <cfRule type="cellIs" dxfId="804" priority="132" operator="lessThan">
      <formula>0</formula>
    </cfRule>
  </conditionalFormatting>
  <conditionalFormatting sqref="D367:AE367">
    <cfRule type="cellIs" dxfId="803" priority="134" operator="lessThan">
      <formula>0</formula>
    </cfRule>
  </conditionalFormatting>
  <conditionalFormatting sqref="D303:AE303">
    <cfRule type="cellIs" dxfId="802" priority="116" operator="lessThan">
      <formula>0</formula>
    </cfRule>
  </conditionalFormatting>
  <conditionalFormatting sqref="D355:AE355">
    <cfRule type="cellIs" dxfId="801" priority="113" operator="lessThan">
      <formula>0</formula>
    </cfRule>
  </conditionalFormatting>
  <conditionalFormatting sqref="D434:AE437 D425:AE429 D431:AE431">
    <cfRule type="cellIs" dxfId="800" priority="112" operator="lessThan">
      <formula>0</formula>
    </cfRule>
  </conditionalFormatting>
  <conditionalFormatting sqref="D566:AE567">
    <cfRule type="cellIs" dxfId="799" priority="107" operator="lessThan">
      <formula>0</formula>
    </cfRule>
  </conditionalFormatting>
  <conditionalFormatting sqref="D555:AE556 D580:AE581 D574:AE577 D571:AE571 D568:AE568 D565:AE565 D562:AE562 D559:AE559">
    <cfRule type="cellIs" dxfId="798" priority="111" operator="lessThan">
      <formula>0</formula>
    </cfRule>
  </conditionalFormatting>
  <conditionalFormatting sqref="D557:AE558">
    <cfRule type="cellIs" dxfId="797" priority="110" operator="lessThan">
      <formula>0</formula>
    </cfRule>
  </conditionalFormatting>
  <conditionalFormatting sqref="D560:AE561">
    <cfRule type="cellIs" dxfId="796" priority="109" operator="lessThan">
      <formula>0</formula>
    </cfRule>
  </conditionalFormatting>
  <conditionalFormatting sqref="D563:AE564">
    <cfRule type="cellIs" dxfId="795" priority="108" operator="lessThan">
      <formula>0</formula>
    </cfRule>
  </conditionalFormatting>
  <conditionalFormatting sqref="D569:AE570">
    <cfRule type="cellIs" dxfId="794" priority="106" operator="lessThan">
      <formula>0</formula>
    </cfRule>
  </conditionalFormatting>
  <conditionalFormatting sqref="D572:AE573">
    <cfRule type="cellIs" dxfId="793" priority="105" operator="lessThan">
      <formula>0</formula>
    </cfRule>
  </conditionalFormatting>
  <conditionalFormatting sqref="D578:AE579">
    <cfRule type="cellIs" dxfId="792" priority="104" operator="lessThan">
      <formula>0</formula>
    </cfRule>
  </conditionalFormatting>
  <conditionalFormatting sqref="D585:AE586">
    <cfRule type="cellIs" dxfId="791" priority="103" operator="lessThan">
      <formula>0</formula>
    </cfRule>
  </conditionalFormatting>
  <conditionalFormatting sqref="D526:AE554">
    <cfRule type="cellIs" dxfId="790" priority="102" operator="lessThan">
      <formula>0</formula>
    </cfRule>
  </conditionalFormatting>
  <conditionalFormatting sqref="D524:AE525">
    <cfRule type="cellIs" dxfId="789" priority="101" operator="lessThan">
      <formula>0</formula>
    </cfRule>
  </conditionalFormatting>
  <conditionalFormatting sqref="D613:AE613">
    <cfRule type="cellIs" dxfId="788" priority="100" operator="lessThan">
      <formula>0</formula>
    </cfRule>
  </conditionalFormatting>
  <conditionalFormatting sqref="D637:AE638 D632:AE634 D624:AE624">
    <cfRule type="cellIs" dxfId="787" priority="99" operator="lessThan">
      <formula>0</formula>
    </cfRule>
  </conditionalFormatting>
  <conditionalFormatting sqref="D601:AE602">
    <cfRule type="cellIs" dxfId="786" priority="98" operator="lessThan">
      <formula>0</formula>
    </cfRule>
  </conditionalFormatting>
  <conditionalFormatting sqref="D603:AE603">
    <cfRule type="cellIs" dxfId="785" priority="97" operator="lessThan">
      <formula>0</formula>
    </cfRule>
  </conditionalFormatting>
  <conditionalFormatting sqref="D605:AE609">
    <cfRule type="cellIs" dxfId="784" priority="96" operator="lessThan">
      <formula>0</formula>
    </cfRule>
  </conditionalFormatting>
  <conditionalFormatting sqref="D611:AE612">
    <cfRule type="cellIs" dxfId="783" priority="95" operator="lessThan">
      <formula>0</formula>
    </cfRule>
  </conditionalFormatting>
  <conditionalFormatting sqref="D625:AE631">
    <cfRule type="cellIs" dxfId="782" priority="94" operator="lessThan">
      <formula>0</formula>
    </cfRule>
  </conditionalFormatting>
  <conditionalFormatting sqref="D635:AE636">
    <cfRule type="cellIs" dxfId="781" priority="93" operator="lessThan">
      <formula>0</formula>
    </cfRule>
  </conditionalFormatting>
  <conditionalFormatting sqref="D642:AE644">
    <cfRule type="cellIs" dxfId="780" priority="92" operator="lessThan">
      <formula>0</formula>
    </cfRule>
  </conditionalFormatting>
  <conditionalFormatting sqref="D645:AE645">
    <cfRule type="cellIs" dxfId="779" priority="91" operator="lessThan">
      <formula>0</formula>
    </cfRule>
  </conditionalFormatting>
  <conditionalFormatting sqref="D614:AE623">
    <cfRule type="cellIs" dxfId="778" priority="90" operator="lessThan">
      <formula>0</formula>
    </cfRule>
  </conditionalFormatting>
  <conditionalFormatting sqref="D659:AE659">
    <cfRule type="cellIs" dxfId="777" priority="89" operator="lessThan">
      <formula>0</formula>
    </cfRule>
  </conditionalFormatting>
  <conditionalFormatting sqref="D660:AE660">
    <cfRule type="cellIs" dxfId="776" priority="88" operator="lessThan">
      <formula>0</formula>
    </cfRule>
  </conditionalFormatting>
  <conditionalFormatting sqref="D661:AE661">
    <cfRule type="cellIs" dxfId="775" priority="87" operator="lessThan">
      <formula>0</formula>
    </cfRule>
  </conditionalFormatting>
  <conditionalFormatting sqref="C288:AE290">
    <cfRule type="cellIs" dxfId="774" priority="85" operator="lessThan">
      <formula>0</formula>
    </cfRule>
  </conditionalFormatting>
  <conditionalFormatting sqref="C304:C314">
    <cfRule type="cellIs" dxfId="773" priority="84" operator="lessThan">
      <formula>0</formula>
    </cfRule>
  </conditionalFormatting>
  <conditionalFormatting sqref="D304:AE314">
    <cfRule type="cellIs" dxfId="772" priority="83" operator="lessThan">
      <formula>0</formula>
    </cfRule>
  </conditionalFormatting>
  <conditionalFormatting sqref="C316:C327">
    <cfRule type="cellIs" dxfId="771" priority="82" operator="lessThan">
      <formula>0</formula>
    </cfRule>
  </conditionalFormatting>
  <conditionalFormatting sqref="D316:AE327">
    <cfRule type="cellIs" dxfId="770" priority="81" operator="lessThan">
      <formula>0</formula>
    </cfRule>
  </conditionalFormatting>
  <conditionalFormatting sqref="C329:C340">
    <cfRule type="cellIs" dxfId="769" priority="80" operator="lessThan">
      <formula>0</formula>
    </cfRule>
  </conditionalFormatting>
  <conditionalFormatting sqref="D329:AE340">
    <cfRule type="cellIs" dxfId="768" priority="79" operator="lessThan">
      <formula>0</formula>
    </cfRule>
  </conditionalFormatting>
  <conditionalFormatting sqref="C342:C348">
    <cfRule type="cellIs" dxfId="767" priority="78" operator="lessThan">
      <formula>0</formula>
    </cfRule>
  </conditionalFormatting>
  <conditionalFormatting sqref="D342:AE348">
    <cfRule type="cellIs" dxfId="766" priority="77" operator="lessThan">
      <formula>0</formula>
    </cfRule>
  </conditionalFormatting>
  <conditionalFormatting sqref="C351:C354">
    <cfRule type="cellIs" dxfId="765" priority="76" operator="lessThan">
      <formula>0</formula>
    </cfRule>
  </conditionalFormatting>
  <conditionalFormatting sqref="D351:AE354">
    <cfRule type="cellIs" dxfId="764" priority="75" operator="lessThan">
      <formula>0</formula>
    </cfRule>
  </conditionalFormatting>
  <conditionalFormatting sqref="C356:C357">
    <cfRule type="cellIs" dxfId="763" priority="38" operator="lessThan">
      <formula>0</formula>
    </cfRule>
  </conditionalFormatting>
  <conditionalFormatting sqref="D356:AE357">
    <cfRule type="cellIs" dxfId="762" priority="37" operator="lessThan">
      <formula>0</formula>
    </cfRule>
  </conditionalFormatting>
  <conditionalFormatting sqref="C360:C361">
    <cfRule type="cellIs" dxfId="761" priority="36" operator="lessThan">
      <formula>0</formula>
    </cfRule>
  </conditionalFormatting>
  <conditionalFormatting sqref="D360:AE361">
    <cfRule type="cellIs" dxfId="760" priority="35" operator="lessThan">
      <formula>0</formula>
    </cfRule>
  </conditionalFormatting>
  <conditionalFormatting sqref="C362:C363">
    <cfRule type="cellIs" dxfId="759" priority="34" operator="lessThan">
      <formula>0</formula>
    </cfRule>
  </conditionalFormatting>
  <conditionalFormatting sqref="D362:AE363">
    <cfRule type="cellIs" dxfId="758" priority="33" operator="lessThan">
      <formula>0</formula>
    </cfRule>
  </conditionalFormatting>
  <conditionalFormatting sqref="C365:C366">
    <cfRule type="cellIs" dxfId="757" priority="32" operator="lessThan">
      <formula>0</formula>
    </cfRule>
  </conditionalFormatting>
  <conditionalFormatting sqref="D365:AE366">
    <cfRule type="cellIs" dxfId="756" priority="31" operator="lessThan">
      <formula>0</formula>
    </cfRule>
  </conditionalFormatting>
  <conditionalFormatting sqref="C369:C370">
    <cfRule type="cellIs" dxfId="755" priority="30" operator="lessThan">
      <formula>0</formula>
    </cfRule>
  </conditionalFormatting>
  <conditionalFormatting sqref="D369:AE370">
    <cfRule type="cellIs" dxfId="754" priority="29" operator="lessThan">
      <formula>0</formula>
    </cfRule>
  </conditionalFormatting>
  <conditionalFormatting sqref="C372:C373">
    <cfRule type="cellIs" dxfId="753" priority="28" operator="lessThan">
      <formula>0</formula>
    </cfRule>
  </conditionalFormatting>
  <conditionalFormatting sqref="D372:AE373">
    <cfRule type="cellIs" dxfId="752" priority="27" operator="lessThan">
      <formula>0</formula>
    </cfRule>
  </conditionalFormatting>
  <conditionalFormatting sqref="C375:C376">
    <cfRule type="cellIs" dxfId="751" priority="26" operator="lessThan">
      <formula>0</formula>
    </cfRule>
  </conditionalFormatting>
  <conditionalFormatting sqref="D375:AE376">
    <cfRule type="cellIs" dxfId="750" priority="25" operator="lessThan">
      <formula>0</formula>
    </cfRule>
  </conditionalFormatting>
  <conditionalFormatting sqref="C378:C379">
    <cfRule type="cellIs" dxfId="749" priority="24" operator="lessThan">
      <formula>0</formula>
    </cfRule>
  </conditionalFormatting>
  <conditionalFormatting sqref="D378:AE379">
    <cfRule type="cellIs" dxfId="748" priority="23" operator="lessThan">
      <formula>0</formula>
    </cfRule>
  </conditionalFormatting>
  <conditionalFormatting sqref="C381:C382">
    <cfRule type="cellIs" dxfId="747" priority="22" operator="lessThan">
      <formula>0</formula>
    </cfRule>
  </conditionalFormatting>
  <conditionalFormatting sqref="D381:AE382">
    <cfRule type="cellIs" dxfId="746" priority="21" operator="lessThan">
      <formula>0</formula>
    </cfRule>
  </conditionalFormatting>
  <conditionalFormatting sqref="C384">
    <cfRule type="cellIs" dxfId="745" priority="20" operator="lessThan">
      <formula>0</formula>
    </cfRule>
  </conditionalFormatting>
  <conditionalFormatting sqref="D384:AE384">
    <cfRule type="cellIs" dxfId="744" priority="19" operator="lessThan">
      <formula>0</formula>
    </cfRule>
  </conditionalFormatting>
  <conditionalFormatting sqref="C386:C390">
    <cfRule type="cellIs" dxfId="743" priority="18" operator="lessThan">
      <formula>0</formula>
    </cfRule>
  </conditionalFormatting>
  <conditionalFormatting sqref="D386:AE390">
    <cfRule type="cellIs" dxfId="742" priority="17" operator="lessThan">
      <formula>0</formula>
    </cfRule>
  </conditionalFormatting>
  <conditionalFormatting sqref="C392">
    <cfRule type="cellIs" dxfId="741" priority="16" operator="lessThan">
      <formula>0</formula>
    </cfRule>
  </conditionalFormatting>
  <conditionalFormatting sqref="D392:AE392">
    <cfRule type="cellIs" dxfId="740" priority="15" operator="lessThan">
      <formula>0</formula>
    </cfRule>
  </conditionalFormatting>
  <conditionalFormatting sqref="C394:C398">
    <cfRule type="cellIs" dxfId="739" priority="14" operator="lessThan">
      <formula>0</formula>
    </cfRule>
  </conditionalFormatting>
  <conditionalFormatting sqref="D394:AE398">
    <cfRule type="cellIs" dxfId="738" priority="13" operator="lessThan">
      <formula>0</formula>
    </cfRule>
  </conditionalFormatting>
  <conditionalFormatting sqref="C400">
    <cfRule type="cellIs" dxfId="737" priority="12" operator="lessThan">
      <formula>0</formula>
    </cfRule>
  </conditionalFormatting>
  <conditionalFormatting sqref="D400:AE400">
    <cfRule type="cellIs" dxfId="736" priority="11" operator="lessThan">
      <formula>0</formula>
    </cfRule>
  </conditionalFormatting>
  <conditionalFormatting sqref="C402:C406">
    <cfRule type="cellIs" dxfId="735" priority="10" operator="lessThan">
      <formula>0</formula>
    </cfRule>
  </conditionalFormatting>
  <conditionalFormatting sqref="D402:AE406">
    <cfRule type="cellIs" dxfId="734" priority="9" operator="lessThan">
      <formula>0</formula>
    </cfRule>
  </conditionalFormatting>
  <conditionalFormatting sqref="C408">
    <cfRule type="cellIs" dxfId="733" priority="8" operator="lessThan">
      <formula>0</formula>
    </cfRule>
  </conditionalFormatting>
  <conditionalFormatting sqref="D408:AE408">
    <cfRule type="cellIs" dxfId="732" priority="7" operator="lessThan">
      <formula>0</formula>
    </cfRule>
  </conditionalFormatting>
  <conditionalFormatting sqref="C410:C414">
    <cfRule type="cellIs" dxfId="731" priority="6" operator="lessThan">
      <formula>0</formula>
    </cfRule>
  </conditionalFormatting>
  <conditionalFormatting sqref="D410:AE414">
    <cfRule type="cellIs" dxfId="730" priority="5" operator="lessThan">
      <formula>0</formula>
    </cfRule>
  </conditionalFormatting>
  <conditionalFormatting sqref="C416">
    <cfRule type="cellIs" dxfId="729" priority="4" operator="lessThan">
      <formula>0</formula>
    </cfRule>
  </conditionalFormatting>
  <conditionalFormatting sqref="D416:AE416">
    <cfRule type="cellIs" dxfId="728" priority="3" operator="lessThan">
      <formula>0</formula>
    </cfRule>
  </conditionalFormatting>
  <conditionalFormatting sqref="C418:C423">
    <cfRule type="cellIs" dxfId="727" priority="2" operator="lessThan">
      <formula>0</formula>
    </cfRule>
  </conditionalFormatting>
  <conditionalFormatting sqref="D418:AE423">
    <cfRule type="cellIs" dxfId="726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-7991.5056004053104</v>
      </c>
      <c r="D4" s="28">
        <f t="shared" si="0"/>
        <v>-8222.3392502292099</v>
      </c>
      <c r="E4" s="28">
        <f t="shared" si="0"/>
        <v>-8483.4663950784197</v>
      </c>
      <c r="F4" s="28">
        <f t="shared" si="0"/>
        <v>-8754.59148964429</v>
      </c>
      <c r="G4" s="28">
        <f t="shared" si="0"/>
        <v>-9034.0697793453764</v>
      </c>
      <c r="H4" s="28">
        <f t="shared" si="0"/>
        <v>-9340.7929882866465</v>
      </c>
      <c r="I4" s="28">
        <f t="shared" si="0"/>
        <v>-9595.5455547723286</v>
      </c>
      <c r="J4" s="28">
        <f t="shared" si="0"/>
        <v>-9781.0500801133439</v>
      </c>
      <c r="K4" s="28">
        <f t="shared" si="0"/>
        <v>-9970.0628663159496</v>
      </c>
      <c r="L4" s="28">
        <f t="shared" si="0"/>
        <v>-10122.38380379412</v>
      </c>
      <c r="M4" s="28">
        <f t="shared" si="0"/>
        <v>-10309.097892696258</v>
      </c>
      <c r="N4" s="28">
        <f t="shared" si="0"/>
        <v>-10446.434153326054</v>
      </c>
      <c r="O4" s="28">
        <f t="shared" si="0"/>
        <v>-10599.753700679174</v>
      </c>
      <c r="P4" s="28">
        <f t="shared" si="0"/>
        <v>-10686.008706956402</v>
      </c>
      <c r="Q4" s="28">
        <f t="shared" si="0"/>
        <v>-10752.585831618624</v>
      </c>
      <c r="R4" s="28">
        <f t="shared" si="0"/>
        <v>-10806.553639671485</v>
      </c>
      <c r="S4" s="28">
        <f t="shared" si="0"/>
        <v>-10869.555218894873</v>
      </c>
      <c r="T4" s="28">
        <f t="shared" si="0"/>
        <v>-10902.626538917008</v>
      </c>
      <c r="U4" s="28">
        <f t="shared" si="0"/>
        <v>-10996.804378154475</v>
      </c>
      <c r="V4" s="28">
        <f t="shared" si="0"/>
        <v>-10995.062259013403</v>
      </c>
      <c r="W4" s="28">
        <f t="shared" si="0"/>
        <v>-11011.969556332628</v>
      </c>
      <c r="X4" s="28">
        <f t="shared" si="0"/>
        <v>-11021.188647243236</v>
      </c>
      <c r="Y4" s="28">
        <f t="shared" si="0"/>
        <v>-11018.889573161277</v>
      </c>
      <c r="Z4" s="28">
        <f t="shared" si="0"/>
        <v>-11024.485534910176</v>
      </c>
      <c r="AA4" s="28">
        <f t="shared" si="0"/>
        <v>-11028.373375680036</v>
      </c>
      <c r="AB4" s="28">
        <f t="shared" si="0"/>
        <v>-11034.424311713408</v>
      </c>
      <c r="AC4" s="28">
        <f t="shared" si="0"/>
        <v>-11059.045143382264</v>
      </c>
      <c r="AD4" s="28">
        <f t="shared" si="0"/>
        <v>-11127.01531062562</v>
      </c>
      <c r="AE4" s="28">
        <f t="shared" si="0"/>
        <v>-11136.666695343631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-7991.5056004053104</v>
      </c>
      <c r="D297" s="28">
        <f t="shared" si="69"/>
        <v>-8222.3392502292099</v>
      </c>
      <c r="E297" s="28">
        <f t="shared" si="69"/>
        <v>-8483.4663950784197</v>
      </c>
      <c r="F297" s="28">
        <f t="shared" si="69"/>
        <v>-8754.59148964429</v>
      </c>
      <c r="G297" s="28">
        <f t="shared" si="69"/>
        <v>-9034.0697793453764</v>
      </c>
      <c r="H297" s="28">
        <f t="shared" si="69"/>
        <v>-9340.7929882866465</v>
      </c>
      <c r="I297" s="28">
        <f t="shared" si="69"/>
        <v>-9595.5455547723286</v>
      </c>
      <c r="J297" s="28">
        <f t="shared" si="69"/>
        <v>-9781.0500801133439</v>
      </c>
      <c r="K297" s="28">
        <f t="shared" si="69"/>
        <v>-9970.0628663159496</v>
      </c>
      <c r="L297" s="28">
        <f t="shared" si="69"/>
        <v>-10122.38380379412</v>
      </c>
      <c r="M297" s="28">
        <f t="shared" si="69"/>
        <v>-10309.097892696258</v>
      </c>
      <c r="N297" s="28">
        <f t="shared" si="69"/>
        <v>-10446.434153326054</v>
      </c>
      <c r="O297" s="28">
        <f t="shared" si="69"/>
        <v>-10599.753700679174</v>
      </c>
      <c r="P297" s="28">
        <f t="shared" si="69"/>
        <v>-10686.008706956402</v>
      </c>
      <c r="Q297" s="28">
        <f t="shared" si="69"/>
        <v>-10752.585831618624</v>
      </c>
      <c r="R297" s="28">
        <f t="shared" si="69"/>
        <v>-10806.553639671485</v>
      </c>
      <c r="S297" s="28">
        <f t="shared" si="69"/>
        <v>-10869.555218894873</v>
      </c>
      <c r="T297" s="28">
        <f t="shared" si="69"/>
        <v>-10902.626538917008</v>
      </c>
      <c r="U297" s="28">
        <f t="shared" si="69"/>
        <v>-10996.804378154475</v>
      </c>
      <c r="V297" s="28">
        <f t="shared" si="69"/>
        <v>-10995.062259013403</v>
      </c>
      <c r="W297" s="28">
        <f t="shared" si="69"/>
        <v>-11011.969556332628</v>
      </c>
      <c r="X297" s="28">
        <f t="shared" si="69"/>
        <v>-11021.188647243236</v>
      </c>
      <c r="Y297" s="28">
        <f t="shared" si="69"/>
        <v>-11018.889573161277</v>
      </c>
      <c r="Z297" s="28">
        <f t="shared" si="69"/>
        <v>-11024.485534910176</v>
      </c>
      <c r="AA297" s="28">
        <f t="shared" si="69"/>
        <v>-11028.373375680036</v>
      </c>
      <c r="AB297" s="28">
        <f t="shared" si="69"/>
        <v>-11034.424311713408</v>
      </c>
      <c r="AC297" s="28">
        <f t="shared" si="69"/>
        <v>-11059.045143382264</v>
      </c>
      <c r="AD297" s="28">
        <f t="shared" si="69"/>
        <v>-11127.01531062562</v>
      </c>
      <c r="AE297" s="28">
        <f t="shared" si="69"/>
        <v>-11136.666695343631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-7916.5018641687184</v>
      </c>
      <c r="D298" s="21">
        <f t="shared" si="70"/>
        <v>-8156.9451321839888</v>
      </c>
      <c r="E298" s="21">
        <f t="shared" si="70"/>
        <v>-8430.6617883753443</v>
      </c>
      <c r="F298" s="21">
        <f t="shared" si="70"/>
        <v>-8693.0760724378088</v>
      </c>
      <c r="G298" s="21">
        <f t="shared" si="70"/>
        <v>-8971.0912726971728</v>
      </c>
      <c r="H298" s="21">
        <f t="shared" si="70"/>
        <v>-9279.115363349445</v>
      </c>
      <c r="I298" s="21">
        <f t="shared" si="70"/>
        <v>-9537.0516388701017</v>
      </c>
      <c r="J298" s="21">
        <f t="shared" si="70"/>
        <v>-9750.4132885078943</v>
      </c>
      <c r="K298" s="21">
        <f t="shared" si="70"/>
        <v>-9953.6627076115656</v>
      </c>
      <c r="L298" s="21">
        <f t="shared" si="70"/>
        <v>-10097.780185137019</v>
      </c>
      <c r="M298" s="21">
        <f t="shared" si="70"/>
        <v>-10274.578161492875</v>
      </c>
      <c r="N298" s="21">
        <f t="shared" si="70"/>
        <v>-10417.811978650119</v>
      </c>
      <c r="O298" s="21">
        <f t="shared" si="70"/>
        <v>-10576.577690068934</v>
      </c>
      <c r="P298" s="21">
        <f t="shared" si="70"/>
        <v>-10658.899345398122</v>
      </c>
      <c r="Q298" s="21">
        <f t="shared" si="70"/>
        <v>-10724.670530366446</v>
      </c>
      <c r="R298" s="21">
        <f t="shared" si="70"/>
        <v>-10771.073451427706</v>
      </c>
      <c r="S298" s="21">
        <f t="shared" si="70"/>
        <v>-10847.189974503706</v>
      </c>
      <c r="T298" s="21">
        <f t="shared" si="70"/>
        <v>-10885.684960577615</v>
      </c>
      <c r="U298" s="21">
        <f t="shared" si="70"/>
        <v>-10978.515504984363</v>
      </c>
      <c r="V298" s="21">
        <f t="shared" si="70"/>
        <v>-10983.537745771237</v>
      </c>
      <c r="W298" s="21">
        <f t="shared" si="70"/>
        <v>-10992.409329429214</v>
      </c>
      <c r="X298" s="21">
        <f t="shared" si="70"/>
        <v>-11007.229279471227</v>
      </c>
      <c r="Y298" s="21">
        <f t="shared" si="70"/>
        <v>-11006.938815003572</v>
      </c>
      <c r="Z298" s="21">
        <f t="shared" si="70"/>
        <v>-11010.74506511724</v>
      </c>
      <c r="AA298" s="21">
        <f t="shared" si="70"/>
        <v>-11014.355379288058</v>
      </c>
      <c r="AB298" s="21">
        <f t="shared" si="70"/>
        <v>-11022.354348781691</v>
      </c>
      <c r="AC298" s="21">
        <f t="shared" si="70"/>
        <v>-11047.185747437412</v>
      </c>
      <c r="AD298" s="21">
        <f t="shared" si="70"/>
        <v>-11115.733930891289</v>
      </c>
      <c r="AE298" s="21">
        <f t="shared" si="70"/>
        <v>-11124.200166118682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-7915.9474359938877</v>
      </c>
      <c r="D299" s="21">
        <f t="shared" si="71"/>
        <v>-8156.388247545422</v>
      </c>
      <c r="E299" s="21">
        <f t="shared" si="71"/>
        <v>-8430.1049037367775</v>
      </c>
      <c r="F299" s="21">
        <f t="shared" si="71"/>
        <v>-8692.4844238095266</v>
      </c>
      <c r="G299" s="21">
        <f t="shared" si="71"/>
        <v>-8970.4353250532004</v>
      </c>
      <c r="H299" s="21">
        <f t="shared" si="71"/>
        <v>-9278.5302498326437</v>
      </c>
      <c r="I299" s="21">
        <f t="shared" si="71"/>
        <v>-9536.3399687843357</v>
      </c>
      <c r="J299" s="21">
        <f t="shared" si="71"/>
        <v>-9749.5409758325641</v>
      </c>
      <c r="K299" s="21">
        <f t="shared" si="71"/>
        <v>-9952.8091524054362</v>
      </c>
      <c r="L299" s="21">
        <f t="shared" si="71"/>
        <v>-10096.786599044923</v>
      </c>
      <c r="M299" s="21">
        <f t="shared" si="71"/>
        <v>-10273.666545450242</v>
      </c>
      <c r="N299" s="21">
        <f t="shared" si="71"/>
        <v>-10416.856036669227</v>
      </c>
      <c r="O299" s="21">
        <f t="shared" si="71"/>
        <v>-10575.634305479647</v>
      </c>
      <c r="P299" s="21">
        <f t="shared" si="71"/>
        <v>-10657.532521758518</v>
      </c>
      <c r="Q299" s="21">
        <f t="shared" si="71"/>
        <v>-10722.97241564857</v>
      </c>
      <c r="R299" s="21">
        <f t="shared" si="71"/>
        <v>-10768.7752451133</v>
      </c>
      <c r="S299" s="21">
        <f t="shared" si="71"/>
        <v>-10844.465826380627</v>
      </c>
      <c r="T299" s="21">
        <f t="shared" si="71"/>
        <v>-10882.372579119641</v>
      </c>
      <c r="U299" s="21">
        <f t="shared" si="71"/>
        <v>-10975.068485173802</v>
      </c>
      <c r="V299" s="21">
        <f t="shared" si="71"/>
        <v>-10980.116956971098</v>
      </c>
      <c r="W299" s="21">
        <f t="shared" si="71"/>
        <v>-10989.029955745749</v>
      </c>
      <c r="X299" s="21">
        <f t="shared" si="71"/>
        <v>-11003.852362251499</v>
      </c>
      <c r="Y299" s="21">
        <f t="shared" si="71"/>
        <v>-11003.561897783844</v>
      </c>
      <c r="Z299" s="21">
        <f t="shared" si="71"/>
        <v>-11007.402911887228</v>
      </c>
      <c r="AA299" s="21">
        <f t="shared" si="71"/>
        <v>-11011.077525073735</v>
      </c>
      <c r="AB299" s="21">
        <f t="shared" si="71"/>
        <v>-11019.025656269412</v>
      </c>
      <c r="AC299" s="21">
        <f>+AC300+AC349+AC364</f>
        <v>-11044.009747242209</v>
      </c>
      <c r="AD299" s="21">
        <f t="shared" si="71"/>
        <v>-11112.741161476579</v>
      </c>
      <c r="AE299" s="21">
        <f t="shared" si="71"/>
        <v>-11121.207396703972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-7915.9474359938877</v>
      </c>
      <c r="D300" s="21">
        <f t="shared" si="72"/>
        <v>-8156.388247545422</v>
      </c>
      <c r="E300" s="21">
        <f t="shared" si="72"/>
        <v>-8430.1049037367775</v>
      </c>
      <c r="F300" s="21">
        <f t="shared" si="72"/>
        <v>-8692.4844238095266</v>
      </c>
      <c r="G300" s="21">
        <f t="shared" si="72"/>
        <v>-8970.4353250532004</v>
      </c>
      <c r="H300" s="21">
        <f t="shared" si="72"/>
        <v>-9278.5302498326437</v>
      </c>
      <c r="I300" s="21">
        <f t="shared" si="72"/>
        <v>-9536.3399687843357</v>
      </c>
      <c r="J300" s="21">
        <f t="shared" si="72"/>
        <v>-9749.5409758325641</v>
      </c>
      <c r="K300" s="21">
        <f t="shared" si="72"/>
        <v>-9952.8091524054362</v>
      </c>
      <c r="L300" s="21">
        <f t="shared" si="72"/>
        <v>-10096.786599044923</v>
      </c>
      <c r="M300" s="21">
        <f t="shared" si="72"/>
        <v>-10273.666545450242</v>
      </c>
      <c r="N300" s="21">
        <f t="shared" si="72"/>
        <v>-10416.856036669227</v>
      </c>
      <c r="O300" s="21">
        <f t="shared" si="72"/>
        <v>-10575.634305479647</v>
      </c>
      <c r="P300" s="21">
        <f t="shared" si="72"/>
        <v>-10657.532521758518</v>
      </c>
      <c r="Q300" s="21">
        <f t="shared" si="72"/>
        <v>-10722.97241564857</v>
      </c>
      <c r="R300" s="21">
        <f t="shared" si="72"/>
        <v>-10768.7752451133</v>
      </c>
      <c r="S300" s="21">
        <f t="shared" si="72"/>
        <v>-10844.465826380627</v>
      </c>
      <c r="T300" s="21">
        <f t="shared" si="72"/>
        <v>-10882.372579119641</v>
      </c>
      <c r="U300" s="21">
        <f t="shared" si="72"/>
        <v>-10975.068485173802</v>
      </c>
      <c r="V300" s="21">
        <f t="shared" si="72"/>
        <v>-10980.116956971098</v>
      </c>
      <c r="W300" s="21">
        <f t="shared" si="72"/>
        <v>-10989.029955745749</v>
      </c>
      <c r="X300" s="21">
        <f t="shared" si="72"/>
        <v>-11003.852362251499</v>
      </c>
      <c r="Y300" s="21">
        <f t="shared" si="72"/>
        <v>-11003.561897783844</v>
      </c>
      <c r="Z300" s="21">
        <f t="shared" si="72"/>
        <v>-11007.402911887228</v>
      </c>
      <c r="AA300" s="21">
        <f t="shared" si="72"/>
        <v>-11011.077525073735</v>
      </c>
      <c r="AB300" s="21">
        <f t="shared" si="72"/>
        <v>-11019.025656269412</v>
      </c>
      <c r="AC300" s="21">
        <f t="shared" si="72"/>
        <v>-11044.009747242209</v>
      </c>
      <c r="AD300" s="21">
        <f t="shared" si="72"/>
        <v>-11112.741161476579</v>
      </c>
      <c r="AE300" s="21">
        <f t="shared" si="72"/>
        <v>-11121.207396703972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-7915.9417760715951</v>
      </c>
      <c r="D301" s="21">
        <f t="shared" si="73"/>
        <v>-8156.3825876231294</v>
      </c>
      <c r="E301" s="21">
        <f t="shared" si="73"/>
        <v>-8430.099243814484</v>
      </c>
      <c r="F301" s="21">
        <f t="shared" si="73"/>
        <v>-8692.4787638872331</v>
      </c>
      <c r="G301" s="21">
        <f t="shared" si="73"/>
        <v>-8970.4296651309069</v>
      </c>
      <c r="H301" s="21">
        <f t="shared" si="73"/>
        <v>-9278.504594081136</v>
      </c>
      <c r="I301" s="21">
        <f t="shared" si="73"/>
        <v>-9536.2881772847177</v>
      </c>
      <c r="J301" s="21">
        <f t="shared" si="73"/>
        <v>-9749.466596142016</v>
      </c>
      <c r="K301" s="21">
        <f t="shared" si="73"/>
        <v>-9952.7160152456891</v>
      </c>
      <c r="L301" s="21">
        <f t="shared" si="73"/>
        <v>-10096.680800454065</v>
      </c>
      <c r="M301" s="21">
        <f t="shared" si="73"/>
        <v>-10273.47877680992</v>
      </c>
      <c r="N301" s="21">
        <f t="shared" si="73"/>
        <v>-10416.636247808627</v>
      </c>
      <c r="O301" s="21">
        <f t="shared" si="73"/>
        <v>-10575.371420764026</v>
      </c>
      <c r="P301" s="21">
        <f t="shared" si="73"/>
        <v>-10657.18919144686</v>
      </c>
      <c r="Q301" s="21">
        <f t="shared" si="73"/>
        <v>-10722.532837927367</v>
      </c>
      <c r="R301" s="21">
        <f t="shared" si="73"/>
        <v>-10768.263912793489</v>
      </c>
      <c r="S301" s="21">
        <f t="shared" si="73"/>
        <v>-10843.922358918257</v>
      </c>
      <c r="T301" s="21">
        <f t="shared" si="73"/>
        <v>-10881.852383418982</v>
      </c>
      <c r="U301" s="21">
        <f t="shared" si="73"/>
        <v>-10974.576043203775</v>
      </c>
      <c r="V301" s="21">
        <f t="shared" si="73"/>
        <v>-10979.59828399065</v>
      </c>
      <c r="W301" s="21">
        <f t="shared" si="73"/>
        <v>-10988.469867648626</v>
      </c>
      <c r="X301" s="21">
        <f t="shared" si="73"/>
        <v>-11003.28981769064</v>
      </c>
      <c r="Y301" s="21">
        <f t="shared" si="73"/>
        <v>-11002.999353222986</v>
      </c>
      <c r="Z301" s="21">
        <f t="shared" si="73"/>
        <v>-11006.805603336652</v>
      </c>
      <c r="AA301" s="21">
        <f t="shared" si="73"/>
        <v>-11010.415917507471</v>
      </c>
      <c r="AB301" s="21">
        <f t="shared" si="73"/>
        <v>-11018.414887001103</v>
      </c>
      <c r="AC301" s="21">
        <f t="shared" si="73"/>
        <v>-11043.246285656824</v>
      </c>
      <c r="AD301" s="21">
        <f t="shared" si="73"/>
        <v>-11111.7944691107</v>
      </c>
      <c r="AE301" s="21">
        <f t="shared" si="73"/>
        <v>-11120.260704338094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-4417.639909970947</v>
      </c>
      <c r="D302" s="21">
        <f t="shared" si="74"/>
        <v>-4474.8503350940928</v>
      </c>
      <c r="E302" s="21">
        <f t="shared" si="74"/>
        <v>-4539.4237578892498</v>
      </c>
      <c r="F302" s="21">
        <f t="shared" si="74"/>
        <v>-4604.1443595797555</v>
      </c>
      <c r="G302" s="21">
        <f t="shared" si="74"/>
        <v>-4667.2057588752887</v>
      </c>
      <c r="H302" s="21">
        <f t="shared" si="74"/>
        <v>-4722.3979826253208</v>
      </c>
      <c r="I302" s="21">
        <f t="shared" si="74"/>
        <v>-4775.1458452304778</v>
      </c>
      <c r="J302" s="21">
        <f t="shared" si="74"/>
        <v>-4817.6842728561796</v>
      </c>
      <c r="K302" s="21">
        <f t="shared" si="74"/>
        <v>-4855.0433348952729</v>
      </c>
      <c r="L302" s="21">
        <f t="shared" si="74"/>
        <v>-4881.7364646411488</v>
      </c>
      <c r="M302" s="21">
        <f t="shared" si="74"/>
        <v>-4903.0055670197762</v>
      </c>
      <c r="N302" s="21">
        <f t="shared" si="74"/>
        <v>-4922.9974586703538</v>
      </c>
      <c r="O302" s="21">
        <f t="shared" si="74"/>
        <v>-4954.8065072664867</v>
      </c>
      <c r="P302" s="21">
        <f t="shared" si="74"/>
        <v>-4963.9493235035061</v>
      </c>
      <c r="Q302" s="21">
        <f t="shared" si="74"/>
        <v>-4964.411606345423</v>
      </c>
      <c r="R302" s="21">
        <f t="shared" si="74"/>
        <v>-4961.0219861854312</v>
      </c>
      <c r="S302" s="21">
        <f t="shared" si="74"/>
        <v>-4955.8972475249047</v>
      </c>
      <c r="T302" s="21">
        <f t="shared" si="74"/>
        <v>-4951.3966452622553</v>
      </c>
      <c r="U302" s="21">
        <f t="shared" si="74"/>
        <v>-4969.0285040696981</v>
      </c>
      <c r="V302" s="21">
        <f t="shared" si="74"/>
        <v>-4949.9506147555749</v>
      </c>
      <c r="W302" s="21">
        <f t="shared" si="74"/>
        <v>-4929.8054413462851</v>
      </c>
      <c r="X302" s="21">
        <f t="shared" si="74"/>
        <v>-4908.819931543133</v>
      </c>
      <c r="Y302" s="21">
        <f t="shared" si="74"/>
        <v>-4887.125385587663</v>
      </c>
      <c r="Z302" s="21">
        <f t="shared" si="74"/>
        <v>-4865.7017910057384</v>
      </c>
      <c r="AA302" s="21">
        <f t="shared" si="74"/>
        <v>-4844.4926809377848</v>
      </c>
      <c r="AB302" s="21">
        <f t="shared" si="74"/>
        <v>-4823.0728480674061</v>
      </c>
      <c r="AC302" s="21">
        <f t="shared" si="74"/>
        <v>-4801.4554247887518</v>
      </c>
      <c r="AD302" s="21">
        <f t="shared" si="74"/>
        <v>-4780.4174434627321</v>
      </c>
      <c r="AE302" s="21">
        <f t="shared" si="74"/>
        <v>-4758.9794112436221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-133.82237541330025</v>
      </c>
      <c r="D304" s="35">
        <v>-133.82237541330016</v>
      </c>
      <c r="E304" s="35">
        <v>-133.82237541330016</v>
      </c>
      <c r="F304" s="35">
        <v>-133.82237541330016</v>
      </c>
      <c r="G304" s="35">
        <v>-133.82237541330014</v>
      </c>
      <c r="H304" s="35">
        <v>-133.82237541330014</v>
      </c>
      <c r="I304" s="35">
        <v>-133.82237541330016</v>
      </c>
      <c r="J304" s="35">
        <v>-133.82237541330022</v>
      </c>
      <c r="K304" s="35">
        <v>-133.82237541330022</v>
      </c>
      <c r="L304" s="35">
        <v>-133.82237541330025</v>
      </c>
      <c r="M304" s="35">
        <v>-133.82237541330025</v>
      </c>
      <c r="N304" s="35">
        <v>-133.82237541330022</v>
      </c>
      <c r="O304" s="35">
        <v>-133.82237541330025</v>
      </c>
      <c r="P304" s="35">
        <v>-133.82237541330022</v>
      </c>
      <c r="Q304" s="35">
        <v>-133.82237541330022</v>
      </c>
      <c r="R304" s="35">
        <v>-133.82237541330025</v>
      </c>
      <c r="S304" s="35">
        <v>-133.82237541330016</v>
      </c>
      <c r="T304" s="35">
        <v>-133.82237541330022</v>
      </c>
      <c r="U304" s="35">
        <v>-133.82237541330014</v>
      </c>
      <c r="V304" s="35">
        <v>-133.82237541330011</v>
      </c>
      <c r="W304" s="35">
        <v>-133.82237541330016</v>
      </c>
      <c r="X304" s="35">
        <v>-133.82237541330014</v>
      </c>
      <c r="Y304" s="35">
        <v>-133.82237541330016</v>
      </c>
      <c r="Z304" s="35">
        <v>-133.82237541330025</v>
      </c>
      <c r="AA304" s="35">
        <v>-133.82237541330025</v>
      </c>
      <c r="AB304" s="35">
        <v>-133.82237541330025</v>
      </c>
      <c r="AC304" s="35">
        <v>-133.82237541330025</v>
      </c>
      <c r="AD304" s="35">
        <v>-133.82237541325503</v>
      </c>
      <c r="AE304" s="35">
        <v>-133.82237541325509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-3126.7178384733988</v>
      </c>
      <c r="D308" s="35">
        <v>-3149.5458029393635</v>
      </c>
      <c r="E308" s="35">
        <v>-3172.865994133625</v>
      </c>
      <c r="F308" s="35">
        <v>-3191.8012825244814</v>
      </c>
      <c r="G308" s="35">
        <v>-3208.1818733900309</v>
      </c>
      <c r="H308" s="35">
        <v>-3219.3632611914272</v>
      </c>
      <c r="I308" s="35">
        <v>-3231.3246226518386</v>
      </c>
      <c r="J308" s="35">
        <v>-3237.8427504807482</v>
      </c>
      <c r="K308" s="35">
        <v>-3244.8927148840912</v>
      </c>
      <c r="L308" s="35">
        <v>-3248.1290909681943</v>
      </c>
      <c r="M308" s="35">
        <v>-3250.7349364642455</v>
      </c>
      <c r="N308" s="35">
        <v>-3255.4756690447798</v>
      </c>
      <c r="O308" s="35">
        <v>-3274.7448799029398</v>
      </c>
      <c r="P308" s="35">
        <v>-3272.2557528419761</v>
      </c>
      <c r="Q308" s="35">
        <v>-3263.6633820193733</v>
      </c>
      <c r="R308" s="35">
        <v>-3251.324124668914</v>
      </c>
      <c r="S308" s="35">
        <v>-3237.0505789299937</v>
      </c>
      <c r="T308" s="35">
        <v>-3220.3794749390963</v>
      </c>
      <c r="U308" s="35">
        <v>-3203.0171184219566</v>
      </c>
      <c r="V308" s="35">
        <v>-3183.4639303907948</v>
      </c>
      <c r="W308" s="35">
        <v>-3163.1918460347561</v>
      </c>
      <c r="X308" s="35">
        <v>-3142.7903521029434</v>
      </c>
      <c r="Y308" s="35">
        <v>-3122.0753417282931</v>
      </c>
      <c r="Z308" s="35">
        <v>-3101.8982251128923</v>
      </c>
      <c r="AA308" s="35">
        <v>-3082.1685414922586</v>
      </c>
      <c r="AB308" s="35">
        <v>-3062.4691350434191</v>
      </c>
      <c r="AC308" s="35">
        <v>-3043.2313558660371</v>
      </c>
      <c r="AD308" s="35">
        <v>-3024.9152206197909</v>
      </c>
      <c r="AE308" s="35">
        <v>-3006.6955503897443</v>
      </c>
    </row>
    <row r="309" spans="1:31" x14ac:dyDescent="0.2">
      <c r="A309" s="9" t="s">
        <v>567</v>
      </c>
      <c r="B309" s="4" t="s">
        <v>747</v>
      </c>
      <c r="C309" s="35">
        <v>-1157.0996960842476</v>
      </c>
      <c r="D309" s="35">
        <v>-1191.482156741429</v>
      </c>
      <c r="E309" s="35">
        <v>-1232.7353883423252</v>
      </c>
      <c r="F309" s="35">
        <v>-1278.5207016419738</v>
      </c>
      <c r="G309" s="35">
        <v>-1325.2015100719577</v>
      </c>
      <c r="H309" s="35">
        <v>-1369.2123460205933</v>
      </c>
      <c r="I309" s="35">
        <v>-1409.9988471653392</v>
      </c>
      <c r="J309" s="35">
        <v>-1446.0191469621313</v>
      </c>
      <c r="K309" s="35">
        <v>-1476.3282445978814</v>
      </c>
      <c r="L309" s="35">
        <v>-1499.7849982596545</v>
      </c>
      <c r="M309" s="35">
        <v>-1518.4482551422311</v>
      </c>
      <c r="N309" s="35">
        <v>-1533.6994142122735</v>
      </c>
      <c r="O309" s="35">
        <v>-1546.2392519502469</v>
      </c>
      <c r="P309" s="35">
        <v>-1557.8711952482304</v>
      </c>
      <c r="Q309" s="35">
        <v>-1566.9258489127494</v>
      </c>
      <c r="R309" s="35">
        <v>-1575.8754861032171</v>
      </c>
      <c r="S309" s="35">
        <v>-1585.0242931816113</v>
      </c>
      <c r="T309" s="35">
        <v>-1597.194794909859</v>
      </c>
      <c r="U309" s="35">
        <v>-1632.1890102344412</v>
      </c>
      <c r="V309" s="35">
        <v>-1632.6643089514805</v>
      </c>
      <c r="W309" s="35">
        <v>-1632.7912198982285</v>
      </c>
      <c r="X309" s="35">
        <v>-1632.2072040268895</v>
      </c>
      <c r="Y309" s="35">
        <v>-1631.2276684460701</v>
      </c>
      <c r="Z309" s="35">
        <v>-1629.9811904795463</v>
      </c>
      <c r="AA309" s="35">
        <v>-1628.5017640322264</v>
      </c>
      <c r="AB309" s="35">
        <v>-1626.7813376106872</v>
      </c>
      <c r="AC309" s="35">
        <v>-1624.4016935094144</v>
      </c>
      <c r="AD309" s="35">
        <v>-1621.6798474296863</v>
      </c>
      <c r="AE309" s="35">
        <v>-1618.4614854406225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-115.77112699309723</v>
      </c>
      <c r="D315" s="21">
        <f t="shared" si="75"/>
        <v>-222.21790740118706</v>
      </c>
      <c r="E315" s="21">
        <f t="shared" si="75"/>
        <v>-343.56566391311782</v>
      </c>
      <c r="F315" s="21">
        <f t="shared" si="75"/>
        <v>-453.60117821048829</v>
      </c>
      <c r="G315" s="21">
        <f t="shared" si="75"/>
        <v>-587.26915546651492</v>
      </c>
      <c r="H315" s="21">
        <f t="shared" si="75"/>
        <v>-770.96740887996748</v>
      </c>
      <c r="I315" s="21">
        <f t="shared" si="75"/>
        <v>-916.43284805780775</v>
      </c>
      <c r="J315" s="21">
        <f t="shared" si="75"/>
        <v>-1040.1727070162706</v>
      </c>
      <c r="K315" s="21">
        <f t="shared" si="75"/>
        <v>-1169.0872678636169</v>
      </c>
      <c r="L315" s="21">
        <f t="shared" si="75"/>
        <v>-1256.8511131735572</v>
      </c>
      <c r="M315" s="21">
        <f t="shared" si="75"/>
        <v>-1390.3945857511098</v>
      </c>
      <c r="N315" s="21">
        <f t="shared" si="75"/>
        <v>-1496.3034420747558</v>
      </c>
      <c r="O315" s="21">
        <f t="shared" si="75"/>
        <v>-1607.0309988351967</v>
      </c>
      <c r="P315" s="21">
        <f t="shared" si="75"/>
        <v>-1667.0218930428302</v>
      </c>
      <c r="Q315" s="21">
        <f t="shared" si="75"/>
        <v>-1721.3951896411515</v>
      </c>
      <c r="R315" s="21">
        <f t="shared" si="75"/>
        <v>-1759.5062930384415</v>
      </c>
      <c r="S315" s="21">
        <f t="shared" si="75"/>
        <v>-1825.044722238754</v>
      </c>
      <c r="T315" s="21">
        <f t="shared" si="75"/>
        <v>-1846.853149297594</v>
      </c>
      <c r="U315" s="21">
        <f t="shared" si="75"/>
        <v>-1889.2059077111637</v>
      </c>
      <c r="V315" s="21">
        <f t="shared" si="75"/>
        <v>-1915.1590869523618</v>
      </c>
      <c r="W315" s="21">
        <f t="shared" si="75"/>
        <v>-1946.2972742449585</v>
      </c>
      <c r="X315" s="21">
        <f t="shared" si="75"/>
        <v>-1985.6000586274549</v>
      </c>
      <c r="Y315" s="21">
        <f t="shared" si="75"/>
        <v>-2011.9921090499549</v>
      </c>
      <c r="Z315" s="21">
        <f t="shared" si="75"/>
        <v>-2042.5939489674415</v>
      </c>
      <c r="AA315" s="21">
        <f t="shared" si="75"/>
        <v>-2073.565573507643</v>
      </c>
      <c r="AB315" s="21">
        <f t="shared" si="75"/>
        <v>-2109.6543116363664</v>
      </c>
      <c r="AC315" s="21">
        <f t="shared" si="75"/>
        <v>-2162.9770737766598</v>
      </c>
      <c r="AD315" s="21">
        <f t="shared" si="75"/>
        <v>-2260.1875827572794</v>
      </c>
      <c r="AE315" s="21">
        <f t="shared" si="75"/>
        <v>-2298.4788204658034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-0.20652683055833315</v>
      </c>
      <c r="D317" s="35">
        <v>-0.4130536611166663</v>
      </c>
      <c r="E317" s="35">
        <v>-0.61958049167499951</v>
      </c>
      <c r="F317" s="35">
        <v>-0.61958049167499951</v>
      </c>
      <c r="G317" s="35">
        <v>-0.61958049167499951</v>
      </c>
      <c r="H317" s="35">
        <v>-0.61958049167499951</v>
      </c>
      <c r="I317" s="35">
        <v>-0.61958049167499951</v>
      </c>
      <c r="J317" s="35">
        <v>-0.61958049167499951</v>
      </c>
      <c r="K317" s="35">
        <v>-0.61958049167499951</v>
      </c>
      <c r="L317" s="35">
        <v>-0.61958049167499951</v>
      </c>
      <c r="M317" s="35">
        <v>-0.61958049167499951</v>
      </c>
      <c r="N317" s="35">
        <v>-0.61958049167499951</v>
      </c>
      <c r="O317" s="35">
        <v>-0.61958049167499951</v>
      </c>
      <c r="P317" s="35">
        <v>-0.61958049167499951</v>
      </c>
      <c r="Q317" s="35">
        <v>-0.61958049167499951</v>
      </c>
      <c r="R317" s="35">
        <v>-0.61958049167499951</v>
      </c>
      <c r="S317" s="35">
        <v>-0.61958049167499951</v>
      </c>
      <c r="T317" s="35">
        <v>-0.61958049167499951</v>
      </c>
      <c r="U317" s="35">
        <v>-0.61958049167499951</v>
      </c>
      <c r="V317" s="35">
        <v>-0.61958049167499951</v>
      </c>
      <c r="W317" s="35">
        <v>-0.61958049167499951</v>
      </c>
      <c r="X317" s="35">
        <v>-5.5161438925489348</v>
      </c>
      <c r="Y317" s="35">
        <v>-5.6708512638035407</v>
      </c>
      <c r="Z317" s="35">
        <v>-5.6708512638035407</v>
      </c>
      <c r="AA317" s="35">
        <v>-5.7797472290070262</v>
      </c>
      <c r="AB317" s="35">
        <v>-6.5397659654616911</v>
      </c>
      <c r="AC317" s="35">
        <v>-9.9493361863156267</v>
      </c>
      <c r="AD317" s="35">
        <v>-12.593480422787552</v>
      </c>
      <c r="AE317" s="35">
        <v>-15.237624659259478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-115.2965357433999</v>
      </c>
      <c r="D321" s="35">
        <v>-220.50529673792909</v>
      </c>
      <c r="E321" s="35">
        <v>-340.16958345519856</v>
      </c>
      <c r="F321" s="35">
        <v>-447.76472131356695</v>
      </c>
      <c r="G321" s="35">
        <v>-579.64054240983694</v>
      </c>
      <c r="H321" s="35">
        <v>-760.99894982461706</v>
      </c>
      <c r="I321" s="35">
        <v>-903.93308278017707</v>
      </c>
      <c r="J321" s="35">
        <v>-1024.5425243572151</v>
      </c>
      <c r="K321" s="35">
        <v>-1145.7231778995617</v>
      </c>
      <c r="L321" s="35">
        <v>-1231.1086237869631</v>
      </c>
      <c r="M321" s="35">
        <v>-1361.1209646479369</v>
      </c>
      <c r="N321" s="35">
        <v>-1459.1717083075559</v>
      </c>
      <c r="O321" s="35">
        <v>-1567.1892157228103</v>
      </c>
      <c r="P321" s="35">
        <v>-1622.6465389281182</v>
      </c>
      <c r="Q321" s="35">
        <v>-1675.5679749071987</v>
      </c>
      <c r="R321" s="35">
        <v>-1711.0858703412159</v>
      </c>
      <c r="S321" s="35">
        <v>-1775.0058362997643</v>
      </c>
      <c r="T321" s="35">
        <v>-1796.7785750522871</v>
      </c>
      <c r="U321" s="35">
        <v>-1832.6959069570757</v>
      </c>
      <c r="V321" s="35">
        <v>-1858.6340066322243</v>
      </c>
      <c r="W321" s="35">
        <v>-1887.3406641645679</v>
      </c>
      <c r="X321" s="35">
        <v>-1921.3583349943165</v>
      </c>
      <c r="Y321" s="35">
        <v>-1947.5956780455617</v>
      </c>
      <c r="Z321" s="35">
        <v>-1977.6809925606346</v>
      </c>
      <c r="AA321" s="35">
        <v>-2008.187340724664</v>
      </c>
      <c r="AB321" s="35">
        <v>-2043.327062889113</v>
      </c>
      <c r="AC321" s="35">
        <v>-2092.6005796167351</v>
      </c>
      <c r="AD321" s="35">
        <v>-2185.1738781161271</v>
      </c>
      <c r="AE321" s="35">
        <v>-2218.4458896701713</v>
      </c>
    </row>
    <row r="322" spans="1:31" x14ac:dyDescent="0.2">
      <c r="A322" s="9" t="s">
        <v>585</v>
      </c>
      <c r="B322" s="4" t="s">
        <v>747</v>
      </c>
      <c r="C322" s="35">
        <v>-0.26806441913899559</v>
      </c>
      <c r="D322" s="35">
        <v>-1.2995570021413072</v>
      </c>
      <c r="E322" s="35">
        <v>-2.776499966244272</v>
      </c>
      <c r="F322" s="35">
        <v>-5.2168764052463787</v>
      </c>
      <c r="G322" s="35">
        <v>-7.0090325650029408</v>
      </c>
      <c r="H322" s="35">
        <v>-9.3488785636754059</v>
      </c>
      <c r="I322" s="35">
        <v>-11.880184785955676</v>
      </c>
      <c r="J322" s="35">
        <v>-15.010602167380458</v>
      </c>
      <c r="K322" s="35">
        <v>-22.744509472380294</v>
      </c>
      <c r="L322" s="35">
        <v>-25.122908894919178</v>
      </c>
      <c r="M322" s="35">
        <v>-28.654040611497926</v>
      </c>
      <c r="N322" s="35">
        <v>-36.512153275525037</v>
      </c>
      <c r="O322" s="35">
        <v>-39.222202620711407</v>
      </c>
      <c r="P322" s="35">
        <v>-43.7557736230372</v>
      </c>
      <c r="Q322" s="35">
        <v>-45.207634242277919</v>
      </c>
      <c r="R322" s="35">
        <v>-47.336366316258136</v>
      </c>
      <c r="S322" s="35">
        <v>-47.779705558111871</v>
      </c>
      <c r="T322" s="35">
        <v>-47.815393864428891</v>
      </c>
      <c r="U322" s="35">
        <v>-48.111958663401339</v>
      </c>
      <c r="V322" s="35">
        <v>-48.12703822945079</v>
      </c>
      <c r="W322" s="35">
        <v>-50.558567989703889</v>
      </c>
      <c r="X322" s="35">
        <v>-50.94711814157796</v>
      </c>
      <c r="Y322" s="35">
        <v>-50.94711814157796</v>
      </c>
      <c r="Z322" s="35">
        <v>-51.463643543991672</v>
      </c>
      <c r="AA322" s="35">
        <v>-51.820023954960256</v>
      </c>
      <c r="AB322" s="35">
        <v>-52.009021182779989</v>
      </c>
      <c r="AC322" s="35">
        <v>-52.648696374597506</v>
      </c>
      <c r="AD322" s="35">
        <v>-54.641762619352868</v>
      </c>
      <c r="AE322" s="35">
        <v>-57.016844537360875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-0.46447588929264616</v>
      </c>
      <c r="S327" s="35">
        <v>-1.6395998892030408</v>
      </c>
      <c r="T327" s="35">
        <v>-1.6395998892030408</v>
      </c>
      <c r="U327" s="35">
        <v>-7.7784615990116226</v>
      </c>
      <c r="V327" s="35">
        <v>-7.7784615990116226</v>
      </c>
      <c r="W327" s="35">
        <v>-7.7784615990116226</v>
      </c>
      <c r="X327" s="35">
        <v>-7.7784615990116226</v>
      </c>
      <c r="Y327" s="35">
        <v>-7.7784615990116226</v>
      </c>
      <c r="Z327" s="35">
        <v>-7.7784615990116226</v>
      </c>
      <c r="AA327" s="35">
        <v>-7.7784615990116226</v>
      </c>
      <c r="AB327" s="35">
        <v>-7.7784615990116226</v>
      </c>
      <c r="AC327" s="35">
        <v>-7.7784615990116226</v>
      </c>
      <c r="AD327" s="35">
        <v>-7.7784615990116226</v>
      </c>
      <c r="AE327" s="35">
        <v>-7.7784615990116226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-3382.5307391075507</v>
      </c>
      <c r="D328" s="21">
        <f t="shared" si="76"/>
        <v>-3459.3143451278488</v>
      </c>
      <c r="E328" s="21">
        <f t="shared" si="76"/>
        <v>-3547.1098220121171</v>
      </c>
      <c r="F328" s="21">
        <f t="shared" si="76"/>
        <v>-3634.7332260969888</v>
      </c>
      <c r="G328" s="21">
        <f t="shared" si="76"/>
        <v>-3715.9547507891029</v>
      </c>
      <c r="H328" s="21">
        <f t="shared" si="76"/>
        <v>-3785.1392025758469</v>
      </c>
      <c r="I328" s="21">
        <f t="shared" si="76"/>
        <v>-3844.7094839964329</v>
      </c>
      <c r="J328" s="21">
        <f t="shared" si="76"/>
        <v>-3891.6096162695658</v>
      </c>
      <c r="K328" s="21">
        <f t="shared" si="76"/>
        <v>-3928.5854124867992</v>
      </c>
      <c r="L328" s="21">
        <f t="shared" si="76"/>
        <v>-3958.0932226393593</v>
      </c>
      <c r="M328" s="21">
        <f t="shared" si="76"/>
        <v>-3980.078624039033</v>
      </c>
      <c r="N328" s="21">
        <f t="shared" si="76"/>
        <v>-3997.335347063517</v>
      </c>
      <c r="O328" s="21">
        <f t="shared" si="76"/>
        <v>-4013.5339146623428</v>
      </c>
      <c r="P328" s="21">
        <f t="shared" si="76"/>
        <v>-4026.2179749005236</v>
      </c>
      <c r="Q328" s="21">
        <f t="shared" si="76"/>
        <v>-4036.7260419407917</v>
      </c>
      <c r="R328" s="21">
        <f t="shared" si="76"/>
        <v>-4047.7356335696168</v>
      </c>
      <c r="S328" s="21">
        <f t="shared" si="76"/>
        <v>-4062.9803891545976</v>
      </c>
      <c r="T328" s="21">
        <f t="shared" si="76"/>
        <v>-4083.6025888591316</v>
      </c>
      <c r="U328" s="21">
        <f t="shared" si="76"/>
        <v>-4116.3416314229135</v>
      </c>
      <c r="V328" s="21">
        <f t="shared" si="76"/>
        <v>-4114.4885822827137</v>
      </c>
      <c r="W328" s="21">
        <f t="shared" si="76"/>
        <v>-4112.3671520573835</v>
      </c>
      <c r="X328" s="21">
        <f t="shared" si="76"/>
        <v>-4108.8698275200522</v>
      </c>
      <c r="Y328" s="21">
        <f t="shared" si="76"/>
        <v>-4103.8818585853687</v>
      </c>
      <c r="Z328" s="21">
        <f t="shared" si="76"/>
        <v>-4098.5098633634725</v>
      </c>
      <c r="AA328" s="21">
        <f t="shared" si="76"/>
        <v>-4092.3576630620423</v>
      </c>
      <c r="AB328" s="21">
        <f t="shared" si="76"/>
        <v>-4085.6877272973306</v>
      </c>
      <c r="AC328" s="21">
        <f t="shared" si="76"/>
        <v>-4078.8137870914134</v>
      </c>
      <c r="AD328" s="21">
        <f t="shared" si="76"/>
        <v>-4071.1894428906894</v>
      </c>
      <c r="AE328" s="21">
        <f t="shared" si="76"/>
        <v>-4062.8024726286681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-977.2363800873967</v>
      </c>
      <c r="D330" s="35">
        <v>-977.2363800873967</v>
      </c>
      <c r="E330" s="35">
        <v>-977.2363800873967</v>
      </c>
      <c r="F330" s="35">
        <v>-977.2363800873967</v>
      </c>
      <c r="G330" s="35">
        <v>-977.2363800873967</v>
      </c>
      <c r="H330" s="35">
        <v>-977.2363800873967</v>
      </c>
      <c r="I330" s="35">
        <v>-977.2363800873967</v>
      </c>
      <c r="J330" s="35">
        <v>-977.23638008739613</v>
      </c>
      <c r="K330" s="35">
        <v>-977.23638008739613</v>
      </c>
      <c r="L330" s="35">
        <v>-977.23638008739613</v>
      </c>
      <c r="M330" s="35">
        <v>-977.23638008739613</v>
      </c>
      <c r="N330" s="35">
        <v>-977.23638008739613</v>
      </c>
      <c r="O330" s="35">
        <v>-977.23638008739613</v>
      </c>
      <c r="P330" s="35">
        <v>-977.23638008739613</v>
      </c>
      <c r="Q330" s="35">
        <v>-977.23638008739613</v>
      </c>
      <c r="R330" s="35">
        <v>-977.23638008739613</v>
      </c>
      <c r="S330" s="35">
        <v>-977.23638008739613</v>
      </c>
      <c r="T330" s="35">
        <v>-977.23638008739613</v>
      </c>
      <c r="U330" s="35">
        <v>-977.23638008739613</v>
      </c>
      <c r="V330" s="35">
        <v>-977.23638008739613</v>
      </c>
      <c r="W330" s="35">
        <v>-977.23638008739613</v>
      </c>
      <c r="X330" s="35">
        <v>-977.23638008739613</v>
      </c>
      <c r="Y330" s="35">
        <v>-977.23638008739613</v>
      </c>
      <c r="Z330" s="35">
        <v>-977.23638008739613</v>
      </c>
      <c r="AA330" s="35">
        <v>-977.23638008739613</v>
      </c>
      <c r="AB330" s="35">
        <v>-977.23638008739613</v>
      </c>
      <c r="AC330" s="35">
        <v>-977.23638008739613</v>
      </c>
      <c r="AD330" s="35">
        <v>-977.23638008733758</v>
      </c>
      <c r="AE330" s="35">
        <v>-977.23638008733701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-567.67643132002502</v>
      </c>
      <c r="D334" s="35">
        <v>-571.28943071818105</v>
      </c>
      <c r="E334" s="35">
        <v>-574.34204370446787</v>
      </c>
      <c r="F334" s="35">
        <v>-576.37750017233793</v>
      </c>
      <c r="G334" s="35">
        <v>-578.20228588765258</v>
      </c>
      <c r="H334" s="35">
        <v>-579.04457501295337</v>
      </c>
      <c r="I334" s="35">
        <v>-579.9876200075978</v>
      </c>
      <c r="J334" s="35">
        <v>-580.88084698321961</v>
      </c>
      <c r="K334" s="35">
        <v>-581.04983116481151</v>
      </c>
      <c r="L334" s="35">
        <v>-581.48281280364904</v>
      </c>
      <c r="M334" s="35">
        <v>-581.08318624060678</v>
      </c>
      <c r="N334" s="35">
        <v>-580.27662968776872</v>
      </c>
      <c r="O334" s="35">
        <v>-579.48217557352996</v>
      </c>
      <c r="P334" s="35">
        <v>-578.27792175259003</v>
      </c>
      <c r="Q334" s="35">
        <v>-576.23123515670636</v>
      </c>
      <c r="R334" s="35">
        <v>-574.02558431552438</v>
      </c>
      <c r="S334" s="35">
        <v>-571.55692640483903</v>
      </c>
      <c r="T334" s="35">
        <v>-568.97813179719219</v>
      </c>
      <c r="U334" s="35">
        <v>-566.25494159807886</v>
      </c>
      <c r="V334" s="35">
        <v>-563.34102057317079</v>
      </c>
      <c r="W334" s="35">
        <v>-560.46637518003047</v>
      </c>
      <c r="X334" s="35">
        <v>-557.17152289234821</v>
      </c>
      <c r="Y334" s="35">
        <v>-553.78089942351778</v>
      </c>
      <c r="Z334" s="35">
        <v>-550.48003663560712</v>
      </c>
      <c r="AA334" s="35">
        <v>-547.04745288470781</v>
      </c>
      <c r="AB334" s="35">
        <v>-543.57728725272386</v>
      </c>
      <c r="AC334" s="35">
        <v>-540.20724750889417</v>
      </c>
      <c r="AD334" s="35">
        <v>-536.91211722777996</v>
      </c>
      <c r="AE334" s="35">
        <v>-533.6250760238114</v>
      </c>
    </row>
    <row r="335" spans="1:31" x14ac:dyDescent="0.2">
      <c r="A335" s="9" t="s">
        <v>766</v>
      </c>
      <c r="B335" s="4" t="s">
        <v>747</v>
      </c>
      <c r="C335" s="35">
        <v>-1833.9853105036607</v>
      </c>
      <c r="D335" s="35">
        <v>-1907.1268320732363</v>
      </c>
      <c r="E335" s="35">
        <v>-1991.8741413264993</v>
      </c>
      <c r="F335" s="35">
        <v>-2077.4526830128902</v>
      </c>
      <c r="G335" s="35">
        <v>-2156.8542309459035</v>
      </c>
      <c r="H335" s="35">
        <v>-2225.1981903436676</v>
      </c>
      <c r="I335" s="35">
        <v>-2283.8325094600336</v>
      </c>
      <c r="J335" s="35">
        <v>-2329.8454611054281</v>
      </c>
      <c r="K335" s="35">
        <v>-2366.6555997358219</v>
      </c>
      <c r="L335" s="35">
        <v>-2395.736184391862</v>
      </c>
      <c r="M335" s="35">
        <v>-2418.1257369897853</v>
      </c>
      <c r="N335" s="35">
        <v>-2436.1897048528176</v>
      </c>
      <c r="O335" s="35">
        <v>-2453.1864351099562</v>
      </c>
      <c r="P335" s="35">
        <v>-2467.0765007397499</v>
      </c>
      <c r="Q335" s="35">
        <v>-2479.6359316634539</v>
      </c>
      <c r="R335" s="35">
        <v>-2492.8537866289416</v>
      </c>
      <c r="S335" s="35">
        <v>-2510.5685833389894</v>
      </c>
      <c r="T335" s="35">
        <v>-2533.7742254081891</v>
      </c>
      <c r="U335" s="35">
        <v>-2569.2379761533016</v>
      </c>
      <c r="V335" s="35">
        <v>-2570.308552402405</v>
      </c>
      <c r="W335" s="35">
        <v>-2571.0691274939354</v>
      </c>
      <c r="X335" s="35">
        <v>-2570.8749888865432</v>
      </c>
      <c r="Y335" s="35">
        <v>-2569.2886615852003</v>
      </c>
      <c r="Z335" s="35">
        <v>-2567.2281152564033</v>
      </c>
      <c r="AA335" s="35">
        <v>-2564.5171669229353</v>
      </c>
      <c r="AB335" s="35">
        <v>-2561.3322135906615</v>
      </c>
      <c r="AC335" s="35">
        <v>-2557.837760843498</v>
      </c>
      <c r="AD335" s="35">
        <v>-2553.5239848816927</v>
      </c>
      <c r="AE335" s="35">
        <v>-2548.4316293536249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-3.6326171964684479</v>
      </c>
      <c r="D340" s="35">
        <v>-3.6617022490351587</v>
      </c>
      <c r="E340" s="35">
        <v>-3.6572568937532779</v>
      </c>
      <c r="F340" s="35">
        <v>-3.6666628243640371</v>
      </c>
      <c r="G340" s="35">
        <v>-3.6618538681500712</v>
      </c>
      <c r="H340" s="35">
        <v>-3.6600571318292578</v>
      </c>
      <c r="I340" s="35">
        <v>-3.652974441404734</v>
      </c>
      <c r="J340" s="35">
        <v>-3.646928093522261</v>
      </c>
      <c r="K340" s="35">
        <v>-3.6436014987699306</v>
      </c>
      <c r="L340" s="35">
        <v>-3.6378453564519337</v>
      </c>
      <c r="M340" s="35">
        <v>-3.6333207212445107</v>
      </c>
      <c r="N340" s="35">
        <v>-3.6326324355343589</v>
      </c>
      <c r="O340" s="35">
        <v>-3.628923891460349</v>
      </c>
      <c r="P340" s="35">
        <v>-3.6271723207872371</v>
      </c>
      <c r="Q340" s="35">
        <v>-3.6224950332352521</v>
      </c>
      <c r="R340" s="35">
        <v>-3.6198825377547643</v>
      </c>
      <c r="S340" s="35">
        <v>-3.6184993233731815</v>
      </c>
      <c r="T340" s="35">
        <v>-3.613851566354124</v>
      </c>
      <c r="U340" s="35">
        <v>-3.6123335841369069</v>
      </c>
      <c r="V340" s="35">
        <v>-3.6026292197408791</v>
      </c>
      <c r="W340" s="35">
        <v>-3.5952692960209767</v>
      </c>
      <c r="X340" s="35">
        <v>-3.5869356537651953</v>
      </c>
      <c r="Y340" s="35">
        <v>-3.5759174892542966</v>
      </c>
      <c r="Z340" s="35">
        <v>-3.5653313840655478</v>
      </c>
      <c r="AA340" s="35">
        <v>-3.5566631670033066</v>
      </c>
      <c r="AB340" s="35">
        <v>-3.5418463665491724</v>
      </c>
      <c r="AC340" s="35">
        <v>-3.5323986516251416</v>
      </c>
      <c r="AD340" s="35">
        <v>-3.5169606938795055</v>
      </c>
      <c r="AE340" s="35">
        <v>-3.5093871638945533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-5.6599222926072765E-3</v>
      </c>
      <c r="D341" s="21">
        <f t="shared" si="77"/>
        <v>-5.6599222926072765E-3</v>
      </c>
      <c r="E341" s="21">
        <f t="shared" si="77"/>
        <v>-5.6599222926072765E-3</v>
      </c>
      <c r="F341" s="21">
        <f t="shared" si="77"/>
        <v>-5.6599222926072765E-3</v>
      </c>
      <c r="G341" s="21">
        <f t="shared" si="77"/>
        <v>-5.6599222926072765E-3</v>
      </c>
      <c r="H341" s="21">
        <f t="shared" si="77"/>
        <v>-2.5655751507306594E-2</v>
      </c>
      <c r="I341" s="21">
        <f t="shared" si="77"/>
        <v>-5.1791499618833815E-2</v>
      </c>
      <c r="J341" s="21">
        <f t="shared" si="77"/>
        <v>-7.4379690547336327E-2</v>
      </c>
      <c r="K341" s="21">
        <f t="shared" si="77"/>
        <v>-9.3137159747623613E-2</v>
      </c>
      <c r="L341" s="21">
        <f t="shared" si="77"/>
        <v>-0.10579859085817132</v>
      </c>
      <c r="M341" s="21">
        <f t="shared" si="77"/>
        <v>-0.18776864032149665</v>
      </c>
      <c r="N341" s="21">
        <f t="shared" si="77"/>
        <v>-0.21978886060124683</v>
      </c>
      <c r="O341" s="21">
        <f t="shared" si="77"/>
        <v>-0.26288471562109916</v>
      </c>
      <c r="P341" s="21">
        <f t="shared" si="77"/>
        <v>-0.34333031165815686</v>
      </c>
      <c r="Q341" s="21">
        <f t="shared" si="77"/>
        <v>-0.43957772120249367</v>
      </c>
      <c r="R341" s="21">
        <f t="shared" si="77"/>
        <v>-0.51133231981054772</v>
      </c>
      <c r="S341" s="21">
        <f t="shared" si="77"/>
        <v>-0.54346746237035115</v>
      </c>
      <c r="T341" s="21">
        <f t="shared" si="77"/>
        <v>-0.52019570065963083</v>
      </c>
      <c r="U341" s="21">
        <f t="shared" si="77"/>
        <v>-0.49244197002684592</v>
      </c>
      <c r="V341" s="21">
        <f t="shared" si="77"/>
        <v>-0.51867298044892951</v>
      </c>
      <c r="W341" s="21">
        <f t="shared" si="77"/>
        <v>-0.56008809712300733</v>
      </c>
      <c r="X341" s="21">
        <f t="shared" si="77"/>
        <v>-0.56254456085913895</v>
      </c>
      <c r="Y341" s="21">
        <f t="shared" si="77"/>
        <v>-0.56254456085913895</v>
      </c>
      <c r="Z341" s="21">
        <f t="shared" si="77"/>
        <v>-0.59730855057515331</v>
      </c>
      <c r="AA341" s="21">
        <f t="shared" si="77"/>
        <v>-0.66160756626477313</v>
      </c>
      <c r="AB341" s="21">
        <f t="shared" si="77"/>
        <v>-0.61076926830820644</v>
      </c>
      <c r="AC341" s="21">
        <f t="shared" si="77"/>
        <v>-0.7634615853852581</v>
      </c>
      <c r="AD341" s="21">
        <f t="shared" si="77"/>
        <v>-0.9466923658777201</v>
      </c>
      <c r="AE341" s="21">
        <f t="shared" si="77"/>
        <v>-0.9466923658777201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-5.6599222926072765E-3</v>
      </c>
      <c r="D348" s="35">
        <v>-5.6599222926072765E-3</v>
      </c>
      <c r="E348" s="35">
        <v>-5.6599222926072765E-3</v>
      </c>
      <c r="F348" s="35">
        <v>-5.6599222926072765E-3</v>
      </c>
      <c r="G348" s="35">
        <v>-5.6599222926072765E-3</v>
      </c>
      <c r="H348" s="35">
        <v>-2.5655751507306594E-2</v>
      </c>
      <c r="I348" s="35">
        <v>-5.1791499618833815E-2</v>
      </c>
      <c r="J348" s="35">
        <v>-7.4379690547336327E-2</v>
      </c>
      <c r="K348" s="35">
        <v>-9.3137159747623613E-2</v>
      </c>
      <c r="L348" s="35">
        <v>-0.10579859085817132</v>
      </c>
      <c r="M348" s="35">
        <v>-0.18776864032149665</v>
      </c>
      <c r="N348" s="35">
        <v>-0.21978886060124683</v>
      </c>
      <c r="O348" s="35">
        <v>-0.26288471562109916</v>
      </c>
      <c r="P348" s="35">
        <v>-0.34333031165815686</v>
      </c>
      <c r="Q348" s="35">
        <v>-0.43957772120249367</v>
      </c>
      <c r="R348" s="35">
        <v>-0.51133231981054772</v>
      </c>
      <c r="S348" s="35">
        <v>-0.54346746237035115</v>
      </c>
      <c r="T348" s="35">
        <v>-0.52019570065963083</v>
      </c>
      <c r="U348" s="35">
        <v>-0.49244197002684592</v>
      </c>
      <c r="V348" s="35">
        <v>-0.51867298044892951</v>
      </c>
      <c r="W348" s="35">
        <v>-0.56008809712300733</v>
      </c>
      <c r="X348" s="35">
        <v>-0.56254456085913895</v>
      </c>
      <c r="Y348" s="35">
        <v>-0.56254456085913895</v>
      </c>
      <c r="Z348" s="35">
        <v>-0.59730855057515331</v>
      </c>
      <c r="AA348" s="35">
        <v>-0.66160756626477313</v>
      </c>
      <c r="AB348" s="35">
        <v>-0.61076926830820644</v>
      </c>
      <c r="AC348" s="35">
        <v>-0.7634615853852581</v>
      </c>
      <c r="AD348" s="35">
        <v>-0.9466923658777201</v>
      </c>
      <c r="AE348" s="35">
        <v>-0.9466923658777201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0</v>
      </c>
      <c r="D364" s="21">
        <f t="shared" si="83"/>
        <v>0</v>
      </c>
      <c r="E364" s="21">
        <f t="shared" si="83"/>
        <v>0</v>
      </c>
      <c r="F364" s="21">
        <f t="shared" si="83"/>
        <v>0</v>
      </c>
      <c r="G364" s="21">
        <f t="shared" si="83"/>
        <v>0</v>
      </c>
      <c r="H364" s="21">
        <f t="shared" si="83"/>
        <v>0</v>
      </c>
      <c r="I364" s="21">
        <f t="shared" si="83"/>
        <v>0</v>
      </c>
      <c r="J364" s="21">
        <f t="shared" si="83"/>
        <v>0</v>
      </c>
      <c r="K364" s="21">
        <f t="shared" si="83"/>
        <v>0</v>
      </c>
      <c r="L364" s="21">
        <f t="shared" si="83"/>
        <v>0</v>
      </c>
      <c r="M364" s="21">
        <f t="shared" si="83"/>
        <v>0</v>
      </c>
      <c r="N364" s="21">
        <f t="shared" si="83"/>
        <v>0</v>
      </c>
      <c r="O364" s="21">
        <f t="shared" si="83"/>
        <v>0</v>
      </c>
      <c r="P364" s="21">
        <f t="shared" si="83"/>
        <v>0</v>
      </c>
      <c r="Q364" s="21">
        <f t="shared" si="83"/>
        <v>0</v>
      </c>
      <c r="R364" s="21">
        <f t="shared" si="83"/>
        <v>0</v>
      </c>
      <c r="S364" s="21">
        <f t="shared" si="83"/>
        <v>0</v>
      </c>
      <c r="T364" s="21">
        <f t="shared" si="83"/>
        <v>0</v>
      </c>
      <c r="U364" s="21">
        <f t="shared" si="83"/>
        <v>0</v>
      </c>
      <c r="V364" s="21">
        <f t="shared" si="83"/>
        <v>0</v>
      </c>
      <c r="W364" s="21">
        <f t="shared" si="83"/>
        <v>0</v>
      </c>
      <c r="X364" s="21">
        <f t="shared" si="83"/>
        <v>0</v>
      </c>
      <c r="Y364" s="21">
        <f t="shared" si="83"/>
        <v>0</v>
      </c>
      <c r="Z364" s="21">
        <f t="shared" si="83"/>
        <v>0</v>
      </c>
      <c r="AA364" s="21">
        <f t="shared" si="83"/>
        <v>0</v>
      </c>
      <c r="AB364" s="21">
        <f t="shared" si="83"/>
        <v>0</v>
      </c>
      <c r="AC364" s="21">
        <f t="shared" si="83"/>
        <v>0</v>
      </c>
      <c r="AD364" s="21">
        <f t="shared" si="83"/>
        <v>0</v>
      </c>
      <c r="AE364" s="21">
        <f t="shared" si="8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-0.55442817483040019</v>
      </c>
      <c r="D367" s="21">
        <f t="shared" si="84"/>
        <v>-0.5568846385665317</v>
      </c>
      <c r="E367" s="21">
        <f t="shared" si="84"/>
        <v>-0.5568846385665317</v>
      </c>
      <c r="F367" s="21">
        <f t="shared" si="84"/>
        <v>-0.59164862828254594</v>
      </c>
      <c r="G367" s="21">
        <f t="shared" si="84"/>
        <v>-0.65594764397216554</v>
      </c>
      <c r="H367" s="21">
        <f t="shared" si="84"/>
        <v>-0.58511351680089974</v>
      </c>
      <c r="I367" s="21">
        <f t="shared" si="84"/>
        <v>-0.71167008576642421</v>
      </c>
      <c r="J367" s="21">
        <f t="shared" si="84"/>
        <v>-0.87231267533038359</v>
      </c>
      <c r="K367" s="21">
        <f t="shared" si="84"/>
        <v>-0.85355520613009639</v>
      </c>
      <c r="L367" s="21">
        <f t="shared" si="84"/>
        <v>-0.9935860920966002</v>
      </c>
      <c r="M367" s="21">
        <f t="shared" si="84"/>
        <v>-0.91161604263327489</v>
      </c>
      <c r="N367" s="21">
        <f t="shared" si="84"/>
        <v>-0.95594198089205074</v>
      </c>
      <c r="O367" s="21">
        <f t="shared" si="84"/>
        <v>-0.94338458928760871</v>
      </c>
      <c r="P367" s="21">
        <f t="shared" si="84"/>
        <v>-1.366823639604821</v>
      </c>
      <c r="Q367" s="21">
        <f t="shared" si="84"/>
        <v>-1.698114717876229</v>
      </c>
      <c r="R367" s="21">
        <f t="shared" si="84"/>
        <v>-2.2982063144072016</v>
      </c>
      <c r="S367" s="21">
        <f t="shared" si="84"/>
        <v>-2.7241481230785531</v>
      </c>
      <c r="T367" s="21">
        <f t="shared" si="84"/>
        <v>-3.3123814579743649</v>
      </c>
      <c r="U367" s="21">
        <f t="shared" si="84"/>
        <v>-3.4470198105610859</v>
      </c>
      <c r="V367" s="21">
        <f t="shared" si="84"/>
        <v>-3.4207888001390021</v>
      </c>
      <c r="W367" s="21">
        <f t="shared" si="84"/>
        <v>-3.3793736834649244</v>
      </c>
      <c r="X367" s="21">
        <f t="shared" si="84"/>
        <v>-3.3769172197287927</v>
      </c>
      <c r="Y367" s="21">
        <f t="shared" si="84"/>
        <v>-3.3769172197287927</v>
      </c>
      <c r="Z367" s="21">
        <f t="shared" si="84"/>
        <v>-3.3421532300127783</v>
      </c>
      <c r="AA367" s="21">
        <f t="shared" si="84"/>
        <v>-3.2778542143231584</v>
      </c>
      <c r="AB367" s="21">
        <f t="shared" si="84"/>
        <v>-3.3286925122797251</v>
      </c>
      <c r="AC367" s="21">
        <f t="shared" si="84"/>
        <v>-3.1760001952026737</v>
      </c>
      <c r="AD367" s="21">
        <f t="shared" si="84"/>
        <v>-2.9927694147102115</v>
      </c>
      <c r="AE367" s="21">
        <f t="shared" si="84"/>
        <v>-2.9927694147102115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0</v>
      </c>
      <c r="D368" s="21">
        <f t="shared" si="85"/>
        <v>0</v>
      </c>
      <c r="E368" s="21">
        <f t="shared" si="85"/>
        <v>0</v>
      </c>
      <c r="F368" s="21">
        <f t="shared" si="85"/>
        <v>0</v>
      </c>
      <c r="G368" s="21">
        <f t="shared" si="85"/>
        <v>0</v>
      </c>
      <c r="H368" s="21">
        <f t="shared" si="85"/>
        <v>0</v>
      </c>
      <c r="I368" s="21">
        <f t="shared" si="85"/>
        <v>0</v>
      </c>
      <c r="J368" s="21">
        <f t="shared" si="85"/>
        <v>0</v>
      </c>
      <c r="K368" s="21">
        <f t="shared" si="85"/>
        <v>0</v>
      </c>
      <c r="L368" s="21">
        <f t="shared" si="85"/>
        <v>0</v>
      </c>
      <c r="M368" s="21">
        <f t="shared" si="85"/>
        <v>0</v>
      </c>
      <c r="N368" s="21">
        <f t="shared" si="85"/>
        <v>0</v>
      </c>
      <c r="O368" s="21">
        <f t="shared" si="85"/>
        <v>0</v>
      </c>
      <c r="P368" s="21">
        <f t="shared" si="85"/>
        <v>0</v>
      </c>
      <c r="Q368" s="21">
        <f t="shared" si="85"/>
        <v>0</v>
      </c>
      <c r="R368" s="21">
        <f t="shared" si="85"/>
        <v>0</v>
      </c>
      <c r="S368" s="21">
        <f t="shared" si="85"/>
        <v>0</v>
      </c>
      <c r="T368" s="21">
        <f t="shared" si="85"/>
        <v>0</v>
      </c>
      <c r="U368" s="21">
        <f t="shared" si="85"/>
        <v>0</v>
      </c>
      <c r="V368" s="21">
        <f t="shared" si="85"/>
        <v>0</v>
      </c>
      <c r="W368" s="21">
        <f t="shared" si="85"/>
        <v>0</v>
      </c>
      <c r="X368" s="21">
        <f t="shared" si="85"/>
        <v>0</v>
      </c>
      <c r="Y368" s="21">
        <f t="shared" si="85"/>
        <v>0</v>
      </c>
      <c r="Z368" s="21">
        <f t="shared" si="85"/>
        <v>0</v>
      </c>
      <c r="AA368" s="21">
        <f t="shared" si="85"/>
        <v>0</v>
      </c>
      <c r="AB368" s="21">
        <f t="shared" si="85"/>
        <v>0</v>
      </c>
      <c r="AC368" s="21">
        <f t="shared" si="85"/>
        <v>0</v>
      </c>
      <c r="AD368" s="21">
        <f t="shared" si="85"/>
        <v>0</v>
      </c>
      <c r="AE368" s="21">
        <f t="shared" si="8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-0.55442817483040019</v>
      </c>
      <c r="D371" s="21">
        <f t="shared" si="86"/>
        <v>-0.5568846385665317</v>
      </c>
      <c r="E371" s="21">
        <f t="shared" si="86"/>
        <v>-0.5568846385665317</v>
      </c>
      <c r="F371" s="21">
        <f t="shared" si="86"/>
        <v>-0.59164862828254594</v>
      </c>
      <c r="G371" s="21">
        <f t="shared" si="86"/>
        <v>-0.65594764397216554</v>
      </c>
      <c r="H371" s="21">
        <f t="shared" si="86"/>
        <v>-0.58511351680089974</v>
      </c>
      <c r="I371" s="21">
        <f t="shared" si="86"/>
        <v>-0.71167008576642421</v>
      </c>
      <c r="J371" s="21">
        <f t="shared" si="86"/>
        <v>-0.87231267533038359</v>
      </c>
      <c r="K371" s="21">
        <f t="shared" si="86"/>
        <v>-0.85355520613009639</v>
      </c>
      <c r="L371" s="21">
        <f t="shared" si="86"/>
        <v>-0.9935860920966002</v>
      </c>
      <c r="M371" s="21">
        <f t="shared" si="86"/>
        <v>-0.91161604263327489</v>
      </c>
      <c r="N371" s="21">
        <f t="shared" si="86"/>
        <v>-0.95594198089205074</v>
      </c>
      <c r="O371" s="21">
        <f t="shared" si="86"/>
        <v>-0.94338458928760871</v>
      </c>
      <c r="P371" s="21">
        <f t="shared" si="86"/>
        <v>-1.366823639604821</v>
      </c>
      <c r="Q371" s="21">
        <f t="shared" si="86"/>
        <v>-1.698114717876229</v>
      </c>
      <c r="R371" s="21">
        <f t="shared" si="86"/>
        <v>-2.2982063144072016</v>
      </c>
      <c r="S371" s="21">
        <f t="shared" si="86"/>
        <v>-2.7241481230785531</v>
      </c>
      <c r="T371" s="21">
        <f t="shared" si="86"/>
        <v>-3.3123814579743649</v>
      </c>
      <c r="U371" s="21">
        <f t="shared" si="86"/>
        <v>-3.4470198105610859</v>
      </c>
      <c r="V371" s="21">
        <f t="shared" si="86"/>
        <v>-3.4207888001390021</v>
      </c>
      <c r="W371" s="21">
        <f t="shared" si="86"/>
        <v>-3.3793736834649244</v>
      </c>
      <c r="X371" s="21">
        <f t="shared" si="86"/>
        <v>-3.3769172197287927</v>
      </c>
      <c r="Y371" s="21">
        <f t="shared" si="86"/>
        <v>-3.3769172197287927</v>
      </c>
      <c r="Z371" s="21">
        <f t="shared" si="86"/>
        <v>-3.3421532300127783</v>
      </c>
      <c r="AA371" s="21">
        <f t="shared" si="86"/>
        <v>-3.2778542143231584</v>
      </c>
      <c r="AB371" s="21">
        <f t="shared" si="86"/>
        <v>-3.3286925122797251</v>
      </c>
      <c r="AC371" s="21">
        <f t="shared" si="86"/>
        <v>-3.1760001952026737</v>
      </c>
      <c r="AD371" s="21">
        <f t="shared" si="86"/>
        <v>-2.9927694147102115</v>
      </c>
      <c r="AE371" s="21">
        <f t="shared" si="86"/>
        <v>-2.9927694147102115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-0.55442817483040019</v>
      </c>
      <c r="D373" s="35">
        <v>-0.5568846385665317</v>
      </c>
      <c r="E373" s="35">
        <v>-0.5568846385665317</v>
      </c>
      <c r="F373" s="35">
        <v>-0.59164862828254594</v>
      </c>
      <c r="G373" s="35">
        <v>-0.65594764397216554</v>
      </c>
      <c r="H373" s="35">
        <v>-0.58511351680089974</v>
      </c>
      <c r="I373" s="35">
        <v>-0.71167008576642421</v>
      </c>
      <c r="J373" s="35">
        <v>-0.87231267533038359</v>
      </c>
      <c r="K373" s="35">
        <v>-0.85355520613009639</v>
      </c>
      <c r="L373" s="35">
        <v>-0.9935860920966002</v>
      </c>
      <c r="M373" s="35">
        <v>-0.91161604263327489</v>
      </c>
      <c r="N373" s="35">
        <v>-0.95594198089205074</v>
      </c>
      <c r="O373" s="35">
        <v>-0.94338458928760871</v>
      </c>
      <c r="P373" s="35">
        <v>-1.366823639604821</v>
      </c>
      <c r="Q373" s="35">
        <v>-1.698114717876229</v>
      </c>
      <c r="R373" s="35">
        <v>-2.2982063144072016</v>
      </c>
      <c r="S373" s="35">
        <v>-2.7241481230785531</v>
      </c>
      <c r="T373" s="35">
        <v>-3.3123814579743649</v>
      </c>
      <c r="U373" s="35">
        <v>-3.4470198105610859</v>
      </c>
      <c r="V373" s="35">
        <v>-3.4207888001390021</v>
      </c>
      <c r="W373" s="35">
        <v>-3.3793736834649244</v>
      </c>
      <c r="X373" s="35">
        <v>-3.3769172197287927</v>
      </c>
      <c r="Y373" s="35">
        <v>-3.3769172197287927</v>
      </c>
      <c r="Z373" s="35">
        <v>-3.3421532300127783</v>
      </c>
      <c r="AA373" s="35">
        <v>-3.2778542143231584</v>
      </c>
      <c r="AB373" s="35">
        <v>-3.3286925122797251</v>
      </c>
      <c r="AC373" s="35">
        <v>-3.1760001952026737</v>
      </c>
      <c r="AD373" s="35">
        <v>-2.9927694147102115</v>
      </c>
      <c r="AE373" s="35">
        <v>-2.9927694147102115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0</v>
      </c>
      <c r="D374" s="21">
        <f t="shared" si="87"/>
        <v>0</v>
      </c>
      <c r="E374" s="21">
        <f t="shared" si="87"/>
        <v>0</v>
      </c>
      <c r="F374" s="21">
        <f t="shared" si="87"/>
        <v>0</v>
      </c>
      <c r="G374" s="21">
        <f t="shared" si="87"/>
        <v>0</v>
      </c>
      <c r="H374" s="21">
        <f t="shared" si="87"/>
        <v>0</v>
      </c>
      <c r="I374" s="21">
        <f t="shared" si="87"/>
        <v>0</v>
      </c>
      <c r="J374" s="21">
        <f t="shared" si="87"/>
        <v>0</v>
      </c>
      <c r="K374" s="21">
        <f t="shared" si="87"/>
        <v>0</v>
      </c>
      <c r="L374" s="21">
        <f t="shared" si="87"/>
        <v>0</v>
      </c>
      <c r="M374" s="21">
        <f t="shared" si="87"/>
        <v>0</v>
      </c>
      <c r="N374" s="21">
        <f t="shared" si="87"/>
        <v>0</v>
      </c>
      <c r="O374" s="21">
        <f t="shared" si="87"/>
        <v>0</v>
      </c>
      <c r="P374" s="21">
        <f t="shared" si="87"/>
        <v>0</v>
      </c>
      <c r="Q374" s="21">
        <f t="shared" si="87"/>
        <v>0</v>
      </c>
      <c r="R374" s="21">
        <f t="shared" si="87"/>
        <v>0</v>
      </c>
      <c r="S374" s="21">
        <f t="shared" si="87"/>
        <v>0</v>
      </c>
      <c r="T374" s="21">
        <f t="shared" si="87"/>
        <v>0</v>
      </c>
      <c r="U374" s="21">
        <f t="shared" si="87"/>
        <v>0</v>
      </c>
      <c r="V374" s="21">
        <f t="shared" si="87"/>
        <v>0</v>
      </c>
      <c r="W374" s="21">
        <f t="shared" si="87"/>
        <v>0</v>
      </c>
      <c r="X374" s="21">
        <f t="shared" si="87"/>
        <v>0</v>
      </c>
      <c r="Y374" s="21">
        <f t="shared" si="87"/>
        <v>0</v>
      </c>
      <c r="Z374" s="21">
        <f t="shared" si="87"/>
        <v>0</v>
      </c>
      <c r="AA374" s="21">
        <f t="shared" si="87"/>
        <v>0</v>
      </c>
      <c r="AB374" s="21">
        <f t="shared" si="87"/>
        <v>0</v>
      </c>
      <c r="AC374" s="21">
        <f t="shared" si="87"/>
        <v>0</v>
      </c>
      <c r="AD374" s="21">
        <f t="shared" si="87"/>
        <v>0</v>
      </c>
      <c r="AE374" s="21">
        <f t="shared" si="8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0</v>
      </c>
      <c r="D391" s="21">
        <f t="shared" si="92"/>
        <v>0</v>
      </c>
      <c r="E391" s="21">
        <f t="shared" si="92"/>
        <v>0</v>
      </c>
      <c r="F391" s="21">
        <f t="shared" si="92"/>
        <v>0</v>
      </c>
      <c r="G391" s="21">
        <f t="shared" si="92"/>
        <v>0</v>
      </c>
      <c r="H391" s="21">
        <f t="shared" si="92"/>
        <v>0</v>
      </c>
      <c r="I391" s="21">
        <f t="shared" si="92"/>
        <v>0</v>
      </c>
      <c r="J391" s="21">
        <f t="shared" si="92"/>
        <v>0</v>
      </c>
      <c r="K391" s="21">
        <f t="shared" si="92"/>
        <v>0</v>
      </c>
      <c r="L391" s="21">
        <f t="shared" si="92"/>
        <v>0</v>
      </c>
      <c r="M391" s="21">
        <f t="shared" si="92"/>
        <v>0</v>
      </c>
      <c r="N391" s="21">
        <f t="shared" si="92"/>
        <v>0</v>
      </c>
      <c r="O391" s="21">
        <f t="shared" si="92"/>
        <v>0</v>
      </c>
      <c r="P391" s="21">
        <f t="shared" si="92"/>
        <v>0</v>
      </c>
      <c r="Q391" s="21">
        <f t="shared" si="92"/>
        <v>0</v>
      </c>
      <c r="R391" s="21">
        <f t="shared" si="92"/>
        <v>0</v>
      </c>
      <c r="S391" s="21">
        <f t="shared" si="92"/>
        <v>0</v>
      </c>
      <c r="T391" s="21">
        <f t="shared" si="92"/>
        <v>0</v>
      </c>
      <c r="U391" s="21">
        <f t="shared" si="92"/>
        <v>0</v>
      </c>
      <c r="V391" s="21">
        <f t="shared" si="92"/>
        <v>0</v>
      </c>
      <c r="W391" s="21">
        <f t="shared" si="92"/>
        <v>0</v>
      </c>
      <c r="X391" s="21">
        <f t="shared" si="92"/>
        <v>0</v>
      </c>
      <c r="Y391" s="21">
        <f t="shared" si="92"/>
        <v>0</v>
      </c>
      <c r="Z391" s="21">
        <f t="shared" si="92"/>
        <v>0</v>
      </c>
      <c r="AA391" s="21">
        <f t="shared" si="92"/>
        <v>0</v>
      </c>
      <c r="AB391" s="21">
        <f t="shared" si="92"/>
        <v>0</v>
      </c>
      <c r="AC391" s="21">
        <f t="shared" si="92"/>
        <v>0</v>
      </c>
      <c r="AD391" s="21">
        <f t="shared" si="92"/>
        <v>0</v>
      </c>
      <c r="AE391" s="21">
        <f t="shared" si="9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0</v>
      </c>
      <c r="D393" s="21">
        <f t="shared" si="93"/>
        <v>0</v>
      </c>
      <c r="E393" s="21">
        <f t="shared" si="93"/>
        <v>0</v>
      </c>
      <c r="F393" s="21">
        <f t="shared" si="93"/>
        <v>0</v>
      </c>
      <c r="G393" s="21">
        <f t="shared" si="93"/>
        <v>0</v>
      </c>
      <c r="H393" s="21">
        <f t="shared" si="93"/>
        <v>0</v>
      </c>
      <c r="I393" s="21">
        <f t="shared" si="93"/>
        <v>0</v>
      </c>
      <c r="J393" s="21">
        <f t="shared" si="93"/>
        <v>0</v>
      </c>
      <c r="K393" s="21">
        <f t="shared" si="93"/>
        <v>0</v>
      </c>
      <c r="L393" s="21">
        <f t="shared" si="93"/>
        <v>0</v>
      </c>
      <c r="M393" s="21">
        <f t="shared" si="93"/>
        <v>0</v>
      </c>
      <c r="N393" s="21">
        <f t="shared" si="93"/>
        <v>0</v>
      </c>
      <c r="O393" s="21">
        <f t="shared" si="93"/>
        <v>0</v>
      </c>
      <c r="P393" s="21">
        <f t="shared" si="93"/>
        <v>0</v>
      </c>
      <c r="Q393" s="21">
        <f t="shared" si="93"/>
        <v>0</v>
      </c>
      <c r="R393" s="21">
        <f t="shared" si="93"/>
        <v>0</v>
      </c>
      <c r="S393" s="21">
        <f t="shared" si="93"/>
        <v>0</v>
      </c>
      <c r="T393" s="21">
        <f t="shared" si="93"/>
        <v>0</v>
      </c>
      <c r="U393" s="21">
        <f t="shared" si="93"/>
        <v>0</v>
      </c>
      <c r="V393" s="21">
        <f t="shared" si="93"/>
        <v>0</v>
      </c>
      <c r="W393" s="21">
        <f t="shared" si="93"/>
        <v>0</v>
      </c>
      <c r="X393" s="21">
        <f t="shared" si="93"/>
        <v>0</v>
      </c>
      <c r="Y393" s="21">
        <f t="shared" si="93"/>
        <v>0</v>
      </c>
      <c r="Z393" s="21">
        <f t="shared" si="93"/>
        <v>0</v>
      </c>
      <c r="AA393" s="21">
        <f t="shared" si="93"/>
        <v>0</v>
      </c>
      <c r="AB393" s="21">
        <f t="shared" si="93"/>
        <v>0</v>
      </c>
      <c r="AC393" s="21">
        <f t="shared" si="93"/>
        <v>0</v>
      </c>
      <c r="AD393" s="21">
        <f t="shared" si="93"/>
        <v>0</v>
      </c>
      <c r="AE393" s="21">
        <f t="shared" si="9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-75.003736236592161</v>
      </c>
      <c r="D423" s="35">
        <v>-65.394118045221774</v>
      </c>
      <c r="E423" s="35">
        <v>-52.804606703074903</v>
      </c>
      <c r="F423" s="35">
        <v>-61.515417206480947</v>
      </c>
      <c r="G423" s="35">
        <v>-62.978506648202973</v>
      </c>
      <c r="H423" s="35">
        <v>-61.677624937201053</v>
      </c>
      <c r="I423" s="35">
        <v>-58.493915902227322</v>
      </c>
      <c r="J423" s="35">
        <v>-30.636791605449183</v>
      </c>
      <c r="K423" s="35">
        <v>-16.400158704383589</v>
      </c>
      <c r="L423" s="35">
        <v>-24.603618657100931</v>
      </c>
      <c r="M423" s="35">
        <v>-34.519731203382506</v>
      </c>
      <c r="N423" s="35">
        <v>-28.622174675935483</v>
      </c>
      <c r="O423" s="35">
        <v>-23.176010610239409</v>
      </c>
      <c r="P423" s="35">
        <v>-27.109361558279204</v>
      </c>
      <c r="Q423" s="35">
        <v>-27.915301252177752</v>
      </c>
      <c r="R423" s="35">
        <v>-35.480188243778507</v>
      </c>
      <c r="S423" s="35">
        <v>-22.365244391166559</v>
      </c>
      <c r="T423" s="35">
        <v>-16.941578339391903</v>
      </c>
      <c r="U423" s="35">
        <v>-18.288873170111497</v>
      </c>
      <c r="V423" s="35">
        <v>-11.524513242166419</v>
      </c>
      <c r="W423" s="35">
        <v>-19.560226903414019</v>
      </c>
      <c r="X423" s="35">
        <v>-13.959367772008916</v>
      </c>
      <c r="Y423" s="35">
        <v>-11.950758157704747</v>
      </c>
      <c r="Z423" s="35">
        <v>-13.740469792936084</v>
      </c>
      <c r="AA423" s="35">
        <v>-14.017996391978652</v>
      </c>
      <c r="AB423" s="35">
        <v>-12.069962931715969</v>
      </c>
      <c r="AC423" s="35">
        <v>-11.859395944852551</v>
      </c>
      <c r="AD423" s="35">
        <v>-11.281379734332333</v>
      </c>
      <c r="AE423" s="35">
        <v>-12.466529224947957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-7991.5056004053104</v>
      </c>
      <c r="D455" s="28">
        <f t="shared" si="105"/>
        <v>-8222.3392502292099</v>
      </c>
      <c r="E455" s="28">
        <f t="shared" si="105"/>
        <v>-8483.4663950784197</v>
      </c>
      <c r="F455" s="28">
        <f t="shared" si="105"/>
        <v>-8754.59148964429</v>
      </c>
      <c r="G455" s="28">
        <f t="shared" si="105"/>
        <v>-9034.0697793453764</v>
      </c>
      <c r="H455" s="28">
        <f t="shared" si="105"/>
        <v>-9340.7929882866465</v>
      </c>
      <c r="I455" s="28">
        <f t="shared" si="105"/>
        <v>-9595.5455547723286</v>
      </c>
      <c r="J455" s="28">
        <f t="shared" si="105"/>
        <v>-9781.0500801133439</v>
      </c>
      <c r="K455" s="28">
        <f t="shared" si="105"/>
        <v>-9970.0628663159496</v>
      </c>
      <c r="L455" s="28">
        <f t="shared" si="105"/>
        <v>-10122.38380379412</v>
      </c>
      <c r="M455" s="28">
        <f t="shared" si="105"/>
        <v>-10309.097892696258</v>
      </c>
      <c r="N455" s="28">
        <f t="shared" si="105"/>
        <v>-10446.434153326054</v>
      </c>
      <c r="O455" s="28">
        <f t="shared" si="105"/>
        <v>-10599.753700679174</v>
      </c>
      <c r="P455" s="28">
        <f t="shared" si="105"/>
        <v>-10686.008706956402</v>
      </c>
      <c r="Q455" s="28">
        <f t="shared" si="105"/>
        <v>-10752.585831618624</v>
      </c>
      <c r="R455" s="28">
        <f t="shared" si="105"/>
        <v>-10806.553639671485</v>
      </c>
      <c r="S455" s="28">
        <f t="shared" si="105"/>
        <v>-10869.555218894873</v>
      </c>
      <c r="T455" s="28">
        <f t="shared" si="105"/>
        <v>-10902.626538917008</v>
      </c>
      <c r="U455" s="28">
        <f t="shared" si="105"/>
        <v>-10996.804378154475</v>
      </c>
      <c r="V455" s="28">
        <f t="shared" si="105"/>
        <v>-10995.062259013403</v>
      </c>
      <c r="W455" s="28">
        <f t="shared" si="105"/>
        <v>-11011.969556332628</v>
      </c>
      <c r="X455" s="28">
        <f t="shared" si="105"/>
        <v>-11021.188647243236</v>
      </c>
      <c r="Y455" s="28">
        <f t="shared" si="105"/>
        <v>-11018.889573161277</v>
      </c>
      <c r="Z455" s="28">
        <f t="shared" si="105"/>
        <v>-11024.485534910176</v>
      </c>
      <c r="AA455" s="28">
        <f t="shared" si="105"/>
        <v>-11028.373375680036</v>
      </c>
      <c r="AB455" s="28">
        <f t="shared" si="105"/>
        <v>-11034.424311713408</v>
      </c>
      <c r="AC455" s="28">
        <f t="shared" si="105"/>
        <v>-11059.045143382264</v>
      </c>
      <c r="AD455" s="28">
        <f t="shared" si="105"/>
        <v>-11127.01531062562</v>
      </c>
      <c r="AE455" s="28">
        <f t="shared" si="105"/>
        <v>-11136.666695343631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-7991.5056004053104</v>
      </c>
      <c r="D555" s="28">
        <f t="shared" ref="D555:AE555" si="144">+D556+D559+D562+D565+D568++D571+D574+D575</f>
        <v>-8222.3392502292099</v>
      </c>
      <c r="E555" s="28">
        <f t="shared" si="144"/>
        <v>-8483.4663950784197</v>
      </c>
      <c r="F555" s="28">
        <f t="shared" si="144"/>
        <v>-8754.59148964429</v>
      </c>
      <c r="G555" s="28">
        <f t="shared" si="144"/>
        <v>-9034.0697793453764</v>
      </c>
      <c r="H555" s="28">
        <f t="shared" si="144"/>
        <v>-9340.7929882866465</v>
      </c>
      <c r="I555" s="28">
        <f t="shared" si="144"/>
        <v>-9595.5455547723286</v>
      </c>
      <c r="J555" s="28">
        <f t="shared" si="144"/>
        <v>-9781.0500801133439</v>
      </c>
      <c r="K555" s="28">
        <f t="shared" si="144"/>
        <v>-9970.0628663159496</v>
      </c>
      <c r="L555" s="28">
        <f t="shared" si="144"/>
        <v>-10122.38380379412</v>
      </c>
      <c r="M555" s="28">
        <f t="shared" si="144"/>
        <v>-10309.097892696258</v>
      </c>
      <c r="N555" s="28">
        <f t="shared" si="144"/>
        <v>-10446.434153326054</v>
      </c>
      <c r="O555" s="28">
        <f t="shared" si="144"/>
        <v>-10599.753700679174</v>
      </c>
      <c r="P555" s="28">
        <f t="shared" si="144"/>
        <v>-10686.008706956402</v>
      </c>
      <c r="Q555" s="28">
        <f t="shared" si="144"/>
        <v>-10752.585831618624</v>
      </c>
      <c r="R555" s="28">
        <f t="shared" si="144"/>
        <v>-10806.553639671485</v>
      </c>
      <c r="S555" s="28">
        <f t="shared" si="144"/>
        <v>-10869.555218894873</v>
      </c>
      <c r="T555" s="28">
        <f t="shared" si="144"/>
        <v>-10902.626538917008</v>
      </c>
      <c r="U555" s="28">
        <f t="shared" si="144"/>
        <v>-10996.804378154475</v>
      </c>
      <c r="V555" s="28">
        <f t="shared" si="144"/>
        <v>-10995.062259013403</v>
      </c>
      <c r="W555" s="28">
        <f t="shared" si="144"/>
        <v>-11011.969556332628</v>
      </c>
      <c r="X555" s="28">
        <f t="shared" si="144"/>
        <v>-11021.188647243236</v>
      </c>
      <c r="Y555" s="28">
        <f t="shared" si="144"/>
        <v>-11018.889573161277</v>
      </c>
      <c r="Z555" s="28">
        <f t="shared" si="144"/>
        <v>-11024.485534910176</v>
      </c>
      <c r="AA555" s="28">
        <f t="shared" si="144"/>
        <v>-11028.373375680036</v>
      </c>
      <c r="AB555" s="28">
        <f t="shared" si="144"/>
        <v>-11034.424311713408</v>
      </c>
      <c r="AC555" s="28">
        <f t="shared" si="144"/>
        <v>-11059.045143382264</v>
      </c>
      <c r="AD555" s="28">
        <f t="shared" si="144"/>
        <v>-11127.01531062562</v>
      </c>
      <c r="AE555" s="28">
        <f t="shared" si="144"/>
        <v>-11136.666695343631</v>
      </c>
    </row>
    <row r="556" spans="1:31" x14ac:dyDescent="0.2">
      <c r="A556" s="9" t="s">
        <v>549</v>
      </c>
      <c r="B556" s="4" t="s">
        <v>550</v>
      </c>
      <c r="C556" s="21">
        <f>+C557+C558</f>
        <v>-7916.5018641687184</v>
      </c>
      <c r="D556" s="21">
        <f t="shared" ref="D556:AE556" si="145">+D557+D558</f>
        <v>-8156.9451321839888</v>
      </c>
      <c r="E556" s="21">
        <f t="shared" si="145"/>
        <v>-8430.6617883753443</v>
      </c>
      <c r="F556" s="21">
        <f t="shared" si="145"/>
        <v>-8693.0760724378088</v>
      </c>
      <c r="G556" s="21">
        <f t="shared" si="145"/>
        <v>-8971.0912726971728</v>
      </c>
      <c r="H556" s="21">
        <f t="shared" si="145"/>
        <v>-9279.115363349445</v>
      </c>
      <c r="I556" s="21">
        <f t="shared" si="145"/>
        <v>-9537.0516388701017</v>
      </c>
      <c r="J556" s="21">
        <f t="shared" si="145"/>
        <v>-9750.4132885078943</v>
      </c>
      <c r="K556" s="21">
        <f t="shared" si="145"/>
        <v>-9953.6627076115656</v>
      </c>
      <c r="L556" s="21">
        <f t="shared" si="145"/>
        <v>-10097.780185137019</v>
      </c>
      <c r="M556" s="21">
        <f t="shared" si="145"/>
        <v>-10274.578161492875</v>
      </c>
      <c r="N556" s="21">
        <f t="shared" si="145"/>
        <v>-10417.811978650119</v>
      </c>
      <c r="O556" s="21">
        <f t="shared" si="145"/>
        <v>-10576.577690068934</v>
      </c>
      <c r="P556" s="21">
        <f t="shared" si="145"/>
        <v>-10658.899345398122</v>
      </c>
      <c r="Q556" s="21">
        <f t="shared" si="145"/>
        <v>-10724.670530366446</v>
      </c>
      <c r="R556" s="21">
        <f t="shared" si="145"/>
        <v>-10771.073451427706</v>
      </c>
      <c r="S556" s="21">
        <f t="shared" si="145"/>
        <v>-10847.189974503706</v>
      </c>
      <c r="T556" s="21">
        <f t="shared" si="145"/>
        <v>-10885.684960577615</v>
      </c>
      <c r="U556" s="21">
        <f t="shared" si="145"/>
        <v>-10978.515504984363</v>
      </c>
      <c r="V556" s="21">
        <f t="shared" si="145"/>
        <v>-10983.537745771237</v>
      </c>
      <c r="W556" s="21">
        <f t="shared" si="145"/>
        <v>-10992.409329429214</v>
      </c>
      <c r="X556" s="21">
        <f t="shared" si="145"/>
        <v>-11007.229279471227</v>
      </c>
      <c r="Y556" s="21">
        <f t="shared" si="145"/>
        <v>-11006.938815003572</v>
      </c>
      <c r="Z556" s="21">
        <f t="shared" si="145"/>
        <v>-11010.74506511724</v>
      </c>
      <c r="AA556" s="21">
        <f t="shared" si="145"/>
        <v>-11014.355379288058</v>
      </c>
      <c r="AB556" s="21">
        <f t="shared" si="145"/>
        <v>-11022.354348781691</v>
      </c>
      <c r="AC556" s="21">
        <f t="shared" si="145"/>
        <v>-11047.185747437412</v>
      </c>
      <c r="AD556" s="21">
        <f t="shared" si="145"/>
        <v>-11115.733930891289</v>
      </c>
      <c r="AE556" s="21">
        <f t="shared" si="145"/>
        <v>-11124.200166118682</v>
      </c>
    </row>
    <row r="557" spans="1:31" x14ac:dyDescent="0.2">
      <c r="A557" s="9" t="s">
        <v>551</v>
      </c>
      <c r="B557" s="4" t="s">
        <v>552</v>
      </c>
      <c r="C557" s="35">
        <f>+C299</f>
        <v>-7915.9474359938877</v>
      </c>
      <c r="D557" s="35">
        <f t="shared" ref="D557:AE557" si="146">+D299</f>
        <v>-8156.388247545422</v>
      </c>
      <c r="E557" s="35">
        <f t="shared" si="146"/>
        <v>-8430.1049037367775</v>
      </c>
      <c r="F557" s="35">
        <f t="shared" si="146"/>
        <v>-8692.4844238095266</v>
      </c>
      <c r="G557" s="35">
        <f t="shared" si="146"/>
        <v>-8970.4353250532004</v>
      </c>
      <c r="H557" s="35">
        <f t="shared" si="146"/>
        <v>-9278.5302498326437</v>
      </c>
      <c r="I557" s="35">
        <f t="shared" si="146"/>
        <v>-9536.3399687843357</v>
      </c>
      <c r="J557" s="35">
        <f t="shared" si="146"/>
        <v>-9749.5409758325641</v>
      </c>
      <c r="K557" s="35">
        <f t="shared" si="146"/>
        <v>-9952.8091524054362</v>
      </c>
      <c r="L557" s="35">
        <f t="shared" si="146"/>
        <v>-10096.786599044923</v>
      </c>
      <c r="M557" s="35">
        <f t="shared" si="146"/>
        <v>-10273.666545450242</v>
      </c>
      <c r="N557" s="35">
        <f t="shared" si="146"/>
        <v>-10416.856036669227</v>
      </c>
      <c r="O557" s="35">
        <f t="shared" si="146"/>
        <v>-10575.634305479647</v>
      </c>
      <c r="P557" s="35">
        <f t="shared" si="146"/>
        <v>-10657.532521758518</v>
      </c>
      <c r="Q557" s="35">
        <f t="shared" si="146"/>
        <v>-10722.97241564857</v>
      </c>
      <c r="R557" s="35">
        <f t="shared" si="146"/>
        <v>-10768.7752451133</v>
      </c>
      <c r="S557" s="35">
        <f t="shared" si="146"/>
        <v>-10844.465826380627</v>
      </c>
      <c r="T557" s="35">
        <f t="shared" si="146"/>
        <v>-10882.372579119641</v>
      </c>
      <c r="U557" s="35">
        <f t="shared" si="146"/>
        <v>-10975.068485173802</v>
      </c>
      <c r="V557" s="35">
        <f t="shared" si="146"/>
        <v>-10980.116956971098</v>
      </c>
      <c r="W557" s="35">
        <f t="shared" si="146"/>
        <v>-10989.029955745749</v>
      </c>
      <c r="X557" s="35">
        <f t="shared" si="146"/>
        <v>-11003.852362251499</v>
      </c>
      <c r="Y557" s="35">
        <f t="shared" si="146"/>
        <v>-11003.561897783844</v>
      </c>
      <c r="Z557" s="35">
        <f t="shared" si="146"/>
        <v>-11007.402911887228</v>
      </c>
      <c r="AA557" s="35">
        <f t="shared" si="146"/>
        <v>-11011.077525073735</v>
      </c>
      <c r="AB557" s="35">
        <f t="shared" si="146"/>
        <v>-11019.025656269412</v>
      </c>
      <c r="AC557" s="35">
        <f t="shared" si="146"/>
        <v>-11044.009747242209</v>
      </c>
      <c r="AD557" s="35">
        <f t="shared" si="146"/>
        <v>-11112.741161476579</v>
      </c>
      <c r="AE557" s="35">
        <f t="shared" si="146"/>
        <v>-11121.207396703972</v>
      </c>
    </row>
    <row r="558" spans="1:31" x14ac:dyDescent="0.2">
      <c r="A558" s="9" t="s">
        <v>636</v>
      </c>
      <c r="B558" s="4" t="s">
        <v>637</v>
      </c>
      <c r="C558" s="35">
        <f>+C367</f>
        <v>-0.55442817483040019</v>
      </c>
      <c r="D558" s="35">
        <f t="shared" ref="D558:AE558" si="147">+D367</f>
        <v>-0.5568846385665317</v>
      </c>
      <c r="E558" s="35">
        <f t="shared" si="147"/>
        <v>-0.5568846385665317</v>
      </c>
      <c r="F558" s="35">
        <f t="shared" si="147"/>
        <v>-0.59164862828254594</v>
      </c>
      <c r="G558" s="35">
        <f t="shared" si="147"/>
        <v>-0.65594764397216554</v>
      </c>
      <c r="H558" s="35">
        <f t="shared" si="147"/>
        <v>-0.58511351680089974</v>
      </c>
      <c r="I558" s="35">
        <f t="shared" si="147"/>
        <v>-0.71167008576642421</v>
      </c>
      <c r="J558" s="35">
        <f t="shared" si="147"/>
        <v>-0.87231267533038359</v>
      </c>
      <c r="K558" s="35">
        <f t="shared" si="147"/>
        <v>-0.85355520613009639</v>
      </c>
      <c r="L558" s="35">
        <f t="shared" si="147"/>
        <v>-0.9935860920966002</v>
      </c>
      <c r="M558" s="35">
        <f t="shared" si="147"/>
        <v>-0.91161604263327489</v>
      </c>
      <c r="N558" s="35">
        <f t="shared" si="147"/>
        <v>-0.95594198089205074</v>
      </c>
      <c r="O558" s="35">
        <f t="shared" si="147"/>
        <v>-0.94338458928760871</v>
      </c>
      <c r="P558" s="35">
        <f t="shared" si="147"/>
        <v>-1.366823639604821</v>
      </c>
      <c r="Q558" s="35">
        <f t="shared" si="147"/>
        <v>-1.698114717876229</v>
      </c>
      <c r="R558" s="35">
        <f t="shared" si="147"/>
        <v>-2.2982063144072016</v>
      </c>
      <c r="S558" s="35">
        <f t="shared" si="147"/>
        <v>-2.7241481230785531</v>
      </c>
      <c r="T558" s="35">
        <f t="shared" si="147"/>
        <v>-3.3123814579743649</v>
      </c>
      <c r="U558" s="35">
        <f t="shared" si="147"/>
        <v>-3.4470198105610859</v>
      </c>
      <c r="V558" s="35">
        <f t="shared" si="147"/>
        <v>-3.4207888001390021</v>
      </c>
      <c r="W558" s="35">
        <f t="shared" si="147"/>
        <v>-3.3793736834649244</v>
      </c>
      <c r="X558" s="35">
        <f t="shared" si="147"/>
        <v>-3.3769172197287927</v>
      </c>
      <c r="Y558" s="35">
        <f t="shared" si="147"/>
        <v>-3.3769172197287927</v>
      </c>
      <c r="Z558" s="35">
        <f t="shared" si="147"/>
        <v>-3.3421532300127783</v>
      </c>
      <c r="AA558" s="35">
        <f t="shared" si="147"/>
        <v>-3.2778542143231584</v>
      </c>
      <c r="AB558" s="35">
        <f t="shared" si="147"/>
        <v>-3.3286925122797251</v>
      </c>
      <c r="AC558" s="35">
        <f t="shared" si="147"/>
        <v>-3.1760001952026737</v>
      </c>
      <c r="AD558" s="35">
        <f t="shared" si="147"/>
        <v>-2.9927694147102115</v>
      </c>
      <c r="AE558" s="35">
        <f t="shared" si="147"/>
        <v>-2.9927694147102115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50">+D563+D564</f>
        <v>0</v>
      </c>
      <c r="E562" s="21">
        <f t="shared" si="150"/>
        <v>0</v>
      </c>
      <c r="F562" s="21">
        <f t="shared" si="150"/>
        <v>0</v>
      </c>
      <c r="G562" s="21">
        <f t="shared" si="150"/>
        <v>0</v>
      </c>
      <c r="H562" s="21">
        <f t="shared" si="150"/>
        <v>0</v>
      </c>
      <c r="I562" s="21">
        <f t="shared" si="150"/>
        <v>0</v>
      </c>
      <c r="J562" s="21">
        <f t="shared" si="150"/>
        <v>0</v>
      </c>
      <c r="K562" s="21">
        <f t="shared" si="150"/>
        <v>0</v>
      </c>
      <c r="L562" s="21">
        <f t="shared" si="150"/>
        <v>0</v>
      </c>
      <c r="M562" s="21">
        <f t="shared" si="150"/>
        <v>0</v>
      </c>
      <c r="N562" s="21">
        <f t="shared" si="150"/>
        <v>0</v>
      </c>
      <c r="O562" s="21">
        <f t="shared" si="150"/>
        <v>0</v>
      </c>
      <c r="P562" s="21">
        <f t="shared" si="150"/>
        <v>0</v>
      </c>
      <c r="Q562" s="21">
        <f t="shared" si="150"/>
        <v>0</v>
      </c>
      <c r="R562" s="21">
        <f t="shared" si="150"/>
        <v>0</v>
      </c>
      <c r="S562" s="21">
        <f t="shared" si="150"/>
        <v>0</v>
      </c>
      <c r="T562" s="21">
        <f t="shared" si="150"/>
        <v>0</v>
      </c>
      <c r="U562" s="21">
        <f t="shared" si="150"/>
        <v>0</v>
      </c>
      <c r="V562" s="21">
        <f t="shared" si="150"/>
        <v>0</v>
      </c>
      <c r="W562" s="21">
        <f t="shared" si="150"/>
        <v>0</v>
      </c>
      <c r="X562" s="21">
        <f t="shared" si="150"/>
        <v>0</v>
      </c>
      <c r="Y562" s="21">
        <f t="shared" si="150"/>
        <v>0</v>
      </c>
      <c r="Z562" s="21">
        <f t="shared" si="150"/>
        <v>0</v>
      </c>
      <c r="AA562" s="21">
        <f t="shared" si="150"/>
        <v>0</v>
      </c>
      <c r="AB562" s="21">
        <f t="shared" si="150"/>
        <v>0</v>
      </c>
      <c r="AC562" s="21">
        <f t="shared" si="150"/>
        <v>0</v>
      </c>
      <c r="AD562" s="21">
        <f t="shared" si="150"/>
        <v>0</v>
      </c>
      <c r="AE562" s="21">
        <f t="shared" si="150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si="151"/>
        <v>0</v>
      </c>
      <c r="E564" s="35">
        <f t="shared" si="151"/>
        <v>0</v>
      </c>
      <c r="F564" s="35">
        <f t="shared" si="151"/>
        <v>0</v>
      </c>
      <c r="G564" s="35">
        <f t="shared" si="151"/>
        <v>0</v>
      </c>
      <c r="H564" s="35">
        <f t="shared" si="151"/>
        <v>0</v>
      </c>
      <c r="I564" s="35">
        <f t="shared" si="151"/>
        <v>0</v>
      </c>
      <c r="J564" s="35">
        <f t="shared" si="151"/>
        <v>0</v>
      </c>
      <c r="K564" s="35">
        <f t="shared" si="151"/>
        <v>0</v>
      </c>
      <c r="L564" s="35">
        <f t="shared" si="151"/>
        <v>0</v>
      </c>
      <c r="M564" s="35">
        <f t="shared" si="151"/>
        <v>0</v>
      </c>
      <c r="N564" s="35">
        <f t="shared" si="151"/>
        <v>0</v>
      </c>
      <c r="O564" s="35">
        <f t="shared" si="151"/>
        <v>0</v>
      </c>
      <c r="P564" s="35">
        <f t="shared" si="151"/>
        <v>0</v>
      </c>
      <c r="Q564" s="35">
        <f t="shared" si="151"/>
        <v>0</v>
      </c>
      <c r="R564" s="35">
        <f t="shared" si="151"/>
        <v>0</v>
      </c>
      <c r="S564" s="35">
        <f t="shared" si="151"/>
        <v>0</v>
      </c>
      <c r="T564" s="35">
        <f t="shared" si="151"/>
        <v>0</v>
      </c>
      <c r="U564" s="35">
        <f t="shared" si="151"/>
        <v>0</v>
      </c>
      <c r="V564" s="35">
        <f t="shared" si="151"/>
        <v>0</v>
      </c>
      <c r="W564" s="35">
        <f t="shared" si="151"/>
        <v>0</v>
      </c>
      <c r="X564" s="35">
        <f t="shared" si="151"/>
        <v>0</v>
      </c>
      <c r="Y564" s="35">
        <f t="shared" si="151"/>
        <v>0</v>
      </c>
      <c r="Z564" s="35">
        <f t="shared" si="151"/>
        <v>0</v>
      </c>
      <c r="AA564" s="35">
        <f t="shared" si="151"/>
        <v>0</v>
      </c>
      <c r="AB564" s="35">
        <f t="shared" si="151"/>
        <v>0</v>
      </c>
      <c r="AC564" s="35">
        <f t="shared" si="151"/>
        <v>0</v>
      </c>
      <c r="AD564" s="35">
        <f t="shared" si="151"/>
        <v>0</v>
      </c>
      <c r="AE564" s="35">
        <f t="shared" si="151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-75.003736236592161</v>
      </c>
      <c r="D574" s="37">
        <f t="shared" ref="D574:AE574" si="158">+D423</f>
        <v>-65.394118045221774</v>
      </c>
      <c r="E574" s="37">
        <f t="shared" si="158"/>
        <v>-52.804606703074903</v>
      </c>
      <c r="F574" s="37">
        <f t="shared" si="158"/>
        <v>-61.515417206480947</v>
      </c>
      <c r="G574" s="37">
        <f t="shared" si="158"/>
        <v>-62.978506648202973</v>
      </c>
      <c r="H574" s="37">
        <f t="shared" si="158"/>
        <v>-61.677624937201053</v>
      </c>
      <c r="I574" s="37">
        <f t="shared" si="158"/>
        <v>-58.493915902227322</v>
      </c>
      <c r="J574" s="37">
        <f t="shared" si="158"/>
        <v>-30.636791605449183</v>
      </c>
      <c r="K574" s="37">
        <f t="shared" si="158"/>
        <v>-16.400158704383589</v>
      </c>
      <c r="L574" s="37">
        <f t="shared" si="158"/>
        <v>-24.603618657100931</v>
      </c>
      <c r="M574" s="37">
        <f t="shared" si="158"/>
        <v>-34.519731203382506</v>
      </c>
      <c r="N574" s="37">
        <f t="shared" si="158"/>
        <v>-28.622174675935483</v>
      </c>
      <c r="O574" s="37">
        <f t="shared" si="158"/>
        <v>-23.176010610239409</v>
      </c>
      <c r="P574" s="37">
        <f t="shared" si="158"/>
        <v>-27.109361558279204</v>
      </c>
      <c r="Q574" s="37">
        <f t="shared" si="158"/>
        <v>-27.915301252177752</v>
      </c>
      <c r="R574" s="37">
        <f t="shared" si="158"/>
        <v>-35.480188243778507</v>
      </c>
      <c r="S574" s="37">
        <f t="shared" si="158"/>
        <v>-22.365244391166559</v>
      </c>
      <c r="T574" s="37">
        <f t="shared" si="158"/>
        <v>-16.941578339391903</v>
      </c>
      <c r="U574" s="37">
        <f t="shared" si="158"/>
        <v>-18.288873170111497</v>
      </c>
      <c r="V574" s="37">
        <f t="shared" si="158"/>
        <v>-11.524513242166419</v>
      </c>
      <c r="W574" s="37">
        <f t="shared" si="158"/>
        <v>-19.560226903414019</v>
      </c>
      <c r="X574" s="37">
        <f t="shared" si="158"/>
        <v>-13.959367772008916</v>
      </c>
      <c r="Y574" s="37">
        <f t="shared" si="158"/>
        <v>-11.950758157704747</v>
      </c>
      <c r="Z574" s="37">
        <f t="shared" si="158"/>
        <v>-13.740469792936084</v>
      </c>
      <c r="AA574" s="37">
        <f t="shared" si="158"/>
        <v>-14.017996391978652</v>
      </c>
      <c r="AB574" s="37">
        <f t="shared" si="158"/>
        <v>-12.069962931715969</v>
      </c>
      <c r="AC574" s="37">
        <f t="shared" si="158"/>
        <v>-11.859395944852551</v>
      </c>
      <c r="AD574" s="37">
        <f t="shared" si="158"/>
        <v>-11.281379734332333</v>
      </c>
      <c r="AE574" s="37">
        <f t="shared" si="158"/>
        <v>-12.466529224947957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-7991.5056004053104</v>
      </c>
      <c r="D599" s="28">
        <f t="shared" ref="D599:AE599" si="164">+D600+D604+D613+D624+D633</f>
        <v>-8222.3392502292099</v>
      </c>
      <c r="E599" s="28">
        <f t="shared" si="164"/>
        <v>-8483.4663950784197</v>
      </c>
      <c r="F599" s="28">
        <f t="shared" si="164"/>
        <v>-8754.59148964429</v>
      </c>
      <c r="G599" s="28">
        <f t="shared" si="164"/>
        <v>-9034.0697793453764</v>
      </c>
      <c r="H599" s="28">
        <f t="shared" si="164"/>
        <v>-9340.7929882866465</v>
      </c>
      <c r="I599" s="28">
        <f t="shared" si="164"/>
        <v>-9595.5455547723286</v>
      </c>
      <c r="J599" s="28">
        <f t="shared" si="164"/>
        <v>-9781.0500801133439</v>
      </c>
      <c r="K599" s="28">
        <f t="shared" si="164"/>
        <v>-9970.0628663159496</v>
      </c>
      <c r="L599" s="28">
        <f t="shared" si="164"/>
        <v>-10122.38380379412</v>
      </c>
      <c r="M599" s="28">
        <f t="shared" si="164"/>
        <v>-10309.097892696258</v>
      </c>
      <c r="N599" s="28">
        <f t="shared" si="164"/>
        <v>-10446.434153326054</v>
      </c>
      <c r="O599" s="28">
        <f t="shared" si="164"/>
        <v>-10599.753700679174</v>
      </c>
      <c r="P599" s="28">
        <f t="shared" si="164"/>
        <v>-10686.008706956402</v>
      </c>
      <c r="Q599" s="28">
        <f t="shared" si="164"/>
        <v>-10752.585831618624</v>
      </c>
      <c r="R599" s="28">
        <f t="shared" si="164"/>
        <v>-10806.553639671485</v>
      </c>
      <c r="S599" s="28">
        <f t="shared" si="164"/>
        <v>-10869.555218894873</v>
      </c>
      <c r="T599" s="28">
        <f t="shared" si="164"/>
        <v>-10902.626538917008</v>
      </c>
      <c r="U599" s="28">
        <f t="shared" si="164"/>
        <v>-10996.804378154475</v>
      </c>
      <c r="V599" s="28">
        <f t="shared" si="164"/>
        <v>-10995.062259013403</v>
      </c>
      <c r="W599" s="28">
        <f t="shared" si="164"/>
        <v>-11011.969556332628</v>
      </c>
      <c r="X599" s="28">
        <f t="shared" si="164"/>
        <v>-11021.188647243236</v>
      </c>
      <c r="Y599" s="28">
        <f t="shared" si="164"/>
        <v>-11018.889573161277</v>
      </c>
      <c r="Z599" s="28">
        <f t="shared" si="164"/>
        <v>-11024.485534910176</v>
      </c>
      <c r="AA599" s="28">
        <f t="shared" si="164"/>
        <v>-11028.373375680036</v>
      </c>
      <c r="AB599" s="28">
        <f t="shared" si="164"/>
        <v>-11034.424311713408</v>
      </c>
      <c r="AC599" s="28">
        <f t="shared" si="164"/>
        <v>-11059.045143382264</v>
      </c>
      <c r="AD599" s="28">
        <f t="shared" si="164"/>
        <v>-11127.01531062562</v>
      </c>
      <c r="AE599" s="28">
        <f t="shared" si="164"/>
        <v>-11136.666695343631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-7991.5056004053104</v>
      </c>
      <c r="D624" s="28">
        <f t="shared" ref="D624:AE624" si="181">+D625+D626+D627+D628+D629+D630+D631+D632</f>
        <v>-8222.3392502292099</v>
      </c>
      <c r="E624" s="28">
        <f t="shared" si="181"/>
        <v>-8483.4663950784197</v>
      </c>
      <c r="F624" s="28">
        <f t="shared" si="181"/>
        <v>-8754.59148964429</v>
      </c>
      <c r="G624" s="28">
        <f t="shared" si="181"/>
        <v>-9034.0697793453764</v>
      </c>
      <c r="H624" s="28">
        <f t="shared" si="181"/>
        <v>-9340.7929882866465</v>
      </c>
      <c r="I624" s="28">
        <f t="shared" si="181"/>
        <v>-9595.5455547723286</v>
      </c>
      <c r="J624" s="28">
        <f t="shared" si="181"/>
        <v>-9781.0500801133439</v>
      </c>
      <c r="K624" s="28">
        <f t="shared" si="181"/>
        <v>-9970.0628663159496</v>
      </c>
      <c r="L624" s="28">
        <f t="shared" si="181"/>
        <v>-10122.38380379412</v>
      </c>
      <c r="M624" s="28">
        <f t="shared" si="181"/>
        <v>-10309.097892696258</v>
      </c>
      <c r="N624" s="28">
        <f t="shared" si="181"/>
        <v>-10446.434153326054</v>
      </c>
      <c r="O624" s="28">
        <f t="shared" si="181"/>
        <v>-10599.753700679174</v>
      </c>
      <c r="P624" s="28">
        <f t="shared" si="181"/>
        <v>-10686.008706956402</v>
      </c>
      <c r="Q624" s="28">
        <f t="shared" si="181"/>
        <v>-10752.585831618624</v>
      </c>
      <c r="R624" s="28">
        <f t="shared" si="181"/>
        <v>-10806.553639671485</v>
      </c>
      <c r="S624" s="28">
        <f t="shared" si="181"/>
        <v>-10869.555218894873</v>
      </c>
      <c r="T624" s="28">
        <f t="shared" si="181"/>
        <v>-10902.626538917008</v>
      </c>
      <c r="U624" s="28">
        <f t="shared" si="181"/>
        <v>-10996.804378154475</v>
      </c>
      <c r="V624" s="28">
        <f t="shared" si="181"/>
        <v>-10995.062259013403</v>
      </c>
      <c r="W624" s="28">
        <f t="shared" si="181"/>
        <v>-11011.969556332628</v>
      </c>
      <c r="X624" s="28">
        <f t="shared" si="181"/>
        <v>-11021.188647243236</v>
      </c>
      <c r="Y624" s="28">
        <f t="shared" si="181"/>
        <v>-11018.889573161277</v>
      </c>
      <c r="Z624" s="28">
        <f t="shared" si="181"/>
        <v>-11024.485534910176</v>
      </c>
      <c r="AA624" s="28">
        <f t="shared" si="181"/>
        <v>-11028.373375680036</v>
      </c>
      <c r="AB624" s="28">
        <f t="shared" si="181"/>
        <v>-11034.424311713408</v>
      </c>
      <c r="AC624" s="28">
        <f t="shared" si="181"/>
        <v>-11059.045143382264</v>
      </c>
      <c r="AD624" s="28">
        <f t="shared" si="181"/>
        <v>-11127.01531062562</v>
      </c>
      <c r="AE624" s="28">
        <f t="shared" si="181"/>
        <v>-11136.666695343631</v>
      </c>
    </row>
    <row r="625" spans="1:31" x14ac:dyDescent="0.2">
      <c r="A625" s="9" t="s">
        <v>549</v>
      </c>
      <c r="B625" s="4" t="s">
        <v>550</v>
      </c>
      <c r="C625" s="37">
        <f>+C556</f>
        <v>-7916.5018641687184</v>
      </c>
      <c r="D625" s="37">
        <f t="shared" ref="D625:AE625" si="182">+D556</f>
        <v>-8156.9451321839888</v>
      </c>
      <c r="E625" s="37">
        <f t="shared" si="182"/>
        <v>-8430.6617883753443</v>
      </c>
      <c r="F625" s="37">
        <f t="shared" si="182"/>
        <v>-8693.0760724378088</v>
      </c>
      <c r="G625" s="37">
        <f t="shared" si="182"/>
        <v>-8971.0912726971728</v>
      </c>
      <c r="H625" s="37">
        <f t="shared" si="182"/>
        <v>-9279.115363349445</v>
      </c>
      <c r="I625" s="37">
        <f t="shared" si="182"/>
        <v>-9537.0516388701017</v>
      </c>
      <c r="J625" s="37">
        <f t="shared" si="182"/>
        <v>-9750.4132885078943</v>
      </c>
      <c r="K625" s="37">
        <f t="shared" si="182"/>
        <v>-9953.6627076115656</v>
      </c>
      <c r="L625" s="37">
        <f t="shared" si="182"/>
        <v>-10097.780185137019</v>
      </c>
      <c r="M625" s="37">
        <f t="shared" si="182"/>
        <v>-10274.578161492875</v>
      </c>
      <c r="N625" s="37">
        <f t="shared" si="182"/>
        <v>-10417.811978650119</v>
      </c>
      <c r="O625" s="37">
        <f t="shared" si="182"/>
        <v>-10576.577690068934</v>
      </c>
      <c r="P625" s="37">
        <f t="shared" si="182"/>
        <v>-10658.899345398122</v>
      </c>
      <c r="Q625" s="37">
        <f t="shared" si="182"/>
        <v>-10724.670530366446</v>
      </c>
      <c r="R625" s="37">
        <f t="shared" si="182"/>
        <v>-10771.073451427706</v>
      </c>
      <c r="S625" s="37">
        <f t="shared" si="182"/>
        <v>-10847.189974503706</v>
      </c>
      <c r="T625" s="37">
        <f t="shared" si="182"/>
        <v>-10885.684960577615</v>
      </c>
      <c r="U625" s="37">
        <f t="shared" si="182"/>
        <v>-10978.515504984363</v>
      </c>
      <c r="V625" s="37">
        <f t="shared" si="182"/>
        <v>-10983.537745771237</v>
      </c>
      <c r="W625" s="37">
        <f t="shared" si="182"/>
        <v>-10992.409329429214</v>
      </c>
      <c r="X625" s="37">
        <f t="shared" si="182"/>
        <v>-11007.229279471227</v>
      </c>
      <c r="Y625" s="37">
        <f t="shared" si="182"/>
        <v>-11006.938815003572</v>
      </c>
      <c r="Z625" s="37">
        <f t="shared" si="182"/>
        <v>-11010.74506511724</v>
      </c>
      <c r="AA625" s="37">
        <f t="shared" si="182"/>
        <v>-11014.355379288058</v>
      </c>
      <c r="AB625" s="37">
        <f t="shared" si="182"/>
        <v>-11022.354348781691</v>
      </c>
      <c r="AC625" s="37">
        <f t="shared" si="182"/>
        <v>-11047.185747437412</v>
      </c>
      <c r="AD625" s="37">
        <f t="shared" si="182"/>
        <v>-11115.733930891289</v>
      </c>
      <c r="AE625" s="37">
        <f t="shared" si="182"/>
        <v>-11124.200166118682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184">+D562</f>
        <v>0</v>
      </c>
      <c r="E627" s="37">
        <f t="shared" si="184"/>
        <v>0</v>
      </c>
      <c r="F627" s="37">
        <f t="shared" si="184"/>
        <v>0</v>
      </c>
      <c r="G627" s="37">
        <f t="shared" si="184"/>
        <v>0</v>
      </c>
      <c r="H627" s="37">
        <f t="shared" si="184"/>
        <v>0</v>
      </c>
      <c r="I627" s="37">
        <f t="shared" si="184"/>
        <v>0</v>
      </c>
      <c r="J627" s="37">
        <f t="shared" si="184"/>
        <v>0</v>
      </c>
      <c r="K627" s="37">
        <f t="shared" si="184"/>
        <v>0</v>
      </c>
      <c r="L627" s="37">
        <f t="shared" si="184"/>
        <v>0</v>
      </c>
      <c r="M627" s="37">
        <f t="shared" si="184"/>
        <v>0</v>
      </c>
      <c r="N627" s="37">
        <f t="shared" si="184"/>
        <v>0</v>
      </c>
      <c r="O627" s="37">
        <f t="shared" si="184"/>
        <v>0</v>
      </c>
      <c r="P627" s="37">
        <f t="shared" si="184"/>
        <v>0</v>
      </c>
      <c r="Q627" s="37">
        <f t="shared" si="184"/>
        <v>0</v>
      </c>
      <c r="R627" s="37">
        <f t="shared" si="184"/>
        <v>0</v>
      </c>
      <c r="S627" s="37">
        <f t="shared" si="184"/>
        <v>0</v>
      </c>
      <c r="T627" s="37">
        <f t="shared" si="184"/>
        <v>0</v>
      </c>
      <c r="U627" s="37">
        <f t="shared" si="184"/>
        <v>0</v>
      </c>
      <c r="V627" s="37">
        <f t="shared" si="184"/>
        <v>0</v>
      </c>
      <c r="W627" s="37">
        <f t="shared" si="184"/>
        <v>0</v>
      </c>
      <c r="X627" s="37">
        <f t="shared" si="184"/>
        <v>0</v>
      </c>
      <c r="Y627" s="37">
        <f t="shared" si="184"/>
        <v>0</v>
      </c>
      <c r="Z627" s="37">
        <f t="shared" si="184"/>
        <v>0</v>
      </c>
      <c r="AA627" s="37">
        <f t="shared" si="184"/>
        <v>0</v>
      </c>
      <c r="AB627" s="37">
        <f t="shared" si="184"/>
        <v>0</v>
      </c>
      <c r="AC627" s="37">
        <f t="shared" si="184"/>
        <v>0</v>
      </c>
      <c r="AD627" s="37">
        <f t="shared" si="184"/>
        <v>0</v>
      </c>
      <c r="AE627" s="37">
        <f t="shared" si="184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-75.003736236592161</v>
      </c>
      <c r="D631" s="37">
        <f t="shared" ref="D631:AE631" si="188">+D574</f>
        <v>-65.394118045221774</v>
      </c>
      <c r="E631" s="37">
        <f t="shared" si="188"/>
        <v>-52.804606703074903</v>
      </c>
      <c r="F631" s="37">
        <f t="shared" si="188"/>
        <v>-61.515417206480947</v>
      </c>
      <c r="G631" s="37">
        <f t="shared" si="188"/>
        <v>-62.978506648202973</v>
      </c>
      <c r="H631" s="37">
        <f t="shared" si="188"/>
        <v>-61.677624937201053</v>
      </c>
      <c r="I631" s="37">
        <f t="shared" si="188"/>
        <v>-58.493915902227322</v>
      </c>
      <c r="J631" s="37">
        <f t="shared" si="188"/>
        <v>-30.636791605449183</v>
      </c>
      <c r="K631" s="37">
        <f t="shared" si="188"/>
        <v>-16.400158704383589</v>
      </c>
      <c r="L631" s="37">
        <f t="shared" si="188"/>
        <v>-24.603618657100931</v>
      </c>
      <c r="M631" s="37">
        <f t="shared" si="188"/>
        <v>-34.519731203382506</v>
      </c>
      <c r="N631" s="37">
        <f t="shared" si="188"/>
        <v>-28.622174675935483</v>
      </c>
      <c r="O631" s="37">
        <f t="shared" si="188"/>
        <v>-23.176010610239409</v>
      </c>
      <c r="P631" s="37">
        <f t="shared" si="188"/>
        <v>-27.109361558279204</v>
      </c>
      <c r="Q631" s="37">
        <f t="shared" si="188"/>
        <v>-27.915301252177752</v>
      </c>
      <c r="R631" s="37">
        <f t="shared" si="188"/>
        <v>-35.480188243778507</v>
      </c>
      <c r="S631" s="37">
        <f t="shared" si="188"/>
        <v>-22.365244391166559</v>
      </c>
      <c r="T631" s="37">
        <f t="shared" si="188"/>
        <v>-16.941578339391903</v>
      </c>
      <c r="U631" s="37">
        <f t="shared" si="188"/>
        <v>-18.288873170111497</v>
      </c>
      <c r="V631" s="37">
        <f t="shared" si="188"/>
        <v>-11.524513242166419</v>
      </c>
      <c r="W631" s="37">
        <f t="shared" si="188"/>
        <v>-19.560226903414019</v>
      </c>
      <c r="X631" s="37">
        <f t="shared" si="188"/>
        <v>-13.959367772008916</v>
      </c>
      <c r="Y631" s="37">
        <f t="shared" si="188"/>
        <v>-11.950758157704747</v>
      </c>
      <c r="Z631" s="37">
        <f t="shared" si="188"/>
        <v>-13.740469792936084</v>
      </c>
      <c r="AA631" s="37">
        <f t="shared" si="188"/>
        <v>-14.017996391978652</v>
      </c>
      <c r="AB631" s="37">
        <f t="shared" si="188"/>
        <v>-12.069962931715969</v>
      </c>
      <c r="AC631" s="37">
        <f t="shared" si="188"/>
        <v>-11.859395944852551</v>
      </c>
      <c r="AD631" s="37">
        <f t="shared" si="188"/>
        <v>-11.281379734332333</v>
      </c>
      <c r="AE631" s="37">
        <f t="shared" si="188"/>
        <v>-12.466529224947957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-7991.5056004053104</v>
      </c>
      <c r="D656" s="28">
        <f t="shared" ref="D656:AE656" si="195">+D657+D658+D659+D660+D661</f>
        <v>-8222.3392502292099</v>
      </c>
      <c r="E656" s="28">
        <f t="shared" si="195"/>
        <v>-8483.4663950784197</v>
      </c>
      <c r="F656" s="28">
        <f t="shared" si="195"/>
        <v>-8754.59148964429</v>
      </c>
      <c r="G656" s="28">
        <f t="shared" si="195"/>
        <v>-9034.0697793453764</v>
      </c>
      <c r="H656" s="28">
        <f t="shared" si="195"/>
        <v>-9340.7929882866465</v>
      </c>
      <c r="I656" s="28">
        <f t="shared" si="195"/>
        <v>-9595.5455547723286</v>
      </c>
      <c r="J656" s="28">
        <f t="shared" si="195"/>
        <v>-9781.0500801133439</v>
      </c>
      <c r="K656" s="28">
        <f t="shared" si="195"/>
        <v>-9970.0628663159496</v>
      </c>
      <c r="L656" s="28">
        <f t="shared" si="195"/>
        <v>-10122.38380379412</v>
      </c>
      <c r="M656" s="28">
        <f t="shared" si="195"/>
        <v>-10309.097892696258</v>
      </c>
      <c r="N656" s="28">
        <f t="shared" si="195"/>
        <v>-10446.434153326054</v>
      </c>
      <c r="O656" s="28">
        <f t="shared" si="195"/>
        <v>-10599.753700679174</v>
      </c>
      <c r="P656" s="28">
        <f t="shared" si="195"/>
        <v>-10686.008706956402</v>
      </c>
      <c r="Q656" s="28">
        <f t="shared" si="195"/>
        <v>-10752.585831618624</v>
      </c>
      <c r="R656" s="28">
        <f t="shared" si="195"/>
        <v>-10806.553639671485</v>
      </c>
      <c r="S656" s="28">
        <f t="shared" si="195"/>
        <v>-10869.555218894873</v>
      </c>
      <c r="T656" s="28">
        <f t="shared" si="195"/>
        <v>-10902.626538917008</v>
      </c>
      <c r="U656" s="28">
        <f t="shared" si="195"/>
        <v>-10996.804378154475</v>
      </c>
      <c r="V656" s="28">
        <f t="shared" si="195"/>
        <v>-10995.062259013403</v>
      </c>
      <c r="W656" s="28">
        <f t="shared" si="195"/>
        <v>-11011.969556332628</v>
      </c>
      <c r="X656" s="28">
        <f t="shared" si="195"/>
        <v>-11021.188647243236</v>
      </c>
      <c r="Y656" s="28">
        <f t="shared" si="195"/>
        <v>-11018.889573161277</v>
      </c>
      <c r="Z656" s="28">
        <f t="shared" si="195"/>
        <v>-11024.485534910176</v>
      </c>
      <c r="AA656" s="28">
        <f t="shared" si="195"/>
        <v>-11028.373375680036</v>
      </c>
      <c r="AB656" s="28">
        <f t="shared" si="195"/>
        <v>-11034.424311713408</v>
      </c>
      <c r="AC656" s="28">
        <f t="shared" si="195"/>
        <v>-11059.045143382264</v>
      </c>
      <c r="AD656" s="28">
        <f t="shared" si="195"/>
        <v>-11127.01531062562</v>
      </c>
      <c r="AE656" s="28">
        <f t="shared" si="195"/>
        <v>-11136.666695343631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-7991.5056004053104</v>
      </c>
      <c r="D660" s="28">
        <f t="shared" ref="D660:AE660" si="199">+D624</f>
        <v>-8222.3392502292099</v>
      </c>
      <c r="E660" s="28">
        <f t="shared" si="199"/>
        <v>-8483.4663950784197</v>
      </c>
      <c r="F660" s="28">
        <f t="shared" si="199"/>
        <v>-8754.59148964429</v>
      </c>
      <c r="G660" s="28">
        <f t="shared" si="199"/>
        <v>-9034.0697793453764</v>
      </c>
      <c r="H660" s="28">
        <f t="shared" si="199"/>
        <v>-9340.7929882866465</v>
      </c>
      <c r="I660" s="28">
        <f t="shared" si="199"/>
        <v>-9595.5455547723286</v>
      </c>
      <c r="J660" s="28">
        <f t="shared" si="199"/>
        <v>-9781.0500801133439</v>
      </c>
      <c r="K660" s="28">
        <f t="shared" si="199"/>
        <v>-9970.0628663159496</v>
      </c>
      <c r="L660" s="28">
        <f t="shared" si="199"/>
        <v>-10122.38380379412</v>
      </c>
      <c r="M660" s="28">
        <f t="shared" si="199"/>
        <v>-10309.097892696258</v>
      </c>
      <c r="N660" s="28">
        <f t="shared" si="199"/>
        <v>-10446.434153326054</v>
      </c>
      <c r="O660" s="28">
        <f t="shared" si="199"/>
        <v>-10599.753700679174</v>
      </c>
      <c r="P660" s="28">
        <f t="shared" si="199"/>
        <v>-10686.008706956402</v>
      </c>
      <c r="Q660" s="28">
        <f t="shared" si="199"/>
        <v>-10752.585831618624</v>
      </c>
      <c r="R660" s="28">
        <f t="shared" si="199"/>
        <v>-10806.553639671485</v>
      </c>
      <c r="S660" s="28">
        <f t="shared" si="199"/>
        <v>-10869.555218894873</v>
      </c>
      <c r="T660" s="28">
        <f t="shared" si="199"/>
        <v>-10902.626538917008</v>
      </c>
      <c r="U660" s="28">
        <f t="shared" si="199"/>
        <v>-10996.804378154475</v>
      </c>
      <c r="V660" s="28">
        <f t="shared" si="199"/>
        <v>-10995.062259013403</v>
      </c>
      <c r="W660" s="28">
        <f t="shared" si="199"/>
        <v>-11011.969556332628</v>
      </c>
      <c r="X660" s="28">
        <f t="shared" si="199"/>
        <v>-11021.188647243236</v>
      </c>
      <c r="Y660" s="28">
        <f t="shared" si="199"/>
        <v>-11018.889573161277</v>
      </c>
      <c r="Z660" s="28">
        <f t="shared" si="199"/>
        <v>-11024.485534910176</v>
      </c>
      <c r="AA660" s="28">
        <f t="shared" si="199"/>
        <v>-11028.373375680036</v>
      </c>
      <c r="AB660" s="28">
        <f t="shared" si="199"/>
        <v>-11034.424311713408</v>
      </c>
      <c r="AC660" s="28">
        <f t="shared" si="199"/>
        <v>-11059.045143382264</v>
      </c>
      <c r="AD660" s="28">
        <f t="shared" si="199"/>
        <v>-11127.01531062562</v>
      </c>
      <c r="AE660" s="28">
        <f t="shared" si="199"/>
        <v>-11136.666695343631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5" priority="236" operator="equal">
      <formula>0</formula>
    </cfRule>
  </conditionalFormatting>
  <conditionalFormatting sqref="AD2:AE2">
    <cfRule type="cellIs" dxfId="724" priority="235" operator="equal">
      <formula>0</formula>
    </cfRule>
  </conditionalFormatting>
  <conditionalFormatting sqref="A425:B426 A430:B431 A434:B437 A427:A429">
    <cfRule type="cellIs" dxfId="723" priority="234" operator="lessThan">
      <formula>0</formula>
    </cfRule>
  </conditionalFormatting>
  <conditionalFormatting sqref="A432:B433">
    <cfRule type="cellIs" dxfId="722" priority="233" operator="lessThan">
      <formula>0</formula>
    </cfRule>
  </conditionalFormatting>
  <conditionalFormatting sqref="B555 A576:B581">
    <cfRule type="cellIs" dxfId="721" priority="232" operator="lessThan">
      <formula>0</formula>
    </cfRule>
  </conditionalFormatting>
  <conditionalFormatting sqref="A633:B638 B624">
    <cfRule type="cellIs" dxfId="720" priority="231" operator="lessThan">
      <formula>0</formula>
    </cfRule>
  </conditionalFormatting>
  <conditionalFormatting sqref="A661:B661">
    <cfRule type="cellIs" dxfId="719" priority="230" operator="lessThan">
      <formula>0</formula>
    </cfRule>
  </conditionalFormatting>
  <conditionalFormatting sqref="B659:B660">
    <cfRule type="cellIs" dxfId="718" priority="229" operator="lessThan">
      <formula>0</formula>
    </cfRule>
  </conditionalFormatting>
  <conditionalFormatting sqref="B613">
    <cfRule type="cellIs" dxfId="717" priority="228" operator="lessThan">
      <formula>0</formula>
    </cfRule>
  </conditionalFormatting>
  <conditionalFormatting sqref="C192:C210 C212:C215">
    <cfRule type="cellIs" dxfId="716" priority="227" operator="lessThan">
      <formula>0</formula>
    </cfRule>
  </conditionalFormatting>
  <conditionalFormatting sqref="C291">
    <cfRule type="cellIs" dxfId="715" priority="226" operator="lessThan">
      <formula>0</formula>
    </cfRule>
  </conditionalFormatting>
  <conditionalFormatting sqref="C211">
    <cfRule type="cellIs" dxfId="714" priority="225" operator="lessThan">
      <formula>0</formula>
    </cfRule>
  </conditionalFormatting>
  <conditionalFormatting sqref="C287">
    <cfRule type="cellIs" dxfId="713" priority="224" operator="lessThan">
      <formula>0</formula>
    </cfRule>
  </conditionalFormatting>
  <conditionalFormatting sqref="C453">
    <cfRule type="cellIs" dxfId="712" priority="223" operator="lessThan">
      <formula>0</formula>
    </cfRule>
  </conditionalFormatting>
  <conditionalFormatting sqref="C453">
    <cfRule type="cellIs" dxfId="711" priority="221" operator="equal">
      <formula>0</formula>
    </cfRule>
    <cfRule type="cellIs" dxfId="710" priority="222" operator="equal">
      <formula>0</formula>
    </cfRule>
  </conditionalFormatting>
  <conditionalFormatting sqref="C597">
    <cfRule type="cellIs" dxfId="709" priority="220" operator="lessThan">
      <formula>0</formula>
    </cfRule>
  </conditionalFormatting>
  <conditionalFormatting sqref="C597">
    <cfRule type="cellIs" dxfId="708" priority="218" operator="equal">
      <formula>0</formula>
    </cfRule>
    <cfRule type="cellIs" dxfId="707" priority="219" operator="equal">
      <formula>0</formula>
    </cfRule>
  </conditionalFormatting>
  <conditionalFormatting sqref="C654">
    <cfRule type="cellIs" dxfId="706" priority="217" operator="lessThan">
      <formula>0</formula>
    </cfRule>
  </conditionalFormatting>
  <conditionalFormatting sqref="C654">
    <cfRule type="cellIs" dxfId="705" priority="215" operator="equal">
      <formula>0</formula>
    </cfRule>
    <cfRule type="cellIs" dxfId="704" priority="216" operator="equal">
      <formula>0</formula>
    </cfRule>
  </conditionalFormatting>
  <conditionalFormatting sqref="C187">
    <cfRule type="cellIs" dxfId="703" priority="214" operator="lessThan">
      <formula>0</formula>
    </cfRule>
  </conditionalFormatting>
  <conditionalFormatting sqref="C216:C225 C227:C270 C273:C278 C280:C285">
    <cfRule type="cellIs" dxfId="702" priority="213" operator="lessThan">
      <formula>0</formula>
    </cfRule>
  </conditionalFormatting>
  <conditionalFormatting sqref="C271">
    <cfRule type="cellIs" dxfId="701" priority="212" operator="lessThan">
      <formula>0</formula>
    </cfRule>
  </conditionalFormatting>
  <conditionalFormatting sqref="C226">
    <cfRule type="cellIs" dxfId="700" priority="211" operator="lessThan">
      <formula>0</formula>
    </cfRule>
  </conditionalFormatting>
  <conditionalFormatting sqref="C272">
    <cfRule type="cellIs" dxfId="699" priority="210" operator="lessThan">
      <formula>0</formula>
    </cfRule>
  </conditionalFormatting>
  <conditionalFormatting sqref="C279">
    <cfRule type="cellIs" dxfId="698" priority="209" operator="lessThan">
      <formula>0</formula>
    </cfRule>
  </conditionalFormatting>
  <conditionalFormatting sqref="C191">
    <cfRule type="cellIs" dxfId="697" priority="208" operator="lessThan">
      <formula>0</formula>
    </cfRule>
  </conditionalFormatting>
  <conditionalFormatting sqref="C315 C328 C341 C349:C350 C358:C359 C364 C368 C371 C374 C377 C380 C383 C297:C302">
    <cfRule type="cellIs" dxfId="696" priority="206" operator="lessThan">
      <formula>0</formula>
    </cfRule>
  </conditionalFormatting>
  <conditionalFormatting sqref="C385 C391 C393 C399 C401 C407 C409 C415 C417 C424">
    <cfRule type="cellIs" dxfId="695" priority="205" operator="lessThan">
      <formula>0</formula>
    </cfRule>
  </conditionalFormatting>
  <conditionalFormatting sqref="C367">
    <cfRule type="cellIs" dxfId="694" priority="207" operator="lessThan">
      <formula>0</formula>
    </cfRule>
  </conditionalFormatting>
  <conditionalFormatting sqref="C303:AE314">
    <cfRule type="cellIs" dxfId="693" priority="189" operator="lessThan">
      <formula>0</formula>
    </cfRule>
  </conditionalFormatting>
  <conditionalFormatting sqref="C355">
    <cfRule type="cellIs" dxfId="692" priority="186" operator="lessThan">
      <formula>0</formula>
    </cfRule>
  </conditionalFormatting>
  <conditionalFormatting sqref="C434:C437 C425:C429 C431">
    <cfRule type="cellIs" dxfId="691" priority="185" operator="lessThan">
      <formula>0</formula>
    </cfRule>
  </conditionalFormatting>
  <conditionalFormatting sqref="C566:C567">
    <cfRule type="cellIs" dxfId="690" priority="180" operator="lessThan">
      <formula>0</formula>
    </cfRule>
  </conditionalFormatting>
  <conditionalFormatting sqref="C555:C556 C580:C581 C574:C577 C571 C568 C565 C562 C559">
    <cfRule type="cellIs" dxfId="689" priority="184" operator="lessThan">
      <formula>0</formula>
    </cfRule>
  </conditionalFormatting>
  <conditionalFormatting sqref="C557:C558">
    <cfRule type="cellIs" dxfId="688" priority="183" operator="lessThan">
      <formula>0</formula>
    </cfRule>
  </conditionalFormatting>
  <conditionalFormatting sqref="C560:C561">
    <cfRule type="cellIs" dxfId="687" priority="182" operator="lessThan">
      <formula>0</formula>
    </cfRule>
  </conditionalFormatting>
  <conditionalFormatting sqref="C563:C564">
    <cfRule type="cellIs" dxfId="686" priority="181" operator="lessThan">
      <formula>0</formula>
    </cfRule>
  </conditionalFormatting>
  <conditionalFormatting sqref="C569:C570">
    <cfRule type="cellIs" dxfId="685" priority="179" operator="lessThan">
      <formula>0</formula>
    </cfRule>
  </conditionalFormatting>
  <conditionalFormatting sqref="C572:C573">
    <cfRule type="cellIs" dxfId="684" priority="178" operator="lessThan">
      <formula>0</formula>
    </cfRule>
  </conditionalFormatting>
  <conditionalFormatting sqref="C578:C579">
    <cfRule type="cellIs" dxfId="683" priority="177" operator="lessThan">
      <formula>0</formula>
    </cfRule>
  </conditionalFormatting>
  <conditionalFormatting sqref="C585:C586">
    <cfRule type="cellIs" dxfId="682" priority="176" operator="lessThan">
      <formula>0</formula>
    </cfRule>
  </conditionalFormatting>
  <conditionalFormatting sqref="C526:C554">
    <cfRule type="cellIs" dxfId="681" priority="175" operator="lessThan">
      <formula>0</formula>
    </cfRule>
  </conditionalFormatting>
  <conditionalFormatting sqref="C524:C525">
    <cfRule type="cellIs" dxfId="680" priority="174" operator="lessThan">
      <formula>0</formula>
    </cfRule>
  </conditionalFormatting>
  <conditionalFormatting sqref="C613">
    <cfRule type="cellIs" dxfId="679" priority="173" operator="lessThan">
      <formula>0</formula>
    </cfRule>
  </conditionalFormatting>
  <conditionalFormatting sqref="C637:C638 C632:C634 C624">
    <cfRule type="cellIs" dxfId="678" priority="172" operator="lessThan">
      <formula>0</formula>
    </cfRule>
  </conditionalFormatting>
  <conditionalFormatting sqref="C601:C602">
    <cfRule type="cellIs" dxfId="677" priority="171" operator="lessThan">
      <formula>0</formula>
    </cfRule>
  </conditionalFormatting>
  <conditionalFormatting sqref="C603">
    <cfRule type="cellIs" dxfId="676" priority="170" operator="lessThan">
      <formula>0</formula>
    </cfRule>
  </conditionalFormatting>
  <conditionalFormatting sqref="C605:C609">
    <cfRule type="cellIs" dxfId="675" priority="169" operator="lessThan">
      <formula>0</formula>
    </cfRule>
  </conditionalFormatting>
  <conditionalFormatting sqref="C611:C612">
    <cfRule type="cellIs" dxfId="674" priority="168" operator="lessThan">
      <formula>0</formula>
    </cfRule>
  </conditionalFormatting>
  <conditionalFormatting sqref="C625:C631">
    <cfRule type="cellIs" dxfId="673" priority="167" operator="lessThan">
      <formula>0</formula>
    </cfRule>
  </conditionalFormatting>
  <conditionalFormatting sqref="C635:C636">
    <cfRule type="cellIs" dxfId="672" priority="166" operator="lessThan">
      <formula>0</formula>
    </cfRule>
  </conditionalFormatting>
  <conditionalFormatting sqref="C642:C644">
    <cfRule type="cellIs" dxfId="671" priority="165" operator="lessThan">
      <formula>0</formula>
    </cfRule>
  </conditionalFormatting>
  <conditionalFormatting sqref="C645">
    <cfRule type="cellIs" dxfId="670" priority="164" operator="lessThan">
      <formula>0</formula>
    </cfRule>
  </conditionalFormatting>
  <conditionalFormatting sqref="C614:C623">
    <cfRule type="cellIs" dxfId="669" priority="163" operator="lessThan">
      <formula>0</formula>
    </cfRule>
  </conditionalFormatting>
  <conditionalFormatting sqref="C659">
    <cfRule type="cellIs" dxfId="668" priority="162" operator="lessThan">
      <formula>0</formula>
    </cfRule>
  </conditionalFormatting>
  <conditionalFormatting sqref="C660">
    <cfRule type="cellIs" dxfId="667" priority="161" operator="lessThan">
      <formula>0</formula>
    </cfRule>
  </conditionalFormatting>
  <conditionalFormatting sqref="C661">
    <cfRule type="cellIs" dxfId="666" priority="160" operator="lessThan">
      <formula>0</formula>
    </cfRule>
  </conditionalFormatting>
  <conditionalFormatting sqref="D192:AE210 D212:AE215">
    <cfRule type="cellIs" dxfId="665" priority="159" operator="lessThan">
      <formula>0</formula>
    </cfRule>
  </conditionalFormatting>
  <conditionalFormatting sqref="D291:AE291">
    <cfRule type="cellIs" dxfId="664" priority="158" operator="lessThan">
      <formula>0</formula>
    </cfRule>
  </conditionalFormatting>
  <conditionalFormatting sqref="D211:AE211">
    <cfRule type="cellIs" dxfId="663" priority="157" operator="lessThan">
      <formula>0</formula>
    </cfRule>
  </conditionalFormatting>
  <conditionalFormatting sqref="D287:AE287">
    <cfRule type="cellIs" dxfId="662" priority="156" operator="lessThan">
      <formula>0</formula>
    </cfRule>
  </conditionalFormatting>
  <conditionalFormatting sqref="D453:AE453">
    <cfRule type="cellIs" dxfId="661" priority="155" operator="lessThan">
      <formula>0</formula>
    </cfRule>
  </conditionalFormatting>
  <conditionalFormatting sqref="D453:AE453">
    <cfRule type="cellIs" dxfId="660" priority="153" operator="equal">
      <formula>0</formula>
    </cfRule>
    <cfRule type="cellIs" dxfId="659" priority="154" operator="equal">
      <formula>0</formula>
    </cfRule>
  </conditionalFormatting>
  <conditionalFormatting sqref="D597:AE597">
    <cfRule type="cellIs" dxfId="658" priority="152" operator="lessThan">
      <formula>0</formula>
    </cfRule>
  </conditionalFormatting>
  <conditionalFormatting sqref="D597:AE597">
    <cfRule type="cellIs" dxfId="657" priority="150" operator="equal">
      <formula>0</formula>
    </cfRule>
    <cfRule type="cellIs" dxfId="656" priority="151" operator="equal">
      <formula>0</formula>
    </cfRule>
  </conditionalFormatting>
  <conditionalFormatting sqref="D654:AE654">
    <cfRule type="cellIs" dxfId="655" priority="149" operator="lessThan">
      <formula>0</formula>
    </cfRule>
  </conditionalFormatting>
  <conditionalFormatting sqref="D654:AE654">
    <cfRule type="cellIs" dxfId="654" priority="147" operator="equal">
      <formula>0</formula>
    </cfRule>
    <cfRule type="cellIs" dxfId="653" priority="148" operator="equal">
      <formula>0</formula>
    </cfRule>
  </conditionalFormatting>
  <conditionalFormatting sqref="D187:AE187">
    <cfRule type="cellIs" dxfId="652" priority="146" operator="lessThan">
      <formula>0</formula>
    </cfRule>
  </conditionalFormatting>
  <conditionalFormatting sqref="D216:AE225 D227:AE270 D273:AE278 D280:AE285">
    <cfRule type="cellIs" dxfId="651" priority="145" operator="lessThan">
      <formula>0</formula>
    </cfRule>
  </conditionalFormatting>
  <conditionalFormatting sqref="D271:AE271">
    <cfRule type="cellIs" dxfId="650" priority="144" operator="lessThan">
      <formula>0</formula>
    </cfRule>
  </conditionalFormatting>
  <conditionalFormatting sqref="D226:AE226">
    <cfRule type="cellIs" dxfId="649" priority="143" operator="lessThan">
      <formula>0</formula>
    </cfRule>
  </conditionalFormatting>
  <conditionalFormatting sqref="D272:AE272">
    <cfRule type="cellIs" dxfId="648" priority="142" operator="lessThan">
      <formula>0</formula>
    </cfRule>
  </conditionalFormatting>
  <conditionalFormatting sqref="D279:AE279">
    <cfRule type="cellIs" dxfId="647" priority="141" operator="lessThan">
      <formula>0</formula>
    </cfRule>
  </conditionalFormatting>
  <conditionalFormatting sqref="D191:AE191">
    <cfRule type="cellIs" dxfId="646" priority="140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5" priority="138" operator="lessThan">
      <formula>0</formula>
    </cfRule>
  </conditionalFormatting>
  <conditionalFormatting sqref="D385:AE385 D391:AE391 D393:AE393 D399:AE399 D401:AE401 D407:AE407 D409:AE409 D415:AE415 D417:AE417 D424:AE424">
    <cfRule type="cellIs" dxfId="644" priority="137" operator="lessThan">
      <formula>0</formula>
    </cfRule>
  </conditionalFormatting>
  <conditionalFormatting sqref="D367:AE367">
    <cfRule type="cellIs" dxfId="643" priority="139" operator="lessThan">
      <formula>0</formula>
    </cfRule>
  </conditionalFormatting>
  <conditionalFormatting sqref="D355:AE355">
    <cfRule type="cellIs" dxfId="642" priority="118" operator="lessThan">
      <formula>0</formula>
    </cfRule>
  </conditionalFormatting>
  <conditionalFormatting sqref="D434:AE437 D425:AE429 D431:AE431">
    <cfRule type="cellIs" dxfId="641" priority="117" operator="lessThan">
      <formula>0</formula>
    </cfRule>
  </conditionalFormatting>
  <conditionalFormatting sqref="D566:AE567">
    <cfRule type="cellIs" dxfId="640" priority="112" operator="lessThan">
      <formula>0</formula>
    </cfRule>
  </conditionalFormatting>
  <conditionalFormatting sqref="D555:AE556 D580:AE581 D574:AE577 D571:AE571 D568:AE568 D565:AE565 D562:AE562 D559:AE559">
    <cfRule type="cellIs" dxfId="639" priority="116" operator="lessThan">
      <formula>0</formula>
    </cfRule>
  </conditionalFormatting>
  <conditionalFormatting sqref="D557:AE558">
    <cfRule type="cellIs" dxfId="638" priority="115" operator="lessThan">
      <formula>0</formula>
    </cfRule>
  </conditionalFormatting>
  <conditionalFormatting sqref="D560:AE561">
    <cfRule type="cellIs" dxfId="637" priority="114" operator="lessThan">
      <formula>0</formula>
    </cfRule>
  </conditionalFormatting>
  <conditionalFormatting sqref="D563:AE564">
    <cfRule type="cellIs" dxfId="636" priority="113" operator="lessThan">
      <formula>0</formula>
    </cfRule>
  </conditionalFormatting>
  <conditionalFormatting sqref="D569:AE570">
    <cfRule type="cellIs" dxfId="635" priority="111" operator="lessThan">
      <formula>0</formula>
    </cfRule>
  </conditionalFormatting>
  <conditionalFormatting sqref="D572:AE573">
    <cfRule type="cellIs" dxfId="634" priority="110" operator="lessThan">
      <formula>0</formula>
    </cfRule>
  </conditionalFormatting>
  <conditionalFormatting sqref="D578:AE579">
    <cfRule type="cellIs" dxfId="633" priority="109" operator="lessThan">
      <formula>0</formula>
    </cfRule>
  </conditionalFormatting>
  <conditionalFormatting sqref="D585:AE586">
    <cfRule type="cellIs" dxfId="632" priority="108" operator="lessThan">
      <formula>0</formula>
    </cfRule>
  </conditionalFormatting>
  <conditionalFormatting sqref="D526:AE554">
    <cfRule type="cellIs" dxfId="631" priority="107" operator="lessThan">
      <formula>0</formula>
    </cfRule>
  </conditionalFormatting>
  <conditionalFormatting sqref="D524:AE525">
    <cfRule type="cellIs" dxfId="630" priority="106" operator="lessThan">
      <formula>0</formula>
    </cfRule>
  </conditionalFormatting>
  <conditionalFormatting sqref="D613:AE613">
    <cfRule type="cellIs" dxfId="629" priority="105" operator="lessThan">
      <formula>0</formula>
    </cfRule>
  </conditionalFormatting>
  <conditionalFormatting sqref="D637:AE638 D632:AE634 D624:AE624">
    <cfRule type="cellIs" dxfId="628" priority="104" operator="lessThan">
      <formula>0</formula>
    </cfRule>
  </conditionalFormatting>
  <conditionalFormatting sqref="D601:AE602">
    <cfRule type="cellIs" dxfId="627" priority="103" operator="lessThan">
      <formula>0</formula>
    </cfRule>
  </conditionalFormatting>
  <conditionalFormatting sqref="D603:AE603">
    <cfRule type="cellIs" dxfId="626" priority="102" operator="lessThan">
      <formula>0</formula>
    </cfRule>
  </conditionalFormatting>
  <conditionalFormatting sqref="D605:AE609">
    <cfRule type="cellIs" dxfId="625" priority="101" operator="lessThan">
      <formula>0</formula>
    </cfRule>
  </conditionalFormatting>
  <conditionalFormatting sqref="D611:AE612">
    <cfRule type="cellIs" dxfId="624" priority="100" operator="lessThan">
      <formula>0</formula>
    </cfRule>
  </conditionalFormatting>
  <conditionalFormatting sqref="D625:AE631">
    <cfRule type="cellIs" dxfId="623" priority="99" operator="lessThan">
      <formula>0</formula>
    </cfRule>
  </conditionalFormatting>
  <conditionalFormatting sqref="D635:AE636">
    <cfRule type="cellIs" dxfId="622" priority="98" operator="lessThan">
      <formula>0</formula>
    </cfRule>
  </conditionalFormatting>
  <conditionalFormatting sqref="D642:AE644">
    <cfRule type="cellIs" dxfId="621" priority="97" operator="lessThan">
      <formula>0</formula>
    </cfRule>
  </conditionalFormatting>
  <conditionalFormatting sqref="D645:AE645">
    <cfRule type="cellIs" dxfId="620" priority="96" operator="lessThan">
      <formula>0</formula>
    </cfRule>
  </conditionalFormatting>
  <conditionalFormatting sqref="D614:AE623">
    <cfRule type="cellIs" dxfId="619" priority="95" operator="lessThan">
      <formula>0</formula>
    </cfRule>
  </conditionalFormatting>
  <conditionalFormatting sqref="D659:AE659">
    <cfRule type="cellIs" dxfId="618" priority="94" operator="lessThan">
      <formula>0</formula>
    </cfRule>
  </conditionalFormatting>
  <conditionalFormatting sqref="D660:AE660">
    <cfRule type="cellIs" dxfId="617" priority="93" operator="lessThan">
      <formula>0</formula>
    </cfRule>
  </conditionalFormatting>
  <conditionalFormatting sqref="D661:AE661">
    <cfRule type="cellIs" dxfId="616" priority="92" operator="lessThan">
      <formula>0</formula>
    </cfRule>
  </conditionalFormatting>
  <conditionalFormatting sqref="C430">
    <cfRule type="cellIs" dxfId="615" priority="52" operator="lessThan">
      <formula>0</formula>
    </cfRule>
  </conditionalFormatting>
  <conditionalFormatting sqref="D430:AE430">
    <cfRule type="cellIs" dxfId="614" priority="51" operator="lessThan">
      <formula>0</formula>
    </cfRule>
  </conditionalFormatting>
  <conditionalFormatting sqref="C432:C433">
    <cfRule type="cellIs" dxfId="613" priority="50" operator="lessThan">
      <formula>0</formula>
    </cfRule>
  </conditionalFormatting>
  <conditionalFormatting sqref="D432:AE433">
    <cfRule type="cellIs" dxfId="612" priority="49" operator="lessThan">
      <formula>0</formula>
    </cfRule>
  </conditionalFormatting>
  <conditionalFormatting sqref="C441:C444">
    <cfRule type="cellIs" dxfId="611" priority="48" operator="lessThan">
      <formula>0</formula>
    </cfRule>
  </conditionalFormatting>
  <conditionalFormatting sqref="D441:AE444">
    <cfRule type="cellIs" dxfId="610" priority="47" operator="lessThan">
      <formula>0</formula>
    </cfRule>
  </conditionalFormatting>
  <conditionalFormatting sqref="C316:AE327">
    <cfRule type="cellIs" dxfId="609" priority="23" operator="lessThan">
      <formula>0</formula>
    </cfRule>
  </conditionalFormatting>
  <conditionalFormatting sqref="C329:AE340">
    <cfRule type="cellIs" dxfId="608" priority="22" operator="lessThan">
      <formula>0</formula>
    </cfRule>
  </conditionalFormatting>
  <conditionalFormatting sqref="C342:AE348">
    <cfRule type="cellIs" dxfId="607" priority="21" operator="lessThan">
      <formula>0</formula>
    </cfRule>
  </conditionalFormatting>
  <conditionalFormatting sqref="C351:AE354">
    <cfRule type="cellIs" dxfId="606" priority="20" operator="lessThan">
      <formula>0</formula>
    </cfRule>
  </conditionalFormatting>
  <conditionalFormatting sqref="C356:AE357">
    <cfRule type="cellIs" dxfId="605" priority="19" operator="lessThan">
      <formula>0</formula>
    </cfRule>
  </conditionalFormatting>
  <conditionalFormatting sqref="C360:AE361">
    <cfRule type="cellIs" dxfId="604" priority="18" operator="lessThan">
      <formula>0</formula>
    </cfRule>
  </conditionalFormatting>
  <conditionalFormatting sqref="C362:AE363">
    <cfRule type="cellIs" dxfId="603" priority="17" operator="lessThan">
      <formula>0</formula>
    </cfRule>
  </conditionalFormatting>
  <conditionalFormatting sqref="C365:AE366">
    <cfRule type="cellIs" dxfId="602" priority="16" operator="lessThan">
      <formula>0</formula>
    </cfRule>
  </conditionalFormatting>
  <conditionalFormatting sqref="C369:AE370">
    <cfRule type="cellIs" dxfId="601" priority="15" operator="lessThan">
      <formula>0</formula>
    </cfRule>
  </conditionalFormatting>
  <conditionalFormatting sqref="C372:AE373">
    <cfRule type="cellIs" dxfId="600" priority="14" operator="lessThan">
      <formula>0</formula>
    </cfRule>
  </conditionalFormatting>
  <conditionalFormatting sqref="C375:AE376">
    <cfRule type="cellIs" dxfId="599" priority="13" operator="lessThan">
      <formula>0</formula>
    </cfRule>
  </conditionalFormatting>
  <conditionalFormatting sqref="C378:AE379">
    <cfRule type="cellIs" dxfId="598" priority="12" operator="lessThan">
      <formula>0</formula>
    </cfRule>
  </conditionalFormatting>
  <conditionalFormatting sqref="C381:AE382">
    <cfRule type="cellIs" dxfId="597" priority="11" operator="lessThan">
      <formula>0</formula>
    </cfRule>
  </conditionalFormatting>
  <conditionalFormatting sqref="C384:AE384">
    <cfRule type="cellIs" dxfId="596" priority="10" operator="lessThan">
      <formula>0</formula>
    </cfRule>
  </conditionalFormatting>
  <conditionalFormatting sqref="C386:AE390">
    <cfRule type="cellIs" dxfId="595" priority="9" operator="lessThan">
      <formula>0</formula>
    </cfRule>
  </conditionalFormatting>
  <conditionalFormatting sqref="C392:AE392">
    <cfRule type="cellIs" dxfId="594" priority="8" operator="lessThan">
      <formula>0</formula>
    </cfRule>
  </conditionalFormatting>
  <conditionalFormatting sqref="C394:AE398">
    <cfRule type="cellIs" dxfId="593" priority="7" operator="lessThan">
      <formula>0</formula>
    </cfRule>
  </conditionalFormatting>
  <conditionalFormatting sqref="C400:AE400">
    <cfRule type="cellIs" dxfId="592" priority="6" operator="lessThan">
      <formula>0</formula>
    </cfRule>
  </conditionalFormatting>
  <conditionalFormatting sqref="C402:AE406">
    <cfRule type="cellIs" dxfId="591" priority="5" operator="lessThan">
      <formula>0</formula>
    </cfRule>
  </conditionalFormatting>
  <conditionalFormatting sqref="C408:AE408">
    <cfRule type="cellIs" dxfId="590" priority="4" operator="lessThan">
      <formula>0</formula>
    </cfRule>
  </conditionalFormatting>
  <conditionalFormatting sqref="C410:AE414">
    <cfRule type="cellIs" dxfId="589" priority="3" operator="lessThan">
      <formula>0</formula>
    </cfRule>
  </conditionalFormatting>
  <conditionalFormatting sqref="C416:AE416">
    <cfRule type="cellIs" dxfId="588" priority="2" operator="lessThan">
      <formula>0</formula>
    </cfRule>
  </conditionalFormatting>
  <conditionalFormatting sqref="C418:AE423">
    <cfRule type="cellIs" dxfId="58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16" zoomScale="70" zoomScaleNormal="70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58.810420676530157</v>
      </c>
      <c r="D4" s="28">
        <f t="shared" ref="D4:AE4" si="3">+D5+D111+D191+D297+D425</f>
        <v>50.18326716490099</v>
      </c>
      <c r="E4" s="28">
        <f t="shared" si="3"/>
        <v>52.727439028808803</v>
      </c>
      <c r="F4" s="28">
        <f t="shared" si="3"/>
        <v>55.529460064100235</v>
      </c>
      <c r="G4" s="28">
        <f t="shared" si="3"/>
        <v>55.674642731993323</v>
      </c>
      <c r="H4" s="28">
        <f t="shared" si="3"/>
        <v>53.908907780549846</v>
      </c>
      <c r="I4" s="28">
        <f t="shared" si="3"/>
        <v>52.528147239232169</v>
      </c>
      <c r="J4" s="28">
        <f t="shared" si="3"/>
        <v>56.647954458557905</v>
      </c>
      <c r="K4" s="28">
        <f t="shared" si="3"/>
        <v>54.700262859241008</v>
      </c>
      <c r="L4" s="28">
        <f t="shared" si="3"/>
        <v>59.733649693574463</v>
      </c>
      <c r="M4" s="28">
        <f t="shared" si="3"/>
        <v>64.835072554347136</v>
      </c>
      <c r="N4" s="28">
        <f t="shared" si="3"/>
        <v>67.464931716863617</v>
      </c>
      <c r="O4" s="28">
        <f t="shared" si="3"/>
        <v>67.274333332603206</v>
      </c>
      <c r="P4" s="28">
        <f t="shared" si="3"/>
        <v>62.642762746599402</v>
      </c>
      <c r="Q4" s="28">
        <f t="shared" si="3"/>
        <v>62.519386225608166</v>
      </c>
      <c r="R4" s="28">
        <f t="shared" si="3"/>
        <v>67.615172414628503</v>
      </c>
      <c r="S4" s="28">
        <f t="shared" si="3"/>
        <v>65.024112804129246</v>
      </c>
      <c r="T4" s="28">
        <f t="shared" si="3"/>
        <v>59.945849161167445</v>
      </c>
      <c r="U4" s="28">
        <f t="shared" si="3"/>
        <v>56.154616742530791</v>
      </c>
      <c r="V4" s="28">
        <f t="shared" si="3"/>
        <v>61.03114287079952</v>
      </c>
      <c r="W4" s="28">
        <f t="shared" si="3"/>
        <v>55.518152005619264</v>
      </c>
      <c r="X4" s="28">
        <f t="shared" si="3"/>
        <v>49.354406801186286</v>
      </c>
      <c r="Y4" s="28">
        <f t="shared" si="3"/>
        <v>44.056374384311233</v>
      </c>
      <c r="Z4" s="28">
        <f t="shared" si="3"/>
        <v>41.050215471893836</v>
      </c>
      <c r="AA4" s="28">
        <f t="shared" si="3"/>
        <v>39.748361705405493</v>
      </c>
      <c r="AB4" s="28">
        <f t="shared" si="3"/>
        <v>41.977767787280236</v>
      </c>
      <c r="AC4" s="28">
        <f t="shared" si="3"/>
        <v>44.043437047382611</v>
      </c>
      <c r="AD4" s="28">
        <f t="shared" si="3"/>
        <v>43.559221333402924</v>
      </c>
      <c r="AE4" s="28">
        <f t="shared" si="3"/>
        <v>43.401664613256465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36.700075710986383</v>
      </c>
      <c r="D5" s="21">
        <f t="shared" ref="D5:AE5" si="5">+D7+D67+D102</f>
        <v>28.632077465459894</v>
      </c>
      <c r="E5" s="21">
        <f t="shared" si="5"/>
        <v>30.768868773292773</v>
      </c>
      <c r="F5" s="21">
        <f t="shared" si="5"/>
        <v>29.804331469247202</v>
      </c>
      <c r="G5" s="21">
        <f t="shared" si="5"/>
        <v>33.040303105852352</v>
      </c>
      <c r="H5" s="21">
        <f t="shared" si="5"/>
        <v>31.555792165599442</v>
      </c>
      <c r="I5" s="21">
        <f t="shared" si="5"/>
        <v>31.766657644303169</v>
      </c>
      <c r="J5" s="21">
        <f t="shared" si="5"/>
        <v>33.8571910652729</v>
      </c>
      <c r="K5" s="21">
        <f t="shared" si="5"/>
        <v>31.621634028844188</v>
      </c>
      <c r="L5" s="21">
        <f t="shared" si="5"/>
        <v>35.100691959622537</v>
      </c>
      <c r="M5" s="21">
        <f t="shared" si="5"/>
        <v>38.710607336823486</v>
      </c>
      <c r="N5" s="21">
        <f t="shared" si="5"/>
        <v>41.499043866437752</v>
      </c>
      <c r="O5" s="21">
        <f t="shared" si="5"/>
        <v>40.795317119804508</v>
      </c>
      <c r="P5" s="21">
        <f t="shared" si="5"/>
        <v>36.535285540800395</v>
      </c>
      <c r="Q5" s="21">
        <f t="shared" si="5"/>
        <v>36.083565955276086</v>
      </c>
      <c r="R5" s="21">
        <f t="shared" si="5"/>
        <v>38.873635307735498</v>
      </c>
      <c r="S5" s="21">
        <f t="shared" si="5"/>
        <v>37.07778918463525</v>
      </c>
      <c r="T5" s="21">
        <f t="shared" si="5"/>
        <v>34.868502647346261</v>
      </c>
      <c r="U5" s="21">
        <f t="shared" si="5"/>
        <v>33.385462029653233</v>
      </c>
      <c r="V5" s="21">
        <f t="shared" si="5"/>
        <v>39.185185744029923</v>
      </c>
      <c r="W5" s="21">
        <f t="shared" si="5"/>
        <v>34.111892507604495</v>
      </c>
      <c r="X5" s="21">
        <f t="shared" si="5"/>
        <v>29.331396058005652</v>
      </c>
      <c r="Y5" s="21">
        <f t="shared" si="5"/>
        <v>24.408157824695227</v>
      </c>
      <c r="Z5" s="21">
        <f t="shared" si="5"/>
        <v>23.740682044087308</v>
      </c>
      <c r="AA5" s="21">
        <f t="shared" si="5"/>
        <v>22.161702279634493</v>
      </c>
      <c r="AB5" s="21">
        <f t="shared" si="5"/>
        <v>23.952266148058541</v>
      </c>
      <c r="AC5" s="21">
        <f t="shared" si="5"/>
        <v>26.577552591801609</v>
      </c>
      <c r="AD5" s="21">
        <f t="shared" si="5"/>
        <v>27.094156344292813</v>
      </c>
      <c r="AE5" s="21">
        <f t="shared" si="5"/>
        <v>27.343520620761982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1.5145595982081614</v>
      </c>
      <c r="D7" s="21">
        <f t="shared" ref="D7:AE7" si="7">+D8+D17+D31+D53+D60</f>
        <v>1.5710244286646873</v>
      </c>
      <c r="E7" s="21">
        <f t="shared" si="7"/>
        <v>1.5381780596848411</v>
      </c>
      <c r="F7" s="21">
        <f t="shared" si="7"/>
        <v>1.5044589141268911</v>
      </c>
      <c r="G7" s="21">
        <f t="shared" si="7"/>
        <v>1.4533949645561755</v>
      </c>
      <c r="H7" s="21">
        <f t="shared" si="7"/>
        <v>1.4605439780032432</v>
      </c>
      <c r="I7" s="21">
        <f t="shared" si="7"/>
        <v>1.5347950860020447</v>
      </c>
      <c r="J7" s="21">
        <f t="shared" si="7"/>
        <v>1.4965614092164219</v>
      </c>
      <c r="K7" s="21">
        <f t="shared" si="7"/>
        <v>1.4665240510995652</v>
      </c>
      <c r="L7" s="21">
        <f t="shared" si="7"/>
        <v>1.4900416590485273</v>
      </c>
      <c r="M7" s="21">
        <f t="shared" si="7"/>
        <v>1.4662636095388231</v>
      </c>
      <c r="N7" s="21">
        <f t="shared" si="7"/>
        <v>1.4761335445116799</v>
      </c>
      <c r="O7" s="21">
        <f t="shared" si="7"/>
        <v>1.4753708703862398</v>
      </c>
      <c r="P7" s="21">
        <f t="shared" si="7"/>
        <v>1.4695766946818529</v>
      </c>
      <c r="Q7" s="21">
        <f t="shared" si="7"/>
        <v>1.468904797672046</v>
      </c>
      <c r="R7" s="21">
        <f t="shared" si="7"/>
        <v>1.4815122815414048</v>
      </c>
      <c r="S7" s="21">
        <f t="shared" si="7"/>
        <v>1.4769252481227859</v>
      </c>
      <c r="T7" s="21">
        <f t="shared" si="7"/>
        <v>1.4357432869003282</v>
      </c>
      <c r="U7" s="21">
        <f t="shared" si="7"/>
        <v>1.4295851487494102</v>
      </c>
      <c r="V7" s="21">
        <f t="shared" si="7"/>
        <v>1.4385225414581622</v>
      </c>
      <c r="W7" s="21">
        <f t="shared" si="7"/>
        <v>1.4315260615647829</v>
      </c>
      <c r="X7" s="21">
        <f t="shared" si="7"/>
        <v>1.4809917706938982</v>
      </c>
      <c r="Y7" s="21">
        <f t="shared" si="7"/>
        <v>1.4400226464223829</v>
      </c>
      <c r="Z7" s="21">
        <f t="shared" si="7"/>
        <v>1.4086120864190033</v>
      </c>
      <c r="AA7" s="21">
        <f t="shared" si="7"/>
        <v>1.469582921713269</v>
      </c>
      <c r="AB7" s="21">
        <f t="shared" si="7"/>
        <v>1.4840567869709826</v>
      </c>
      <c r="AC7" s="21">
        <f t="shared" si="7"/>
        <v>1.426014979780279</v>
      </c>
      <c r="AD7" s="21">
        <f t="shared" si="7"/>
        <v>1.4117580880503848</v>
      </c>
      <c r="AE7" s="21">
        <f t="shared" si="7"/>
        <v>1.4896335542492509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1.9309033504549038E-2</v>
      </c>
      <c r="D8" s="21">
        <f t="shared" ref="D8:AE8" si="9">+D9+D13+D14</f>
        <v>2.6104155181002432E-2</v>
      </c>
      <c r="E8" s="21">
        <f t="shared" si="9"/>
        <v>2.6134187609864041E-2</v>
      </c>
      <c r="F8" s="21">
        <f t="shared" si="9"/>
        <v>2.9275271105793654E-2</v>
      </c>
      <c r="G8" s="21">
        <f t="shared" si="9"/>
        <v>3.7658163176047865E-2</v>
      </c>
      <c r="H8" s="21">
        <f t="shared" si="9"/>
        <v>4.2115964111602067E-2</v>
      </c>
      <c r="I8" s="21">
        <f t="shared" si="9"/>
        <v>4.8421291266303797E-2</v>
      </c>
      <c r="J8" s="21">
        <f t="shared" si="9"/>
        <v>5.0981678213185194E-2</v>
      </c>
      <c r="K8" s="21">
        <f t="shared" si="9"/>
        <v>3.4470747526832643E-3</v>
      </c>
      <c r="L8" s="21">
        <f t="shared" si="9"/>
        <v>4.3901071967207841E-2</v>
      </c>
      <c r="M8" s="21">
        <f t="shared" si="9"/>
        <v>3.4755472434599123E-2</v>
      </c>
      <c r="N8" s="21">
        <f t="shared" si="9"/>
        <v>4.8945839205746085E-2</v>
      </c>
      <c r="O8" s="21">
        <f t="shared" si="9"/>
        <v>4.5294475585875238E-2</v>
      </c>
      <c r="P8" s="21">
        <f t="shared" si="9"/>
        <v>4.1297459228318061E-2</v>
      </c>
      <c r="Q8" s="21">
        <f t="shared" si="9"/>
        <v>2.6721142561705661E-2</v>
      </c>
      <c r="R8" s="21">
        <f t="shared" si="9"/>
        <v>5.0277203075289538E-2</v>
      </c>
      <c r="S8" s="21">
        <f t="shared" si="9"/>
        <v>5.3740305013738533E-2</v>
      </c>
      <c r="T8" s="21">
        <f t="shared" si="9"/>
        <v>2.7448158823425467E-2</v>
      </c>
      <c r="U8" s="21">
        <f t="shared" si="9"/>
        <v>3.8070489654799054E-2</v>
      </c>
      <c r="V8" s="21">
        <f t="shared" si="9"/>
        <v>4.7189175585244637E-2</v>
      </c>
      <c r="W8" s="21">
        <f t="shared" si="9"/>
        <v>3.7130824019155857E-2</v>
      </c>
      <c r="X8" s="21">
        <f t="shared" si="9"/>
        <v>5.4444227735622859E-2</v>
      </c>
      <c r="Y8" s="21">
        <f t="shared" si="9"/>
        <v>4.8608114198867347E-2</v>
      </c>
      <c r="Z8" s="21">
        <f t="shared" si="9"/>
        <v>5.4760304619537875E-2</v>
      </c>
      <c r="AA8" s="21">
        <f t="shared" si="9"/>
        <v>5.0849159538734486E-2</v>
      </c>
      <c r="AB8" s="21">
        <f t="shared" si="9"/>
        <v>4.4608563800537598E-2</v>
      </c>
      <c r="AC8" s="21">
        <f t="shared" si="9"/>
        <v>4.4020469010491343E-2</v>
      </c>
      <c r="AD8" s="21">
        <f t="shared" si="9"/>
        <v>4.0869989053459212E-2</v>
      </c>
      <c r="AE8" s="21">
        <f t="shared" si="9"/>
        <v>4.3890430205384655E-2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2.452786280442224E-4</v>
      </c>
      <c r="D9" s="21">
        <f t="shared" ref="D9:AE9" si="11">+D10+D11+D12</f>
        <v>2.1067148449475955E-4</v>
      </c>
      <c r="E9" s="21">
        <f t="shared" si="11"/>
        <v>2.1160802166424216E-4</v>
      </c>
      <c r="F9" s="21">
        <f t="shared" si="11"/>
        <v>2.9923854753604326E-4</v>
      </c>
      <c r="G9" s="21">
        <f t="shared" si="11"/>
        <v>4.0769459497359383E-4</v>
      </c>
      <c r="H9" s="21">
        <f t="shared" si="11"/>
        <v>4.9568231548238653E-4</v>
      </c>
      <c r="I9" s="21">
        <f t="shared" si="11"/>
        <v>9.2778617901005721E-4</v>
      </c>
      <c r="J9" s="21">
        <f t="shared" si="11"/>
        <v>9.9471220833138928E-4</v>
      </c>
      <c r="K9" s="21">
        <f t="shared" si="11"/>
        <v>1.0244523301561231E-3</v>
      </c>
      <c r="L9" s="21">
        <f t="shared" si="11"/>
        <v>1.1223137307984838E-3</v>
      </c>
      <c r="M9" s="21">
        <f t="shared" si="11"/>
        <v>1.1939773136635781E-3</v>
      </c>
      <c r="N9" s="21">
        <f t="shared" si="11"/>
        <v>1.4169180679871826E-3</v>
      </c>
      <c r="O9" s="21">
        <f t="shared" si="11"/>
        <v>1.2934084796894993E-3</v>
      </c>
      <c r="P9" s="21">
        <f t="shared" si="11"/>
        <v>1.4152681526539929E-3</v>
      </c>
      <c r="Q9" s="21">
        <f t="shared" si="11"/>
        <v>1.4204504599152272E-3</v>
      </c>
      <c r="R9" s="21">
        <f t="shared" si="11"/>
        <v>1.6773360227156303E-3</v>
      </c>
      <c r="S9" s="21">
        <f t="shared" si="11"/>
        <v>1.5576691462909705E-3</v>
      </c>
      <c r="T9" s="21">
        <f t="shared" si="11"/>
        <v>2.6185411979439254E-3</v>
      </c>
      <c r="U9" s="21">
        <f t="shared" si="11"/>
        <v>2.6786927694676466E-3</v>
      </c>
      <c r="V9" s="21">
        <f t="shared" si="11"/>
        <v>2.3786472488870874E-3</v>
      </c>
      <c r="W9" s="21">
        <f t="shared" si="11"/>
        <v>2.1607053022488156E-3</v>
      </c>
      <c r="X9" s="21">
        <f t="shared" si="11"/>
        <v>2.1652487749900815E-3</v>
      </c>
      <c r="Y9" s="21">
        <f t="shared" si="11"/>
        <v>2.8869095480294851E-3</v>
      </c>
      <c r="Z9" s="21">
        <f t="shared" si="11"/>
        <v>4.2871909931504045E-3</v>
      </c>
      <c r="AA9" s="21">
        <f t="shared" si="11"/>
        <v>4.9488221157585567E-3</v>
      </c>
      <c r="AB9" s="21">
        <f t="shared" si="11"/>
        <v>1.978439684484861E-4</v>
      </c>
      <c r="AC9" s="21">
        <f t="shared" si="11"/>
        <v>5.3248520847750465E-4</v>
      </c>
      <c r="AD9" s="21">
        <f t="shared" si="11"/>
        <v>4.5475245737751992E-4</v>
      </c>
      <c r="AE9" s="21">
        <f t="shared" si="11"/>
        <v>5.9736670955552675E-4</v>
      </c>
    </row>
    <row r="10" spans="1:31" x14ac:dyDescent="0.2">
      <c r="A10" s="13" t="s">
        <v>29</v>
      </c>
      <c r="B10" s="4" t="s">
        <v>30</v>
      </c>
      <c r="C10" s="27">
        <v>2.452786280442224E-4</v>
      </c>
      <c r="D10" s="27">
        <v>2.1067148449475955E-4</v>
      </c>
      <c r="E10" s="27">
        <v>2.1160802166424216E-4</v>
      </c>
      <c r="F10" s="27">
        <v>2.9923854753604326E-4</v>
      </c>
      <c r="G10" s="27">
        <v>4.0769459497359383E-4</v>
      </c>
      <c r="H10" s="27">
        <v>4.9568231548238653E-4</v>
      </c>
      <c r="I10" s="27">
        <v>9.2778617901005721E-4</v>
      </c>
      <c r="J10" s="27">
        <v>9.9471220833138928E-4</v>
      </c>
      <c r="K10" s="27">
        <v>1.0244523301561231E-3</v>
      </c>
      <c r="L10" s="27">
        <v>1.1223137307984838E-3</v>
      </c>
      <c r="M10" s="27">
        <v>1.1939773136635781E-3</v>
      </c>
      <c r="N10" s="27">
        <v>1.4169180679871826E-3</v>
      </c>
      <c r="O10" s="27">
        <v>1.2934084796894993E-3</v>
      </c>
      <c r="P10" s="27">
        <v>1.4152681526539929E-3</v>
      </c>
      <c r="Q10" s="27">
        <v>1.4204504599152272E-3</v>
      </c>
      <c r="R10" s="27">
        <v>1.6773360227156303E-3</v>
      </c>
      <c r="S10" s="27">
        <v>1.5576691462909705E-3</v>
      </c>
      <c r="T10" s="27">
        <v>2.6185411979439254E-3</v>
      </c>
      <c r="U10" s="27">
        <v>2.6786927694676466E-3</v>
      </c>
      <c r="V10" s="27">
        <v>2.3786472488870874E-3</v>
      </c>
      <c r="W10" s="27">
        <v>2.1607053022488156E-3</v>
      </c>
      <c r="X10" s="27">
        <v>2.1652487749900815E-3</v>
      </c>
      <c r="Y10" s="27">
        <v>2.8869095480294851E-3</v>
      </c>
      <c r="Z10" s="27">
        <v>4.2871909931504045E-3</v>
      </c>
      <c r="AA10" s="27">
        <v>4.9488221157585567E-3</v>
      </c>
      <c r="AB10" s="27">
        <v>1.978439684484861E-4</v>
      </c>
      <c r="AC10" s="27">
        <v>5.3248520847750465E-4</v>
      </c>
      <c r="AD10" s="27">
        <v>4.5475245737751992E-4</v>
      </c>
      <c r="AE10" s="27">
        <v>5.9736670955552675E-4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2.3102111398378804E-3</v>
      </c>
      <c r="D13" s="27">
        <v>2.3253026075702814E-3</v>
      </c>
      <c r="E13" s="27">
        <v>2.4308699027155581E-3</v>
      </c>
      <c r="F13" s="27">
        <v>2.4320370732779767E-3</v>
      </c>
      <c r="G13" s="27">
        <v>2.1927530631573743E-3</v>
      </c>
      <c r="H13" s="27">
        <v>2.0604959955260226E-3</v>
      </c>
      <c r="I13" s="27">
        <v>2.3657502020095174E-3</v>
      </c>
      <c r="J13" s="27">
        <v>1.8649864150083295E-3</v>
      </c>
      <c r="K13" s="27">
        <v>2.4226224225271415E-3</v>
      </c>
      <c r="L13" s="27">
        <v>2.0175113635461047E-3</v>
      </c>
      <c r="M13" s="27">
        <v>1.7903993801123058E-3</v>
      </c>
      <c r="N13" s="27">
        <v>2.2668836624183931E-3</v>
      </c>
      <c r="O13" s="27">
        <v>3.2458827420536363E-3</v>
      </c>
      <c r="P13" s="27">
        <v>2.616880688387082E-3</v>
      </c>
      <c r="Q13" s="27">
        <v>3.2019844812739939E-3</v>
      </c>
      <c r="R13" s="27">
        <v>3.1823373266652889E-3</v>
      </c>
      <c r="S13" s="27">
        <v>3.5629171821288099E-3</v>
      </c>
      <c r="T13" s="27">
        <v>2.0283696065760081E-3</v>
      </c>
      <c r="U13" s="27">
        <v>2.2077353412443485E-3</v>
      </c>
      <c r="V13" s="27">
        <v>1.3851165829181164E-3</v>
      </c>
      <c r="W13" s="27">
        <v>6.2159436643126483E-4</v>
      </c>
      <c r="X13" s="27">
        <v>4.3987938676017186E-4</v>
      </c>
      <c r="Y13" s="27">
        <v>7.6816978031421664E-4</v>
      </c>
      <c r="Z13" s="27">
        <v>1.1587981360253075E-3</v>
      </c>
      <c r="AA13" s="27">
        <v>4.6150515382269397E-4</v>
      </c>
      <c r="AB13" s="27">
        <v>6.9345091768331581E-4</v>
      </c>
      <c r="AC13" s="27">
        <v>2.014642110204742E-4</v>
      </c>
      <c r="AD13" s="27">
        <v>1.7333336540422632E-4</v>
      </c>
      <c r="AE13" s="27">
        <v>2.3727696017173083E-4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1.6753543736666935E-2</v>
      </c>
      <c r="D14" s="21">
        <f t="shared" ref="D14:AE14" si="13">+D15+D16</f>
        <v>2.3568181088937393E-2</v>
      </c>
      <c r="E14" s="21">
        <f t="shared" si="13"/>
        <v>2.3491709685484242E-2</v>
      </c>
      <c r="F14" s="21">
        <f t="shared" si="13"/>
        <v>2.6543995484979634E-2</v>
      </c>
      <c r="G14" s="21">
        <f t="shared" si="13"/>
        <v>3.50577155179169E-2</v>
      </c>
      <c r="H14" s="21">
        <f t="shared" si="13"/>
        <v>3.9559785800593654E-2</v>
      </c>
      <c r="I14" s="21">
        <f t="shared" si="13"/>
        <v>4.512775488528422E-2</v>
      </c>
      <c r="J14" s="21">
        <f t="shared" si="13"/>
        <v>4.8121979589845473E-2</v>
      </c>
      <c r="K14" s="21">
        <f t="shared" si="13"/>
        <v>0</v>
      </c>
      <c r="L14" s="21">
        <f t="shared" si="13"/>
        <v>4.0761246872863255E-2</v>
      </c>
      <c r="M14" s="21">
        <f t="shared" si="13"/>
        <v>3.1771095740823242E-2</v>
      </c>
      <c r="N14" s="21">
        <f t="shared" si="13"/>
        <v>4.5262037475340508E-2</v>
      </c>
      <c r="O14" s="21">
        <f t="shared" si="13"/>
        <v>4.0755184364132106E-2</v>
      </c>
      <c r="P14" s="21">
        <f t="shared" si="13"/>
        <v>3.7265310387276984E-2</v>
      </c>
      <c r="Q14" s="21">
        <f t="shared" si="13"/>
        <v>2.2098707620516439E-2</v>
      </c>
      <c r="R14" s="21">
        <f t="shared" si="13"/>
        <v>4.5417529725908616E-2</v>
      </c>
      <c r="S14" s="21">
        <f t="shared" si="13"/>
        <v>4.8619718685318752E-2</v>
      </c>
      <c r="T14" s="21">
        <f t="shared" si="13"/>
        <v>2.2801248018905533E-2</v>
      </c>
      <c r="U14" s="21">
        <f t="shared" si="13"/>
        <v>3.3184061544087061E-2</v>
      </c>
      <c r="V14" s="21">
        <f t="shared" si="13"/>
        <v>4.3425411753439433E-2</v>
      </c>
      <c r="W14" s="21">
        <f t="shared" si="13"/>
        <v>3.4348524350475779E-2</v>
      </c>
      <c r="X14" s="21">
        <f t="shared" si="13"/>
        <v>5.1839099573872609E-2</v>
      </c>
      <c r="Y14" s="21">
        <f t="shared" si="13"/>
        <v>4.4953034870523649E-2</v>
      </c>
      <c r="Z14" s="21">
        <f t="shared" si="13"/>
        <v>4.9314315490362165E-2</v>
      </c>
      <c r="AA14" s="21">
        <f t="shared" si="13"/>
        <v>4.5438832269153233E-2</v>
      </c>
      <c r="AB14" s="21">
        <f t="shared" si="13"/>
        <v>4.3717268914405798E-2</v>
      </c>
      <c r="AC14" s="21">
        <f t="shared" si="13"/>
        <v>4.3286519590993368E-2</v>
      </c>
      <c r="AD14" s="21">
        <f t="shared" si="13"/>
        <v>4.0241903230677466E-2</v>
      </c>
      <c r="AE14" s="21">
        <f t="shared" si="13"/>
        <v>4.3055786535657399E-2</v>
      </c>
    </row>
    <row r="15" spans="1:31" x14ac:dyDescent="0.2">
      <c r="A15" s="13" t="s">
        <v>39</v>
      </c>
      <c r="B15" s="4" t="s">
        <v>40</v>
      </c>
      <c r="C15" s="27">
        <v>1.6748143228908687E-2</v>
      </c>
      <c r="D15" s="27">
        <v>2.3565973026383157E-2</v>
      </c>
      <c r="E15" s="27">
        <v>2.3489964171550595E-2</v>
      </c>
      <c r="F15" s="27">
        <v>2.6542559076902866E-2</v>
      </c>
      <c r="G15" s="27">
        <v>3.5055259991803076E-2</v>
      </c>
      <c r="H15" s="27">
        <v>3.955704725165321E-2</v>
      </c>
      <c r="I15" s="27">
        <v>4.5125129292878485E-2</v>
      </c>
      <c r="J15" s="27">
        <v>4.8117641587606862E-2</v>
      </c>
      <c r="K15" s="27">
        <v>0</v>
      </c>
      <c r="L15" s="27">
        <v>4.0754759600833551E-2</v>
      </c>
      <c r="M15" s="27">
        <v>3.1771095740823242E-2</v>
      </c>
      <c r="N15" s="27">
        <v>4.5262037475340508E-2</v>
      </c>
      <c r="O15" s="27">
        <v>4.0729503976351222E-2</v>
      </c>
      <c r="P15" s="27">
        <v>3.7265310387276984E-2</v>
      </c>
      <c r="Q15" s="27">
        <v>2.2079582076385162E-2</v>
      </c>
      <c r="R15" s="27">
        <v>4.53826502491756E-2</v>
      </c>
      <c r="S15" s="27">
        <v>4.8581119675240911E-2</v>
      </c>
      <c r="T15" s="27">
        <v>2.2757135567126628E-2</v>
      </c>
      <c r="U15" s="27">
        <v>3.3184061544087061E-2</v>
      </c>
      <c r="V15" s="27">
        <v>4.3415781058310836E-2</v>
      </c>
      <c r="W15" s="27">
        <v>3.4348524350475779E-2</v>
      </c>
      <c r="X15" s="27">
        <v>5.1839099573872609E-2</v>
      </c>
      <c r="Y15" s="27">
        <v>4.4807132958326182E-2</v>
      </c>
      <c r="Z15" s="27">
        <v>4.9195819818052718E-2</v>
      </c>
      <c r="AA15" s="27">
        <v>4.5374549328897597E-2</v>
      </c>
      <c r="AB15" s="27">
        <v>4.3693050124689249E-2</v>
      </c>
      <c r="AC15" s="27">
        <v>4.3286519590993368E-2</v>
      </c>
      <c r="AD15" s="27">
        <v>4.0241903230677466E-2</v>
      </c>
      <c r="AE15" s="27">
        <v>4.3055786535657399E-2</v>
      </c>
    </row>
    <row r="16" spans="1:31" x14ac:dyDescent="0.2">
      <c r="A16" s="13" t="s">
        <v>41</v>
      </c>
      <c r="B16" s="4" t="s">
        <v>42</v>
      </c>
      <c r="C16" s="27">
        <v>5.4005077582460654E-6</v>
      </c>
      <c r="D16" s="27">
        <v>2.2080625542352697E-6</v>
      </c>
      <c r="E16" s="27">
        <v>1.7455139336474302E-6</v>
      </c>
      <c r="F16" s="27">
        <v>1.4364080767662016E-6</v>
      </c>
      <c r="G16" s="27">
        <v>2.4555261138216628E-6</v>
      </c>
      <c r="H16" s="27">
        <v>2.7385489404444486E-6</v>
      </c>
      <c r="I16" s="27">
        <v>2.6255924057347022E-6</v>
      </c>
      <c r="J16" s="27">
        <v>4.3380022386130677E-6</v>
      </c>
      <c r="K16" s="27">
        <v>0</v>
      </c>
      <c r="L16" s="27">
        <v>6.4872720297055655E-6</v>
      </c>
      <c r="M16" s="27">
        <v>0</v>
      </c>
      <c r="N16" s="27">
        <v>0</v>
      </c>
      <c r="O16" s="27">
        <v>2.5680387780884475E-5</v>
      </c>
      <c r="P16" s="27">
        <v>0</v>
      </c>
      <c r="Q16" s="27">
        <v>1.9125544131277092E-5</v>
      </c>
      <c r="R16" s="27">
        <v>3.4879476733012566E-5</v>
      </c>
      <c r="S16" s="27">
        <v>3.8599010077842147E-5</v>
      </c>
      <c r="T16" s="27">
        <v>4.4112451778905492E-5</v>
      </c>
      <c r="U16" s="27">
        <v>0</v>
      </c>
      <c r="V16" s="27">
        <v>9.6306951286002576E-6</v>
      </c>
      <c r="W16" s="27">
        <v>0</v>
      </c>
      <c r="X16" s="27">
        <v>0</v>
      </c>
      <c r="Y16" s="27">
        <v>1.4590191219746715E-4</v>
      </c>
      <c r="Z16" s="27">
        <v>1.1849567230944803E-4</v>
      </c>
      <c r="AA16" s="27">
        <v>6.4282940255639385E-5</v>
      </c>
      <c r="AB16" s="27">
        <v>2.4218789716551414E-5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1.1660381984136166E-2</v>
      </c>
      <c r="D17" s="79">
        <f t="shared" ref="D17:AE17" si="15">+D18+D19+D20+D21+D22+D23+D24+D25+D26+D27+D28+D29+D30</f>
        <v>1.1912439854084484E-2</v>
      </c>
      <c r="E17" s="79">
        <f t="shared" si="15"/>
        <v>1.3530499868971087E-2</v>
      </c>
      <c r="F17" s="79">
        <f t="shared" si="15"/>
        <v>1.413557394631371E-2</v>
      </c>
      <c r="G17" s="79">
        <f t="shared" si="15"/>
        <v>1.4109097258259321E-2</v>
      </c>
      <c r="H17" s="79">
        <f t="shared" si="15"/>
        <v>1.5310896543301372E-2</v>
      </c>
      <c r="I17" s="79">
        <f t="shared" si="15"/>
        <v>8.4498070001032665E-3</v>
      </c>
      <c r="J17" s="79">
        <f t="shared" si="15"/>
        <v>1.0964288208388746E-2</v>
      </c>
      <c r="K17" s="79">
        <f t="shared" si="15"/>
        <v>1.0048171246046116E-2</v>
      </c>
      <c r="L17" s="79">
        <f t="shared" si="15"/>
        <v>1.0265208948529872E-2</v>
      </c>
      <c r="M17" s="79">
        <f t="shared" si="15"/>
        <v>9.2164217037670419E-3</v>
      </c>
      <c r="N17" s="79">
        <f t="shared" si="15"/>
        <v>1.1125549818995294E-2</v>
      </c>
      <c r="O17" s="79">
        <f t="shared" si="15"/>
        <v>1.0686888215376791E-2</v>
      </c>
      <c r="P17" s="79">
        <f t="shared" si="15"/>
        <v>2.213184907489028E-2</v>
      </c>
      <c r="Q17" s="79">
        <f t="shared" si="15"/>
        <v>1.8301724126323238E-2</v>
      </c>
      <c r="R17" s="79">
        <f t="shared" si="15"/>
        <v>1.8304570691829863E-2</v>
      </c>
      <c r="S17" s="79">
        <f t="shared" si="15"/>
        <v>1.914111414525008E-2</v>
      </c>
      <c r="T17" s="79">
        <f t="shared" si="15"/>
        <v>1.5567461625578805E-2</v>
      </c>
      <c r="U17" s="79">
        <f t="shared" si="15"/>
        <v>9.0233853356556613E-3</v>
      </c>
      <c r="V17" s="79">
        <f t="shared" si="15"/>
        <v>8.076084874559809E-3</v>
      </c>
      <c r="W17" s="79">
        <f t="shared" si="15"/>
        <v>7.7228772234599688E-3</v>
      </c>
      <c r="X17" s="79">
        <f t="shared" si="15"/>
        <v>1.0370447457606992E-2</v>
      </c>
      <c r="Y17" s="79">
        <f t="shared" si="15"/>
        <v>1.4286611471789664E-2</v>
      </c>
      <c r="Z17" s="79">
        <f t="shared" si="15"/>
        <v>1.3894100545118564E-2</v>
      </c>
      <c r="AA17" s="79">
        <f t="shared" si="15"/>
        <v>8.7000310042492403E-3</v>
      </c>
      <c r="AB17" s="79">
        <f t="shared" si="15"/>
        <v>1.303076622602644E-2</v>
      </c>
      <c r="AC17" s="79">
        <f t="shared" si="15"/>
        <v>1.3012126115144148E-2</v>
      </c>
      <c r="AD17" s="79">
        <f t="shared" si="15"/>
        <v>1.2665977907813056E-2</v>
      </c>
      <c r="AE17" s="79">
        <f t="shared" si="15"/>
        <v>1.3315120731644094E-2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2.4776005195323048E-4</v>
      </c>
      <c r="D20" s="27">
        <v>2.2593256841682723E-4</v>
      </c>
      <c r="E20" s="27">
        <v>3.4340543895780443E-4</v>
      </c>
      <c r="F20" s="27">
        <v>3.185001840784808E-4</v>
      </c>
      <c r="G20" s="27">
        <v>3.1479040529468324E-4</v>
      </c>
      <c r="H20" s="27">
        <v>2.9362671661732983E-4</v>
      </c>
      <c r="I20" s="27">
        <v>2.7183552637137216E-4</v>
      </c>
      <c r="J20" s="27">
        <v>2.4461855521528769E-4</v>
      </c>
      <c r="K20" s="27">
        <v>3.4500041879870154E-4</v>
      </c>
      <c r="L20" s="27">
        <v>2.8313566732211299E-4</v>
      </c>
      <c r="M20" s="27">
        <v>2.8363242712226748E-4</v>
      </c>
      <c r="N20" s="27">
        <v>3.3101827251467368E-4</v>
      </c>
      <c r="O20" s="27">
        <v>2.8265169618787506E-4</v>
      </c>
      <c r="P20" s="27">
        <v>3.0088668254798926E-4</v>
      </c>
      <c r="Q20" s="27">
        <v>2.7887482805024174E-4</v>
      </c>
      <c r="R20" s="27">
        <v>5.1391389513112749E-4</v>
      </c>
      <c r="S20" s="27">
        <v>3.1850094030510021E-4</v>
      </c>
      <c r="T20" s="27">
        <v>2.4574447115028399E-4</v>
      </c>
      <c r="U20" s="27">
        <v>3.0022282604006458E-4</v>
      </c>
      <c r="V20" s="27">
        <v>3.0845304658205829E-4</v>
      </c>
      <c r="W20" s="27">
        <v>6.5164440219112193E-4</v>
      </c>
      <c r="X20" s="27">
        <v>1.2807113159522083E-3</v>
      </c>
      <c r="Y20" s="27">
        <v>5.212333457221956E-3</v>
      </c>
      <c r="Z20" s="27">
        <v>5.4950606424533843E-3</v>
      </c>
      <c r="AA20" s="27">
        <v>1.21090813425442E-3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3.8914009666283096E-4</v>
      </c>
      <c r="AE21" s="27">
        <v>4.0306540412920463E-4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1.0840687542670331E-8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3.6650898222913447E-3</v>
      </c>
      <c r="D26" s="27">
        <v>3.3672077504274959E-3</v>
      </c>
      <c r="E26" s="27">
        <v>2.962300468246087E-3</v>
      </c>
      <c r="F26" s="27">
        <v>3.7231228472595925E-3</v>
      </c>
      <c r="G26" s="27">
        <v>3.6409681022388234E-3</v>
      </c>
      <c r="H26" s="27">
        <v>3.3654210476366316E-3</v>
      </c>
      <c r="I26" s="27">
        <v>2.5225574110454008E-3</v>
      </c>
      <c r="J26" s="27">
        <v>2.9767594959304068E-3</v>
      </c>
      <c r="K26" s="27">
        <v>2.6930801224579162E-3</v>
      </c>
      <c r="L26" s="27">
        <v>2.0372158935849532E-3</v>
      </c>
      <c r="M26" s="27">
        <v>2.2543823827788972E-3</v>
      </c>
      <c r="N26" s="27">
        <v>1.999409140462123E-3</v>
      </c>
      <c r="O26" s="27">
        <v>2.1021481056741863E-3</v>
      </c>
      <c r="P26" s="27">
        <v>1.8384094510338182E-3</v>
      </c>
      <c r="Q26" s="27">
        <v>1.4917686323207542E-3</v>
      </c>
      <c r="R26" s="27">
        <v>1.8816082730202287E-3</v>
      </c>
      <c r="S26" s="27">
        <v>2.095226785633183E-3</v>
      </c>
      <c r="T26" s="27">
        <v>1.7890049613751477E-3</v>
      </c>
      <c r="U26" s="27">
        <v>2.1783029500138458E-3</v>
      </c>
      <c r="V26" s="27">
        <v>1.1758515343260267E-3</v>
      </c>
      <c r="W26" s="27">
        <v>1.5642467421922242E-3</v>
      </c>
      <c r="X26" s="27">
        <v>2.6047242541093083E-3</v>
      </c>
      <c r="Y26" s="27">
        <v>2.4166573479187637E-3</v>
      </c>
      <c r="Z26" s="27">
        <v>2.2423561036742645E-3</v>
      </c>
      <c r="AA26" s="27">
        <v>2.2232682431852836E-3</v>
      </c>
      <c r="AB26" s="27">
        <v>2.4868956246434939E-3</v>
      </c>
      <c r="AC26" s="27">
        <v>2.6701351921072799E-3</v>
      </c>
      <c r="AD26" s="27">
        <v>1.9335617344984704E-3</v>
      </c>
      <c r="AE26" s="27">
        <v>1.913601065662196E-3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7.7475321098915894E-3</v>
      </c>
      <c r="D30" s="27">
        <v>8.31929953524016E-3</v>
      </c>
      <c r="E30" s="27">
        <v>1.0224793961767197E-2</v>
      </c>
      <c r="F30" s="27">
        <v>1.0093950914975638E-2</v>
      </c>
      <c r="G30" s="27">
        <v>1.0153338750725814E-2</v>
      </c>
      <c r="H30" s="27">
        <v>1.1651848779047411E-2</v>
      </c>
      <c r="I30" s="27">
        <v>5.6554140626864932E-3</v>
      </c>
      <c r="J30" s="27">
        <v>7.7429101572430523E-3</v>
      </c>
      <c r="K30" s="27">
        <v>7.0100907047894968E-3</v>
      </c>
      <c r="L30" s="27">
        <v>7.9448573876228067E-3</v>
      </c>
      <c r="M30" s="27">
        <v>6.6784068938658776E-3</v>
      </c>
      <c r="N30" s="27">
        <v>8.7951224060184973E-3</v>
      </c>
      <c r="O30" s="27">
        <v>8.3020884135147303E-3</v>
      </c>
      <c r="P30" s="27">
        <v>1.9992552941308472E-2</v>
      </c>
      <c r="Q30" s="27">
        <v>1.6531080665952241E-2</v>
      </c>
      <c r="R30" s="27">
        <v>1.5909048523678505E-2</v>
      </c>
      <c r="S30" s="27">
        <v>1.6727386419311797E-2</v>
      </c>
      <c r="T30" s="27">
        <v>1.3532712193053374E-2</v>
      </c>
      <c r="U30" s="27">
        <v>6.5448595596017504E-3</v>
      </c>
      <c r="V30" s="27">
        <v>6.5917802936517238E-3</v>
      </c>
      <c r="W30" s="27">
        <v>5.5069860790766222E-3</v>
      </c>
      <c r="X30" s="27">
        <v>6.4850118875454752E-3</v>
      </c>
      <c r="Y30" s="27">
        <v>6.6576206666489448E-3</v>
      </c>
      <c r="Z30" s="27">
        <v>6.1566837989909164E-3</v>
      </c>
      <c r="AA30" s="27">
        <v>5.2658546268095361E-3</v>
      </c>
      <c r="AB30" s="27">
        <v>1.0543870601382946E-2</v>
      </c>
      <c r="AC30" s="27">
        <v>1.0341990923036868E-2</v>
      </c>
      <c r="AD30" s="27">
        <v>1.0343265235964211E-2</v>
      </c>
      <c r="AE30" s="27">
        <v>1.0998454261852694E-2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4.8779593676488223E-2</v>
      </c>
      <c r="D31" s="21">
        <f t="shared" ref="D31:AE31" si="17">+D32+D35+D46+D47+D50</f>
        <v>5.4781026833086797E-2</v>
      </c>
      <c r="E31" s="21">
        <f t="shared" si="17"/>
        <v>5.4148865890209952E-2</v>
      </c>
      <c r="F31" s="21">
        <f t="shared" si="17"/>
        <v>5.8504943270361376E-2</v>
      </c>
      <c r="G31" s="21">
        <f t="shared" si="17"/>
        <v>6.440988812537185E-2</v>
      </c>
      <c r="H31" s="21">
        <f t="shared" si="17"/>
        <v>7.1282835627188762E-2</v>
      </c>
      <c r="I31" s="21">
        <f t="shared" si="17"/>
        <v>7.6630117094848821E-2</v>
      </c>
      <c r="J31" s="21">
        <f t="shared" si="17"/>
        <v>7.9202884235616888E-2</v>
      </c>
      <c r="K31" s="21">
        <f t="shared" si="17"/>
        <v>7.7772441931991551E-2</v>
      </c>
      <c r="L31" s="21">
        <f t="shared" si="17"/>
        <v>7.336115168935968E-2</v>
      </c>
      <c r="M31" s="21">
        <f t="shared" si="17"/>
        <v>7.4305828559274312E-2</v>
      </c>
      <c r="N31" s="21">
        <f t="shared" si="17"/>
        <v>6.8336548741167208E-2</v>
      </c>
      <c r="O31" s="21">
        <f t="shared" si="17"/>
        <v>6.7397897203751791E-2</v>
      </c>
      <c r="P31" s="21">
        <f t="shared" si="17"/>
        <v>6.1588112441896159E-2</v>
      </c>
      <c r="Q31" s="21">
        <f t="shared" si="17"/>
        <v>6.3945247693638102E-2</v>
      </c>
      <c r="R31" s="21">
        <f t="shared" si="17"/>
        <v>6.8598022756304625E-2</v>
      </c>
      <c r="S31" s="21">
        <f t="shared" si="17"/>
        <v>6.3282834829602425E-2</v>
      </c>
      <c r="T31" s="21">
        <f t="shared" si="17"/>
        <v>5.6377664561758141E-2</v>
      </c>
      <c r="U31" s="21">
        <f t="shared" si="17"/>
        <v>5.4476737867535173E-2</v>
      </c>
      <c r="V31" s="21">
        <f t="shared" si="17"/>
        <v>5.7782665784081456E-2</v>
      </c>
      <c r="W31" s="21">
        <f t="shared" si="17"/>
        <v>5.4402581605139104E-2</v>
      </c>
      <c r="X31" s="21">
        <f t="shared" si="17"/>
        <v>5.025632391988484E-2</v>
      </c>
      <c r="Y31" s="21">
        <f t="shared" si="17"/>
        <v>4.7340300256123534E-2</v>
      </c>
      <c r="Z31" s="21">
        <f t="shared" si="17"/>
        <v>5.4991398991463575E-2</v>
      </c>
      <c r="AA31" s="21">
        <f t="shared" si="17"/>
        <v>5.1207700768339429E-2</v>
      </c>
      <c r="AB31" s="21">
        <f t="shared" si="17"/>
        <v>4.8742570185105541E-2</v>
      </c>
      <c r="AC31" s="21">
        <f t="shared" si="17"/>
        <v>5.6904044034854946E-2</v>
      </c>
      <c r="AD31" s="21">
        <f t="shared" si="17"/>
        <v>5.6077758914943023E-2</v>
      </c>
      <c r="AE31" s="21">
        <f t="shared" si="17"/>
        <v>5.4502048633738198E-2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4.3333030653158402E-4</v>
      </c>
      <c r="D32" s="21">
        <f t="shared" ref="D32:AE32" si="19">+D34</f>
        <v>2.7416656832026927E-4</v>
      </c>
      <c r="E32" s="21">
        <f t="shared" si="19"/>
        <v>3.66963027233227E-4</v>
      </c>
      <c r="F32" s="21">
        <f t="shared" si="19"/>
        <v>4.6192712313274271E-4</v>
      </c>
      <c r="G32" s="21">
        <f t="shared" si="19"/>
        <v>3.54516245587492E-4</v>
      </c>
      <c r="H32" s="21">
        <f t="shared" si="19"/>
        <v>4.8575712082825687E-4</v>
      </c>
      <c r="I32" s="21">
        <f t="shared" si="19"/>
        <v>5.5981916564031811E-4</v>
      </c>
      <c r="J32" s="21">
        <f t="shared" si="19"/>
        <v>6.3365509453318966E-4</v>
      </c>
      <c r="K32" s="21">
        <f t="shared" si="19"/>
        <v>6.0717193950764962E-4</v>
      </c>
      <c r="L32" s="21">
        <f t="shared" si="19"/>
        <v>5.5165540412696699E-4</v>
      </c>
      <c r="M32" s="21">
        <f t="shared" si="19"/>
        <v>4.7756068142841134E-4</v>
      </c>
      <c r="N32" s="21">
        <f t="shared" si="19"/>
        <v>6.4710104019122955E-4</v>
      </c>
      <c r="O32" s="21">
        <f t="shared" si="19"/>
        <v>5.5132949361058495E-4</v>
      </c>
      <c r="P32" s="21">
        <f t="shared" si="19"/>
        <v>4.0606286213591859E-4</v>
      </c>
      <c r="Q32" s="21">
        <f t="shared" si="19"/>
        <v>5.0513077931050123E-4</v>
      </c>
      <c r="R32" s="21">
        <f t="shared" si="19"/>
        <v>6.8891771448919019E-4</v>
      </c>
      <c r="S32" s="21">
        <f t="shared" si="19"/>
        <v>6.3730413875602143E-4</v>
      </c>
      <c r="T32" s="21">
        <f t="shared" si="19"/>
        <v>6.7374612060871531E-4</v>
      </c>
      <c r="U32" s="21">
        <f t="shared" si="19"/>
        <v>8.274130985194408E-4</v>
      </c>
      <c r="V32" s="21">
        <f t="shared" si="19"/>
        <v>5.5386206385404295E-4</v>
      </c>
      <c r="W32" s="21">
        <f t="shared" si="19"/>
        <v>4.0807981269812271E-4</v>
      </c>
      <c r="X32" s="21">
        <f t="shared" si="19"/>
        <v>3.9329360169566141E-4</v>
      </c>
      <c r="Y32" s="21">
        <f t="shared" si="19"/>
        <v>5.4992438206422501E-4</v>
      </c>
      <c r="Z32" s="21">
        <f t="shared" si="19"/>
        <v>4.7361300758805085E-4</v>
      </c>
      <c r="AA32" s="21">
        <f t="shared" si="19"/>
        <v>4.4994733290074437E-4</v>
      </c>
      <c r="AB32" s="21">
        <f t="shared" si="19"/>
        <v>7.4054968621155347E-4</v>
      </c>
      <c r="AC32" s="21">
        <f t="shared" si="19"/>
        <v>7.0275567621275029E-4</v>
      </c>
      <c r="AD32" s="21">
        <f t="shared" si="19"/>
        <v>4.8197488512353179E-4</v>
      </c>
      <c r="AE32" s="21">
        <f t="shared" si="19"/>
        <v>6.4760836721134611E-4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4.3333030653158402E-4</v>
      </c>
      <c r="D34" s="27">
        <v>2.7416656832026927E-4</v>
      </c>
      <c r="E34" s="27">
        <v>3.66963027233227E-4</v>
      </c>
      <c r="F34" s="27">
        <v>4.6192712313274271E-4</v>
      </c>
      <c r="G34" s="27">
        <v>3.54516245587492E-4</v>
      </c>
      <c r="H34" s="27">
        <v>4.8575712082825687E-4</v>
      </c>
      <c r="I34" s="27">
        <v>5.5981916564031811E-4</v>
      </c>
      <c r="J34" s="27">
        <v>6.3365509453318966E-4</v>
      </c>
      <c r="K34" s="27">
        <v>6.0717193950764962E-4</v>
      </c>
      <c r="L34" s="27">
        <v>5.5165540412696699E-4</v>
      </c>
      <c r="M34" s="27">
        <v>4.7756068142841134E-4</v>
      </c>
      <c r="N34" s="27">
        <v>6.4710104019122955E-4</v>
      </c>
      <c r="O34" s="27">
        <v>5.5132949361058495E-4</v>
      </c>
      <c r="P34" s="27">
        <v>4.0606286213591859E-4</v>
      </c>
      <c r="Q34" s="27">
        <v>5.0513077931050123E-4</v>
      </c>
      <c r="R34" s="27">
        <v>6.8891771448919019E-4</v>
      </c>
      <c r="S34" s="27">
        <v>6.3730413875602143E-4</v>
      </c>
      <c r="T34" s="27">
        <v>6.7374612060871531E-4</v>
      </c>
      <c r="U34" s="27">
        <v>8.274130985194408E-4</v>
      </c>
      <c r="V34" s="27">
        <v>5.5386206385404295E-4</v>
      </c>
      <c r="W34" s="27">
        <v>4.0807981269812271E-4</v>
      </c>
      <c r="X34" s="27">
        <v>3.9329360169566141E-4</v>
      </c>
      <c r="Y34" s="27">
        <v>5.4992438206422501E-4</v>
      </c>
      <c r="Z34" s="27">
        <v>4.7361300758805085E-4</v>
      </c>
      <c r="AA34" s="27">
        <v>4.4994733290074437E-4</v>
      </c>
      <c r="AB34" s="27">
        <v>7.4054968621155347E-4</v>
      </c>
      <c r="AC34" s="27">
        <v>7.0275567621275029E-4</v>
      </c>
      <c r="AD34" s="27">
        <v>4.8197488512353179E-4</v>
      </c>
      <c r="AE34" s="27">
        <v>6.4760836721134611E-4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2.1344891650135298E-2</v>
      </c>
      <c r="D35" s="21">
        <f t="shared" ref="D35:AE35" si="21">+D36+D39+D42+D43+D44+D45</f>
        <v>2.2129485326968082E-2</v>
      </c>
      <c r="E35" s="21">
        <f t="shared" si="21"/>
        <v>2.4122100019211327E-2</v>
      </c>
      <c r="F35" s="21">
        <f t="shared" si="21"/>
        <v>2.570739064182237E-2</v>
      </c>
      <c r="G35" s="21">
        <f t="shared" si="21"/>
        <v>2.8826449267809914E-2</v>
      </c>
      <c r="H35" s="21">
        <f t="shared" si="21"/>
        <v>3.0673000956345425E-2</v>
      </c>
      <c r="I35" s="21">
        <f t="shared" si="21"/>
        <v>3.2322213501731104E-2</v>
      </c>
      <c r="J35" s="21">
        <f t="shared" si="21"/>
        <v>3.3057284456141839E-2</v>
      </c>
      <c r="K35" s="21">
        <f t="shared" si="21"/>
        <v>3.3934473570190138E-2</v>
      </c>
      <c r="L35" s="21">
        <f t="shared" si="21"/>
        <v>3.3915831703434082E-2</v>
      </c>
      <c r="M35" s="21">
        <f t="shared" si="21"/>
        <v>3.3732926766731008E-2</v>
      </c>
      <c r="N35" s="21">
        <f t="shared" si="21"/>
        <v>3.072026983643961E-2</v>
      </c>
      <c r="O35" s="21">
        <f t="shared" si="21"/>
        <v>3.1614229606411456E-2</v>
      </c>
      <c r="P35" s="21">
        <f t="shared" si="21"/>
        <v>3.0824472001189616E-2</v>
      </c>
      <c r="Q35" s="21">
        <f t="shared" si="21"/>
        <v>3.2056010873056678E-2</v>
      </c>
      <c r="R35" s="21">
        <f t="shared" si="21"/>
        <v>3.2227114258206159E-2</v>
      </c>
      <c r="S35" s="21">
        <f t="shared" si="21"/>
        <v>3.1166774378051036E-2</v>
      </c>
      <c r="T35" s="21">
        <f t="shared" si="21"/>
        <v>2.9259233596633384E-2</v>
      </c>
      <c r="U35" s="21">
        <f t="shared" si="21"/>
        <v>2.8464244451317667E-2</v>
      </c>
      <c r="V35" s="21">
        <f t="shared" si="21"/>
        <v>3.0810959711278629E-2</v>
      </c>
      <c r="W35" s="21">
        <f t="shared" si="21"/>
        <v>3.2422546256647367E-2</v>
      </c>
      <c r="X35" s="21">
        <f t="shared" si="21"/>
        <v>3.0743222984992772E-2</v>
      </c>
      <c r="Y35" s="21">
        <f t="shared" si="21"/>
        <v>3.0262421288424084E-2</v>
      </c>
      <c r="Z35" s="21">
        <f t="shared" si="21"/>
        <v>3.3326613364487341E-2</v>
      </c>
      <c r="AA35" s="21">
        <f t="shared" si="21"/>
        <v>3.3898141167100659E-2</v>
      </c>
      <c r="AB35" s="21">
        <f t="shared" si="21"/>
        <v>3.4608090561478559E-2</v>
      </c>
      <c r="AC35" s="21">
        <f t="shared" si="21"/>
        <v>3.6962711779965636E-2</v>
      </c>
      <c r="AD35" s="21">
        <f t="shared" si="21"/>
        <v>3.6494119676821944E-2</v>
      </c>
      <c r="AE35" s="21">
        <f t="shared" si="21"/>
        <v>3.6946224573696479E-2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8.6690048618861711E-3</v>
      </c>
      <c r="D36" s="21">
        <f t="shared" ref="D36:AE36" si="23">+D37+D38</f>
        <v>9.0175509397070128E-3</v>
      </c>
      <c r="E36" s="21">
        <f t="shared" si="23"/>
        <v>9.7834154780849641E-3</v>
      </c>
      <c r="F36" s="21">
        <f t="shared" si="23"/>
        <v>1.0405147082529181E-2</v>
      </c>
      <c r="G36" s="21">
        <f t="shared" si="23"/>
        <v>1.1690995518581588E-2</v>
      </c>
      <c r="H36" s="21">
        <f t="shared" si="23"/>
        <v>1.2657940552423304E-2</v>
      </c>
      <c r="I36" s="21">
        <f t="shared" si="23"/>
        <v>1.3555359593705489E-2</v>
      </c>
      <c r="J36" s="21">
        <f t="shared" si="23"/>
        <v>1.4060907985475492E-2</v>
      </c>
      <c r="K36" s="21">
        <f t="shared" si="23"/>
        <v>1.4637980082393455E-2</v>
      </c>
      <c r="L36" s="21">
        <f t="shared" si="23"/>
        <v>1.5156772122005332E-2</v>
      </c>
      <c r="M36" s="21">
        <f t="shared" si="23"/>
        <v>1.5263404173294685E-2</v>
      </c>
      <c r="N36" s="21">
        <f t="shared" si="23"/>
        <v>1.4020182564385555E-2</v>
      </c>
      <c r="O36" s="21">
        <f t="shared" si="23"/>
        <v>1.4769744609002395E-2</v>
      </c>
      <c r="P36" s="21">
        <f t="shared" si="23"/>
        <v>1.3989012796672907E-2</v>
      </c>
      <c r="Q36" s="21">
        <f t="shared" si="23"/>
        <v>1.4712026792453568E-2</v>
      </c>
      <c r="R36" s="21">
        <f t="shared" si="23"/>
        <v>1.5131382026761373E-2</v>
      </c>
      <c r="S36" s="21">
        <f t="shared" si="23"/>
        <v>1.4670251557039424E-2</v>
      </c>
      <c r="T36" s="21">
        <f t="shared" si="23"/>
        <v>1.411436905770534E-2</v>
      </c>
      <c r="U36" s="21">
        <f t="shared" si="23"/>
        <v>1.3933298084245439E-2</v>
      </c>
      <c r="V36" s="21">
        <f t="shared" si="23"/>
        <v>1.5778887107364078E-2</v>
      </c>
      <c r="W36" s="21">
        <f t="shared" si="23"/>
        <v>1.7495715132826342E-2</v>
      </c>
      <c r="X36" s="21">
        <f t="shared" si="23"/>
        <v>1.6558244640624928E-2</v>
      </c>
      <c r="Y36" s="21">
        <f t="shared" si="23"/>
        <v>1.7284673789309365E-2</v>
      </c>
      <c r="Z36" s="21">
        <f t="shared" si="23"/>
        <v>1.939203146747653E-2</v>
      </c>
      <c r="AA36" s="21">
        <f t="shared" si="23"/>
        <v>2.0351872588871417E-2</v>
      </c>
      <c r="AB36" s="21">
        <f t="shared" si="23"/>
        <v>2.054270823543872E-2</v>
      </c>
      <c r="AC36" s="21">
        <f t="shared" si="23"/>
        <v>2.2177797485219607E-2</v>
      </c>
      <c r="AD36" s="21">
        <f t="shared" si="23"/>
        <v>2.2931147239404075E-2</v>
      </c>
      <c r="AE36" s="21">
        <f t="shared" si="23"/>
        <v>2.2407748998607393E-2</v>
      </c>
    </row>
    <row r="37" spans="1:31" x14ac:dyDescent="0.2">
      <c r="A37" s="13" t="s">
        <v>83</v>
      </c>
      <c r="B37" s="4" t="s">
        <v>84</v>
      </c>
      <c r="C37" s="27">
        <v>2.2274920571300309E-4</v>
      </c>
      <c r="D37" s="27">
        <v>2.7304741345464888E-4</v>
      </c>
      <c r="E37" s="27">
        <v>1.6167281059814738E-4</v>
      </c>
      <c r="F37" s="27">
        <v>2.1197101833979323E-4</v>
      </c>
      <c r="G37" s="27">
        <v>2.47898309583826E-4</v>
      </c>
      <c r="H37" s="27">
        <v>1.2427415668149948E-3</v>
      </c>
      <c r="I37" s="27">
        <v>2.3063322731016345E-3</v>
      </c>
      <c r="J37" s="27">
        <v>3.3236029157913296E-3</v>
      </c>
      <c r="K37" s="27">
        <v>4.4077439805751519E-3</v>
      </c>
      <c r="L37" s="27">
        <v>5.4716126622208127E-3</v>
      </c>
      <c r="M37" s="27">
        <v>6.4254914661346111E-3</v>
      </c>
      <c r="N37" s="27">
        <v>6.7129106845807453E-3</v>
      </c>
      <c r="O37" s="27">
        <v>8.0624497008111359E-3</v>
      </c>
      <c r="P37" s="27">
        <v>8.2994703024971486E-3</v>
      </c>
      <c r="Q37" s="27">
        <v>9.4570859195251562E-3</v>
      </c>
      <c r="R37" s="27">
        <v>1.0394310684338333E-2</v>
      </c>
      <c r="S37" s="27">
        <v>1.0715205576426547E-2</v>
      </c>
      <c r="T37" s="27">
        <v>1.0788311928044679E-2</v>
      </c>
      <c r="U37" s="27">
        <v>1.1138758724944395E-2</v>
      </c>
      <c r="V37" s="27">
        <v>1.3119242908565858E-2</v>
      </c>
      <c r="W37" s="27">
        <v>1.4961320004420079E-2</v>
      </c>
      <c r="X37" s="27">
        <v>1.4562264509872679E-2</v>
      </c>
      <c r="Y37" s="27">
        <v>1.5583227902587128E-2</v>
      </c>
      <c r="Z37" s="27">
        <v>1.7774466896835657E-2</v>
      </c>
      <c r="AA37" s="27">
        <v>1.8931763043820517E-2</v>
      </c>
      <c r="AB37" s="27">
        <v>1.9338469658552983E-2</v>
      </c>
      <c r="AC37" s="27">
        <v>2.1079736114124833E-2</v>
      </c>
      <c r="AD37" s="27">
        <v>2.2003035906956899E-2</v>
      </c>
      <c r="AE37" s="27">
        <v>2.1651080239382607E-2</v>
      </c>
    </row>
    <row r="38" spans="1:31" x14ac:dyDescent="0.2">
      <c r="A38" s="13" t="s">
        <v>85</v>
      </c>
      <c r="B38" s="4" t="s">
        <v>86</v>
      </c>
      <c r="C38" s="27">
        <v>8.4462556561731676E-3</v>
      </c>
      <c r="D38" s="27">
        <v>8.7445035262523636E-3</v>
      </c>
      <c r="E38" s="27">
        <v>9.6217426674868167E-3</v>
      </c>
      <c r="F38" s="27">
        <v>1.0193176064189388E-2</v>
      </c>
      <c r="G38" s="27">
        <v>1.1443097208997763E-2</v>
      </c>
      <c r="H38" s="27">
        <v>1.141519898560831E-2</v>
      </c>
      <c r="I38" s="27">
        <v>1.1249027320603854E-2</v>
      </c>
      <c r="J38" s="27">
        <v>1.0737305069684162E-2</v>
      </c>
      <c r="K38" s="27">
        <v>1.0230236101818304E-2</v>
      </c>
      <c r="L38" s="27">
        <v>9.6851594597845182E-3</v>
      </c>
      <c r="M38" s="27">
        <v>8.8379127071600751E-3</v>
      </c>
      <c r="N38" s="27">
        <v>7.3072718798048103E-3</v>
      </c>
      <c r="O38" s="27">
        <v>6.7072949081912582E-3</v>
      </c>
      <c r="P38" s="27">
        <v>5.6895424941757573E-3</v>
      </c>
      <c r="Q38" s="27">
        <v>5.2549408729284106E-3</v>
      </c>
      <c r="R38" s="27">
        <v>4.7370713424230403E-3</v>
      </c>
      <c r="S38" s="27">
        <v>3.9550459806128764E-3</v>
      </c>
      <c r="T38" s="27">
        <v>3.3260571296606606E-3</v>
      </c>
      <c r="U38" s="27">
        <v>2.7945393593010446E-3</v>
      </c>
      <c r="V38" s="27">
        <v>2.6596441987982188E-3</v>
      </c>
      <c r="W38" s="27">
        <v>2.5343951284062618E-3</v>
      </c>
      <c r="X38" s="27">
        <v>1.9959801307522507E-3</v>
      </c>
      <c r="Y38" s="27">
        <v>1.7014458867222351E-3</v>
      </c>
      <c r="Z38" s="27">
        <v>1.6175645706408737E-3</v>
      </c>
      <c r="AA38" s="27">
        <v>1.4201095450508997E-3</v>
      </c>
      <c r="AB38" s="27">
        <v>1.2042385768857356E-3</v>
      </c>
      <c r="AC38" s="27">
        <v>1.0980613710947721E-3</v>
      </c>
      <c r="AD38" s="27">
        <v>9.2811133244717636E-4</v>
      </c>
      <c r="AE38" s="27">
        <v>7.5666875922478477E-4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4.7311066215225458E-3</v>
      </c>
      <c r="D39" s="21">
        <f t="shared" ref="D39:AE39" si="25">+D40+D41</f>
        <v>4.9076753171148875E-3</v>
      </c>
      <c r="E39" s="21">
        <f t="shared" si="25"/>
        <v>5.4115969790363488E-3</v>
      </c>
      <c r="F39" s="21">
        <f t="shared" si="25"/>
        <v>5.7460493841782903E-3</v>
      </c>
      <c r="G39" s="21">
        <f t="shared" si="25"/>
        <v>6.4671828653620035E-3</v>
      </c>
      <c r="H39" s="21">
        <f t="shared" si="25"/>
        <v>6.8573877323216707E-3</v>
      </c>
      <c r="I39" s="21">
        <f t="shared" si="25"/>
        <v>7.2008639251664583E-3</v>
      </c>
      <c r="J39" s="21">
        <f t="shared" si="25"/>
        <v>7.3452096127492377E-3</v>
      </c>
      <c r="K39" s="21">
        <f t="shared" si="25"/>
        <v>7.5029782234959444E-3</v>
      </c>
      <c r="L39" s="21">
        <f t="shared" si="25"/>
        <v>7.6305608533306906E-3</v>
      </c>
      <c r="M39" s="21">
        <f t="shared" si="25"/>
        <v>7.5592958385283853E-3</v>
      </c>
      <c r="N39" s="21">
        <f t="shared" si="25"/>
        <v>6.7810932649880386E-3</v>
      </c>
      <c r="O39" s="21">
        <f t="shared" si="25"/>
        <v>6.5398275409367188E-3</v>
      </c>
      <c r="P39" s="21">
        <f t="shared" si="25"/>
        <v>6.0566108577160792E-3</v>
      </c>
      <c r="Q39" s="21">
        <f t="shared" si="25"/>
        <v>6.1476470324581013E-3</v>
      </c>
      <c r="R39" s="21">
        <f t="shared" si="25"/>
        <v>6.0688723087063403E-3</v>
      </c>
      <c r="S39" s="21">
        <f t="shared" si="25"/>
        <v>5.573147818861186E-3</v>
      </c>
      <c r="T39" s="21">
        <f t="shared" si="25"/>
        <v>5.4724061303906557E-3</v>
      </c>
      <c r="U39" s="21">
        <f t="shared" si="25"/>
        <v>5.734706850300253E-3</v>
      </c>
      <c r="V39" s="21">
        <f t="shared" si="25"/>
        <v>6.0603072739486129E-3</v>
      </c>
      <c r="W39" s="21">
        <f t="shared" si="25"/>
        <v>6.4784905648443041E-3</v>
      </c>
      <c r="X39" s="21">
        <f t="shared" si="25"/>
        <v>5.8855880822755325E-3</v>
      </c>
      <c r="Y39" s="21">
        <f t="shared" si="25"/>
        <v>5.408753751871543E-3</v>
      </c>
      <c r="Z39" s="21">
        <f t="shared" si="25"/>
        <v>6.1461704527234901E-3</v>
      </c>
      <c r="AA39" s="21">
        <f t="shared" si="25"/>
        <v>6.0009523351512214E-3</v>
      </c>
      <c r="AB39" s="21">
        <f t="shared" si="25"/>
        <v>5.8847896095598727E-3</v>
      </c>
      <c r="AC39" s="21">
        <f t="shared" si="25"/>
        <v>6.2793356632509503E-3</v>
      </c>
      <c r="AD39" s="21">
        <f t="shared" si="25"/>
        <v>6.2130937095274631E-3</v>
      </c>
      <c r="AE39" s="21">
        <f t="shared" si="25"/>
        <v>6.1925432617737771E-3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5.5186837106052194E-20</v>
      </c>
      <c r="H40" s="27">
        <v>3.8658334974778208E-4</v>
      </c>
      <c r="I40" s="27">
        <v>8.0309441028453461E-4</v>
      </c>
      <c r="J40" s="27">
        <v>1.215943867913875E-3</v>
      </c>
      <c r="K40" s="27">
        <v>1.6391985449058311E-3</v>
      </c>
      <c r="L40" s="27">
        <v>2.0623610936764182E-3</v>
      </c>
      <c r="M40" s="27">
        <v>2.4283844948263088E-3</v>
      </c>
      <c r="N40" s="27">
        <v>2.5189892010408052E-3</v>
      </c>
      <c r="O40" s="27">
        <v>2.7537094311645693E-3</v>
      </c>
      <c r="P40" s="27">
        <v>2.847917054429406E-3</v>
      </c>
      <c r="Q40" s="27">
        <v>3.1890721543236158E-3</v>
      </c>
      <c r="R40" s="27">
        <v>3.4461577260822252E-3</v>
      </c>
      <c r="S40" s="27">
        <v>3.4350409903224489E-3</v>
      </c>
      <c r="T40" s="27">
        <v>3.6371518283847453E-3</v>
      </c>
      <c r="U40" s="27">
        <v>4.0922464137395321E-3</v>
      </c>
      <c r="V40" s="27">
        <v>4.4828995134866684E-3</v>
      </c>
      <c r="W40" s="27">
        <v>4.9421864269372714E-3</v>
      </c>
      <c r="X40" s="27">
        <v>4.6349821416604457E-3</v>
      </c>
      <c r="Y40" s="27">
        <v>4.2996627287250015E-3</v>
      </c>
      <c r="Z40" s="27">
        <v>4.9859532579048767E-3</v>
      </c>
      <c r="AA40" s="27">
        <v>4.9414911458658508E-3</v>
      </c>
      <c r="AB40" s="27">
        <v>4.9469421159549377E-3</v>
      </c>
      <c r="AC40" s="27">
        <v>5.3700337205466056E-3</v>
      </c>
      <c r="AD40" s="27">
        <v>5.4268113380658931E-3</v>
      </c>
      <c r="AE40" s="27">
        <v>5.4621062279179072E-3</v>
      </c>
    </row>
    <row r="41" spans="1:31" x14ac:dyDescent="0.2">
      <c r="A41" s="13" t="s">
        <v>91</v>
      </c>
      <c r="B41" s="4" t="s">
        <v>92</v>
      </c>
      <c r="C41" s="27">
        <v>4.7311066215225458E-3</v>
      </c>
      <c r="D41" s="27">
        <v>4.9076753171148875E-3</v>
      </c>
      <c r="E41" s="27">
        <v>5.4115969790363488E-3</v>
      </c>
      <c r="F41" s="27">
        <v>5.7460493841782903E-3</v>
      </c>
      <c r="G41" s="27">
        <v>6.4671828653620035E-3</v>
      </c>
      <c r="H41" s="27">
        <v>6.4708043825738885E-3</v>
      </c>
      <c r="I41" s="27">
        <v>6.3977695148819238E-3</v>
      </c>
      <c r="J41" s="27">
        <v>6.1292657448353627E-3</v>
      </c>
      <c r="K41" s="27">
        <v>5.8637796785901133E-3</v>
      </c>
      <c r="L41" s="27">
        <v>5.568199759654272E-3</v>
      </c>
      <c r="M41" s="27">
        <v>5.1309113437020765E-3</v>
      </c>
      <c r="N41" s="27">
        <v>4.262104063947233E-3</v>
      </c>
      <c r="O41" s="27">
        <v>3.7861181097721499E-3</v>
      </c>
      <c r="P41" s="27">
        <v>3.2086938032866736E-3</v>
      </c>
      <c r="Q41" s="27">
        <v>2.9585748781344855E-3</v>
      </c>
      <c r="R41" s="27">
        <v>2.6227145826241151E-3</v>
      </c>
      <c r="S41" s="27">
        <v>2.138106828538737E-3</v>
      </c>
      <c r="T41" s="27">
        <v>1.8352543020059104E-3</v>
      </c>
      <c r="U41" s="27">
        <v>1.6424604365607211E-3</v>
      </c>
      <c r="V41" s="27">
        <v>1.577407760461945E-3</v>
      </c>
      <c r="W41" s="27">
        <v>1.5363041379070324E-3</v>
      </c>
      <c r="X41" s="27">
        <v>1.250605940615087E-3</v>
      </c>
      <c r="Y41" s="27">
        <v>1.1090910231465413E-3</v>
      </c>
      <c r="Z41" s="27">
        <v>1.1602171948186138E-3</v>
      </c>
      <c r="AA41" s="27">
        <v>1.0594611892853711E-3</v>
      </c>
      <c r="AB41" s="27">
        <v>9.3784749360493525E-4</v>
      </c>
      <c r="AC41" s="27">
        <v>9.0930194270434498E-4</v>
      </c>
      <c r="AD41" s="27">
        <v>7.8628237146157018E-4</v>
      </c>
      <c r="AE41" s="27">
        <v>7.3043703385586973E-4</v>
      </c>
    </row>
    <row r="42" spans="1:31" x14ac:dyDescent="0.2">
      <c r="A42" s="13" t="s">
        <v>93</v>
      </c>
      <c r="B42" s="4" t="s">
        <v>94</v>
      </c>
      <c r="C42" s="27">
        <v>7.9363146874140734E-3</v>
      </c>
      <c r="D42" s="27">
        <v>8.195750779271602E-3</v>
      </c>
      <c r="E42" s="27">
        <v>8.9179619686992825E-3</v>
      </c>
      <c r="F42" s="27">
        <v>9.5468100900722181E-3</v>
      </c>
      <c r="G42" s="27">
        <v>1.0657978159274949E-2</v>
      </c>
      <c r="H42" s="27">
        <v>1.1147627188578252E-2</v>
      </c>
      <c r="I42" s="27">
        <v>1.155627666046191E-2</v>
      </c>
      <c r="J42" s="27">
        <v>1.1642039102436556E-2</v>
      </c>
      <c r="K42" s="27">
        <v>1.1784927593249431E-2</v>
      </c>
      <c r="L42" s="27">
        <v>1.1120309379207181E-2</v>
      </c>
      <c r="M42" s="27">
        <v>1.0903290659471803E-2</v>
      </c>
      <c r="N42" s="27">
        <v>9.9131973042049012E-3</v>
      </c>
      <c r="O42" s="27">
        <v>1.0299105399397317E-2</v>
      </c>
      <c r="P42" s="27">
        <v>1.0774197219346521E-2</v>
      </c>
      <c r="Q42" s="27">
        <v>1.1192431694776296E-2</v>
      </c>
      <c r="R42" s="27">
        <v>1.1022420241941923E-2</v>
      </c>
      <c r="S42" s="27">
        <v>1.0920513404124959E-2</v>
      </c>
      <c r="T42" s="27">
        <v>9.6673469085425835E-3</v>
      </c>
      <c r="U42" s="27">
        <v>8.7903725369568014E-3</v>
      </c>
      <c r="V42" s="27">
        <v>8.9637836166133883E-3</v>
      </c>
      <c r="W42" s="27">
        <v>8.4392815764564033E-3</v>
      </c>
      <c r="X42" s="27">
        <v>8.2898606859629683E-3</v>
      </c>
      <c r="Y42" s="27">
        <v>7.5582233105308946E-3</v>
      </c>
      <c r="Z42" s="27">
        <v>7.7741209560840702E-3</v>
      </c>
      <c r="AA42" s="27">
        <v>7.5277722550059116E-3</v>
      </c>
      <c r="AB42" s="27">
        <v>8.1617620023388005E-3</v>
      </c>
      <c r="AC42" s="27">
        <v>8.4827321087696077E-3</v>
      </c>
      <c r="AD42" s="27">
        <v>7.320660227769644E-3</v>
      </c>
      <c r="AE42" s="27">
        <v>8.3153918650641315E-3</v>
      </c>
    </row>
    <row r="43" spans="1:31" x14ac:dyDescent="0.2">
      <c r="A43" s="13" t="s">
        <v>95</v>
      </c>
      <c r="B43" s="4" t="s">
        <v>96</v>
      </c>
      <c r="C43" s="27">
        <v>8.4654793125055194E-6</v>
      </c>
      <c r="D43" s="27">
        <v>8.508290874578693E-6</v>
      </c>
      <c r="E43" s="27">
        <v>9.125593390732572E-6</v>
      </c>
      <c r="F43" s="27">
        <v>9.38408504268263E-6</v>
      </c>
      <c r="G43" s="27">
        <v>1.0292724591373118E-5</v>
      </c>
      <c r="H43" s="27">
        <v>1.004548302219955E-5</v>
      </c>
      <c r="I43" s="27">
        <v>9.7133223972502572E-6</v>
      </c>
      <c r="J43" s="27">
        <v>9.1277554805527597E-6</v>
      </c>
      <c r="K43" s="27">
        <v>8.5876710513076653E-6</v>
      </c>
      <c r="L43" s="27">
        <v>8.1893488908784144E-6</v>
      </c>
      <c r="M43" s="27">
        <v>6.9360954361321333E-6</v>
      </c>
      <c r="N43" s="27">
        <v>5.7967028611164222E-6</v>
      </c>
      <c r="O43" s="27">
        <v>5.5520570750261022E-6</v>
      </c>
      <c r="P43" s="27">
        <v>4.6511274541115662E-6</v>
      </c>
      <c r="Q43" s="27">
        <v>3.9053533687146139E-6</v>
      </c>
      <c r="R43" s="27">
        <v>4.439680796518758E-6</v>
      </c>
      <c r="S43" s="27">
        <v>2.8615980254645203E-6</v>
      </c>
      <c r="T43" s="27">
        <v>5.1114999948052267E-6</v>
      </c>
      <c r="U43" s="27">
        <v>5.8669798151710406E-6</v>
      </c>
      <c r="V43" s="27">
        <v>7.9817133525503244E-6</v>
      </c>
      <c r="W43" s="27">
        <v>9.0589825203215635E-6</v>
      </c>
      <c r="X43" s="27">
        <v>9.5295761293428005E-6</v>
      </c>
      <c r="Y43" s="27">
        <v>1.0770436712282378E-5</v>
      </c>
      <c r="Z43" s="27">
        <v>1.4290488203250235E-5</v>
      </c>
      <c r="AA43" s="27">
        <v>1.7543988072105866E-5</v>
      </c>
      <c r="AB43" s="27">
        <v>1.8830714141164177E-5</v>
      </c>
      <c r="AC43" s="27">
        <v>2.2846522725474394E-5</v>
      </c>
      <c r="AD43" s="27">
        <v>2.9218500120764409E-5</v>
      </c>
      <c r="AE43" s="27">
        <v>3.054044825117806E-5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1.3396437859030037E-2</v>
      </c>
      <c r="D47" s="21">
        <f t="shared" ref="D47:AE47" si="27">+D49</f>
        <v>1.781775046064539E-2</v>
      </c>
      <c r="E47" s="21">
        <f t="shared" si="27"/>
        <v>1.3064016795953629E-2</v>
      </c>
      <c r="F47" s="21">
        <f t="shared" si="27"/>
        <v>1.4207272445619295E-2</v>
      </c>
      <c r="G47" s="21">
        <f t="shared" si="27"/>
        <v>1.4161522186815446E-2</v>
      </c>
      <c r="H47" s="21">
        <f t="shared" si="27"/>
        <v>1.6596124819744706E-2</v>
      </c>
      <c r="I47" s="21">
        <f t="shared" si="27"/>
        <v>1.7747475721550606E-2</v>
      </c>
      <c r="J47" s="21">
        <f t="shared" si="27"/>
        <v>1.7619893063530592E-2</v>
      </c>
      <c r="K47" s="21">
        <f t="shared" si="27"/>
        <v>1.330318700201652E-2</v>
      </c>
      <c r="L47" s="21">
        <f t="shared" si="27"/>
        <v>6.3869121221850301E-3</v>
      </c>
      <c r="M47" s="21">
        <f t="shared" si="27"/>
        <v>6.0059567469492852E-3</v>
      </c>
      <c r="N47" s="21">
        <f t="shared" si="27"/>
        <v>4.4498692604683166E-3</v>
      </c>
      <c r="O47" s="21">
        <f t="shared" si="27"/>
        <v>4.7095934047664137E-3</v>
      </c>
      <c r="P47" s="21">
        <f t="shared" si="27"/>
        <v>3.4144263992848616E-3</v>
      </c>
      <c r="Q47" s="21">
        <f t="shared" si="27"/>
        <v>4.981453530713869E-3</v>
      </c>
      <c r="R47" s="21">
        <f t="shared" si="27"/>
        <v>8.9631566145530975E-3</v>
      </c>
      <c r="S47" s="21">
        <f t="shared" si="27"/>
        <v>7.9923632567151168E-3</v>
      </c>
      <c r="T47" s="21">
        <f t="shared" si="27"/>
        <v>6.7993608111934431E-3</v>
      </c>
      <c r="U47" s="21">
        <f t="shared" si="27"/>
        <v>5.881683877951651E-3</v>
      </c>
      <c r="V47" s="21">
        <f t="shared" si="27"/>
        <v>5.7883986152806816E-3</v>
      </c>
      <c r="W47" s="21">
        <f t="shared" si="27"/>
        <v>1.7820029384039021E-3</v>
      </c>
      <c r="X47" s="21">
        <f t="shared" si="27"/>
        <v>2.0404626910021386E-3</v>
      </c>
      <c r="Y47" s="21">
        <f t="shared" si="27"/>
        <v>1.5076155253058827E-3</v>
      </c>
      <c r="Z47" s="21">
        <f t="shared" si="27"/>
        <v>4.9220849045031436E-3</v>
      </c>
      <c r="AA47" s="21">
        <f t="shared" si="27"/>
        <v>2.05688741498832E-3</v>
      </c>
      <c r="AB47" s="21">
        <f t="shared" si="27"/>
        <v>2.1556473193771252E-4</v>
      </c>
      <c r="AC47" s="21">
        <f t="shared" si="27"/>
        <v>5.9826802359986032E-3</v>
      </c>
      <c r="AD47" s="21">
        <f t="shared" si="27"/>
        <v>6.117365481336819E-3</v>
      </c>
      <c r="AE47" s="21">
        <f t="shared" si="27"/>
        <v>4.9231632969882711E-3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1.3396437859030037E-2</v>
      </c>
      <c r="D49" s="27">
        <v>1.781775046064539E-2</v>
      </c>
      <c r="E49" s="27">
        <v>1.3064016795953629E-2</v>
      </c>
      <c r="F49" s="27">
        <v>1.4207272445619295E-2</v>
      </c>
      <c r="G49" s="27">
        <v>1.4161522186815446E-2</v>
      </c>
      <c r="H49" s="27">
        <v>1.6596124819744706E-2</v>
      </c>
      <c r="I49" s="27">
        <v>1.7747475721550606E-2</v>
      </c>
      <c r="J49" s="27">
        <v>1.7619893063530592E-2</v>
      </c>
      <c r="K49" s="27">
        <v>1.330318700201652E-2</v>
      </c>
      <c r="L49" s="27">
        <v>6.3869121221850301E-3</v>
      </c>
      <c r="M49" s="27">
        <v>6.0059567469492852E-3</v>
      </c>
      <c r="N49" s="27">
        <v>4.4498692604683166E-3</v>
      </c>
      <c r="O49" s="27">
        <v>4.7095934047664137E-3</v>
      </c>
      <c r="P49" s="27">
        <v>3.4144263992848616E-3</v>
      </c>
      <c r="Q49" s="27">
        <v>4.981453530713869E-3</v>
      </c>
      <c r="R49" s="27">
        <v>8.9631566145530975E-3</v>
      </c>
      <c r="S49" s="27">
        <v>7.9923632567151168E-3</v>
      </c>
      <c r="T49" s="27">
        <v>6.7993608111934431E-3</v>
      </c>
      <c r="U49" s="27">
        <v>5.881683877951651E-3</v>
      </c>
      <c r="V49" s="27">
        <v>5.7883986152806816E-3</v>
      </c>
      <c r="W49" s="27">
        <v>1.7820029384039021E-3</v>
      </c>
      <c r="X49" s="27">
        <v>2.0404626910021386E-3</v>
      </c>
      <c r="Y49" s="27">
        <v>1.5076155253058827E-3</v>
      </c>
      <c r="Z49" s="27">
        <v>4.9220849045031436E-3</v>
      </c>
      <c r="AA49" s="27">
        <v>2.05688741498832E-3</v>
      </c>
      <c r="AB49" s="27">
        <v>2.1556473193771252E-4</v>
      </c>
      <c r="AC49" s="27">
        <v>5.9826802359986032E-3</v>
      </c>
      <c r="AD49" s="27">
        <v>6.117365481336819E-3</v>
      </c>
      <c r="AE49" s="27">
        <v>4.9231632969882711E-3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1.3604933860791309E-2</v>
      </c>
      <c r="D50" s="21">
        <f t="shared" ref="D50:AE50" si="29">+D51+D52</f>
        <v>1.4559624477153052E-2</v>
      </c>
      <c r="E50" s="21">
        <f t="shared" si="29"/>
        <v>1.6595786047811773E-2</v>
      </c>
      <c r="F50" s="21">
        <f t="shared" si="29"/>
        <v>1.8128353059786963E-2</v>
      </c>
      <c r="G50" s="21">
        <f t="shared" si="29"/>
        <v>2.1067400425158995E-2</v>
      </c>
      <c r="H50" s="21">
        <f t="shared" si="29"/>
        <v>2.3527952730270384E-2</v>
      </c>
      <c r="I50" s="21">
        <f t="shared" si="29"/>
        <v>2.6000608705926805E-2</v>
      </c>
      <c r="J50" s="21">
        <f t="shared" si="29"/>
        <v>2.7892051621411274E-2</v>
      </c>
      <c r="K50" s="21">
        <f t="shared" si="29"/>
        <v>2.9927609420277241E-2</v>
      </c>
      <c r="L50" s="21">
        <f t="shared" si="29"/>
        <v>3.2506752459613604E-2</v>
      </c>
      <c r="M50" s="21">
        <f t="shared" si="29"/>
        <v>3.4089384364165615E-2</v>
      </c>
      <c r="N50" s="21">
        <f t="shared" si="29"/>
        <v>3.2519308604068056E-2</v>
      </c>
      <c r="O50" s="21">
        <f t="shared" si="29"/>
        <v>3.0522744698963336E-2</v>
      </c>
      <c r="P50" s="21">
        <f t="shared" si="29"/>
        <v>2.6943151179285762E-2</v>
      </c>
      <c r="Q50" s="21">
        <f t="shared" si="29"/>
        <v>2.6402652510557057E-2</v>
      </c>
      <c r="R50" s="21">
        <f t="shared" si="29"/>
        <v>2.6718834169056183E-2</v>
      </c>
      <c r="S50" s="21">
        <f t="shared" si="29"/>
        <v>2.3486393056080256E-2</v>
      </c>
      <c r="T50" s="21">
        <f t="shared" si="29"/>
        <v>1.9645324033322593E-2</v>
      </c>
      <c r="U50" s="21">
        <f t="shared" si="29"/>
        <v>1.9303396439746413E-2</v>
      </c>
      <c r="V50" s="21">
        <f t="shared" si="29"/>
        <v>2.0629445393668101E-2</v>
      </c>
      <c r="W50" s="21">
        <f t="shared" si="29"/>
        <v>1.9789952597389714E-2</v>
      </c>
      <c r="X50" s="21">
        <f t="shared" si="29"/>
        <v>1.7079344642194263E-2</v>
      </c>
      <c r="Y50" s="21">
        <f t="shared" si="29"/>
        <v>1.5020339060329341E-2</v>
      </c>
      <c r="Z50" s="21">
        <f t="shared" si="29"/>
        <v>1.6269087714885038E-2</v>
      </c>
      <c r="AA50" s="21">
        <f t="shared" si="29"/>
        <v>1.48027248533497E-2</v>
      </c>
      <c r="AB50" s="21">
        <f t="shared" si="29"/>
        <v>1.3178365205477712E-2</v>
      </c>
      <c r="AC50" s="21">
        <f t="shared" si="29"/>
        <v>1.3255896342677953E-2</v>
      </c>
      <c r="AD50" s="21">
        <f t="shared" si="29"/>
        <v>1.2984298871660726E-2</v>
      </c>
      <c r="AE50" s="21">
        <f t="shared" si="29"/>
        <v>1.1985052395842105E-2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1.3604933860791309E-2</v>
      </c>
      <c r="D52" s="27">
        <v>1.4559624477153052E-2</v>
      </c>
      <c r="E52" s="27">
        <v>1.6595786047811773E-2</v>
      </c>
      <c r="F52" s="27">
        <v>1.8128353059786963E-2</v>
      </c>
      <c r="G52" s="27">
        <v>2.1067400425158995E-2</v>
      </c>
      <c r="H52" s="27">
        <v>2.3527952730270384E-2</v>
      </c>
      <c r="I52" s="27">
        <v>2.6000608705926805E-2</v>
      </c>
      <c r="J52" s="27">
        <v>2.7892051621411274E-2</v>
      </c>
      <c r="K52" s="27">
        <v>2.9927609420277241E-2</v>
      </c>
      <c r="L52" s="27">
        <v>3.2506752459613604E-2</v>
      </c>
      <c r="M52" s="27">
        <v>3.4089384364165615E-2</v>
      </c>
      <c r="N52" s="27">
        <v>3.2519308604068056E-2</v>
      </c>
      <c r="O52" s="27">
        <v>3.0522744698963336E-2</v>
      </c>
      <c r="P52" s="27">
        <v>2.6943151179285762E-2</v>
      </c>
      <c r="Q52" s="27">
        <v>2.6402652510557057E-2</v>
      </c>
      <c r="R52" s="27">
        <v>2.6718834169056183E-2</v>
      </c>
      <c r="S52" s="27">
        <v>2.3486393056080256E-2</v>
      </c>
      <c r="T52" s="27">
        <v>1.9645324033322593E-2</v>
      </c>
      <c r="U52" s="27">
        <v>1.9303396439746413E-2</v>
      </c>
      <c r="V52" s="27">
        <v>2.0629445393668101E-2</v>
      </c>
      <c r="W52" s="27">
        <v>1.9789952597389714E-2</v>
      </c>
      <c r="X52" s="27">
        <v>1.7079344642194263E-2</v>
      </c>
      <c r="Y52" s="27">
        <v>1.5020339060329341E-2</v>
      </c>
      <c r="Z52" s="27">
        <v>1.6269087714885038E-2</v>
      </c>
      <c r="AA52" s="27">
        <v>1.48027248533497E-2</v>
      </c>
      <c r="AB52" s="27">
        <v>1.3178365205477712E-2</v>
      </c>
      <c r="AC52" s="27">
        <v>1.3255896342677953E-2</v>
      </c>
      <c r="AD52" s="27">
        <v>1.2984298871660726E-2</v>
      </c>
      <c r="AE52" s="27">
        <v>1.1985052395842105E-2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1.4348105890429881</v>
      </c>
      <c r="D53" s="21">
        <f t="shared" ref="D53:AE53" si="31">+D54+D55+D56</f>
        <v>1.4782268067965136</v>
      </c>
      <c r="E53" s="21">
        <f t="shared" si="31"/>
        <v>1.4443645063157959</v>
      </c>
      <c r="F53" s="21">
        <f t="shared" si="31"/>
        <v>1.4025431258044223</v>
      </c>
      <c r="G53" s="21">
        <f t="shared" si="31"/>
        <v>1.3372178159964965</v>
      </c>
      <c r="H53" s="21">
        <f t="shared" si="31"/>
        <v>1.331834281721151</v>
      </c>
      <c r="I53" s="21">
        <f t="shared" si="31"/>
        <v>1.4012938706407889</v>
      </c>
      <c r="J53" s="21">
        <f t="shared" si="31"/>
        <v>1.3554125585592312</v>
      </c>
      <c r="K53" s="21">
        <f t="shared" si="31"/>
        <v>1.3752563631688444</v>
      </c>
      <c r="L53" s="21">
        <f t="shared" si="31"/>
        <v>1.3625142264434298</v>
      </c>
      <c r="M53" s="21">
        <f t="shared" si="31"/>
        <v>1.3479858868411825</v>
      </c>
      <c r="N53" s="21">
        <f t="shared" si="31"/>
        <v>1.3477256067457712</v>
      </c>
      <c r="O53" s="21">
        <f t="shared" si="31"/>
        <v>1.3519916093812361</v>
      </c>
      <c r="P53" s="21">
        <f t="shared" si="31"/>
        <v>1.3445592739367485</v>
      </c>
      <c r="Q53" s="21">
        <f t="shared" si="31"/>
        <v>1.359936683290379</v>
      </c>
      <c r="R53" s="21">
        <f t="shared" si="31"/>
        <v>1.3443324850179807</v>
      </c>
      <c r="S53" s="21">
        <f t="shared" si="31"/>
        <v>1.3407609941341949</v>
      </c>
      <c r="T53" s="21">
        <f t="shared" si="31"/>
        <v>1.3363500018895658</v>
      </c>
      <c r="U53" s="21">
        <f t="shared" si="31"/>
        <v>1.3280145358914204</v>
      </c>
      <c r="V53" s="21">
        <f t="shared" si="31"/>
        <v>1.3254746152142762</v>
      </c>
      <c r="W53" s="21">
        <f t="shared" si="31"/>
        <v>1.3322595160001036</v>
      </c>
      <c r="X53" s="21">
        <f t="shared" si="31"/>
        <v>1.3659104418728996</v>
      </c>
      <c r="Y53" s="21">
        <f t="shared" si="31"/>
        <v>1.3297323269478951</v>
      </c>
      <c r="Z53" s="21">
        <f t="shared" si="31"/>
        <v>1.2848995853851659</v>
      </c>
      <c r="AA53" s="21">
        <f t="shared" si="31"/>
        <v>1.3587622689942915</v>
      </c>
      <c r="AB53" s="21">
        <f t="shared" si="31"/>
        <v>1.377618666769616</v>
      </c>
      <c r="AC53" s="21">
        <f t="shared" si="31"/>
        <v>1.3120736056599263</v>
      </c>
      <c r="AD53" s="21">
        <f t="shared" si="31"/>
        <v>1.3021406666383399</v>
      </c>
      <c r="AE53" s="21">
        <f t="shared" si="31"/>
        <v>1.3779245353554606</v>
      </c>
    </row>
    <row r="54" spans="1:31" x14ac:dyDescent="0.2">
      <c r="A54" s="13" t="s">
        <v>117</v>
      </c>
      <c r="B54" s="4" t="s">
        <v>118</v>
      </c>
      <c r="C54" s="27">
        <v>7.1766774256977445E-2</v>
      </c>
      <c r="D54" s="27">
        <v>7.4471614914316794E-2</v>
      </c>
      <c r="E54" s="27">
        <v>7.278577780286849E-2</v>
      </c>
      <c r="F54" s="27">
        <v>7.1764438314065274E-2</v>
      </c>
      <c r="G54" s="27">
        <v>7.5103695129771178E-2</v>
      </c>
      <c r="H54" s="27">
        <v>7.8543033990480127E-2</v>
      </c>
      <c r="I54" s="27">
        <v>8.0240408452638828E-2</v>
      </c>
      <c r="J54" s="27">
        <v>1.7859205422474066E-3</v>
      </c>
      <c r="K54" s="27">
        <v>9.0072756552523302E-4</v>
      </c>
      <c r="L54" s="27">
        <v>1.0308918777968499E-3</v>
      </c>
      <c r="M54" s="27">
        <v>1.2154907561372681E-3</v>
      </c>
      <c r="N54" s="27">
        <v>9.5457910983301291E-4</v>
      </c>
      <c r="O54" s="27">
        <v>1.0637781549046028E-3</v>
      </c>
      <c r="P54" s="27">
        <v>1.4846321690486152E-3</v>
      </c>
      <c r="Q54" s="27">
        <v>4.0762576118233756E-3</v>
      </c>
      <c r="R54" s="27">
        <v>1.7328673900126183E-3</v>
      </c>
      <c r="S54" s="27">
        <v>1.7591865543027337E-3</v>
      </c>
      <c r="T54" s="27">
        <v>2.0385099727840551E-3</v>
      </c>
      <c r="U54" s="27">
        <v>2.1247991675549791E-3</v>
      </c>
      <c r="V54" s="27">
        <v>2.1066704415614182E-3</v>
      </c>
      <c r="W54" s="27">
        <v>2.9010517031250634E-3</v>
      </c>
      <c r="X54" s="27">
        <v>2.9733366835947824E-3</v>
      </c>
      <c r="Y54" s="27">
        <v>2.7652863323747172E-3</v>
      </c>
      <c r="Z54" s="27">
        <v>2.6070629489332964E-3</v>
      </c>
      <c r="AA54" s="27">
        <v>1.6178781545717957E-2</v>
      </c>
      <c r="AB54" s="27">
        <v>4.014315401408397E-3</v>
      </c>
      <c r="AC54" s="27">
        <v>6.1440476887813338E-3</v>
      </c>
      <c r="AD54" s="27">
        <v>5.6002436152903772E-3</v>
      </c>
      <c r="AE54" s="27">
        <v>6.193371130237141E-3</v>
      </c>
    </row>
    <row r="55" spans="1:31" x14ac:dyDescent="0.2">
      <c r="A55" s="13" t="s">
        <v>119</v>
      </c>
      <c r="B55" s="4" t="s">
        <v>120</v>
      </c>
      <c r="C55" s="27">
        <v>1.2922498757730969</v>
      </c>
      <c r="D55" s="27">
        <v>1.276625335388786</v>
      </c>
      <c r="E55" s="27">
        <v>1.2812770648100478</v>
      </c>
      <c r="F55" s="27">
        <v>1.2452287192318383</v>
      </c>
      <c r="G55" s="27">
        <v>1.2158596834067952</v>
      </c>
      <c r="H55" s="27">
        <v>1.2175464809032055</v>
      </c>
      <c r="I55" s="27">
        <v>1.2184211038908321</v>
      </c>
      <c r="J55" s="27">
        <v>1.2661704712525461</v>
      </c>
      <c r="K55" s="27">
        <v>1.315645328926712</v>
      </c>
      <c r="L55" s="27">
        <v>1.3229207747624727</v>
      </c>
      <c r="M55" s="27">
        <v>1.3286266002181364</v>
      </c>
      <c r="N55" s="27">
        <v>1.3323433254373014</v>
      </c>
      <c r="O55" s="27">
        <v>1.3347505613208193</v>
      </c>
      <c r="P55" s="27">
        <v>1.3350707652384386</v>
      </c>
      <c r="Q55" s="27">
        <v>1.3340678021292052</v>
      </c>
      <c r="R55" s="27">
        <v>1.3319733623284851</v>
      </c>
      <c r="S55" s="27">
        <v>1.3299653000039893</v>
      </c>
      <c r="T55" s="27">
        <v>1.3271443468109174</v>
      </c>
      <c r="U55" s="27">
        <v>1.3217842355823652</v>
      </c>
      <c r="V55" s="27">
        <v>1.3197059384049168</v>
      </c>
      <c r="W55" s="27">
        <v>1.3241598577019853</v>
      </c>
      <c r="X55" s="27">
        <v>1.3575056594825543</v>
      </c>
      <c r="Y55" s="27">
        <v>1.3217343099470324</v>
      </c>
      <c r="Z55" s="27">
        <v>1.2774362607533758</v>
      </c>
      <c r="AA55" s="27">
        <v>1.3381345284919044</v>
      </c>
      <c r="AB55" s="27">
        <v>1.3713915336904077</v>
      </c>
      <c r="AC55" s="27">
        <v>1.3022180378574919</v>
      </c>
      <c r="AD55" s="27">
        <v>1.2935864862475102</v>
      </c>
      <c r="AE55" s="27">
        <v>1.3654722215154032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7.0793939012913684E-2</v>
      </c>
      <c r="D56" s="21">
        <f t="shared" ref="D56:AE56" si="33">+D57+D58+D59</f>
        <v>0.12712985649341096</v>
      </c>
      <c r="E56" s="21">
        <f t="shared" si="33"/>
        <v>9.0301663702879703E-2</v>
      </c>
      <c r="F56" s="21">
        <f t="shared" si="33"/>
        <v>8.5549968258518891E-2</v>
      </c>
      <c r="G56" s="21">
        <f t="shared" si="33"/>
        <v>4.6254437459930138E-2</v>
      </c>
      <c r="H56" s="21">
        <f t="shared" si="33"/>
        <v>3.5744766827465344E-2</v>
      </c>
      <c r="I56" s="21">
        <f t="shared" si="33"/>
        <v>0.10263235829731791</v>
      </c>
      <c r="J56" s="21">
        <f t="shared" si="33"/>
        <v>8.7456166764437474E-2</v>
      </c>
      <c r="K56" s="21">
        <f t="shared" si="33"/>
        <v>5.8710306676606989E-2</v>
      </c>
      <c r="L56" s="21">
        <f t="shared" si="33"/>
        <v>3.8562559803160201E-2</v>
      </c>
      <c r="M56" s="21">
        <f t="shared" si="33"/>
        <v>1.8143795866908834E-2</v>
      </c>
      <c r="N56" s="21">
        <f t="shared" si="33"/>
        <v>1.4427702198636698E-2</v>
      </c>
      <c r="O56" s="21">
        <f t="shared" si="33"/>
        <v>1.6177269905512381E-2</v>
      </c>
      <c r="P56" s="21">
        <f t="shared" si="33"/>
        <v>8.003876529261239E-3</v>
      </c>
      <c r="Q56" s="21">
        <f t="shared" si="33"/>
        <v>2.1792623549350514E-2</v>
      </c>
      <c r="R56" s="21">
        <f t="shared" si="33"/>
        <v>1.0626255299483143E-2</v>
      </c>
      <c r="S56" s="21">
        <f t="shared" si="33"/>
        <v>9.036507575902927E-3</v>
      </c>
      <c r="T56" s="21">
        <f t="shared" si="33"/>
        <v>7.1671451058644108E-3</v>
      </c>
      <c r="U56" s="21">
        <f t="shared" si="33"/>
        <v>4.105501141500191E-3</v>
      </c>
      <c r="V56" s="21">
        <f t="shared" si="33"/>
        <v>3.6620063677981242E-3</v>
      </c>
      <c r="W56" s="21">
        <f t="shared" si="33"/>
        <v>5.1986065949931725E-3</v>
      </c>
      <c r="X56" s="21">
        <f t="shared" si="33"/>
        <v>5.4314457067505722E-3</v>
      </c>
      <c r="Y56" s="21">
        <f t="shared" si="33"/>
        <v>5.2327306684877856E-3</v>
      </c>
      <c r="Z56" s="21">
        <f t="shared" si="33"/>
        <v>4.8562616828568732E-3</v>
      </c>
      <c r="AA56" s="21">
        <f t="shared" si="33"/>
        <v>4.4489589566692684E-3</v>
      </c>
      <c r="AB56" s="21">
        <f t="shared" si="33"/>
        <v>2.2128176777998221E-3</v>
      </c>
      <c r="AC56" s="21">
        <f t="shared" si="33"/>
        <v>3.7115201136531167E-3</v>
      </c>
      <c r="AD56" s="21">
        <f t="shared" si="33"/>
        <v>2.9539367755393891E-3</v>
      </c>
      <c r="AE56" s="21">
        <f t="shared" si="33"/>
        <v>6.2589427098202694E-3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1.0240425448834788E-4</v>
      </c>
      <c r="D58" s="27">
        <v>1.3239599951624407E-4</v>
      </c>
      <c r="E58" s="27">
        <v>1.2055953982925647E-4</v>
      </c>
      <c r="F58" s="27">
        <v>1.359982046841749E-4</v>
      </c>
      <c r="G58" s="27">
        <v>1.1279243417139274E-4</v>
      </c>
      <c r="H58" s="27">
        <v>1.2869664776105481E-4</v>
      </c>
      <c r="I58" s="27">
        <v>1.4359811466826107E-4</v>
      </c>
      <c r="J58" s="27">
        <v>1.6125638954351474E-4</v>
      </c>
      <c r="K58" s="27">
        <v>1.8523707534720435E-4</v>
      </c>
      <c r="L58" s="27">
        <v>1.7211929825075852E-4</v>
      </c>
      <c r="M58" s="27">
        <v>1.2187471399176266E-4</v>
      </c>
      <c r="N58" s="27">
        <v>1.0071372506890061E-4</v>
      </c>
      <c r="O58" s="27">
        <v>1.0311989395600887E-4</v>
      </c>
      <c r="P58" s="27">
        <v>5.9394906692787169E-5</v>
      </c>
      <c r="Q58" s="27">
        <v>5.8616607061428967E-5</v>
      </c>
      <c r="R58" s="27">
        <v>5.6863910565521327E-5</v>
      </c>
      <c r="S58" s="27">
        <v>6.196180449776494E-5</v>
      </c>
      <c r="T58" s="27">
        <v>5.8441792221271072E-5</v>
      </c>
      <c r="U58" s="27">
        <v>3.679898749681002E-5</v>
      </c>
      <c r="V58" s="27">
        <v>3.7241867192878187E-5</v>
      </c>
      <c r="W58" s="27">
        <v>3.5370580587695123E-5</v>
      </c>
      <c r="X58" s="27">
        <v>4.1833050517156387E-5</v>
      </c>
      <c r="Y58" s="27">
        <v>4.2312820070686106E-5</v>
      </c>
      <c r="Z58" s="27">
        <v>4.5106833535065167E-5</v>
      </c>
      <c r="AA58" s="27">
        <v>5.1682859094315371E-5</v>
      </c>
      <c r="AB58" s="27">
        <v>4.0747806115548758E-5</v>
      </c>
      <c r="AC58" s="27">
        <v>5.6533086984194264E-5</v>
      </c>
      <c r="AD58" s="27">
        <v>3.9078763540637442E-5</v>
      </c>
      <c r="AE58" s="27">
        <v>5.5904800507278295E-5</v>
      </c>
    </row>
    <row r="59" spans="1:31" x14ac:dyDescent="0.2">
      <c r="A59" s="13" t="s">
        <v>127</v>
      </c>
      <c r="B59" s="4" t="s">
        <v>128</v>
      </c>
      <c r="C59" s="27">
        <v>7.0691534758425337E-2</v>
      </c>
      <c r="D59" s="27">
        <v>0.12699746049389471</v>
      </c>
      <c r="E59" s="27">
        <v>9.0181104163050446E-2</v>
      </c>
      <c r="F59" s="27">
        <v>8.541397005383472E-2</v>
      </c>
      <c r="G59" s="27">
        <v>4.6141645025758744E-2</v>
      </c>
      <c r="H59" s="27">
        <v>3.5616070179704286E-2</v>
      </c>
      <c r="I59" s="27">
        <v>0.10248876018264966</v>
      </c>
      <c r="J59" s="27">
        <v>8.7294910374893953E-2</v>
      </c>
      <c r="K59" s="27">
        <v>5.8525069601259784E-2</v>
      </c>
      <c r="L59" s="27">
        <v>3.8390440504909445E-2</v>
      </c>
      <c r="M59" s="27">
        <v>1.8021921152917071E-2</v>
      </c>
      <c r="N59" s="27">
        <v>1.4326988473567797E-2</v>
      </c>
      <c r="O59" s="27">
        <v>1.6074150011556373E-2</v>
      </c>
      <c r="P59" s="27">
        <v>7.9444816225684514E-3</v>
      </c>
      <c r="Q59" s="27">
        <v>2.1734006942289084E-2</v>
      </c>
      <c r="R59" s="27">
        <v>1.0569391388917621E-2</v>
      </c>
      <c r="S59" s="27">
        <v>8.9745457714051624E-3</v>
      </c>
      <c r="T59" s="27">
        <v>7.1087033136431393E-3</v>
      </c>
      <c r="U59" s="27">
        <v>4.0687021540033808E-3</v>
      </c>
      <c r="V59" s="27">
        <v>3.624764500605246E-3</v>
      </c>
      <c r="W59" s="27">
        <v>5.1632360144054775E-3</v>
      </c>
      <c r="X59" s="27">
        <v>5.3896126562334159E-3</v>
      </c>
      <c r="Y59" s="27">
        <v>5.1904178484170997E-3</v>
      </c>
      <c r="Z59" s="27">
        <v>4.811154849321808E-3</v>
      </c>
      <c r="AA59" s="27">
        <v>4.3972760975749528E-3</v>
      </c>
      <c r="AB59" s="27">
        <v>2.1720698716842734E-3</v>
      </c>
      <c r="AC59" s="27">
        <v>3.6549870266689224E-3</v>
      </c>
      <c r="AD59" s="27">
        <v>2.9148580119987516E-3</v>
      </c>
      <c r="AE59" s="27">
        <v>6.203037909312991E-3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1.0262716924186344E-5</v>
      </c>
      <c r="X60" s="21">
        <f t="shared" si="35"/>
        <v>1.0329707883894044E-5</v>
      </c>
      <c r="Y60" s="21">
        <f t="shared" si="35"/>
        <v>5.5293547707095221E-5</v>
      </c>
      <c r="Z60" s="21">
        <f t="shared" si="35"/>
        <v>6.6696877717423847E-5</v>
      </c>
      <c r="AA60" s="21">
        <f t="shared" si="35"/>
        <v>6.3761407654351669E-5</v>
      </c>
      <c r="AB60" s="21">
        <f t="shared" si="35"/>
        <v>5.6219989697127228E-5</v>
      </c>
      <c r="AC60" s="21">
        <f t="shared" si="35"/>
        <v>4.7349598623894978E-6</v>
      </c>
      <c r="AD60" s="21">
        <f t="shared" si="35"/>
        <v>3.6955358295845403E-6</v>
      </c>
      <c r="AE60" s="21">
        <f t="shared" si="35"/>
        <v>1.4193230232302344E-6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1.0262716924186344E-5</v>
      </c>
      <c r="X62" s="21">
        <f t="shared" si="37"/>
        <v>1.0329707883894044E-5</v>
      </c>
      <c r="Y62" s="21">
        <f t="shared" si="37"/>
        <v>5.5293547707095221E-5</v>
      </c>
      <c r="Z62" s="21">
        <f t="shared" si="37"/>
        <v>6.6696877717423847E-5</v>
      </c>
      <c r="AA62" s="21">
        <f t="shared" si="37"/>
        <v>6.3761407654351669E-5</v>
      </c>
      <c r="AB62" s="21">
        <f t="shared" si="37"/>
        <v>5.6219989697127228E-5</v>
      </c>
      <c r="AC62" s="21">
        <f t="shared" si="37"/>
        <v>4.7349598623894978E-6</v>
      </c>
      <c r="AD62" s="21">
        <f t="shared" si="37"/>
        <v>3.6955358295845403E-6</v>
      </c>
      <c r="AE62" s="21">
        <f t="shared" si="37"/>
        <v>1.4193230232302344E-6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1.0262716924186344E-5</v>
      </c>
      <c r="X63" s="27">
        <v>1.0329707883894044E-5</v>
      </c>
      <c r="Y63" s="27">
        <v>5.5293547707095221E-5</v>
      </c>
      <c r="Z63" s="27">
        <v>6.6696877717423847E-5</v>
      </c>
      <c r="AA63" s="27">
        <v>6.3761407654351669E-5</v>
      </c>
      <c r="AB63" s="27">
        <v>5.6219989697127228E-5</v>
      </c>
      <c r="AC63" s="27">
        <v>4.7349598623894978E-6</v>
      </c>
      <c r="AD63" s="27">
        <v>3.6955358295845403E-6</v>
      </c>
      <c r="AE63" s="27">
        <v>1.4193230232302344E-6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35.185516112778224</v>
      </c>
      <c r="D67" s="21">
        <f t="shared" ref="D67:AE67" si="39">+D68+D80+D101</f>
        <v>27.061053036795208</v>
      </c>
      <c r="E67" s="21">
        <f t="shared" si="39"/>
        <v>29.230690713607931</v>
      </c>
      <c r="F67" s="21">
        <f t="shared" si="39"/>
        <v>28.299872555120309</v>
      </c>
      <c r="G67" s="21">
        <f t="shared" si="39"/>
        <v>31.586908141296178</v>
      </c>
      <c r="H67" s="21">
        <f t="shared" si="39"/>
        <v>30.095248187596198</v>
      </c>
      <c r="I67" s="21">
        <f t="shared" si="39"/>
        <v>30.231862558301124</v>
      </c>
      <c r="J67" s="21">
        <f t="shared" si="39"/>
        <v>32.360629656056481</v>
      </c>
      <c r="K67" s="21">
        <f t="shared" si="39"/>
        <v>30.155109977744623</v>
      </c>
      <c r="L67" s="21">
        <f t="shared" si="39"/>
        <v>33.610650300574008</v>
      </c>
      <c r="M67" s="21">
        <f t="shared" si="39"/>
        <v>37.244343727284665</v>
      </c>
      <c r="N67" s="21">
        <f t="shared" si="39"/>
        <v>40.022910321926069</v>
      </c>
      <c r="O67" s="21">
        <f t="shared" si="39"/>
        <v>39.319946249418265</v>
      </c>
      <c r="P67" s="21">
        <f t="shared" si="39"/>
        <v>35.06570884611854</v>
      </c>
      <c r="Q67" s="21">
        <f t="shared" si="39"/>
        <v>34.61466115760404</v>
      </c>
      <c r="R67" s="21">
        <f t="shared" si="39"/>
        <v>37.392123026194092</v>
      </c>
      <c r="S67" s="21">
        <f t="shared" si="39"/>
        <v>35.600863936512461</v>
      </c>
      <c r="T67" s="21">
        <f t="shared" si="39"/>
        <v>33.432759360445935</v>
      </c>
      <c r="U67" s="21">
        <f t="shared" si="39"/>
        <v>31.955876880903823</v>
      </c>
      <c r="V67" s="21">
        <f t="shared" si="39"/>
        <v>37.74666320257176</v>
      </c>
      <c r="W67" s="21">
        <f t="shared" si="39"/>
        <v>32.680366446039713</v>
      </c>
      <c r="X67" s="21">
        <f t="shared" si="39"/>
        <v>27.850404287311754</v>
      </c>
      <c r="Y67" s="21">
        <f t="shared" si="39"/>
        <v>22.968135178272846</v>
      </c>
      <c r="Z67" s="21">
        <f t="shared" si="39"/>
        <v>22.332069957668303</v>
      </c>
      <c r="AA67" s="21">
        <f t="shared" si="39"/>
        <v>20.692119357921225</v>
      </c>
      <c r="AB67" s="21">
        <f t="shared" si="39"/>
        <v>22.46820936108756</v>
      </c>
      <c r="AC67" s="21">
        <f t="shared" si="39"/>
        <v>25.151537612021329</v>
      </c>
      <c r="AD67" s="21">
        <f t="shared" si="39"/>
        <v>25.682398256242429</v>
      </c>
      <c r="AE67" s="21">
        <f t="shared" si="39"/>
        <v>25.85388706651273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1.4714309999999999</v>
      </c>
      <c r="D68" s="21">
        <f t="shared" ref="D68:AE68" si="41">+D69+D78</f>
        <v>1.641705</v>
      </c>
      <c r="E68" s="21">
        <f t="shared" si="41"/>
        <v>1.2673569999999998</v>
      </c>
      <c r="F68" s="21">
        <f t="shared" si="41"/>
        <v>1.0676509999999999</v>
      </c>
      <c r="G68" s="21">
        <f t="shared" si="41"/>
        <v>1.3434460000000001</v>
      </c>
      <c r="H68" s="21">
        <f t="shared" si="41"/>
        <v>1.2765219999999999</v>
      </c>
      <c r="I68" s="21">
        <f t="shared" si="41"/>
        <v>1.387165</v>
      </c>
      <c r="J68" s="21">
        <f t="shared" si="41"/>
        <v>1.5109900000000001</v>
      </c>
      <c r="K68" s="21">
        <f t="shared" si="41"/>
        <v>1.3604695</v>
      </c>
      <c r="L68" s="21">
        <f t="shared" si="41"/>
        <v>0.44237699999999996</v>
      </c>
      <c r="M68" s="21">
        <f t="shared" si="41"/>
        <v>0.34157500000000002</v>
      </c>
      <c r="N68" s="21">
        <f t="shared" si="41"/>
        <v>0.54966599999999999</v>
      </c>
      <c r="O68" s="21">
        <f t="shared" si="41"/>
        <v>0.41819699999999999</v>
      </c>
      <c r="P68" s="21">
        <f t="shared" si="41"/>
        <v>0.27401399999999998</v>
      </c>
      <c r="Q68" s="21">
        <f t="shared" si="41"/>
        <v>0.127556</v>
      </c>
      <c r="R68" s="21">
        <f t="shared" si="41"/>
        <v>0.77260169999999984</v>
      </c>
      <c r="S68" s="21">
        <f t="shared" si="41"/>
        <v>0.74759229999999999</v>
      </c>
      <c r="T68" s="21">
        <f t="shared" si="41"/>
        <v>0.13503229999999999</v>
      </c>
      <c r="U68" s="21">
        <f t="shared" si="41"/>
        <v>0.41784209999999994</v>
      </c>
      <c r="V68" s="21">
        <f t="shared" si="41"/>
        <v>0.67309969999999997</v>
      </c>
      <c r="W68" s="21">
        <f t="shared" si="41"/>
        <v>0.66660750000000002</v>
      </c>
      <c r="X68" s="21">
        <f t="shared" si="41"/>
        <v>0.67947360000000001</v>
      </c>
      <c r="Y68" s="21">
        <f t="shared" si="41"/>
        <v>0.74177219999999988</v>
      </c>
      <c r="Z68" s="21">
        <f t="shared" si="41"/>
        <v>3.5855702999999997</v>
      </c>
      <c r="AA68" s="21">
        <f t="shared" si="41"/>
        <v>5.1654693999999992</v>
      </c>
      <c r="AB68" s="21">
        <f t="shared" si="41"/>
        <v>3.9061216999999999</v>
      </c>
      <c r="AC68" s="21">
        <f t="shared" si="41"/>
        <v>3.1333691999999997</v>
      </c>
      <c r="AD68" s="21">
        <f t="shared" si="41"/>
        <v>3.1526416999999998</v>
      </c>
      <c r="AE68" s="21">
        <f t="shared" si="41"/>
        <v>2.9336527999999999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1.4714309999999999</v>
      </c>
      <c r="D69" s="21">
        <f t="shared" ref="D69:AE69" si="43">+D70+D75</f>
        <v>1.641705</v>
      </c>
      <c r="E69" s="21">
        <f t="shared" si="43"/>
        <v>1.2673569999999998</v>
      </c>
      <c r="F69" s="21">
        <f t="shared" si="43"/>
        <v>1.0676509999999999</v>
      </c>
      <c r="G69" s="21">
        <f t="shared" si="43"/>
        <v>1.3434460000000001</v>
      </c>
      <c r="H69" s="21">
        <f t="shared" si="43"/>
        <v>1.2765219999999999</v>
      </c>
      <c r="I69" s="21">
        <f t="shared" si="43"/>
        <v>1.387165</v>
      </c>
      <c r="J69" s="21">
        <f t="shared" si="43"/>
        <v>1.5109900000000001</v>
      </c>
      <c r="K69" s="21">
        <f t="shared" si="43"/>
        <v>1.3604695</v>
      </c>
      <c r="L69" s="21">
        <f t="shared" si="43"/>
        <v>0.44237699999999996</v>
      </c>
      <c r="M69" s="21">
        <f t="shared" si="43"/>
        <v>0.34157500000000002</v>
      </c>
      <c r="N69" s="21">
        <f t="shared" si="43"/>
        <v>0.54966599999999999</v>
      </c>
      <c r="O69" s="21">
        <f t="shared" si="43"/>
        <v>0.41819699999999999</v>
      </c>
      <c r="P69" s="21">
        <f t="shared" si="43"/>
        <v>0.27401399999999998</v>
      </c>
      <c r="Q69" s="21">
        <f t="shared" si="43"/>
        <v>0.127556</v>
      </c>
      <c r="R69" s="21">
        <f t="shared" si="43"/>
        <v>0.77260169999999984</v>
      </c>
      <c r="S69" s="21">
        <f t="shared" si="43"/>
        <v>0.74759229999999999</v>
      </c>
      <c r="T69" s="21">
        <f t="shared" si="43"/>
        <v>0.13503229999999999</v>
      </c>
      <c r="U69" s="21">
        <f t="shared" si="43"/>
        <v>0.41784209999999994</v>
      </c>
      <c r="V69" s="21">
        <f t="shared" si="43"/>
        <v>0.67309969999999997</v>
      </c>
      <c r="W69" s="21">
        <f t="shared" si="43"/>
        <v>0.66660750000000002</v>
      </c>
      <c r="X69" s="21">
        <f t="shared" si="43"/>
        <v>0.67947360000000001</v>
      </c>
      <c r="Y69" s="21">
        <f t="shared" si="43"/>
        <v>0.74177219999999988</v>
      </c>
      <c r="Z69" s="21">
        <f t="shared" si="43"/>
        <v>3.5855702999999997</v>
      </c>
      <c r="AA69" s="21">
        <f t="shared" si="43"/>
        <v>5.1654693999999992</v>
      </c>
      <c r="AB69" s="21">
        <f t="shared" si="43"/>
        <v>3.9061216999999999</v>
      </c>
      <c r="AC69" s="21">
        <f t="shared" si="43"/>
        <v>3.1333691999999997</v>
      </c>
      <c r="AD69" s="21">
        <f t="shared" si="43"/>
        <v>3.1526416999999998</v>
      </c>
      <c r="AE69" s="21">
        <f t="shared" si="43"/>
        <v>2.9336527999999999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0</v>
      </c>
      <c r="D70" s="21">
        <f t="shared" ref="D70:AE70" si="45">+D71+D72+D73+D74</f>
        <v>0</v>
      </c>
      <c r="E70" s="21">
        <f t="shared" si="45"/>
        <v>0</v>
      </c>
      <c r="F70" s="21">
        <f t="shared" si="45"/>
        <v>0</v>
      </c>
      <c r="G70" s="21">
        <f t="shared" si="45"/>
        <v>0</v>
      </c>
      <c r="H70" s="21">
        <f t="shared" si="45"/>
        <v>0</v>
      </c>
      <c r="I70" s="21">
        <f t="shared" si="45"/>
        <v>0</v>
      </c>
      <c r="J70" s="21">
        <f t="shared" si="45"/>
        <v>0</v>
      </c>
      <c r="K70" s="21">
        <f t="shared" si="45"/>
        <v>0</v>
      </c>
      <c r="L70" s="21">
        <f t="shared" si="45"/>
        <v>0</v>
      </c>
      <c r="M70" s="21">
        <f t="shared" si="45"/>
        <v>0</v>
      </c>
      <c r="N70" s="21">
        <f t="shared" si="45"/>
        <v>0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1.4714309999999999</v>
      </c>
      <c r="D75" s="21">
        <f t="shared" ref="D75:AE75" si="46">+D76+D77</f>
        <v>1.641705</v>
      </c>
      <c r="E75" s="21">
        <f t="shared" si="46"/>
        <v>1.2673569999999998</v>
      </c>
      <c r="F75" s="21">
        <f t="shared" si="46"/>
        <v>1.0676509999999999</v>
      </c>
      <c r="G75" s="21">
        <f t="shared" si="46"/>
        <v>1.3434460000000001</v>
      </c>
      <c r="H75" s="21">
        <f t="shared" si="46"/>
        <v>1.2765219999999999</v>
      </c>
      <c r="I75" s="21">
        <f t="shared" si="46"/>
        <v>1.387165</v>
      </c>
      <c r="J75" s="21">
        <f t="shared" si="46"/>
        <v>1.5109900000000001</v>
      </c>
      <c r="K75" s="21">
        <f t="shared" si="46"/>
        <v>1.3604695</v>
      </c>
      <c r="L75" s="21">
        <f t="shared" si="46"/>
        <v>0.44237699999999996</v>
      </c>
      <c r="M75" s="21">
        <f t="shared" si="46"/>
        <v>0.34157500000000002</v>
      </c>
      <c r="N75" s="21">
        <f t="shared" si="46"/>
        <v>0.54966599999999999</v>
      </c>
      <c r="O75" s="21">
        <f t="shared" si="46"/>
        <v>0.41819699999999999</v>
      </c>
      <c r="P75" s="21">
        <f t="shared" si="46"/>
        <v>0.27401399999999998</v>
      </c>
      <c r="Q75" s="21">
        <f t="shared" si="46"/>
        <v>0.127556</v>
      </c>
      <c r="R75" s="21">
        <f t="shared" si="46"/>
        <v>0.77260169999999984</v>
      </c>
      <c r="S75" s="21">
        <f t="shared" si="46"/>
        <v>0.74759229999999999</v>
      </c>
      <c r="T75" s="21">
        <f t="shared" si="46"/>
        <v>0.13503229999999999</v>
      </c>
      <c r="U75" s="21">
        <f t="shared" si="46"/>
        <v>0.41784209999999994</v>
      </c>
      <c r="V75" s="21">
        <f t="shared" si="46"/>
        <v>0.67309969999999997</v>
      </c>
      <c r="W75" s="21">
        <f t="shared" si="46"/>
        <v>0.66660750000000002</v>
      </c>
      <c r="X75" s="21">
        <f t="shared" si="46"/>
        <v>0.67947360000000001</v>
      </c>
      <c r="Y75" s="21">
        <f t="shared" si="46"/>
        <v>0.74177219999999988</v>
      </c>
      <c r="Z75" s="21">
        <f t="shared" si="46"/>
        <v>3.5855702999999997</v>
      </c>
      <c r="AA75" s="21">
        <f t="shared" si="46"/>
        <v>5.1654693999999992</v>
      </c>
      <c r="AB75" s="21">
        <f t="shared" si="46"/>
        <v>3.9061216999999999</v>
      </c>
      <c r="AC75" s="21">
        <f t="shared" si="46"/>
        <v>3.1333691999999997</v>
      </c>
      <c r="AD75" s="21">
        <f t="shared" si="46"/>
        <v>3.1526416999999998</v>
      </c>
      <c r="AE75" s="21">
        <f t="shared" si="46"/>
        <v>2.9336527999999999</v>
      </c>
    </row>
    <row r="76" spans="1:31" x14ac:dyDescent="0.2">
      <c r="A76" s="13" t="s">
        <v>160</v>
      </c>
      <c r="B76" s="4" t="s">
        <v>151</v>
      </c>
      <c r="C76" s="27">
        <v>1.358244</v>
      </c>
      <c r="D76" s="27">
        <v>1.51542</v>
      </c>
      <c r="E76" s="27">
        <v>1.1698679999999999</v>
      </c>
      <c r="F76" s="27">
        <v>0.98552399999999996</v>
      </c>
      <c r="G76" s="27">
        <v>1.2401040000000001</v>
      </c>
      <c r="H76" s="27">
        <v>1.178328</v>
      </c>
      <c r="I76" s="27">
        <v>1.2804599999999999</v>
      </c>
      <c r="J76" s="27">
        <v>1.39476</v>
      </c>
      <c r="K76" s="27">
        <v>1.2558180000000001</v>
      </c>
      <c r="L76" s="27">
        <v>0.40834799999999999</v>
      </c>
      <c r="M76" s="27">
        <v>0.31530000000000002</v>
      </c>
      <c r="N76" s="27">
        <v>0.50738399999999995</v>
      </c>
      <c r="O76" s="27">
        <v>0.38602799999999998</v>
      </c>
      <c r="P76" s="27">
        <v>0.25293599999999999</v>
      </c>
      <c r="Q76" s="27">
        <v>0.117744</v>
      </c>
      <c r="R76" s="27">
        <v>0.71317079999999988</v>
      </c>
      <c r="S76" s="27">
        <v>0.69008519999999995</v>
      </c>
      <c r="T76" s="27">
        <v>0.1246452</v>
      </c>
      <c r="U76" s="27">
        <v>0.38570039999999994</v>
      </c>
      <c r="V76" s="27">
        <v>0.62132279999999995</v>
      </c>
      <c r="W76" s="27">
        <v>0.61533000000000004</v>
      </c>
      <c r="X76" s="27">
        <v>0.62720640000000005</v>
      </c>
      <c r="Y76" s="27">
        <v>0.6847127999999999</v>
      </c>
      <c r="Z76" s="27">
        <v>3.3097571999999995</v>
      </c>
      <c r="AA76" s="27">
        <v>4.7681255999999994</v>
      </c>
      <c r="AB76" s="27">
        <v>3.6056507999999998</v>
      </c>
      <c r="AC76" s="27">
        <v>2.8923407999999999</v>
      </c>
      <c r="AD76" s="27">
        <v>2.9101307999999997</v>
      </c>
      <c r="AE76" s="27">
        <v>2.7079871999999998</v>
      </c>
    </row>
    <row r="77" spans="1:31" x14ac:dyDescent="0.2">
      <c r="A77" s="13" t="s">
        <v>161</v>
      </c>
      <c r="B77" s="4" t="s">
        <v>153</v>
      </c>
      <c r="C77" s="27">
        <v>0.113187</v>
      </c>
      <c r="D77" s="27">
        <v>0.12628500000000001</v>
      </c>
      <c r="E77" s="27">
        <v>9.7489000000000006E-2</v>
      </c>
      <c r="F77" s="27">
        <v>8.2127000000000006E-2</v>
      </c>
      <c r="G77" s="27">
        <v>0.103342</v>
      </c>
      <c r="H77" s="27">
        <v>9.8194000000000004E-2</v>
      </c>
      <c r="I77" s="27">
        <v>0.10670499999999999</v>
      </c>
      <c r="J77" s="27">
        <v>0.11623</v>
      </c>
      <c r="K77" s="27">
        <v>0.10465149999999999</v>
      </c>
      <c r="L77" s="27">
        <v>3.4028999999999997E-2</v>
      </c>
      <c r="M77" s="27">
        <v>2.6275E-2</v>
      </c>
      <c r="N77" s="27">
        <v>4.2282E-2</v>
      </c>
      <c r="O77" s="27">
        <v>3.2169000000000003E-2</v>
      </c>
      <c r="P77" s="27">
        <v>2.1078E-2</v>
      </c>
      <c r="Q77" s="27">
        <v>9.8119999999999995E-3</v>
      </c>
      <c r="R77" s="27">
        <v>5.9430900000000002E-2</v>
      </c>
      <c r="S77" s="27">
        <v>5.7507100000000005E-2</v>
      </c>
      <c r="T77" s="27">
        <v>1.03871E-2</v>
      </c>
      <c r="U77" s="27">
        <v>3.2141700000000002E-2</v>
      </c>
      <c r="V77" s="27">
        <v>5.1776900000000001E-2</v>
      </c>
      <c r="W77" s="27">
        <v>5.1277499999999997E-2</v>
      </c>
      <c r="X77" s="27">
        <v>5.2267200000000007E-2</v>
      </c>
      <c r="Y77" s="27">
        <v>5.7059400000000003E-2</v>
      </c>
      <c r="Z77" s="27">
        <v>0.27581310000000003</v>
      </c>
      <c r="AA77" s="27">
        <v>0.39734380000000002</v>
      </c>
      <c r="AB77" s="27">
        <v>0.30047090000000004</v>
      </c>
      <c r="AC77" s="27">
        <v>0.24102840000000003</v>
      </c>
      <c r="AD77" s="27">
        <v>0.24251090000000003</v>
      </c>
      <c r="AE77" s="27">
        <v>0.22566559999999999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33.714085112778221</v>
      </c>
      <c r="D80" s="21">
        <f t="shared" ref="D80:AE80" si="48">+D81+D91</f>
        <v>25.41934803679521</v>
      </c>
      <c r="E80" s="21">
        <f t="shared" si="48"/>
        <v>27.963333713607931</v>
      </c>
      <c r="F80" s="21">
        <f t="shared" si="48"/>
        <v>27.232221555120308</v>
      </c>
      <c r="G80" s="21">
        <f t="shared" si="48"/>
        <v>30.243462141296177</v>
      </c>
      <c r="H80" s="21">
        <f t="shared" si="48"/>
        <v>28.818726187596198</v>
      </c>
      <c r="I80" s="21">
        <f t="shared" si="48"/>
        <v>28.844697558301124</v>
      </c>
      <c r="J80" s="21">
        <f t="shared" si="48"/>
        <v>30.849639656056482</v>
      </c>
      <c r="K80" s="21">
        <f t="shared" si="48"/>
        <v>28.794640477744622</v>
      </c>
      <c r="L80" s="21">
        <f t="shared" si="48"/>
        <v>33.168273300574008</v>
      </c>
      <c r="M80" s="21">
        <f t="shared" si="48"/>
        <v>36.902768727284666</v>
      </c>
      <c r="N80" s="21">
        <f t="shared" si="48"/>
        <v>39.473244321926067</v>
      </c>
      <c r="O80" s="21">
        <f t="shared" si="48"/>
        <v>38.901749249418266</v>
      </c>
      <c r="P80" s="21">
        <f t="shared" si="48"/>
        <v>34.791694846118538</v>
      </c>
      <c r="Q80" s="21">
        <f t="shared" si="48"/>
        <v>34.487105157604041</v>
      </c>
      <c r="R80" s="21">
        <f t="shared" si="48"/>
        <v>36.619521326194089</v>
      </c>
      <c r="S80" s="21">
        <f t="shared" si="48"/>
        <v>34.85327163651246</v>
      </c>
      <c r="T80" s="21">
        <f t="shared" si="48"/>
        <v>33.297727060445936</v>
      </c>
      <c r="U80" s="21">
        <f t="shared" si="48"/>
        <v>31.538034780903821</v>
      </c>
      <c r="V80" s="21">
        <f t="shared" si="48"/>
        <v>37.073563502571758</v>
      </c>
      <c r="W80" s="21">
        <f t="shared" si="48"/>
        <v>32.013758946039715</v>
      </c>
      <c r="X80" s="21">
        <f t="shared" si="48"/>
        <v>27.170930687311753</v>
      </c>
      <c r="Y80" s="21">
        <f t="shared" si="48"/>
        <v>22.226362978272846</v>
      </c>
      <c r="Z80" s="21">
        <f t="shared" si="48"/>
        <v>18.746499657668302</v>
      </c>
      <c r="AA80" s="21">
        <f t="shared" si="48"/>
        <v>15.526649957921226</v>
      </c>
      <c r="AB80" s="21">
        <f t="shared" si="48"/>
        <v>18.56208766108756</v>
      </c>
      <c r="AC80" s="21">
        <f t="shared" si="48"/>
        <v>22.018168412021328</v>
      </c>
      <c r="AD80" s="21">
        <f t="shared" si="48"/>
        <v>22.529756556242429</v>
      </c>
      <c r="AE80" s="21">
        <f t="shared" si="48"/>
        <v>22.920234266512729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1.6477200126818705</v>
      </c>
      <c r="D81" s="21">
        <f t="shared" ref="D81:AE81" si="50">+D82+D83+D84</f>
        <v>1.5084310385080906</v>
      </c>
      <c r="E81" s="21">
        <f t="shared" si="50"/>
        <v>1.2348845936079305</v>
      </c>
      <c r="F81" s="21">
        <f t="shared" si="50"/>
        <v>1.166911675120309</v>
      </c>
      <c r="G81" s="21">
        <f t="shared" si="50"/>
        <v>1.1807783412961779</v>
      </c>
      <c r="H81" s="21">
        <f t="shared" si="50"/>
        <v>0.83640354759619928</v>
      </c>
      <c r="I81" s="21">
        <f t="shared" si="50"/>
        <v>0.73058599830113047</v>
      </c>
      <c r="J81" s="21">
        <f t="shared" si="50"/>
        <v>0.55010580605648662</v>
      </c>
      <c r="K81" s="21">
        <f t="shared" si="50"/>
        <v>0.49688051774462261</v>
      </c>
      <c r="L81" s="21">
        <f t="shared" si="50"/>
        <v>0.49124182057400217</v>
      </c>
      <c r="M81" s="21">
        <f t="shared" si="50"/>
        <v>0.55022504728466581</v>
      </c>
      <c r="N81" s="21">
        <f t="shared" si="50"/>
        <v>0.5224541619260632</v>
      </c>
      <c r="O81" s="21">
        <f t="shared" si="50"/>
        <v>0.43727692941826884</v>
      </c>
      <c r="P81" s="21">
        <f t="shared" si="50"/>
        <v>0.36147596611854249</v>
      </c>
      <c r="Q81" s="21">
        <f t="shared" si="50"/>
        <v>0.35544892398520084</v>
      </c>
      <c r="R81" s="21">
        <f t="shared" si="50"/>
        <v>0.35164294356888492</v>
      </c>
      <c r="S81" s="21">
        <f t="shared" si="50"/>
        <v>0.33461774309652798</v>
      </c>
      <c r="T81" s="21">
        <f t="shared" si="50"/>
        <v>0.21416197452632657</v>
      </c>
      <c r="U81" s="21">
        <f t="shared" si="50"/>
        <v>0.26213643715466478</v>
      </c>
      <c r="V81" s="21">
        <f t="shared" si="50"/>
        <v>0.23201788344053062</v>
      </c>
      <c r="W81" s="21">
        <f t="shared" si="50"/>
        <v>0.20336071758760077</v>
      </c>
      <c r="X81" s="21">
        <f t="shared" si="50"/>
        <v>0.16593659622363205</v>
      </c>
      <c r="Y81" s="21">
        <f t="shared" si="50"/>
        <v>0.32526486783104486</v>
      </c>
      <c r="Z81" s="21">
        <f t="shared" si="50"/>
        <v>0.33062244473242547</v>
      </c>
      <c r="AA81" s="21">
        <f t="shared" si="50"/>
        <v>0.28582448401377292</v>
      </c>
      <c r="AB81" s="21">
        <f t="shared" si="50"/>
        <v>0.23803145915497803</v>
      </c>
      <c r="AC81" s="21">
        <f t="shared" si="50"/>
        <v>0.23228002783622162</v>
      </c>
      <c r="AD81" s="21">
        <f t="shared" si="50"/>
        <v>0.14878991534453445</v>
      </c>
      <c r="AE81" s="21">
        <f t="shared" si="50"/>
        <v>0.14250230282113358</v>
      </c>
    </row>
    <row r="82" spans="1:31" x14ac:dyDescent="0.2">
      <c r="A82" s="13" t="s">
        <v>168</v>
      </c>
      <c r="B82" s="4" t="s">
        <v>169</v>
      </c>
      <c r="C82" s="27">
        <v>5.6451810695588303E-4</v>
      </c>
      <c r="D82" s="27">
        <v>5.6451810695588303E-4</v>
      </c>
      <c r="E82" s="27">
        <v>4.2209134933050499E-4</v>
      </c>
      <c r="F82" s="27">
        <v>3.9839103292424666E-4</v>
      </c>
      <c r="G82" s="27">
        <v>4.0290537890639108E-4</v>
      </c>
      <c r="H82" s="27">
        <v>2.8383950362733155E-4</v>
      </c>
      <c r="I82" s="27">
        <v>2.47160442522408E-4</v>
      </c>
      <c r="J82" s="27">
        <v>1.8468189412952895E-4</v>
      </c>
      <c r="K82" s="27">
        <v>1.6590221484380811E-4</v>
      </c>
      <c r="L82" s="27">
        <v>1.6364504185273587E-4</v>
      </c>
      <c r="M82" s="27">
        <v>1.8395959877238587E-4</v>
      </c>
      <c r="N82" s="27">
        <v>1.7436661356032892E-4</v>
      </c>
      <c r="O82" s="27">
        <v>1.4502336467639006E-4</v>
      </c>
      <c r="P82" s="27">
        <v>1.1850158203129151E-4</v>
      </c>
      <c r="Q82" s="27">
        <v>1.1640415066283413E-4</v>
      </c>
      <c r="R82" s="27">
        <v>1.1468549513213458E-4</v>
      </c>
      <c r="S82" s="27">
        <v>1.0809436659903165E-4</v>
      </c>
      <c r="T82" s="27">
        <v>6.9026133258199478E-5</v>
      </c>
      <c r="U82" s="27">
        <v>8.4473939877060866E-5</v>
      </c>
      <c r="V82" s="27">
        <v>7.6348952325608531E-5</v>
      </c>
      <c r="W82" s="27">
        <v>6.7717933213874248E-5</v>
      </c>
      <c r="X82" s="27">
        <v>5.5367783070170726E-5</v>
      </c>
      <c r="Y82" s="27">
        <v>1.0961636723710301E-4</v>
      </c>
      <c r="Z82" s="27">
        <v>1.1134845697325608E-4</v>
      </c>
      <c r="AA82" s="27">
        <v>9.6229176508623801E-5</v>
      </c>
      <c r="AB82" s="27">
        <v>7.9574446771782419E-5</v>
      </c>
      <c r="AC82" s="27">
        <v>7.7206842765355907E-5</v>
      </c>
      <c r="AD82" s="27">
        <v>4.9050431879034562E-5</v>
      </c>
      <c r="AE82" s="27">
        <v>4.6737691691092298E-5</v>
      </c>
    </row>
    <row r="83" spans="1:31" x14ac:dyDescent="0.2">
      <c r="A83" s="13" t="s">
        <v>170</v>
      </c>
      <c r="B83" s="4" t="s">
        <v>171</v>
      </c>
      <c r="C83" s="27">
        <v>1.6090129618549322E-6</v>
      </c>
      <c r="D83" s="27">
        <v>5.6451810695588303E-4</v>
      </c>
      <c r="E83" s="27">
        <v>1.2030623000241445E-6</v>
      </c>
      <c r="F83" s="27">
        <v>1.1355106735522005E-6</v>
      </c>
      <c r="G83" s="27">
        <v>1.148377650023047E-6</v>
      </c>
      <c r="H83" s="27">
        <v>8.090111456044715E-7</v>
      </c>
      <c r="I83" s="27">
        <v>7.0446696177884393E-7</v>
      </c>
      <c r="J83" s="27">
        <v>5.2638800742232889E-7</v>
      </c>
      <c r="K83" s="27">
        <v>4.7286138530360764E-7</v>
      </c>
      <c r="L83" s="27">
        <v>4.6642789706818432E-7</v>
      </c>
      <c r="M83" s="27">
        <v>5.2432929118699349E-7</v>
      </c>
      <c r="N83" s="27">
        <v>4.9698696618644477E-7</v>
      </c>
      <c r="O83" s="27">
        <v>4.1335161912594276E-7</v>
      </c>
      <c r="P83" s="27">
        <v>3.3775813235971967E-7</v>
      </c>
      <c r="Q83" s="27">
        <v>3.3177994633368184E-7</v>
      </c>
      <c r="R83" s="27">
        <v>3.2688136293700197E-7</v>
      </c>
      <c r="S83" s="27">
        <v>3.0809505455762642E-7</v>
      </c>
      <c r="T83" s="27">
        <v>1.9674115276491638E-7</v>
      </c>
      <c r="U83" s="27">
        <v>2.4077113298292708E-7</v>
      </c>
      <c r="V83" s="27">
        <v>2.1761295590390838E-7</v>
      </c>
      <c r="W83" s="27">
        <v>1.9301246664824062E-7</v>
      </c>
      <c r="X83" s="27">
        <v>1.5781155561063154E-7</v>
      </c>
      <c r="Y83" s="27">
        <v>3.1243312400913414E-7</v>
      </c>
      <c r="Z83" s="27">
        <v>3.1736999813633375E-7</v>
      </c>
      <c r="AA83" s="27">
        <v>2.7427639681201951E-7</v>
      </c>
      <c r="AB83" s="27">
        <v>2.2680639418044269E-7</v>
      </c>
      <c r="AC83" s="27">
        <v>2.2005815087710139E-7</v>
      </c>
      <c r="AD83" s="27">
        <v>1.3980557878565406E-7</v>
      </c>
      <c r="AE83" s="27">
        <v>1.3321371061712298E-7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1.6471538855619527</v>
      </c>
      <c r="D84" s="21">
        <f t="shared" ref="D84:AE84" si="52">+D85+D86+D87+D88+D89+D90</f>
        <v>1.5073020022941788</v>
      </c>
      <c r="E84" s="21">
        <f t="shared" si="52"/>
        <v>1.2344612991963</v>
      </c>
      <c r="F84" s="21">
        <f t="shared" si="52"/>
        <v>1.1665121485767111</v>
      </c>
      <c r="G84" s="21">
        <f t="shared" si="52"/>
        <v>1.1803742875396215</v>
      </c>
      <c r="H84" s="21">
        <f t="shared" si="52"/>
        <v>0.83611889908142634</v>
      </c>
      <c r="I84" s="21">
        <f t="shared" si="52"/>
        <v>0.73033813339164633</v>
      </c>
      <c r="J84" s="21">
        <f t="shared" si="52"/>
        <v>0.54992059777434965</v>
      </c>
      <c r="K84" s="21">
        <f t="shared" si="52"/>
        <v>0.49671414266839348</v>
      </c>
      <c r="L84" s="21">
        <f t="shared" si="52"/>
        <v>0.49107770910425236</v>
      </c>
      <c r="M84" s="21">
        <f t="shared" si="52"/>
        <v>0.55004056335660223</v>
      </c>
      <c r="N84" s="21">
        <f t="shared" si="52"/>
        <v>0.52227929832553666</v>
      </c>
      <c r="O84" s="21">
        <f t="shared" si="52"/>
        <v>0.43713149270197332</v>
      </c>
      <c r="P84" s="21">
        <f t="shared" si="52"/>
        <v>0.36135712677837883</v>
      </c>
      <c r="Q84" s="21">
        <f t="shared" si="52"/>
        <v>0.35533218805459166</v>
      </c>
      <c r="R84" s="21">
        <f t="shared" si="52"/>
        <v>0.35152793119238984</v>
      </c>
      <c r="S84" s="21">
        <f t="shared" si="52"/>
        <v>0.33450934063487436</v>
      </c>
      <c r="T84" s="21">
        <f t="shared" si="52"/>
        <v>0.2140927516519156</v>
      </c>
      <c r="U84" s="21">
        <f t="shared" si="52"/>
        <v>0.26205172244365471</v>
      </c>
      <c r="V84" s="21">
        <f t="shared" si="52"/>
        <v>0.2319413168752491</v>
      </c>
      <c r="W84" s="21">
        <f t="shared" si="52"/>
        <v>0.20329280664192026</v>
      </c>
      <c r="X84" s="21">
        <f t="shared" si="52"/>
        <v>0.16588107062900626</v>
      </c>
      <c r="Y84" s="21">
        <f t="shared" si="52"/>
        <v>0.32515493903068377</v>
      </c>
      <c r="Z84" s="21">
        <f t="shared" si="52"/>
        <v>0.33051077890545405</v>
      </c>
      <c r="AA84" s="21">
        <f t="shared" si="52"/>
        <v>0.28572798056086746</v>
      </c>
      <c r="AB84" s="21">
        <f t="shared" si="52"/>
        <v>0.23795165790181208</v>
      </c>
      <c r="AC84" s="21">
        <f t="shared" si="52"/>
        <v>0.2322026009353054</v>
      </c>
      <c r="AD84" s="21">
        <f t="shared" si="52"/>
        <v>0.14874072510707664</v>
      </c>
      <c r="AE84" s="21">
        <f t="shared" si="52"/>
        <v>0.14245543191573187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1.6362843679880665</v>
      </c>
      <c r="D86" s="27">
        <v>1.4966038310370149</v>
      </c>
      <c r="E86" s="27">
        <v>1.2234531864652316</v>
      </c>
      <c r="F86" s="27">
        <v>1.1547566171717294</v>
      </c>
      <c r="G86" s="27">
        <v>1.1678416779895393</v>
      </c>
      <c r="H86" s="27">
        <v>0.82272319891980161</v>
      </c>
      <c r="I86" s="27">
        <v>0.71640707977509555</v>
      </c>
      <c r="J86" s="27">
        <v>0.53530983805660559</v>
      </c>
      <c r="K86" s="27">
        <v>0.48087598505451629</v>
      </c>
      <c r="L86" s="27">
        <v>0.47433345464561122</v>
      </c>
      <c r="M86" s="27">
        <v>0.5332162283257561</v>
      </c>
      <c r="N86" s="27">
        <v>0.50541047408790996</v>
      </c>
      <c r="O86" s="27">
        <v>0.42035757877214514</v>
      </c>
      <c r="P86" s="27">
        <v>0.34348284646751159</v>
      </c>
      <c r="Q86" s="27">
        <v>0.33740333525459165</v>
      </c>
      <c r="R86" s="27">
        <v>0.33242172502067996</v>
      </c>
      <c r="S86" s="27">
        <v>0.31331700463487433</v>
      </c>
      <c r="T86" s="27">
        <v>0.20007574857449126</v>
      </c>
      <c r="U86" s="27">
        <v>0.2448519996436547</v>
      </c>
      <c r="V86" s="27">
        <v>0.22130131108872036</v>
      </c>
      <c r="W86" s="27">
        <v>0.1962838643880413</v>
      </c>
      <c r="X86" s="27">
        <v>0.16048632773962526</v>
      </c>
      <c r="Y86" s="27">
        <v>0.31772860068725511</v>
      </c>
      <c r="Z86" s="27">
        <v>0.32274915064711907</v>
      </c>
      <c r="AA86" s="27">
        <v>0.27892514930035889</v>
      </c>
      <c r="AB86" s="27">
        <v>0.23065057035299252</v>
      </c>
      <c r="AC86" s="27">
        <v>0.22378795004450988</v>
      </c>
      <c r="AD86" s="27">
        <v>0.14217516486676685</v>
      </c>
      <c r="AE86" s="27">
        <v>0.1354715701191081</v>
      </c>
    </row>
    <row r="87" spans="1:31" x14ac:dyDescent="0.2">
      <c r="A87" s="13" t="s">
        <v>178</v>
      </c>
      <c r="B87" s="4" t="s">
        <v>72</v>
      </c>
      <c r="C87" s="27">
        <v>2.1579189301097531E-3</v>
      </c>
      <c r="D87" s="27">
        <v>2.1239016466428244E-3</v>
      </c>
      <c r="E87" s="27">
        <v>2.1854341451385761E-3</v>
      </c>
      <c r="F87" s="27">
        <v>2.3338187348125408E-3</v>
      </c>
      <c r="G87" s="27">
        <v>2.4880916018545206E-3</v>
      </c>
      <c r="H87" s="27">
        <v>2.6594404732637419E-3</v>
      </c>
      <c r="I87" s="27">
        <v>2.7657238797564035E-3</v>
      </c>
      <c r="J87" s="27">
        <v>2.9006655321991912E-3</v>
      </c>
      <c r="K87" s="27">
        <v>3.1443401145197346E-3</v>
      </c>
      <c r="L87" s="27">
        <v>3.3242269881125774E-3</v>
      </c>
      <c r="M87" s="27">
        <v>3.3401253370062161E-3</v>
      </c>
      <c r="N87" s="27">
        <v>3.3489577530582382E-3</v>
      </c>
      <c r="O87" s="27">
        <v>3.3301152654805917E-3</v>
      </c>
      <c r="P87" s="27">
        <v>3.5485703558339292E-3</v>
      </c>
      <c r="Q87" s="27">
        <v>3.5594045999999993E-3</v>
      </c>
      <c r="R87" s="27">
        <v>3.7931438723247564E-3</v>
      </c>
      <c r="S87" s="27">
        <v>4.2073020000000013E-3</v>
      </c>
      <c r="T87" s="27">
        <v>2.7827873756651306E-3</v>
      </c>
      <c r="U87" s="27">
        <v>3.4146508500000005E-3</v>
      </c>
      <c r="V87" s="27">
        <v>2.1123540899726173E-3</v>
      </c>
      <c r="W87" s="27">
        <v>1.3914811827553802E-3</v>
      </c>
      <c r="X87" s="27">
        <v>1.0710151324506392E-3</v>
      </c>
      <c r="Y87" s="27">
        <v>1.4743465828865653E-3</v>
      </c>
      <c r="Z87" s="27">
        <v>1.5409114924635728E-3</v>
      </c>
      <c r="AA87" s="27">
        <v>1.3505620884833171E-3</v>
      </c>
      <c r="AB87" s="27">
        <v>1.4494806163097684E-3</v>
      </c>
      <c r="AC87" s="27">
        <v>1.670555691554993E-3</v>
      </c>
      <c r="AD87" s="27">
        <v>1.3034568124144419E-3</v>
      </c>
      <c r="AE87" s="27">
        <v>1.3865019743297224E-3</v>
      </c>
    </row>
    <row r="88" spans="1:31" x14ac:dyDescent="0.2">
      <c r="A88" s="13" t="s">
        <v>179</v>
      </c>
      <c r="B88" s="4" t="s">
        <v>180</v>
      </c>
      <c r="C88" s="27">
        <v>8.7115986437764099E-3</v>
      </c>
      <c r="D88" s="27">
        <v>8.5742696105210337E-3</v>
      </c>
      <c r="E88" s="27">
        <v>8.8226785859298069E-3</v>
      </c>
      <c r="F88" s="27">
        <v>9.4217126701691481E-3</v>
      </c>
      <c r="G88" s="27">
        <v>1.0044517948227508E-2</v>
      </c>
      <c r="H88" s="27">
        <v>1.0736259688361033E-2</v>
      </c>
      <c r="I88" s="27">
        <v>1.116532973679437E-2</v>
      </c>
      <c r="J88" s="27">
        <v>1.1710094185544884E-2</v>
      </c>
      <c r="K88" s="27">
        <v>1.2693817499357447E-2</v>
      </c>
      <c r="L88" s="27">
        <v>1.3420027470528555E-2</v>
      </c>
      <c r="M88" s="27">
        <v>1.3484209693839911E-2</v>
      </c>
      <c r="N88" s="27">
        <v>1.3519866484568445E-2</v>
      </c>
      <c r="O88" s="27">
        <v>1.3443798664347575E-2</v>
      </c>
      <c r="P88" s="27">
        <v>1.4325709955033272E-2</v>
      </c>
      <c r="Q88" s="27">
        <v>1.4369448199999999E-2</v>
      </c>
      <c r="R88" s="27">
        <v>1.5313062299385128E-2</v>
      </c>
      <c r="S88" s="27">
        <v>1.6985034000000003E-2</v>
      </c>
      <c r="T88" s="27">
        <v>1.1234215701759233E-2</v>
      </c>
      <c r="U88" s="27">
        <v>1.3785071950000003E-2</v>
      </c>
      <c r="V88" s="27">
        <v>8.5276516965561225E-3</v>
      </c>
      <c r="W88" s="27">
        <v>5.6174610711235721E-3</v>
      </c>
      <c r="X88" s="27">
        <v>4.3237277569303581E-3</v>
      </c>
      <c r="Y88" s="27">
        <v>5.9519917605420592E-3</v>
      </c>
      <c r="Z88" s="27">
        <v>6.220716765871462E-3</v>
      </c>
      <c r="AA88" s="27">
        <v>5.4522691720252422E-3</v>
      </c>
      <c r="AB88" s="27">
        <v>5.851606932509806E-3</v>
      </c>
      <c r="AC88" s="27">
        <v>6.744095199240528E-3</v>
      </c>
      <c r="AD88" s="27">
        <v>5.2621034278953396E-3</v>
      </c>
      <c r="AE88" s="27">
        <v>5.597359822294065E-3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32.066365100096348</v>
      </c>
      <c r="D91" s="21">
        <f t="shared" ref="D91:AE91" si="54">+D92+D93+D94</f>
        <v>23.910916998287121</v>
      </c>
      <c r="E91" s="21">
        <f t="shared" si="54"/>
        <v>26.728449120000001</v>
      </c>
      <c r="F91" s="21">
        <f t="shared" si="54"/>
        <v>26.065309879999997</v>
      </c>
      <c r="G91" s="21">
        <f t="shared" si="54"/>
        <v>29.062683799999999</v>
      </c>
      <c r="H91" s="21">
        <f t="shared" si="54"/>
        <v>27.98232264</v>
      </c>
      <c r="I91" s="21">
        <f t="shared" si="54"/>
        <v>28.114111559999994</v>
      </c>
      <c r="J91" s="21">
        <f t="shared" si="54"/>
        <v>30.299533849999996</v>
      </c>
      <c r="K91" s="21">
        <f t="shared" si="54"/>
        <v>28.29775996</v>
      </c>
      <c r="L91" s="21">
        <f t="shared" si="54"/>
        <v>32.677031480000004</v>
      </c>
      <c r="M91" s="21">
        <f t="shared" si="54"/>
        <v>36.352543680000004</v>
      </c>
      <c r="N91" s="21">
        <f t="shared" si="54"/>
        <v>38.950790160000004</v>
      </c>
      <c r="O91" s="21">
        <f t="shared" si="54"/>
        <v>38.464472319999999</v>
      </c>
      <c r="P91" s="21">
        <f t="shared" si="54"/>
        <v>34.430218879999998</v>
      </c>
      <c r="Q91" s="21">
        <f t="shared" si="54"/>
        <v>34.131656233618841</v>
      </c>
      <c r="R91" s="21">
        <f t="shared" si="54"/>
        <v>36.267878382625206</v>
      </c>
      <c r="S91" s="21">
        <f t="shared" si="54"/>
        <v>34.51865389341593</v>
      </c>
      <c r="T91" s="21">
        <f t="shared" si="54"/>
        <v>33.083565085919609</v>
      </c>
      <c r="U91" s="21">
        <f t="shared" si="54"/>
        <v>31.275898343749155</v>
      </c>
      <c r="V91" s="21">
        <f t="shared" si="54"/>
        <v>36.841545619131224</v>
      </c>
      <c r="W91" s="21">
        <f t="shared" si="54"/>
        <v>31.810398228452112</v>
      </c>
      <c r="X91" s="21">
        <f t="shared" si="54"/>
        <v>27.004994091088122</v>
      </c>
      <c r="Y91" s="21">
        <f t="shared" si="54"/>
        <v>21.901098110441801</v>
      </c>
      <c r="Z91" s="21">
        <f t="shared" si="54"/>
        <v>18.415877212935875</v>
      </c>
      <c r="AA91" s="21">
        <f t="shared" si="54"/>
        <v>15.240825473907453</v>
      </c>
      <c r="AB91" s="21">
        <f t="shared" si="54"/>
        <v>18.324056201932581</v>
      </c>
      <c r="AC91" s="21">
        <f t="shared" si="54"/>
        <v>21.785888384185107</v>
      </c>
      <c r="AD91" s="21">
        <f t="shared" si="54"/>
        <v>22.380966640897896</v>
      </c>
      <c r="AE91" s="21">
        <f t="shared" si="54"/>
        <v>22.777731963691597</v>
      </c>
    </row>
    <row r="92" spans="1:31" x14ac:dyDescent="0.2">
      <c r="A92" s="13" t="s">
        <v>187</v>
      </c>
      <c r="B92" s="4" t="s">
        <v>169</v>
      </c>
      <c r="C92" s="27">
        <v>0.92450058880205532</v>
      </c>
      <c r="D92" s="27">
        <v>0.92450058880205532</v>
      </c>
      <c r="E92" s="27">
        <v>0.78360799999999997</v>
      </c>
      <c r="F92" s="27">
        <v>0.76479200000000003</v>
      </c>
      <c r="G92" s="27">
        <v>0.85651999999999995</v>
      </c>
      <c r="H92" s="27">
        <v>0.824376</v>
      </c>
      <c r="I92" s="27">
        <v>0.82790399999999997</v>
      </c>
      <c r="J92" s="27">
        <v>0.87298399999999998</v>
      </c>
      <c r="K92" s="27">
        <v>0.780864</v>
      </c>
      <c r="L92" s="27">
        <v>0.88043199999999999</v>
      </c>
      <c r="M92" s="27">
        <v>0.95491199999999998</v>
      </c>
      <c r="N92" s="27">
        <v>1.0121439999999999</v>
      </c>
      <c r="O92" s="27">
        <v>0.99528799999999995</v>
      </c>
      <c r="P92" s="27">
        <v>0.85299199999999997</v>
      </c>
      <c r="Q92" s="27">
        <v>0.82491382399999991</v>
      </c>
      <c r="R92" s="27">
        <v>0.89924486400000003</v>
      </c>
      <c r="S92" s="27">
        <v>0.86195429599999995</v>
      </c>
      <c r="T92" s="27">
        <v>0.80919221701613875</v>
      </c>
      <c r="U92" s="27">
        <v>0.82650608051180807</v>
      </c>
      <c r="V92" s="27">
        <v>0.98905281280015056</v>
      </c>
      <c r="W92" s="27">
        <v>0.76367381999999995</v>
      </c>
      <c r="X92" s="27">
        <v>0.61993658565348875</v>
      </c>
      <c r="Y92" s="27">
        <v>0.48280621208507662</v>
      </c>
      <c r="Z92" s="27">
        <v>0.37841697066519797</v>
      </c>
      <c r="AA92" s="27">
        <v>0.30973783099168001</v>
      </c>
      <c r="AB92" s="27">
        <v>0.39454131159243355</v>
      </c>
      <c r="AC92" s="27">
        <v>0.47221995709626075</v>
      </c>
      <c r="AD92" s="27">
        <v>0.48043817069328559</v>
      </c>
      <c r="AE92" s="27">
        <v>0.48979899243000213</v>
      </c>
    </row>
    <row r="93" spans="1:31" x14ac:dyDescent="0.2">
      <c r="A93" s="13" t="s">
        <v>188</v>
      </c>
      <c r="B93" s="4" t="s">
        <v>171</v>
      </c>
      <c r="C93" s="27">
        <v>2.0754094850658389E-3</v>
      </c>
      <c r="D93" s="27">
        <v>2.0754094850658389E-3</v>
      </c>
      <c r="E93" s="27">
        <v>1.7591200000000001E-3</v>
      </c>
      <c r="F93" s="27">
        <v>1.7168800000000001E-3</v>
      </c>
      <c r="G93" s="27">
        <v>1.9228000000000001E-3</v>
      </c>
      <c r="H93" s="27">
        <v>1.8506400000000002E-3</v>
      </c>
      <c r="I93" s="27">
        <v>1.85856E-3</v>
      </c>
      <c r="J93" s="27">
        <v>1.9597600000000001E-3</v>
      </c>
      <c r="K93" s="27">
        <v>1.75296E-3</v>
      </c>
      <c r="L93" s="27">
        <v>1.9764800000000001E-3</v>
      </c>
      <c r="M93" s="27">
        <v>2.1436800000000002E-3</v>
      </c>
      <c r="N93" s="27">
        <v>2.2721600000000001E-3</v>
      </c>
      <c r="O93" s="27">
        <v>2.2343200000000001E-3</v>
      </c>
      <c r="P93" s="27">
        <v>1.9148800000000001E-3</v>
      </c>
      <c r="Q93" s="27">
        <v>1.8518473599999999E-3</v>
      </c>
      <c r="R93" s="27">
        <v>2.0187129600000003E-3</v>
      </c>
      <c r="S93" s="27">
        <v>1.9349994399999999E-3</v>
      </c>
      <c r="T93" s="27">
        <v>1.8165539565668421E-3</v>
      </c>
      <c r="U93" s="27">
        <v>1.855421813393855E-3</v>
      </c>
      <c r="V93" s="27">
        <v>2.22032264097993E-3</v>
      </c>
      <c r="W93" s="27">
        <v>1.7143698000000001E-3</v>
      </c>
      <c r="X93" s="27">
        <v>1.3916943759568114E-3</v>
      </c>
      <c r="Y93" s="27">
        <v>1.0838506801909885E-3</v>
      </c>
      <c r="Z93" s="27">
        <v>8.4950748516677101E-4</v>
      </c>
      <c r="AA93" s="27">
        <v>6.9532982467520005E-4</v>
      </c>
      <c r="AB93" s="27">
        <v>8.8570498520750397E-4</v>
      </c>
      <c r="AC93" s="27">
        <v>1.0600856179711978E-3</v>
      </c>
      <c r="AD93" s="27">
        <v>1.0785346689032942E-3</v>
      </c>
      <c r="AE93" s="27">
        <v>1.0995487585163314E-3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31.139789101809225</v>
      </c>
      <c r="D94" s="21">
        <f t="shared" ref="D94:AE94" si="56">+D95+D96+D97+D98+D99+D100</f>
        <v>22.984341000000001</v>
      </c>
      <c r="E94" s="21">
        <f t="shared" si="56"/>
        <v>25.943082</v>
      </c>
      <c r="F94" s="21">
        <f t="shared" si="56"/>
        <v>25.298800999999997</v>
      </c>
      <c r="G94" s="21">
        <f t="shared" si="56"/>
        <v>28.204241</v>
      </c>
      <c r="H94" s="21">
        <f t="shared" si="56"/>
        <v>27.156095999999998</v>
      </c>
      <c r="I94" s="21">
        <f t="shared" si="56"/>
        <v>27.284348999999995</v>
      </c>
      <c r="J94" s="21">
        <f t="shared" si="56"/>
        <v>29.424590089999995</v>
      </c>
      <c r="K94" s="21">
        <f t="shared" si="56"/>
        <v>27.515143000000002</v>
      </c>
      <c r="L94" s="21">
        <f t="shared" si="56"/>
        <v>31.794623000000001</v>
      </c>
      <c r="M94" s="21">
        <f t="shared" si="56"/>
        <v>35.395488</v>
      </c>
      <c r="N94" s="21">
        <f t="shared" si="56"/>
        <v>37.936374000000001</v>
      </c>
      <c r="O94" s="21">
        <f t="shared" si="56"/>
        <v>37.466949999999997</v>
      </c>
      <c r="P94" s="21">
        <f t="shared" si="56"/>
        <v>33.575311999999997</v>
      </c>
      <c r="Q94" s="21">
        <f t="shared" si="56"/>
        <v>33.304890562258841</v>
      </c>
      <c r="R94" s="21">
        <f t="shared" si="56"/>
        <v>35.366614805665208</v>
      </c>
      <c r="S94" s="21">
        <f t="shared" si="56"/>
        <v>33.654764597975934</v>
      </c>
      <c r="T94" s="21">
        <f t="shared" si="56"/>
        <v>32.272556314946904</v>
      </c>
      <c r="U94" s="21">
        <f t="shared" si="56"/>
        <v>30.447536841423954</v>
      </c>
      <c r="V94" s="21">
        <f t="shared" si="56"/>
        <v>35.850272483690091</v>
      </c>
      <c r="W94" s="21">
        <f t="shared" si="56"/>
        <v>31.045010038652112</v>
      </c>
      <c r="X94" s="21">
        <f t="shared" si="56"/>
        <v>26.383665811058677</v>
      </c>
      <c r="Y94" s="21">
        <f t="shared" si="56"/>
        <v>21.417208047676532</v>
      </c>
      <c r="Z94" s="21">
        <f t="shared" si="56"/>
        <v>18.036610734785512</v>
      </c>
      <c r="AA94" s="21">
        <f t="shared" si="56"/>
        <v>14.930392313091097</v>
      </c>
      <c r="AB94" s="21">
        <f t="shared" si="56"/>
        <v>17.928629185354939</v>
      </c>
      <c r="AC94" s="21">
        <f t="shared" si="56"/>
        <v>21.312608341470874</v>
      </c>
      <c r="AD94" s="21">
        <f t="shared" si="56"/>
        <v>21.899449935535706</v>
      </c>
      <c r="AE94" s="21">
        <f t="shared" si="56"/>
        <v>22.286833422503079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28.74913820790065</v>
      </c>
      <c r="D96" s="27">
        <v>21.600680000000001</v>
      </c>
      <c r="E96" s="27">
        <v>24.367809999999999</v>
      </c>
      <c r="F96" s="27">
        <v>23.782689999999999</v>
      </c>
      <c r="G96" s="27">
        <v>26.635149999999999</v>
      </c>
      <c r="H96" s="27">
        <v>25.635569999999998</v>
      </c>
      <c r="I96" s="27">
        <v>25.745279999999998</v>
      </c>
      <c r="J96" s="27">
        <v>27.147129999999997</v>
      </c>
      <c r="K96" s="27">
        <v>24.28248</v>
      </c>
      <c r="L96" s="27">
        <v>27.378740000000001</v>
      </c>
      <c r="M96" s="27">
        <v>29.694839999999999</v>
      </c>
      <c r="N96" s="27">
        <v>31.47458</v>
      </c>
      <c r="O96" s="27">
        <v>30.950409999999998</v>
      </c>
      <c r="P96" s="27">
        <v>26.52544</v>
      </c>
      <c r="Q96" s="27">
        <v>25.652294679999997</v>
      </c>
      <c r="R96" s="27">
        <v>27.96376248</v>
      </c>
      <c r="S96" s="27">
        <v>26.804139969999998</v>
      </c>
      <c r="T96" s="27">
        <v>25.163400830170232</v>
      </c>
      <c r="U96" s="27">
        <v>25.701808983262602</v>
      </c>
      <c r="V96" s="27">
        <v>30.756514765392438</v>
      </c>
      <c r="W96" s="27">
        <v>23.747918025000001</v>
      </c>
      <c r="X96" s="27">
        <v>19.278130048765377</v>
      </c>
      <c r="Y96" s="27">
        <v>15.013795217645622</v>
      </c>
      <c r="Z96" s="27">
        <v>11.767609368389701</v>
      </c>
      <c r="AA96" s="27">
        <v>9.631898366807599</v>
      </c>
      <c r="AB96" s="27">
        <v>12.269027010999402</v>
      </c>
      <c r="AC96" s="27">
        <v>14.684595094396476</v>
      </c>
      <c r="AD96" s="27">
        <v>14.940156379467222</v>
      </c>
      <c r="AE96" s="27">
        <v>15.231249279902361</v>
      </c>
    </row>
    <row r="97" spans="1:31" x14ac:dyDescent="0.2">
      <c r="A97" s="13" t="s">
        <v>192</v>
      </c>
      <c r="B97" s="4" t="s">
        <v>193</v>
      </c>
      <c r="C97" s="27">
        <v>0.67685472647468148</v>
      </c>
      <c r="D97" s="27">
        <v>0.39174999999999999</v>
      </c>
      <c r="E97" s="27">
        <v>0.44600000000000001</v>
      </c>
      <c r="F97" s="27">
        <v>0.42925000000000002</v>
      </c>
      <c r="G97" s="27">
        <v>0.44425000000000003</v>
      </c>
      <c r="H97" s="27">
        <v>0.43049999999999999</v>
      </c>
      <c r="I97" s="27">
        <v>0.43575000000000003</v>
      </c>
      <c r="J97" s="27">
        <v>0.64480749999999998</v>
      </c>
      <c r="K97" s="27">
        <v>0.91525000000000001</v>
      </c>
      <c r="L97" s="27">
        <v>1.2502500000000001</v>
      </c>
      <c r="M97" s="27">
        <v>1.6140000000000001</v>
      </c>
      <c r="N97" s="27">
        <v>1.8295000000000001</v>
      </c>
      <c r="O97" s="27">
        <v>1.845</v>
      </c>
      <c r="P97" s="27">
        <v>1.996</v>
      </c>
      <c r="Q97" s="27">
        <v>2.1666466257810995</v>
      </c>
      <c r="R97" s="27">
        <v>2.0959378045484733</v>
      </c>
      <c r="S97" s="27">
        <v>1.9395879467655535</v>
      </c>
      <c r="T97" s="27">
        <v>1.1432951162335701</v>
      </c>
      <c r="U97" s="27">
        <v>0.66359841165081579</v>
      </c>
      <c r="V97" s="27">
        <v>0.80471207926487487</v>
      </c>
      <c r="W97" s="27">
        <v>1.3276959618715596</v>
      </c>
      <c r="X97" s="27">
        <v>1.3431445650872174</v>
      </c>
      <c r="Y97" s="27">
        <v>1.2198731258452105</v>
      </c>
      <c r="Z97" s="27">
        <v>1.2225587170597563</v>
      </c>
      <c r="AA97" s="27">
        <v>1.012322862407689</v>
      </c>
      <c r="AB97" s="27">
        <v>1.1101967839257396</v>
      </c>
      <c r="AC97" s="27">
        <v>1.2930062673250022</v>
      </c>
      <c r="AD97" s="27">
        <v>1.2920684046801294</v>
      </c>
      <c r="AE97" s="27">
        <v>1.2971478017682505</v>
      </c>
    </row>
    <row r="98" spans="1:31" x14ac:dyDescent="0.2">
      <c r="A98" s="13" t="s">
        <v>194</v>
      </c>
      <c r="B98" s="4" t="s">
        <v>195</v>
      </c>
      <c r="C98" s="27">
        <v>1.7137961674338935</v>
      </c>
      <c r="D98" s="27">
        <v>0.99191099999999999</v>
      </c>
      <c r="E98" s="27">
        <v>1.1292720000000001</v>
      </c>
      <c r="F98" s="27">
        <v>1.0868610000000001</v>
      </c>
      <c r="G98" s="27">
        <v>1.124841</v>
      </c>
      <c r="H98" s="27">
        <v>1.0900259999999999</v>
      </c>
      <c r="I98" s="27">
        <v>1.1033189999999999</v>
      </c>
      <c r="J98" s="27">
        <v>1.63265259</v>
      </c>
      <c r="K98" s="27">
        <v>2.3174130000000002</v>
      </c>
      <c r="L98" s="27">
        <v>3.1656330000000001</v>
      </c>
      <c r="M98" s="27">
        <v>4.0866480000000003</v>
      </c>
      <c r="N98" s="27">
        <v>4.6322939999999999</v>
      </c>
      <c r="O98" s="27">
        <v>4.6715400000000002</v>
      </c>
      <c r="P98" s="27">
        <v>5.0538720000000001</v>
      </c>
      <c r="Q98" s="27">
        <v>5.4859492564777437</v>
      </c>
      <c r="R98" s="27">
        <v>5.3069145211167337</v>
      </c>
      <c r="S98" s="27">
        <v>4.9110366812103807</v>
      </c>
      <c r="T98" s="27">
        <v>2.8948232343033995</v>
      </c>
      <c r="U98" s="27">
        <v>1.6802311782998656</v>
      </c>
      <c r="V98" s="27">
        <v>2.0375309846986633</v>
      </c>
      <c r="W98" s="27">
        <v>3.3617261754587888</v>
      </c>
      <c r="X98" s="27">
        <v>3.4008420388008345</v>
      </c>
      <c r="Y98" s="27">
        <v>3.0887187546400723</v>
      </c>
      <c r="Z98" s="27">
        <v>3.0955186715953027</v>
      </c>
      <c r="AA98" s="27">
        <v>2.5632014876162685</v>
      </c>
      <c r="AB98" s="27">
        <v>2.8110182568999722</v>
      </c>
      <c r="AC98" s="27">
        <v>3.2738918688669054</v>
      </c>
      <c r="AD98" s="27">
        <v>3.2715172006500874</v>
      </c>
      <c r="AE98" s="27">
        <v>3.2843782340772103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3.0710371342397047</v>
      </c>
      <c r="U99" s="27">
        <v>2.4018982682106698</v>
      </c>
      <c r="V99" s="27">
        <v>2.2515146543341173</v>
      </c>
      <c r="W99" s="27">
        <v>2.6076698763217649</v>
      </c>
      <c r="X99" s="27">
        <v>2.3615491584052473</v>
      </c>
      <c r="Y99" s="27">
        <v>2.0948209495456247</v>
      </c>
      <c r="Z99" s="27">
        <v>1.950923977740751</v>
      </c>
      <c r="AA99" s="27">
        <v>1.7229695962595399</v>
      </c>
      <c r="AB99" s="27">
        <v>1.7383871335298227</v>
      </c>
      <c r="AC99" s="27">
        <v>2.0611151108824908</v>
      </c>
      <c r="AD99" s="27">
        <v>2.3957079507382648</v>
      </c>
      <c r="AE99" s="27">
        <v>2.4740581067552574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1.9268664000000002</v>
      </c>
      <c r="D111" s="21">
        <f t="shared" ref="D111:AE111" si="64">+D112+D122+D141+D149+D154+D160+D173+D187</f>
        <v>1.5634167999999999</v>
      </c>
      <c r="E111" s="21">
        <f t="shared" si="64"/>
        <v>1.8951896000000001</v>
      </c>
      <c r="F111" s="21">
        <f t="shared" si="64"/>
        <v>1.8205823999999999</v>
      </c>
      <c r="G111" s="21">
        <f t="shared" si="64"/>
        <v>1.9718808000000001</v>
      </c>
      <c r="H111" s="21">
        <f t="shared" si="64"/>
        <v>1.8972735999999999</v>
      </c>
      <c r="I111" s="21">
        <f t="shared" si="64"/>
        <v>1.9243655999999998</v>
      </c>
      <c r="J111" s="21">
        <f t="shared" si="64"/>
        <v>3.6886800000000006</v>
      </c>
      <c r="K111" s="21">
        <f t="shared" si="64"/>
        <v>3.8353936000000002</v>
      </c>
      <c r="L111" s="21">
        <f t="shared" si="64"/>
        <v>5.2095832</v>
      </c>
      <c r="M111" s="21">
        <f t="shared" si="64"/>
        <v>6.5691848000000004</v>
      </c>
      <c r="N111" s="21">
        <f t="shared" si="64"/>
        <v>6.2811760000000003</v>
      </c>
      <c r="O111" s="21">
        <f t="shared" si="64"/>
        <v>6.6150327999999998</v>
      </c>
      <c r="P111" s="21">
        <f t="shared" si="64"/>
        <v>6.0982008000000008</v>
      </c>
      <c r="Q111" s="21">
        <f t="shared" si="64"/>
        <v>6.0734343272639997</v>
      </c>
      <c r="R111" s="21">
        <f t="shared" si="64"/>
        <v>6.8330287476376004</v>
      </c>
      <c r="S111" s="21">
        <f t="shared" si="64"/>
        <v>7.1790047894589533</v>
      </c>
      <c r="T111" s="21">
        <f t="shared" si="64"/>
        <v>4.1541791966285526</v>
      </c>
      <c r="U111" s="21">
        <f t="shared" si="64"/>
        <v>2.4541917947788159</v>
      </c>
      <c r="V111" s="21">
        <f t="shared" si="64"/>
        <v>2.1248771883924675</v>
      </c>
      <c r="W111" s="21">
        <f t="shared" si="64"/>
        <v>2.1105294838024</v>
      </c>
      <c r="X111" s="21">
        <f t="shared" si="64"/>
        <v>1.2495193862103999</v>
      </c>
      <c r="Y111" s="21">
        <f t="shared" si="64"/>
        <v>0.70778811310020806</v>
      </c>
      <c r="Z111" s="21">
        <f t="shared" si="64"/>
        <v>0.45983484799600011</v>
      </c>
      <c r="AA111" s="21">
        <f t="shared" si="64"/>
        <v>0.37296564567298401</v>
      </c>
      <c r="AB111" s="21">
        <f t="shared" si="64"/>
        <v>0.46010558460400003</v>
      </c>
      <c r="AC111" s="21">
        <f t="shared" si="64"/>
        <v>0.89030154243920012</v>
      </c>
      <c r="AD111" s="21">
        <f t="shared" si="64"/>
        <v>0.93411334512366584</v>
      </c>
      <c r="AE111" s="21">
        <f t="shared" si="64"/>
        <v>1.3799174173152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1.9268664000000002</v>
      </c>
      <c r="D122" s="21">
        <f t="shared" ref="D122:AE122" si="67">+D127+D130</f>
        <v>1.5634167999999999</v>
      </c>
      <c r="E122" s="21">
        <f t="shared" si="67"/>
        <v>1.8951896000000001</v>
      </c>
      <c r="F122" s="21">
        <f t="shared" si="67"/>
        <v>1.8205823999999999</v>
      </c>
      <c r="G122" s="21">
        <f t="shared" si="67"/>
        <v>1.9718808000000001</v>
      </c>
      <c r="H122" s="21">
        <f t="shared" si="67"/>
        <v>1.8972735999999999</v>
      </c>
      <c r="I122" s="21">
        <f t="shared" si="67"/>
        <v>1.9243655999999998</v>
      </c>
      <c r="J122" s="21">
        <f t="shared" si="67"/>
        <v>3.6886800000000006</v>
      </c>
      <c r="K122" s="21">
        <f t="shared" si="67"/>
        <v>3.8353936000000002</v>
      </c>
      <c r="L122" s="21">
        <f t="shared" si="67"/>
        <v>5.2095832</v>
      </c>
      <c r="M122" s="21">
        <f t="shared" si="67"/>
        <v>6.5691848000000004</v>
      </c>
      <c r="N122" s="21">
        <f t="shared" si="67"/>
        <v>6.2811760000000003</v>
      </c>
      <c r="O122" s="21">
        <f t="shared" si="67"/>
        <v>6.6150327999999998</v>
      </c>
      <c r="P122" s="21">
        <f t="shared" si="67"/>
        <v>6.0982008000000008</v>
      </c>
      <c r="Q122" s="21">
        <f t="shared" si="67"/>
        <v>6.0734343272639997</v>
      </c>
      <c r="R122" s="21">
        <f t="shared" si="67"/>
        <v>6.8330287476376004</v>
      </c>
      <c r="S122" s="21">
        <f t="shared" si="67"/>
        <v>7.1790047894589533</v>
      </c>
      <c r="T122" s="21">
        <f t="shared" si="67"/>
        <v>4.1541791966285526</v>
      </c>
      <c r="U122" s="21">
        <f t="shared" si="67"/>
        <v>2.4541917947788159</v>
      </c>
      <c r="V122" s="21">
        <f t="shared" si="67"/>
        <v>2.1248771883924675</v>
      </c>
      <c r="W122" s="21">
        <f t="shared" si="67"/>
        <v>2.1105294838024</v>
      </c>
      <c r="X122" s="21">
        <f t="shared" si="67"/>
        <v>1.2495193862103999</v>
      </c>
      <c r="Y122" s="21">
        <f t="shared" si="67"/>
        <v>0.70778811310020806</v>
      </c>
      <c r="Z122" s="21">
        <f t="shared" si="67"/>
        <v>0.45983484799600011</v>
      </c>
      <c r="AA122" s="21">
        <f t="shared" si="67"/>
        <v>0.37296564567298401</v>
      </c>
      <c r="AB122" s="21">
        <f t="shared" si="67"/>
        <v>0.46010558460400003</v>
      </c>
      <c r="AC122" s="21">
        <f t="shared" si="67"/>
        <v>0.89030154243920012</v>
      </c>
      <c r="AD122" s="21">
        <f t="shared" si="67"/>
        <v>0.93411334512366584</v>
      </c>
      <c r="AE122" s="21">
        <f t="shared" si="67"/>
        <v>1.3799174173152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1.9268664000000002</v>
      </c>
      <c r="D130" s="21">
        <f t="shared" ref="D130:AE130" si="69">+D131+D132+D133+D134+D135+D136</f>
        <v>1.5634167999999999</v>
      </c>
      <c r="E130" s="21">
        <f t="shared" si="69"/>
        <v>1.8951896000000001</v>
      </c>
      <c r="F130" s="21">
        <f t="shared" si="69"/>
        <v>1.8205823999999999</v>
      </c>
      <c r="G130" s="21">
        <f t="shared" si="69"/>
        <v>1.9718808000000001</v>
      </c>
      <c r="H130" s="21">
        <f t="shared" si="69"/>
        <v>1.8972735999999999</v>
      </c>
      <c r="I130" s="21">
        <f t="shared" si="69"/>
        <v>1.9243655999999998</v>
      </c>
      <c r="J130" s="21">
        <f t="shared" si="69"/>
        <v>3.6886800000000006</v>
      </c>
      <c r="K130" s="21">
        <f t="shared" si="69"/>
        <v>3.8353936000000002</v>
      </c>
      <c r="L130" s="21">
        <f t="shared" si="69"/>
        <v>5.2095832</v>
      </c>
      <c r="M130" s="21">
        <f t="shared" si="69"/>
        <v>6.5691848000000004</v>
      </c>
      <c r="N130" s="21">
        <f t="shared" si="69"/>
        <v>6.2811760000000003</v>
      </c>
      <c r="O130" s="21">
        <f t="shared" si="69"/>
        <v>6.6150327999999998</v>
      </c>
      <c r="P130" s="21">
        <f t="shared" si="69"/>
        <v>6.0982008000000008</v>
      </c>
      <c r="Q130" s="21">
        <f t="shared" si="69"/>
        <v>6.0734343272639997</v>
      </c>
      <c r="R130" s="21">
        <f t="shared" si="69"/>
        <v>6.8330287476376004</v>
      </c>
      <c r="S130" s="21">
        <f t="shared" si="69"/>
        <v>7.1790047894589533</v>
      </c>
      <c r="T130" s="21">
        <f t="shared" si="69"/>
        <v>4.1541791966285526</v>
      </c>
      <c r="U130" s="21">
        <f t="shared" si="69"/>
        <v>2.4541917947788159</v>
      </c>
      <c r="V130" s="21">
        <f t="shared" si="69"/>
        <v>2.1248771883924675</v>
      </c>
      <c r="W130" s="21">
        <f t="shared" si="69"/>
        <v>2.1105294838024</v>
      </c>
      <c r="X130" s="21">
        <f t="shared" si="69"/>
        <v>1.2495193862103999</v>
      </c>
      <c r="Y130" s="21">
        <f t="shared" si="69"/>
        <v>0.70778811310020806</v>
      </c>
      <c r="Z130" s="21">
        <f t="shared" si="69"/>
        <v>0.45983484799600011</v>
      </c>
      <c r="AA130" s="21">
        <f t="shared" si="69"/>
        <v>0.37296564567298401</v>
      </c>
      <c r="AB130" s="21">
        <f t="shared" si="69"/>
        <v>0.46010558460400003</v>
      </c>
      <c r="AC130" s="21">
        <f t="shared" si="69"/>
        <v>0.89030154243920012</v>
      </c>
      <c r="AD130" s="21">
        <f t="shared" si="69"/>
        <v>0.93411334512366584</v>
      </c>
      <c r="AE130" s="21">
        <f t="shared" si="69"/>
        <v>1.3799174173152</v>
      </c>
    </row>
    <row r="131" spans="1:31" x14ac:dyDescent="0.2">
      <c r="A131" s="13" t="s">
        <v>287</v>
      </c>
      <c r="B131" s="4" t="s">
        <v>288</v>
      </c>
      <c r="C131" s="27">
        <v>1.9268664000000002</v>
      </c>
      <c r="D131" s="27">
        <v>1.5634167999999999</v>
      </c>
      <c r="E131" s="27">
        <v>1.8951896000000001</v>
      </c>
      <c r="F131" s="27">
        <v>1.8205823999999999</v>
      </c>
      <c r="G131" s="27">
        <v>1.9718808000000001</v>
      </c>
      <c r="H131" s="27">
        <v>1.8972735999999999</v>
      </c>
      <c r="I131" s="27">
        <v>1.9243655999999998</v>
      </c>
      <c r="J131" s="27">
        <v>3.6886800000000006</v>
      </c>
      <c r="K131" s="27">
        <v>3.8353936000000002</v>
      </c>
      <c r="L131" s="27">
        <v>5.2095832</v>
      </c>
      <c r="M131" s="27">
        <v>6.5691848000000004</v>
      </c>
      <c r="N131" s="27">
        <v>6.2811760000000003</v>
      </c>
      <c r="O131" s="27">
        <v>6.6150327999999998</v>
      </c>
      <c r="P131" s="27">
        <v>6.0982008000000008</v>
      </c>
      <c r="Q131" s="27">
        <v>6.0734343272639997</v>
      </c>
      <c r="R131" s="27">
        <v>6.8330287476376004</v>
      </c>
      <c r="S131" s="27">
        <v>7.1790047894589533</v>
      </c>
      <c r="T131" s="27">
        <v>4.1541791966285526</v>
      </c>
      <c r="U131" s="27">
        <v>2.4541917947788159</v>
      </c>
      <c r="V131" s="27">
        <v>2.1248771883924675</v>
      </c>
      <c r="W131" s="27">
        <v>2.1105294838024</v>
      </c>
      <c r="X131" s="27">
        <v>1.2495193862103999</v>
      </c>
      <c r="Y131" s="27">
        <v>0.70778811310020806</v>
      </c>
      <c r="Z131" s="27">
        <v>0.45983484799600011</v>
      </c>
      <c r="AA131" s="27">
        <v>0.37296564567298401</v>
      </c>
      <c r="AB131" s="27">
        <v>0.46010558460400003</v>
      </c>
      <c r="AC131" s="27">
        <v>0.89030154243920012</v>
      </c>
      <c r="AD131" s="27">
        <v>0.93411334512366584</v>
      </c>
      <c r="AE131" s="27">
        <v>1.3799174173152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19.242967055325494</v>
      </c>
      <c r="D191" s="28">
        <f t="shared" ref="D191:AE191" si="74">+D192+D216+D252+D257+D286+D287+D291+D294+D295+D296</f>
        <v>19.056025657533286</v>
      </c>
      <c r="E191" s="28">
        <f t="shared" si="74"/>
        <v>19.079693713220728</v>
      </c>
      <c r="F191" s="28">
        <f t="shared" si="74"/>
        <v>19.404942145774605</v>
      </c>
      <c r="G191" s="28">
        <f t="shared" si="74"/>
        <v>19.613322191867397</v>
      </c>
      <c r="H191" s="28">
        <f t="shared" si="74"/>
        <v>19.403735551088857</v>
      </c>
      <c r="I191" s="28">
        <f t="shared" si="74"/>
        <v>17.744479679767561</v>
      </c>
      <c r="J191" s="28">
        <f t="shared" si="74"/>
        <v>17.919304041767678</v>
      </c>
      <c r="K191" s="28">
        <f t="shared" si="74"/>
        <v>18.073030266024574</v>
      </c>
      <c r="L191" s="28">
        <f t="shared" si="74"/>
        <v>18.227861323735436</v>
      </c>
      <c r="M191" s="28">
        <f t="shared" si="74"/>
        <v>18.377891080152555</v>
      </c>
      <c r="N191" s="28">
        <f t="shared" si="74"/>
        <v>18.518062339618034</v>
      </c>
      <c r="O191" s="28">
        <f t="shared" si="74"/>
        <v>18.672175995571727</v>
      </c>
      <c r="P191" s="28">
        <f t="shared" si="74"/>
        <v>18.822708300118833</v>
      </c>
      <c r="Q191" s="28">
        <f t="shared" si="74"/>
        <v>18.980295342552616</v>
      </c>
      <c r="R191" s="28">
        <f t="shared" si="74"/>
        <v>19.134646310122658</v>
      </c>
      <c r="S191" s="28">
        <f t="shared" si="74"/>
        <v>19.288346381624304</v>
      </c>
      <c r="T191" s="28">
        <f t="shared" si="74"/>
        <v>19.440956418775603</v>
      </c>
      <c r="U191" s="28">
        <f t="shared" si="74"/>
        <v>18.947438871398155</v>
      </c>
      <c r="V191" s="28">
        <f t="shared" si="74"/>
        <v>18.45376251445138</v>
      </c>
      <c r="W191" s="28">
        <f t="shared" si="74"/>
        <v>17.965060131498266</v>
      </c>
      <c r="X191" s="28">
        <f t="shared" si="74"/>
        <v>17.403794552842594</v>
      </c>
      <c r="Y191" s="28">
        <f t="shared" si="74"/>
        <v>16.427432696146258</v>
      </c>
      <c r="Z191" s="28">
        <f t="shared" si="74"/>
        <v>15.441384705510103</v>
      </c>
      <c r="AA191" s="28">
        <f t="shared" si="74"/>
        <v>15.661331709726852</v>
      </c>
      <c r="AB191" s="28">
        <f t="shared" si="74"/>
        <v>15.88950752481194</v>
      </c>
      <c r="AC191" s="28">
        <f t="shared" si="74"/>
        <v>14.866694594806273</v>
      </c>
      <c r="AD191" s="28">
        <f t="shared" si="74"/>
        <v>13.842999740843027</v>
      </c>
      <c r="AE191" s="28">
        <f t="shared" si="74"/>
        <v>12.820460014981691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18.649593997054961</v>
      </c>
      <c r="D192" s="21">
        <f t="shared" ref="D192:AE192" si="76">+D193++D201+D202+D206</f>
        <v>18.466655911917663</v>
      </c>
      <c r="E192" s="21">
        <f t="shared" si="76"/>
        <v>18.491548952431568</v>
      </c>
      <c r="F192" s="21">
        <f t="shared" si="76"/>
        <v>18.806360855555756</v>
      </c>
      <c r="G192" s="21">
        <f t="shared" si="76"/>
        <v>19.006988483179637</v>
      </c>
      <c r="H192" s="21">
        <f t="shared" si="76"/>
        <v>18.805934331852669</v>
      </c>
      <c r="I192" s="21">
        <f t="shared" si="76"/>
        <v>17.192556936652025</v>
      </c>
      <c r="J192" s="21">
        <f t="shared" si="76"/>
        <v>17.362565378772597</v>
      </c>
      <c r="K192" s="21">
        <f t="shared" si="76"/>
        <v>17.512441788865083</v>
      </c>
      <c r="L192" s="21">
        <f t="shared" si="76"/>
        <v>17.662320343196484</v>
      </c>
      <c r="M192" s="21">
        <f t="shared" si="76"/>
        <v>17.811799672104339</v>
      </c>
      <c r="N192" s="21">
        <f t="shared" si="76"/>
        <v>17.962611940050891</v>
      </c>
      <c r="O192" s="21">
        <f t="shared" si="76"/>
        <v>18.112373534018726</v>
      </c>
      <c r="P192" s="21">
        <f t="shared" si="76"/>
        <v>18.261610438406745</v>
      </c>
      <c r="Q192" s="21">
        <f t="shared" si="76"/>
        <v>18.411693341613386</v>
      </c>
      <c r="R192" s="21">
        <f t="shared" si="76"/>
        <v>18.561764661265858</v>
      </c>
      <c r="S192" s="21">
        <f t="shared" si="76"/>
        <v>18.712161824748559</v>
      </c>
      <c r="T192" s="21">
        <f t="shared" si="76"/>
        <v>18.862124363214857</v>
      </c>
      <c r="U192" s="21">
        <f t="shared" si="76"/>
        <v>18.389146731214826</v>
      </c>
      <c r="V192" s="21">
        <f t="shared" si="76"/>
        <v>17.916102299751419</v>
      </c>
      <c r="W192" s="21">
        <f t="shared" si="76"/>
        <v>17.447227754202384</v>
      </c>
      <c r="X192" s="21">
        <f t="shared" si="76"/>
        <v>16.907273493364691</v>
      </c>
      <c r="Y192" s="21">
        <f t="shared" si="76"/>
        <v>15.954128884607906</v>
      </c>
      <c r="Z192" s="21">
        <f t="shared" si="76"/>
        <v>14.995946648364095</v>
      </c>
      <c r="AA192" s="21">
        <f t="shared" si="76"/>
        <v>15.205020550692264</v>
      </c>
      <c r="AB192" s="21">
        <f t="shared" si="76"/>
        <v>15.419858863395596</v>
      </c>
      <c r="AC192" s="21">
        <f t="shared" si="76"/>
        <v>14.423240976130208</v>
      </c>
      <c r="AD192" s="21">
        <f t="shared" si="76"/>
        <v>13.42620409390231</v>
      </c>
      <c r="AE192" s="21">
        <f t="shared" si="76"/>
        <v>12.429284496503426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6.019101108995029</v>
      </c>
      <c r="D193" s="21">
        <f t="shared" ref="D193:AE193" si="78">+D194+D195</f>
        <v>6.1302581302399108</v>
      </c>
      <c r="E193" s="21">
        <f t="shared" si="78"/>
        <v>6.3137562676137362</v>
      </c>
      <c r="F193" s="21">
        <f t="shared" si="78"/>
        <v>6.5735936891106226</v>
      </c>
      <c r="G193" s="21">
        <f t="shared" si="78"/>
        <v>6.8284954554701738</v>
      </c>
      <c r="H193" s="21">
        <f t="shared" si="78"/>
        <v>6.9186297429824517</v>
      </c>
      <c r="I193" s="21">
        <f t="shared" si="78"/>
        <v>7.0644937997213315</v>
      </c>
      <c r="J193" s="21">
        <f t="shared" si="78"/>
        <v>7.5156288787725964</v>
      </c>
      <c r="K193" s="21">
        <f t="shared" si="78"/>
        <v>7.5273017598172069</v>
      </c>
      <c r="L193" s="21">
        <f t="shared" si="78"/>
        <v>7.5388858411848352</v>
      </c>
      <c r="M193" s="21">
        <f t="shared" si="78"/>
        <v>7.5504343290315594</v>
      </c>
      <c r="N193" s="21">
        <f t="shared" si="78"/>
        <v>7.5624392121990693</v>
      </c>
      <c r="O193" s="21">
        <f t="shared" si="78"/>
        <v>7.5740100461994784</v>
      </c>
      <c r="P193" s="21">
        <f t="shared" si="78"/>
        <v>7.5854897612233732</v>
      </c>
      <c r="Q193" s="21">
        <f t="shared" si="78"/>
        <v>7.5975297970095399</v>
      </c>
      <c r="R193" s="21">
        <f t="shared" si="78"/>
        <v>7.6094746978967471</v>
      </c>
      <c r="S193" s="21">
        <f t="shared" si="78"/>
        <v>7.6217457322373541</v>
      </c>
      <c r="T193" s="21">
        <f t="shared" si="78"/>
        <v>7.6338563632148562</v>
      </c>
      <c r="U193" s="21">
        <f t="shared" si="78"/>
        <v>7.4337268852026082</v>
      </c>
      <c r="V193" s="21">
        <f t="shared" si="78"/>
        <v>7.2335331091460251</v>
      </c>
      <c r="W193" s="21">
        <f t="shared" si="78"/>
        <v>7.0374344921529257</v>
      </c>
      <c r="X193" s="21">
        <f t="shared" si="78"/>
        <v>6.8425014653374392</v>
      </c>
      <c r="Y193" s="21">
        <f t="shared" si="78"/>
        <v>6.2342093676820243</v>
      </c>
      <c r="Z193" s="21">
        <f t="shared" si="78"/>
        <v>5.6214000795850012</v>
      </c>
      <c r="AA193" s="21">
        <f t="shared" si="78"/>
        <v>6.3004029015877698</v>
      </c>
      <c r="AB193" s="21">
        <f t="shared" si="78"/>
        <v>6.9849081643355468</v>
      </c>
      <c r="AC193" s="21">
        <f t="shared" si="78"/>
        <v>6.1851937699567499</v>
      </c>
      <c r="AD193" s="21">
        <f t="shared" si="78"/>
        <v>5.3851217863448326</v>
      </c>
      <c r="AE193" s="21">
        <f t="shared" si="78"/>
        <v>4.5850498027329154</v>
      </c>
    </row>
    <row r="194" spans="1:31" x14ac:dyDescent="0.2">
      <c r="A194" s="80" t="s">
        <v>396</v>
      </c>
      <c r="B194" s="4" t="s">
        <v>397</v>
      </c>
      <c r="C194" s="27">
        <v>0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4.0679508965185606E-3</v>
      </c>
      <c r="L194" s="27">
        <v>8.0669153525932524E-3</v>
      </c>
      <c r="M194" s="27">
        <v>1.2051353828709376E-2</v>
      </c>
      <c r="N194" s="27">
        <v>1.6514486575393693E-2</v>
      </c>
      <c r="O194" s="27">
        <v>2.0567078430213517E-2</v>
      </c>
      <c r="P194" s="27">
        <v>2.4553247593262224E-2</v>
      </c>
      <c r="Q194" s="27">
        <v>2.9125601223029509E-2</v>
      </c>
      <c r="R194" s="27">
        <v>3.3629831175895464E-2</v>
      </c>
      <c r="S194" s="27">
        <v>3.8488334071960374E-2</v>
      </c>
      <c r="T194" s="27">
        <v>4.3215682731606982E-2</v>
      </c>
      <c r="U194" s="27">
        <v>4.3102404028823989E-2</v>
      </c>
      <c r="V194" s="27">
        <v>4.1197333571032502E-2</v>
      </c>
      <c r="W194" s="27">
        <v>4.1665977366395372E-2</v>
      </c>
      <c r="X194" s="27">
        <v>4.1584746465222623E-2</v>
      </c>
      <c r="Y194" s="27">
        <v>3.9017680386750991E-2</v>
      </c>
      <c r="Z194" s="27">
        <v>3.6772599917539305E-2</v>
      </c>
      <c r="AA194" s="27">
        <v>3.7750441365803231E-2</v>
      </c>
      <c r="AB194" s="27">
        <v>3.8202720267146113E-2</v>
      </c>
      <c r="AC194" s="27">
        <v>3.4942751271546106E-2</v>
      </c>
      <c r="AD194" s="27">
        <v>3.1949408706402824E-2</v>
      </c>
      <c r="AE194" s="27">
        <v>2.8956066141259545E-2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6.019101108995029</v>
      </c>
      <c r="D195" s="21">
        <f t="shared" ref="D195:AE195" si="80">+D196+D197+D198+D199+D200</f>
        <v>6.1302581302399108</v>
      </c>
      <c r="E195" s="21">
        <f t="shared" si="80"/>
        <v>6.3137562676137362</v>
      </c>
      <c r="F195" s="21">
        <f t="shared" si="80"/>
        <v>6.5735936891106226</v>
      </c>
      <c r="G195" s="21">
        <f t="shared" si="80"/>
        <v>6.8284954554701738</v>
      </c>
      <c r="H195" s="21">
        <f t="shared" si="80"/>
        <v>6.9186297429824517</v>
      </c>
      <c r="I195" s="21">
        <f t="shared" si="80"/>
        <v>7.0644937997213315</v>
      </c>
      <c r="J195" s="21">
        <f t="shared" si="80"/>
        <v>7.5156288787725964</v>
      </c>
      <c r="K195" s="21">
        <f t="shared" si="80"/>
        <v>7.523233808920688</v>
      </c>
      <c r="L195" s="21">
        <f t="shared" si="80"/>
        <v>7.530818925832242</v>
      </c>
      <c r="M195" s="21">
        <f t="shared" si="80"/>
        <v>7.5383829752028504</v>
      </c>
      <c r="N195" s="21">
        <f t="shared" si="80"/>
        <v>7.5459247256236752</v>
      </c>
      <c r="O195" s="21">
        <f t="shared" si="80"/>
        <v>7.5534429677692652</v>
      </c>
      <c r="P195" s="21">
        <f t="shared" si="80"/>
        <v>7.5609365136301108</v>
      </c>
      <c r="Q195" s="21">
        <f t="shared" si="80"/>
        <v>7.5684041957865107</v>
      </c>
      <c r="R195" s="21">
        <f t="shared" si="80"/>
        <v>7.5758448667208516</v>
      </c>
      <c r="S195" s="21">
        <f t="shared" si="80"/>
        <v>7.5832573981653937</v>
      </c>
      <c r="T195" s="21">
        <f t="shared" si="80"/>
        <v>7.5906406804832489</v>
      </c>
      <c r="U195" s="21">
        <f t="shared" si="80"/>
        <v>7.3906244811737842</v>
      </c>
      <c r="V195" s="21">
        <f t="shared" si="80"/>
        <v>7.1923357755749926</v>
      </c>
      <c r="W195" s="21">
        <f t="shared" si="80"/>
        <v>6.9957685147865307</v>
      </c>
      <c r="X195" s="21">
        <f t="shared" si="80"/>
        <v>6.8009167188722168</v>
      </c>
      <c r="Y195" s="21">
        <f t="shared" si="80"/>
        <v>6.1951916872952735</v>
      </c>
      <c r="Z195" s="21">
        <f t="shared" si="80"/>
        <v>5.5846274796674615</v>
      </c>
      <c r="AA195" s="21">
        <f t="shared" si="80"/>
        <v>6.2626524602219664</v>
      </c>
      <c r="AB195" s="21">
        <f t="shared" si="80"/>
        <v>6.9467054440684004</v>
      </c>
      <c r="AC195" s="21">
        <f t="shared" si="80"/>
        <v>6.1502510186852035</v>
      </c>
      <c r="AD195" s="21">
        <f t="shared" si="80"/>
        <v>5.3531723776384297</v>
      </c>
      <c r="AE195" s="21">
        <f t="shared" si="80"/>
        <v>4.5560937365916558</v>
      </c>
    </row>
    <row r="196" spans="1:31" x14ac:dyDescent="0.2">
      <c r="A196" s="80" t="s">
        <v>400</v>
      </c>
      <c r="B196" s="4" t="s">
        <v>401</v>
      </c>
      <c r="C196" s="27">
        <v>3.1064218730970721</v>
      </c>
      <c r="D196" s="27">
        <v>3.1101330649669512</v>
      </c>
      <c r="E196" s="27">
        <v>3.2355621368822729</v>
      </c>
      <c r="F196" s="27">
        <v>3.3497945944501457</v>
      </c>
      <c r="G196" s="27">
        <v>3.4564593866008413</v>
      </c>
      <c r="H196" s="27">
        <v>3.5101426893287089</v>
      </c>
      <c r="I196" s="27">
        <v>3.5831089678823065</v>
      </c>
      <c r="J196" s="27">
        <v>3.8911760635388166</v>
      </c>
      <c r="K196" s="27">
        <v>3.8753239383098648</v>
      </c>
      <c r="L196" s="27">
        <v>3.8595326392733948</v>
      </c>
      <c r="M196" s="27">
        <v>3.8438015225393394</v>
      </c>
      <c r="N196" s="27">
        <v>3.8281299514234028</v>
      </c>
      <c r="O196" s="27">
        <v>3.8125172963335281</v>
      </c>
      <c r="P196" s="27">
        <v>3.7969629346583442</v>
      </c>
      <c r="Q196" s="27">
        <v>3.7814662506574561</v>
      </c>
      <c r="R196" s="27">
        <v>3.7660266353536529</v>
      </c>
      <c r="S196" s="27">
        <v>3.7506434864268479</v>
      </c>
      <c r="T196" s="27">
        <v>3.7353162081098872</v>
      </c>
      <c r="U196" s="27">
        <v>3.6383947345244438</v>
      </c>
      <c r="V196" s="27">
        <v>3.5423752121924608</v>
      </c>
      <c r="W196" s="27">
        <v>3.447250710031176</v>
      </c>
      <c r="X196" s="27">
        <v>3.3530143809921853</v>
      </c>
      <c r="Y196" s="27">
        <v>3.2436097337421597</v>
      </c>
      <c r="Z196" s="27">
        <v>3.135246504632434</v>
      </c>
      <c r="AA196" s="27">
        <v>3.1189685112010483</v>
      </c>
      <c r="AB196" s="27">
        <v>3.1027701621414985</v>
      </c>
      <c r="AC196" s="27">
        <v>2.8430918461165731</v>
      </c>
      <c r="AD196" s="27">
        <v>2.5995406794251714</v>
      </c>
      <c r="AE196" s="27">
        <v>2.3559895127337698</v>
      </c>
    </row>
    <row r="197" spans="1:31" x14ac:dyDescent="0.2">
      <c r="A197" s="80" t="s">
        <v>402</v>
      </c>
      <c r="B197" s="4" t="s">
        <v>403</v>
      </c>
      <c r="C197" s="27">
        <v>0.9576507960045042</v>
      </c>
      <c r="D197" s="27">
        <v>1.0116886623907275</v>
      </c>
      <c r="E197" s="27">
        <v>1.0163920571869274</v>
      </c>
      <c r="F197" s="27">
        <v>1.0578663960177876</v>
      </c>
      <c r="G197" s="27">
        <v>1.129555437443428</v>
      </c>
      <c r="H197" s="27">
        <v>1.1637467522456577</v>
      </c>
      <c r="I197" s="27">
        <v>1.1674062296515331</v>
      </c>
      <c r="J197" s="27">
        <v>1.2160700473193415</v>
      </c>
      <c r="K197" s="27">
        <v>1.2147478884516889</v>
      </c>
      <c r="L197" s="27">
        <v>1.2132632611757141</v>
      </c>
      <c r="M197" s="27">
        <v>1.2116155160220374</v>
      </c>
      <c r="N197" s="27">
        <v>1.2098040194940232</v>
      </c>
      <c r="O197" s="27">
        <v>1.2078281533756512</v>
      </c>
      <c r="P197" s="27">
        <v>1.2056873140809601</v>
      </c>
      <c r="Q197" s="27">
        <v>1.2033809120419061</v>
      </c>
      <c r="R197" s="27">
        <v>1.2009083711317823</v>
      </c>
      <c r="S197" s="27">
        <v>1.19826912812158</v>
      </c>
      <c r="T197" s="27">
        <v>1.1954626321669295</v>
      </c>
      <c r="U197" s="27">
        <v>1.1978675472980311</v>
      </c>
      <c r="V197" s="27">
        <v>1.2001849462844549</v>
      </c>
      <c r="W197" s="27">
        <v>1.2024144722019423</v>
      </c>
      <c r="X197" s="27">
        <v>1.2045557759389494</v>
      </c>
      <c r="Y197" s="27">
        <v>1.0413824195653059</v>
      </c>
      <c r="Z197" s="27">
        <v>0.87569831850899005</v>
      </c>
      <c r="AA197" s="27">
        <v>1.0225366204839248</v>
      </c>
      <c r="AB197" s="27">
        <v>1.1714168247960095</v>
      </c>
      <c r="AC197" s="27">
        <v>1.0090922998704241</v>
      </c>
      <c r="AD197" s="27">
        <v>0.83833655425361919</v>
      </c>
      <c r="AE197" s="27">
        <v>0.66758080863681446</v>
      </c>
    </row>
    <row r="198" spans="1:31" x14ac:dyDescent="0.2">
      <c r="A198" s="80" t="s">
        <v>404</v>
      </c>
      <c r="B198" s="4" t="s">
        <v>405</v>
      </c>
      <c r="C198" s="27">
        <v>0.32146523800473736</v>
      </c>
      <c r="D198" s="27">
        <v>0.32390226756706642</v>
      </c>
      <c r="E198" s="27">
        <v>0.33813183828815618</v>
      </c>
      <c r="F198" s="27">
        <v>0.34381606673156923</v>
      </c>
      <c r="G198" s="27">
        <v>0.35599511239226284</v>
      </c>
      <c r="H198" s="27">
        <v>0.34685382316976399</v>
      </c>
      <c r="I198" s="27">
        <v>0.37379616321852477</v>
      </c>
      <c r="J198" s="27">
        <v>0.44039308943338767</v>
      </c>
      <c r="K198" s="27">
        <v>0.43329196392147395</v>
      </c>
      <c r="L198" s="27">
        <v>0.42617120158218119</v>
      </c>
      <c r="M198" s="27">
        <v>0.41903078756170492</v>
      </c>
      <c r="N198" s="27">
        <v>0.41187070710573681</v>
      </c>
      <c r="O198" s="27">
        <v>0.40469094555854179</v>
      </c>
      <c r="P198" s="27">
        <v>0.39749148836204512</v>
      </c>
      <c r="Q198" s="27">
        <v>0.39027232105493737</v>
      </c>
      <c r="R198" s="27">
        <v>0.38303342927178879</v>
      </c>
      <c r="S198" s="27">
        <v>0.37577479874217967</v>
      </c>
      <c r="T198" s="27">
        <v>0.36849641528984178</v>
      </c>
      <c r="U198" s="27">
        <v>0.36918325479360842</v>
      </c>
      <c r="V198" s="27">
        <v>0.36987084618134081</v>
      </c>
      <c r="W198" s="27">
        <v>0.37055918880242772</v>
      </c>
      <c r="X198" s="27">
        <v>0.37124828201083265</v>
      </c>
      <c r="Y198" s="27">
        <v>0.32559739042757091</v>
      </c>
      <c r="Z198" s="27">
        <v>0.27982849357875117</v>
      </c>
      <c r="AA198" s="27">
        <v>0.26980951157071653</v>
      </c>
      <c r="AB198" s="27">
        <v>0.25976413225197786</v>
      </c>
      <c r="AC198" s="27">
        <v>0.2451353496059144</v>
      </c>
      <c r="AD198" s="27">
        <v>0.23017458432117696</v>
      </c>
      <c r="AE198" s="27">
        <v>0.21521381903643957</v>
      </c>
    </row>
    <row r="199" spans="1:31" x14ac:dyDescent="0.2">
      <c r="A199" s="80" t="s">
        <v>406</v>
      </c>
      <c r="B199" s="4" t="s">
        <v>407</v>
      </c>
      <c r="C199" s="27">
        <v>0.47560119161173792</v>
      </c>
      <c r="D199" s="27">
        <v>0.48322735745130441</v>
      </c>
      <c r="E199" s="27">
        <v>0.51520476118218295</v>
      </c>
      <c r="F199" s="27">
        <v>0.52674571199214215</v>
      </c>
      <c r="G199" s="27">
        <v>0.52350888262403539</v>
      </c>
      <c r="H199" s="27">
        <v>0.5358024407935037</v>
      </c>
      <c r="I199" s="27">
        <v>0.52397532415662784</v>
      </c>
      <c r="J199" s="27">
        <v>0.53107957416699392</v>
      </c>
      <c r="K199" s="27">
        <v>0.54099167575419804</v>
      </c>
      <c r="L199" s="27">
        <v>0.55100061224577024</v>
      </c>
      <c r="M199" s="27">
        <v>0.56110644168697088</v>
      </c>
      <c r="N199" s="27">
        <v>0.57130922172383125</v>
      </c>
      <c r="O199" s="27">
        <v>0.58160900959767892</v>
      </c>
      <c r="P199" s="27">
        <v>0.59200586214082274</v>
      </c>
      <c r="Q199" s="27">
        <v>0.6024998357732857</v>
      </c>
      <c r="R199" s="27">
        <v>0.61309098650044769</v>
      </c>
      <c r="S199" s="27">
        <v>0.62377936991151672</v>
      </c>
      <c r="T199" s="27">
        <v>0.63456504117872459</v>
      </c>
      <c r="U199" s="27">
        <v>0.69698271246514198</v>
      </c>
      <c r="V199" s="27">
        <v>0.76034912544910815</v>
      </c>
      <c r="W199" s="27">
        <v>0.82466548625818581</v>
      </c>
      <c r="X199" s="27">
        <v>0.88993297826958684</v>
      </c>
      <c r="Y199" s="27">
        <v>0.69534530295250285</v>
      </c>
      <c r="Z199" s="27">
        <v>0.4975258087009562</v>
      </c>
      <c r="AA199" s="27">
        <v>0.74568861764862215</v>
      </c>
      <c r="AB199" s="27">
        <v>0.99771806271486385</v>
      </c>
      <c r="AC199" s="27">
        <v>0.77545142839553471</v>
      </c>
      <c r="AD199" s="27">
        <v>0.54534814637294593</v>
      </c>
      <c r="AE199" s="27">
        <v>0.31524486435035731</v>
      </c>
    </row>
    <row r="200" spans="1:31" x14ac:dyDescent="0.2">
      <c r="A200" s="80" t="s">
        <v>408</v>
      </c>
      <c r="B200" s="4" t="s">
        <v>409</v>
      </c>
      <c r="C200" s="27">
        <v>1.1579620102769772</v>
      </c>
      <c r="D200" s="27">
        <v>1.2013067778638609</v>
      </c>
      <c r="E200" s="27">
        <v>1.2084654740741971</v>
      </c>
      <c r="F200" s="27">
        <v>1.2953709199189778</v>
      </c>
      <c r="G200" s="27">
        <v>1.3629766364096059</v>
      </c>
      <c r="H200" s="27">
        <v>1.3620840374448187</v>
      </c>
      <c r="I200" s="27">
        <v>1.4162071148123392</v>
      </c>
      <c r="J200" s="27">
        <v>1.4369101043140562</v>
      </c>
      <c r="K200" s="27">
        <v>1.4588783424834622</v>
      </c>
      <c r="L200" s="27">
        <v>1.4808512115551808</v>
      </c>
      <c r="M200" s="27">
        <v>1.5028287073927977</v>
      </c>
      <c r="N200" s="27">
        <v>1.5248108258766806</v>
      </c>
      <c r="O200" s="27">
        <v>1.5467975629038648</v>
      </c>
      <c r="P200" s="27">
        <v>1.5687889143879379</v>
      </c>
      <c r="Q200" s="27">
        <v>1.590784876258925</v>
      </c>
      <c r="R200" s="27">
        <v>1.6127854444631802</v>
      </c>
      <c r="S200" s="27">
        <v>1.6347906149632694</v>
      </c>
      <c r="T200" s="27">
        <v>1.6568003837378651</v>
      </c>
      <c r="U200" s="27">
        <v>1.4881962320925586</v>
      </c>
      <c r="V200" s="27">
        <v>1.3195556454676267</v>
      </c>
      <c r="W200" s="27">
        <v>1.1508786574927983</v>
      </c>
      <c r="X200" s="27">
        <v>0.98216530166066163</v>
      </c>
      <c r="Y200" s="27">
        <v>0.88925684060773402</v>
      </c>
      <c r="Z200" s="27">
        <v>0.79632835424632986</v>
      </c>
      <c r="AA200" s="27">
        <v>1.1056491993176545</v>
      </c>
      <c r="AB200" s="27">
        <v>1.41503626216405</v>
      </c>
      <c r="AC200" s="27">
        <v>1.2774800946967582</v>
      </c>
      <c r="AD200" s="27">
        <v>1.1397724132655167</v>
      </c>
      <c r="AE200" s="27">
        <v>1.0020647318342752</v>
      </c>
    </row>
    <row r="201" spans="1:31" x14ac:dyDescent="0.2">
      <c r="A201" s="80" t="s">
        <v>410</v>
      </c>
      <c r="B201" s="4" t="s">
        <v>411</v>
      </c>
      <c r="C201" s="27">
        <v>12.445253047426208</v>
      </c>
      <c r="D201" s="27">
        <v>12.154090538852472</v>
      </c>
      <c r="E201" s="27">
        <v>11.999073462528491</v>
      </c>
      <c r="F201" s="27">
        <v>12.051774083961041</v>
      </c>
      <c r="G201" s="27">
        <v>11.990034256087991</v>
      </c>
      <c r="H201" s="27">
        <v>11.707532484169748</v>
      </c>
      <c r="I201" s="27">
        <v>9.9404492812048311</v>
      </c>
      <c r="J201" s="27">
        <v>9.6184700000000003</v>
      </c>
      <c r="K201" s="27">
        <v>9.7593614999999989</v>
      </c>
      <c r="L201" s="27">
        <v>9.9002529999999993</v>
      </c>
      <c r="M201" s="27">
        <v>10.0411445</v>
      </c>
      <c r="N201" s="27">
        <v>10.182036</v>
      </c>
      <c r="O201" s="27">
        <v>10.322927500000002</v>
      </c>
      <c r="P201" s="27">
        <v>10.463819000000001</v>
      </c>
      <c r="Q201" s="27">
        <v>10.604710499999999</v>
      </c>
      <c r="R201" s="27">
        <v>10.745602</v>
      </c>
      <c r="S201" s="27">
        <v>10.8864935</v>
      </c>
      <c r="T201" s="27">
        <v>11.027384999999999</v>
      </c>
      <c r="U201" s="27">
        <v>10.757328349781167</v>
      </c>
      <c r="V201" s="27">
        <v>10.487271699562333</v>
      </c>
      <c r="W201" s="27">
        <v>10.217215049343501</v>
      </c>
      <c r="X201" s="27">
        <v>9.8749249393481389</v>
      </c>
      <c r="Y201" s="27">
        <v>9.5326348293527747</v>
      </c>
      <c r="Z201" s="27">
        <v>9.1903447193574124</v>
      </c>
      <c r="AA201" s="27">
        <v>8.7233446344924914</v>
      </c>
      <c r="AB201" s="27">
        <v>8.2563445496275722</v>
      </c>
      <c r="AC201" s="27">
        <v>8.06217309695419</v>
      </c>
      <c r="AD201" s="27">
        <v>7.8680016442808087</v>
      </c>
      <c r="AE201" s="27">
        <v>7.6738301916074265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3.7133415224673261E-3</v>
      </c>
      <c r="D202" s="21">
        <f t="shared" ref="D202:AE202" si="82">+D203+D204+D205</f>
        <v>3.8177973348249429E-3</v>
      </c>
      <c r="E202" s="21">
        <f t="shared" si="82"/>
        <v>3.8660799259458254E-3</v>
      </c>
      <c r="F202" s="21">
        <f t="shared" si="82"/>
        <v>3.8964275795521164E-3</v>
      </c>
      <c r="G202" s="21">
        <f t="shared" si="82"/>
        <v>4.0336904167318326E-3</v>
      </c>
      <c r="H202" s="21">
        <f t="shared" si="82"/>
        <v>3.9934622383247832E-3</v>
      </c>
      <c r="I202" s="21">
        <f t="shared" si="82"/>
        <v>4.1293109924844702E-3</v>
      </c>
      <c r="J202" s="21">
        <f t="shared" si="82"/>
        <v>4.3455000000000004E-3</v>
      </c>
      <c r="K202" s="21">
        <f t="shared" si="82"/>
        <v>4.2318290478752692E-3</v>
      </c>
      <c r="L202" s="21">
        <f t="shared" si="82"/>
        <v>4.2091020116496831E-3</v>
      </c>
      <c r="M202" s="21">
        <f t="shared" si="82"/>
        <v>3.8227430727817814E-3</v>
      </c>
      <c r="N202" s="21">
        <f t="shared" si="82"/>
        <v>4.312927851819642E-3</v>
      </c>
      <c r="O202" s="21">
        <f t="shared" si="82"/>
        <v>4.1864878192422912E-3</v>
      </c>
      <c r="P202" s="21">
        <f t="shared" si="82"/>
        <v>3.6264771833733182E-3</v>
      </c>
      <c r="Q202" s="21">
        <f t="shared" si="82"/>
        <v>3.3521446038468736E-3</v>
      </c>
      <c r="R202" s="21">
        <f t="shared" si="82"/>
        <v>3.1613633691083636E-3</v>
      </c>
      <c r="S202" s="21">
        <f t="shared" si="82"/>
        <v>2.9702925112034193E-3</v>
      </c>
      <c r="T202" s="21">
        <f t="shared" si="82"/>
        <v>2.5050000000000003E-3</v>
      </c>
      <c r="U202" s="21">
        <f t="shared" si="82"/>
        <v>2.436273739964934E-3</v>
      </c>
      <c r="V202" s="21">
        <f t="shared" si="82"/>
        <v>2.3650460608850695E-3</v>
      </c>
      <c r="W202" s="21">
        <f t="shared" si="82"/>
        <v>2.3685452326911035E-3</v>
      </c>
      <c r="X202" s="21">
        <f t="shared" si="82"/>
        <v>2.448603575265035E-3</v>
      </c>
      <c r="Y202" s="21">
        <f t="shared" si="82"/>
        <v>2.6973848386751486E-3</v>
      </c>
      <c r="Z202" s="21">
        <f t="shared" si="82"/>
        <v>2.4257290566698647E-3</v>
      </c>
      <c r="AA202" s="21">
        <f t="shared" si="82"/>
        <v>2.2569205489587035E-3</v>
      </c>
      <c r="AB202" s="21">
        <f t="shared" si="82"/>
        <v>2.3500816714027892E-3</v>
      </c>
      <c r="AC202" s="21">
        <f t="shared" si="82"/>
        <v>2.3338327180340416E-3</v>
      </c>
      <c r="AD202" s="21">
        <f t="shared" si="82"/>
        <v>2.2561780352757773E-3</v>
      </c>
      <c r="AE202" s="21">
        <f t="shared" si="82"/>
        <v>2.2958081815356852E-3</v>
      </c>
    </row>
    <row r="203" spans="1:31" x14ac:dyDescent="0.2">
      <c r="A203" s="80" t="s">
        <v>414</v>
      </c>
      <c r="B203" s="4" t="s">
        <v>415</v>
      </c>
      <c r="C203" s="27">
        <v>4.9528142479010498E-4</v>
      </c>
      <c r="D203" s="27">
        <v>5.0921362662477844E-4</v>
      </c>
      <c r="E203" s="27">
        <v>5.1565350574126194E-4</v>
      </c>
      <c r="F203" s="27">
        <v>5.1970124253741129E-4</v>
      </c>
      <c r="G203" s="27">
        <v>5.380092094070814E-4</v>
      </c>
      <c r="H203" s="27">
        <v>5.326436190358205E-4</v>
      </c>
      <c r="I203" s="27">
        <v>5.5076297706122077E-4</v>
      </c>
      <c r="J203" s="27">
        <v>5.7959803007705669E-4</v>
      </c>
      <c r="K203" s="27">
        <v>5.6443672299421764E-4</v>
      </c>
      <c r="L203" s="27">
        <v>5.6140541579692397E-4</v>
      </c>
      <c r="M203" s="27">
        <v>5.0987328373605688E-4</v>
      </c>
      <c r="N203" s="27">
        <v>5.7525359263125924E-4</v>
      </c>
      <c r="O203" s="27">
        <v>5.5838915958449542E-4</v>
      </c>
      <c r="P203" s="27">
        <v>4.8369555439018949E-4</v>
      </c>
      <c r="Q203" s="27">
        <v>4.4710537542816333E-4</v>
      </c>
      <c r="R203" s="27">
        <v>4.2165918331445748E-4</v>
      </c>
      <c r="S203" s="27">
        <v>3.9617436158005659E-4</v>
      </c>
      <c r="T203" s="27">
        <v>3.3411415610241105E-4</v>
      </c>
      <c r="U203" s="27">
        <v>3.2494752281950049E-4</v>
      </c>
      <c r="V203" s="27">
        <v>3.1544725300436985E-4</v>
      </c>
      <c r="W203" s="27">
        <v>3.159139687069768E-4</v>
      </c>
      <c r="X203" s="27">
        <v>3.2659206274611728E-4</v>
      </c>
      <c r="Y203" s="27">
        <v>3.5977423515264886E-4</v>
      </c>
      <c r="Z203" s="27">
        <v>3.2354108451191596E-4</v>
      </c>
      <c r="AA203" s="27">
        <v>3.0102559066088924E-4</v>
      </c>
      <c r="AB203" s="27">
        <v>3.1345131912674116E-4</v>
      </c>
      <c r="AC203" s="27">
        <v>3.1128405152500605E-4</v>
      </c>
      <c r="AD203" s="27">
        <v>3.009265549991865E-4</v>
      </c>
      <c r="AE203" s="27">
        <v>3.0621238049772712E-4</v>
      </c>
    </row>
    <row r="204" spans="1:31" x14ac:dyDescent="0.2">
      <c r="A204" s="80" t="s">
        <v>416</v>
      </c>
      <c r="B204" s="4" t="s">
        <v>417</v>
      </c>
      <c r="C204" s="27">
        <v>1.107633563748643E-5</v>
      </c>
      <c r="D204" s="27">
        <v>1.1387911513273504E-5</v>
      </c>
      <c r="E204" s="27">
        <v>1.1531931173589335E-5</v>
      </c>
      <c r="F204" s="27">
        <v>1.1622453630282226E-5</v>
      </c>
      <c r="G204" s="27">
        <v>1.2031887894800395E-5</v>
      </c>
      <c r="H204" s="27">
        <v>1.1911893328336414E-5</v>
      </c>
      <c r="I204" s="27">
        <v>1.2317109597269112E-5</v>
      </c>
      <c r="J204" s="27">
        <v>1.2961968680089484E-5</v>
      </c>
      <c r="K204" s="27">
        <v>1.2622905437360979E-5</v>
      </c>
      <c r="L204" s="27">
        <v>1.2555114128708972E-5</v>
      </c>
      <c r="M204" s="27">
        <v>1.1402663900915082E-5</v>
      </c>
      <c r="N204" s="27">
        <v>1.2864810892825181E-5</v>
      </c>
      <c r="O204" s="27">
        <v>1.2487659416084387E-5</v>
      </c>
      <c r="P204" s="27">
        <v>1.0817232463455088E-5</v>
      </c>
      <c r="Q204" s="27">
        <v>9.9989399070749388E-6</v>
      </c>
      <c r="R204" s="27">
        <v>9.4298683642307641E-6</v>
      </c>
      <c r="S204" s="27">
        <v>8.8599329193241419E-6</v>
      </c>
      <c r="T204" s="27">
        <v>7.4720357941834443E-6</v>
      </c>
      <c r="U204" s="27">
        <v>7.2670357642503615E-6</v>
      </c>
      <c r="V204" s="27">
        <v>7.0545743799703793E-6</v>
      </c>
      <c r="W204" s="27">
        <v>7.0650118797646638E-6</v>
      </c>
      <c r="X204" s="27">
        <v>7.3038137964654276E-6</v>
      </c>
      <c r="Y204" s="27">
        <v>8.0458906448177441E-6</v>
      </c>
      <c r="Z204" s="27">
        <v>7.2355825702307664E-6</v>
      </c>
      <c r="AA204" s="27">
        <v>6.7320523458872582E-6</v>
      </c>
      <c r="AB204" s="27">
        <v>7.0099378714475437E-6</v>
      </c>
      <c r="AC204" s="27">
        <v>6.9614697033081032E-6</v>
      </c>
      <c r="AD204" s="27">
        <v>6.7298375399724915E-6</v>
      </c>
      <c r="AE204" s="27">
        <v>6.8480482670713949E-6</v>
      </c>
    </row>
    <row r="205" spans="1:31" x14ac:dyDescent="0.2">
      <c r="A205" s="80" t="s">
        <v>418</v>
      </c>
      <c r="B205" s="4" t="s">
        <v>419</v>
      </c>
      <c r="C205" s="27">
        <v>3.2069837620397348E-3</v>
      </c>
      <c r="D205" s="27">
        <v>3.2971957966868911E-3</v>
      </c>
      <c r="E205" s="27">
        <v>3.3388944890309739E-3</v>
      </c>
      <c r="F205" s="27">
        <v>3.3651038833844228E-3</v>
      </c>
      <c r="G205" s="27">
        <v>3.4836493194299509E-3</v>
      </c>
      <c r="H205" s="27">
        <v>3.4489067259606261E-3</v>
      </c>
      <c r="I205" s="27">
        <v>3.5662309058259807E-3</v>
      </c>
      <c r="J205" s="27">
        <v>3.7529400012428541E-3</v>
      </c>
      <c r="K205" s="27">
        <v>3.6547694194436907E-3</v>
      </c>
      <c r="L205" s="27">
        <v>3.6351414817240501E-3</v>
      </c>
      <c r="M205" s="27">
        <v>3.3014671251448096E-3</v>
      </c>
      <c r="N205" s="27">
        <v>3.7248094482955577E-3</v>
      </c>
      <c r="O205" s="27">
        <v>3.6156110002417111E-3</v>
      </c>
      <c r="P205" s="27">
        <v>3.1319643965196735E-3</v>
      </c>
      <c r="Q205" s="27">
        <v>2.8950402885116354E-3</v>
      </c>
      <c r="R205" s="27">
        <v>2.7302743174296754E-3</v>
      </c>
      <c r="S205" s="27">
        <v>2.5652582167040383E-3</v>
      </c>
      <c r="T205" s="27">
        <v>2.1634138081034057E-3</v>
      </c>
      <c r="U205" s="27">
        <v>2.1040591813811832E-3</v>
      </c>
      <c r="V205" s="27">
        <v>2.0425442335007295E-3</v>
      </c>
      <c r="W205" s="27">
        <v>2.0455662521043621E-3</v>
      </c>
      <c r="X205" s="27">
        <v>2.1147076987224523E-3</v>
      </c>
      <c r="Y205" s="27">
        <v>2.3295647128776819E-3</v>
      </c>
      <c r="Z205" s="27">
        <v>2.0949523895877182E-3</v>
      </c>
      <c r="AA205" s="27">
        <v>1.9491629059519271E-3</v>
      </c>
      <c r="AB205" s="27">
        <v>2.0296204144046007E-3</v>
      </c>
      <c r="AC205" s="27">
        <v>2.0155871968057276E-3</v>
      </c>
      <c r="AD205" s="27">
        <v>1.9485216427366184E-3</v>
      </c>
      <c r="AE205" s="27">
        <v>1.9827477527708868E-3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0.18152649911125737</v>
      </c>
      <c r="D206" s="21">
        <f t="shared" ref="D206:AE206" si="84">+D207+D208+D209+D210+D211+D212+D213</f>
        <v>0.1784894454904542</v>
      </c>
      <c r="E206" s="21">
        <f t="shared" si="84"/>
        <v>0.17485314236339694</v>
      </c>
      <c r="F206" s="21">
        <f t="shared" si="84"/>
        <v>0.17709665490454246</v>
      </c>
      <c r="G206" s="21">
        <f t="shared" si="84"/>
        <v>0.18442508120473997</v>
      </c>
      <c r="H206" s="21">
        <f t="shared" si="84"/>
        <v>0.17577864246214614</v>
      </c>
      <c r="I206" s="21">
        <f t="shared" si="84"/>
        <v>0.18348454473337725</v>
      </c>
      <c r="J206" s="21">
        <f t="shared" si="84"/>
        <v>0.22412099999999999</v>
      </c>
      <c r="K206" s="21">
        <f t="shared" si="84"/>
        <v>0.22154669999999999</v>
      </c>
      <c r="L206" s="21">
        <f t="shared" si="84"/>
        <v>0.21897240000000001</v>
      </c>
      <c r="M206" s="21">
        <f t="shared" si="84"/>
        <v>0.21639810000000001</v>
      </c>
      <c r="N206" s="21">
        <f t="shared" si="84"/>
        <v>0.21382380000000001</v>
      </c>
      <c r="O206" s="21">
        <f t="shared" si="84"/>
        <v>0.21124950000000001</v>
      </c>
      <c r="P206" s="21">
        <f t="shared" si="84"/>
        <v>0.20867520000000001</v>
      </c>
      <c r="Q206" s="21">
        <f t="shared" si="84"/>
        <v>0.2061009</v>
      </c>
      <c r="R206" s="21">
        <f t="shared" si="84"/>
        <v>0.2035266</v>
      </c>
      <c r="S206" s="21">
        <f t="shared" si="84"/>
        <v>0.20095229999999997</v>
      </c>
      <c r="T206" s="21">
        <f t="shared" si="84"/>
        <v>0.198378</v>
      </c>
      <c r="U206" s="21">
        <f t="shared" si="84"/>
        <v>0.19565522249108891</v>
      </c>
      <c r="V206" s="21">
        <f t="shared" si="84"/>
        <v>0.19293244498217782</v>
      </c>
      <c r="W206" s="21">
        <f t="shared" si="84"/>
        <v>0.19020966747326679</v>
      </c>
      <c r="X206" s="21">
        <f t="shared" si="84"/>
        <v>0.18739848510384813</v>
      </c>
      <c r="Y206" s="21">
        <f t="shared" si="84"/>
        <v>0.18458730273442944</v>
      </c>
      <c r="Z206" s="21">
        <f t="shared" si="84"/>
        <v>0.18177612036501081</v>
      </c>
      <c r="AA206" s="21">
        <f t="shared" si="84"/>
        <v>0.17901609406304347</v>
      </c>
      <c r="AB206" s="21">
        <f t="shared" si="84"/>
        <v>0.17625606776107614</v>
      </c>
      <c r="AC206" s="21">
        <f t="shared" si="84"/>
        <v>0.17354027650123346</v>
      </c>
      <c r="AD206" s="21">
        <f t="shared" si="84"/>
        <v>0.17082448524139074</v>
      </c>
      <c r="AE206" s="21">
        <f t="shared" si="84"/>
        <v>0.16810869398154807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3.1224999999999992E-4</v>
      </c>
      <c r="D208" s="27">
        <v>3.3549999999999997E-4</v>
      </c>
      <c r="E208" s="27">
        <v>3.5874999999999997E-4</v>
      </c>
      <c r="F208" s="27">
        <v>3.8199999999999996E-4</v>
      </c>
      <c r="G208" s="27">
        <v>4.0525000000000007E-4</v>
      </c>
      <c r="H208" s="27">
        <v>4.2850000000000001E-4</v>
      </c>
      <c r="I208" s="27">
        <v>4.5175E-4</v>
      </c>
      <c r="J208" s="27">
        <v>4.75E-4</v>
      </c>
      <c r="K208" s="27">
        <v>5.0650000000000001E-4</v>
      </c>
      <c r="L208" s="27">
        <v>5.3799999999999996E-4</v>
      </c>
      <c r="M208" s="27">
        <v>5.6950000000000002E-4</v>
      </c>
      <c r="N208" s="27">
        <v>6.0099999999999997E-4</v>
      </c>
      <c r="O208" s="27">
        <v>6.3249999999999982E-4</v>
      </c>
      <c r="P208" s="27">
        <v>6.6399999999999988E-4</v>
      </c>
      <c r="Q208" s="27">
        <v>6.9549999999999994E-4</v>
      </c>
      <c r="R208" s="27">
        <v>7.27E-4</v>
      </c>
      <c r="S208" s="27">
        <v>7.5849999999999995E-4</v>
      </c>
      <c r="T208" s="27">
        <v>7.9000000000000001E-4</v>
      </c>
      <c r="U208" s="27">
        <v>7.9702249108891301E-4</v>
      </c>
      <c r="V208" s="27">
        <v>8.0404498217782612E-4</v>
      </c>
      <c r="W208" s="27">
        <v>8.1106747326673933E-4</v>
      </c>
      <c r="X208" s="27">
        <v>7.2968510384807195E-4</v>
      </c>
      <c r="Y208" s="27">
        <v>6.4830273442940457E-4</v>
      </c>
      <c r="Z208" s="27">
        <v>5.669203650107374E-4</v>
      </c>
      <c r="AA208" s="27">
        <v>5.3669406304339645E-4</v>
      </c>
      <c r="AB208" s="27">
        <v>5.064677610760554E-4</v>
      </c>
      <c r="AC208" s="27">
        <v>5.2047650123335188E-4</v>
      </c>
      <c r="AD208" s="27">
        <v>5.3448524139064826E-4</v>
      </c>
      <c r="AE208" s="27">
        <v>5.4849398154794464E-4</v>
      </c>
    </row>
    <row r="209" spans="1:31" x14ac:dyDescent="0.2">
      <c r="A209" s="80" t="s">
        <v>426</v>
      </c>
      <c r="B209" s="4" t="s">
        <v>427</v>
      </c>
      <c r="C209" s="27">
        <v>0.17690664911125739</v>
      </c>
      <c r="D209" s="27">
        <v>0.17352114549045422</v>
      </c>
      <c r="E209" s="27">
        <v>0.16953639236339696</v>
      </c>
      <c r="F209" s="27">
        <v>0.17143145490454248</v>
      </c>
      <c r="G209" s="27">
        <v>0.17841143120473996</v>
      </c>
      <c r="H209" s="27">
        <v>0.16941654246214613</v>
      </c>
      <c r="I209" s="27">
        <v>0.17677399473337724</v>
      </c>
      <c r="J209" s="27">
        <v>0.21706199999999998</v>
      </c>
      <c r="K209" s="27">
        <v>0.21380759999999999</v>
      </c>
      <c r="L209" s="27">
        <v>0.2105532</v>
      </c>
      <c r="M209" s="27">
        <v>0.20729880000000003</v>
      </c>
      <c r="N209" s="27">
        <v>0.20404440000000001</v>
      </c>
      <c r="O209" s="27">
        <v>0.20079</v>
      </c>
      <c r="P209" s="27">
        <v>0.19753560000000001</v>
      </c>
      <c r="Q209" s="27">
        <v>0.19428120000000001</v>
      </c>
      <c r="R209" s="27">
        <v>0.1910268</v>
      </c>
      <c r="S209" s="27">
        <v>0.18777239999999998</v>
      </c>
      <c r="T209" s="27">
        <v>0.18451799999999999</v>
      </c>
      <c r="U209" s="27">
        <v>0.1812636</v>
      </c>
      <c r="V209" s="27">
        <v>0.17800920000000001</v>
      </c>
      <c r="W209" s="27">
        <v>0.17475480000000004</v>
      </c>
      <c r="X209" s="27">
        <v>0.17150040000000005</v>
      </c>
      <c r="Y209" s="27">
        <v>0.16824600000000006</v>
      </c>
      <c r="Z209" s="27">
        <v>0.1649916000000001</v>
      </c>
      <c r="AA209" s="27">
        <v>0.16173720000000008</v>
      </c>
      <c r="AB209" s="27">
        <v>0.15848280000000009</v>
      </c>
      <c r="AC209" s="27">
        <v>0.1552284000000001</v>
      </c>
      <c r="AD209" s="27">
        <v>0.15197400000000011</v>
      </c>
      <c r="AE209" s="27">
        <v>0.14871960000000015</v>
      </c>
    </row>
    <row r="210" spans="1:31" x14ac:dyDescent="0.2">
      <c r="A210" s="80" t="s">
        <v>428</v>
      </c>
      <c r="B210" s="4" t="s">
        <v>429</v>
      </c>
      <c r="C210" s="27">
        <v>2.7999999999999989E-5</v>
      </c>
      <c r="D210" s="27">
        <v>2.3999999999999987E-5</v>
      </c>
      <c r="E210" s="27">
        <v>1.9999999999999991E-5</v>
      </c>
      <c r="F210" s="27">
        <v>1.5999999999999992E-5</v>
      </c>
      <c r="G210" s="27">
        <v>1.1999999999999992E-5</v>
      </c>
      <c r="H210" s="27">
        <v>7.9999999999999962E-6</v>
      </c>
      <c r="I210" s="27">
        <v>3.9999999999999981E-6</v>
      </c>
      <c r="J210" s="27">
        <v>0</v>
      </c>
      <c r="K210" s="27">
        <v>4.9999999999999996E-6</v>
      </c>
      <c r="L210" s="27">
        <v>9.9999999999999991E-6</v>
      </c>
      <c r="M210" s="27">
        <v>1.4999999999999999E-5</v>
      </c>
      <c r="N210" s="27">
        <v>1.9999999999999998E-5</v>
      </c>
      <c r="O210" s="27">
        <v>2.4999999999999998E-5</v>
      </c>
      <c r="P210" s="27">
        <v>2.9999999999999997E-5</v>
      </c>
      <c r="Q210" s="27">
        <v>3.4999999999999997E-5</v>
      </c>
      <c r="R210" s="27">
        <v>3.9999999999999996E-5</v>
      </c>
      <c r="S210" s="27">
        <v>4.4999999999999996E-5</v>
      </c>
      <c r="T210" s="27">
        <v>4.9999999999999996E-5</v>
      </c>
      <c r="U210" s="27">
        <v>5.4999999999999995E-5</v>
      </c>
      <c r="V210" s="27">
        <v>5.9999999999999995E-5</v>
      </c>
      <c r="W210" s="27">
        <v>6.4999999999999994E-5</v>
      </c>
      <c r="X210" s="27">
        <v>6.9999999999999994E-5</v>
      </c>
      <c r="Y210" s="27">
        <v>7.4999999999999993E-5</v>
      </c>
      <c r="Z210" s="27">
        <v>7.9999999999999993E-5</v>
      </c>
      <c r="AA210" s="27">
        <v>8.4999999999999993E-5</v>
      </c>
      <c r="AB210" s="27">
        <v>8.9999999999999992E-5</v>
      </c>
      <c r="AC210" s="27">
        <v>9.4999999999999992E-5</v>
      </c>
      <c r="AD210" s="27">
        <v>9.9999999999999991E-5</v>
      </c>
      <c r="AE210" s="27">
        <v>1.0499999999999999E-4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4.2795999999999989E-3</v>
      </c>
      <c r="D212" s="27">
        <v>4.6087999999999988E-3</v>
      </c>
      <c r="E212" s="27">
        <v>4.9379999999999988E-3</v>
      </c>
      <c r="F212" s="27">
        <v>5.2671999999999988E-3</v>
      </c>
      <c r="G212" s="27">
        <v>5.5963999999999996E-3</v>
      </c>
      <c r="H212" s="27">
        <v>5.9255999999999996E-3</v>
      </c>
      <c r="I212" s="27">
        <v>6.2547999999999987E-3</v>
      </c>
      <c r="J212" s="27">
        <v>6.5839999999999996E-3</v>
      </c>
      <c r="K212" s="27">
        <v>6.9335999999999998E-3</v>
      </c>
      <c r="L212" s="27">
        <v>7.2832000000000001E-3</v>
      </c>
      <c r="M212" s="27">
        <v>7.6328000000000003E-3</v>
      </c>
      <c r="N212" s="27">
        <v>7.9824000000000006E-3</v>
      </c>
      <c r="O212" s="27">
        <v>8.3319999999999991E-3</v>
      </c>
      <c r="P212" s="27">
        <v>8.6815999999999994E-3</v>
      </c>
      <c r="Q212" s="27">
        <v>9.0311999999999996E-3</v>
      </c>
      <c r="R212" s="27">
        <v>9.3807999999999999E-3</v>
      </c>
      <c r="S212" s="27">
        <v>9.7304000000000002E-3</v>
      </c>
      <c r="T212" s="27">
        <v>1.0079999999999999E-2</v>
      </c>
      <c r="U212" s="27">
        <v>1.0429599999999997E-2</v>
      </c>
      <c r="V212" s="27">
        <v>1.0779199999999997E-2</v>
      </c>
      <c r="W212" s="27">
        <v>1.1128799999999996E-2</v>
      </c>
      <c r="X212" s="27">
        <v>1.1478399999999995E-2</v>
      </c>
      <c r="Y212" s="27">
        <v>1.1827999999999993E-2</v>
      </c>
      <c r="Z212" s="27">
        <v>1.2177599999999992E-2</v>
      </c>
      <c r="AA212" s="27">
        <v>1.252719999999999E-2</v>
      </c>
      <c r="AB212" s="27">
        <v>1.2876799999999989E-2</v>
      </c>
      <c r="AC212" s="27">
        <v>1.3226399999999987E-2</v>
      </c>
      <c r="AD212" s="27">
        <v>1.3575999999999986E-2</v>
      </c>
      <c r="AE212" s="27">
        <v>1.3925599999999984E-2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0</v>
      </c>
      <c r="D213" s="21">
        <f t="shared" ref="D213:AE213" si="86">+D214+D215</f>
        <v>0</v>
      </c>
      <c r="E213" s="21">
        <f t="shared" si="86"/>
        <v>0</v>
      </c>
      <c r="F213" s="21">
        <f t="shared" si="86"/>
        <v>0</v>
      </c>
      <c r="G213" s="21">
        <f t="shared" si="86"/>
        <v>0</v>
      </c>
      <c r="H213" s="21">
        <f t="shared" si="86"/>
        <v>0</v>
      </c>
      <c r="I213" s="21">
        <f t="shared" si="86"/>
        <v>0</v>
      </c>
      <c r="J213" s="21">
        <f t="shared" si="86"/>
        <v>0</v>
      </c>
      <c r="K213" s="21">
        <f t="shared" si="86"/>
        <v>2.9399999999999999E-4</v>
      </c>
      <c r="L213" s="21">
        <f t="shared" si="86"/>
        <v>5.8799999999999998E-4</v>
      </c>
      <c r="M213" s="21">
        <f t="shared" si="86"/>
        <v>8.8199999999999997E-4</v>
      </c>
      <c r="N213" s="21">
        <f t="shared" si="86"/>
        <v>1.176E-3</v>
      </c>
      <c r="O213" s="21">
        <f t="shared" si="86"/>
        <v>1.47E-3</v>
      </c>
      <c r="P213" s="21">
        <f t="shared" si="86"/>
        <v>1.7639999999999999E-3</v>
      </c>
      <c r="Q213" s="21">
        <f t="shared" si="86"/>
        <v>2.0579999999999999E-3</v>
      </c>
      <c r="R213" s="21">
        <f t="shared" si="86"/>
        <v>2.3519999999999999E-3</v>
      </c>
      <c r="S213" s="21">
        <f t="shared" si="86"/>
        <v>2.6459999999999999E-3</v>
      </c>
      <c r="T213" s="21">
        <f t="shared" si="86"/>
        <v>2.9399999999999999E-3</v>
      </c>
      <c r="U213" s="21">
        <f t="shared" si="86"/>
        <v>3.1099999999999999E-3</v>
      </c>
      <c r="V213" s="21">
        <f t="shared" si="86"/>
        <v>3.2799999999999999E-3</v>
      </c>
      <c r="W213" s="21">
        <f t="shared" si="86"/>
        <v>3.4499999999999999E-3</v>
      </c>
      <c r="X213" s="21">
        <f t="shared" si="86"/>
        <v>3.62E-3</v>
      </c>
      <c r="Y213" s="21">
        <f t="shared" si="86"/>
        <v>3.79E-3</v>
      </c>
      <c r="Z213" s="21">
        <f t="shared" si="86"/>
        <v>3.96E-3</v>
      </c>
      <c r="AA213" s="21">
        <f t="shared" si="86"/>
        <v>4.13E-3</v>
      </c>
      <c r="AB213" s="21">
        <f t="shared" si="86"/>
        <v>4.3E-3</v>
      </c>
      <c r="AC213" s="21">
        <f t="shared" si="86"/>
        <v>4.47E-3</v>
      </c>
      <c r="AD213" s="21">
        <f t="shared" si="86"/>
        <v>4.64E-3</v>
      </c>
      <c r="AE213" s="21">
        <f t="shared" si="86"/>
        <v>4.81E-3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2.9399999999999999E-4</v>
      </c>
      <c r="L214" s="27">
        <v>5.8799999999999998E-4</v>
      </c>
      <c r="M214" s="27">
        <v>8.8199999999999997E-4</v>
      </c>
      <c r="N214" s="27">
        <v>1.176E-3</v>
      </c>
      <c r="O214" s="27">
        <v>1.47E-3</v>
      </c>
      <c r="P214" s="27">
        <v>1.7639999999999999E-3</v>
      </c>
      <c r="Q214" s="27">
        <v>2.0579999999999999E-3</v>
      </c>
      <c r="R214" s="27">
        <v>2.3519999999999999E-3</v>
      </c>
      <c r="S214" s="27">
        <v>2.6459999999999999E-3</v>
      </c>
      <c r="T214" s="27">
        <v>2.9399999999999999E-3</v>
      </c>
      <c r="U214" s="27">
        <v>3.1099999999999999E-3</v>
      </c>
      <c r="V214" s="27">
        <v>3.2799999999999999E-3</v>
      </c>
      <c r="W214" s="27">
        <v>3.4499999999999999E-3</v>
      </c>
      <c r="X214" s="27">
        <v>3.62E-3</v>
      </c>
      <c r="Y214" s="27">
        <v>3.79E-3</v>
      </c>
      <c r="Z214" s="27">
        <v>3.96E-3</v>
      </c>
      <c r="AA214" s="27">
        <v>4.13E-3</v>
      </c>
      <c r="AB214" s="27">
        <v>4.3E-3</v>
      </c>
      <c r="AC214" s="27">
        <v>4.47E-3</v>
      </c>
      <c r="AD214" s="27">
        <v>4.64E-3</v>
      </c>
      <c r="AE214" s="27">
        <v>4.81E-3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0.59335685153131479</v>
      </c>
      <c r="D216" s="21">
        <f t="shared" ref="D216:AE216" si="88">+D217+D225+D226+D230+D240</f>
        <v>0.58935514566045266</v>
      </c>
      <c r="E216" s="21">
        <f t="shared" si="88"/>
        <v>0.58813168155715201</v>
      </c>
      <c r="F216" s="21">
        <f t="shared" si="88"/>
        <v>0.59856962582033013</v>
      </c>
      <c r="G216" s="21">
        <f t="shared" si="88"/>
        <v>0.60632337539464209</v>
      </c>
      <c r="H216" s="21">
        <f t="shared" si="88"/>
        <v>0.59779208229038905</v>
      </c>
      <c r="I216" s="21">
        <f t="shared" si="88"/>
        <v>0.55191470304257662</v>
      </c>
      <c r="J216" s="21">
        <f t="shared" si="88"/>
        <v>0.55673164831408084</v>
      </c>
      <c r="K216" s="21">
        <f t="shared" si="88"/>
        <v>0.56058226767356945</v>
      </c>
      <c r="L216" s="21">
        <f t="shared" si="88"/>
        <v>0.56553552955323361</v>
      </c>
      <c r="M216" s="21">
        <f t="shared" si="88"/>
        <v>0.56608666886781589</v>
      </c>
      <c r="N216" s="21">
        <f t="shared" si="88"/>
        <v>0.5554461560824423</v>
      </c>
      <c r="O216" s="21">
        <f t="shared" si="88"/>
        <v>0.55979867959820351</v>
      </c>
      <c r="P216" s="21">
        <f t="shared" si="88"/>
        <v>0.56109450712138997</v>
      </c>
      <c r="Q216" s="21">
        <f t="shared" si="88"/>
        <v>0.56859903954682933</v>
      </c>
      <c r="R216" s="21">
        <f t="shared" si="88"/>
        <v>0.57287904649689703</v>
      </c>
      <c r="S216" s="21">
        <f t="shared" si="88"/>
        <v>0.57618227938254329</v>
      </c>
      <c r="T216" s="21">
        <f t="shared" si="88"/>
        <v>0.57883006876844345</v>
      </c>
      <c r="U216" s="21">
        <f t="shared" si="88"/>
        <v>0.55829039826212168</v>
      </c>
      <c r="V216" s="21">
        <f t="shared" si="88"/>
        <v>0.53765859896866242</v>
      </c>
      <c r="W216" s="21">
        <f t="shared" si="88"/>
        <v>0.5178307589644795</v>
      </c>
      <c r="X216" s="21">
        <f t="shared" si="88"/>
        <v>0.49651932460369919</v>
      </c>
      <c r="Y216" s="21">
        <f t="shared" si="88"/>
        <v>0.47330196012135201</v>
      </c>
      <c r="Z216" s="21">
        <f t="shared" si="88"/>
        <v>0.4454360891862062</v>
      </c>
      <c r="AA216" s="21">
        <f t="shared" si="88"/>
        <v>0.45630907453198449</v>
      </c>
      <c r="AB216" s="21">
        <f t="shared" si="88"/>
        <v>0.46964646037094016</v>
      </c>
      <c r="AC216" s="21">
        <f t="shared" si="88"/>
        <v>0.4434513010878619</v>
      </c>
      <c r="AD216" s="21">
        <f t="shared" si="88"/>
        <v>0.41679321280971254</v>
      </c>
      <c r="AE216" s="21">
        <f t="shared" si="88"/>
        <v>0.39117296780446248</v>
      </c>
    </row>
    <row r="217" spans="1:31" x14ac:dyDescent="0.2">
      <c r="A217" s="80" t="s">
        <v>441</v>
      </c>
      <c r="B217" s="4" t="s">
        <v>395</v>
      </c>
      <c r="C217" s="21">
        <f>+C218+C219</f>
        <v>0.1562236763456942</v>
      </c>
      <c r="D217" s="21">
        <f t="shared" ref="D217:AE217" si="89">+D218+D219</f>
        <v>0.16004814860049016</v>
      </c>
      <c r="E217" s="21">
        <f t="shared" si="89"/>
        <v>0.16330167978872923</v>
      </c>
      <c r="F217" s="21">
        <f t="shared" si="89"/>
        <v>0.1716666674552082</v>
      </c>
      <c r="G217" s="21">
        <f t="shared" si="89"/>
        <v>0.17902202196466971</v>
      </c>
      <c r="H217" s="21">
        <f t="shared" si="89"/>
        <v>0.18032112019443977</v>
      </c>
      <c r="I217" s="21">
        <f t="shared" si="89"/>
        <v>0.1851883875844379</v>
      </c>
      <c r="J217" s="21">
        <f t="shared" si="89"/>
        <v>0.19342313851323217</v>
      </c>
      <c r="K217" s="21">
        <f t="shared" si="89"/>
        <v>0.19466786301745745</v>
      </c>
      <c r="L217" s="21">
        <f t="shared" si="89"/>
        <v>0.1959133744474329</v>
      </c>
      <c r="M217" s="21">
        <f t="shared" si="89"/>
        <v>0.19716244391532947</v>
      </c>
      <c r="N217" s="21">
        <f t="shared" si="89"/>
        <v>0.19844045218342976</v>
      </c>
      <c r="O217" s="21">
        <f t="shared" si="89"/>
        <v>0.19970149791653097</v>
      </c>
      <c r="P217" s="21">
        <f t="shared" si="89"/>
        <v>0.20096329533580118</v>
      </c>
      <c r="Q217" s="21">
        <f t="shared" si="89"/>
        <v>0.202259376186193</v>
      </c>
      <c r="R217" s="21">
        <f t="shared" si="89"/>
        <v>0.20355600121886699</v>
      </c>
      <c r="S217" s="21">
        <f t="shared" si="89"/>
        <v>0.20487482950659108</v>
      </c>
      <c r="T217" s="21">
        <f t="shared" si="89"/>
        <v>0.20619086522791397</v>
      </c>
      <c r="U217" s="21">
        <f t="shared" si="89"/>
        <v>0.19458606878981222</v>
      </c>
      <c r="V217" s="21">
        <f t="shared" si="89"/>
        <v>0.18291126061601723</v>
      </c>
      <c r="W217" s="21">
        <f t="shared" si="89"/>
        <v>0.17137969172588693</v>
      </c>
      <c r="X217" s="21">
        <f t="shared" si="89"/>
        <v>0.15984126548986635</v>
      </c>
      <c r="Y217" s="21">
        <f t="shared" si="89"/>
        <v>0.14490637951883484</v>
      </c>
      <c r="Z217" s="21">
        <f t="shared" si="89"/>
        <v>0.12990732317654138</v>
      </c>
      <c r="AA217" s="21">
        <f t="shared" si="89"/>
        <v>0.15650109529362854</v>
      </c>
      <c r="AB217" s="21">
        <f t="shared" si="89"/>
        <v>0.18320509063146534</v>
      </c>
      <c r="AC217" s="21">
        <f t="shared" si="89"/>
        <v>0.1631578964847743</v>
      </c>
      <c r="AD217" s="21">
        <f t="shared" si="89"/>
        <v>0.14319671810170453</v>
      </c>
      <c r="AE217" s="21">
        <f t="shared" si="89"/>
        <v>0.12323553971863481</v>
      </c>
    </row>
    <row r="218" spans="1:31" x14ac:dyDescent="0.2">
      <c r="A218" s="80" t="s">
        <v>442</v>
      </c>
      <c r="B218" s="4" t="s">
        <v>397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2.1505732174663161E-4</v>
      </c>
      <c r="L218" s="27">
        <v>4.2704235850533505E-4</v>
      </c>
      <c r="M218" s="27">
        <v>6.3876026142236752E-4</v>
      </c>
      <c r="N218" s="27">
        <v>8.7562528185082446E-4</v>
      </c>
      <c r="O218" s="27">
        <v>1.0917690397357778E-3</v>
      </c>
      <c r="P218" s="27">
        <v>1.3049381926533558E-3</v>
      </c>
      <c r="Q218" s="27">
        <v>1.5486964176626642E-3</v>
      </c>
      <c r="R218" s="27">
        <v>1.7893359074758364E-3</v>
      </c>
      <c r="S218" s="27">
        <v>2.048546698960861E-3</v>
      </c>
      <c r="T218" s="27">
        <v>2.3013634698171182E-3</v>
      </c>
      <c r="U218" s="27">
        <v>2.2957401626604707E-3</v>
      </c>
      <c r="V218" s="27">
        <v>2.1981210099526059E-3</v>
      </c>
      <c r="W218" s="27">
        <v>2.2219998924695394E-3</v>
      </c>
      <c r="X218" s="27">
        <v>2.2175203601944352E-3</v>
      </c>
      <c r="Y218" s="27">
        <v>2.085339711712608E-3</v>
      </c>
      <c r="Z218" s="27">
        <v>1.9696013764036878E-3</v>
      </c>
      <c r="AA218" s="27">
        <v>2.0210741850489903E-3</v>
      </c>
      <c r="AB218" s="27">
        <v>2.0456326603117809E-3</v>
      </c>
      <c r="AC218" s="27">
        <v>1.8730408428539907E-3</v>
      </c>
      <c r="AD218" s="27">
        <v>1.7125883118670508E-3</v>
      </c>
      <c r="AE218" s="27">
        <v>1.5521357808801104E-3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0.1562236763456942</v>
      </c>
      <c r="D219" s="21">
        <f t="shared" ref="D219:AE219" si="91">+D220+D221+D222+D223+D224</f>
        <v>0.16004814860049016</v>
      </c>
      <c r="E219" s="21">
        <f t="shared" si="91"/>
        <v>0.16330167978872923</v>
      </c>
      <c r="F219" s="21">
        <f t="shared" si="91"/>
        <v>0.1716666674552082</v>
      </c>
      <c r="G219" s="21">
        <f t="shared" si="91"/>
        <v>0.17902202196466971</v>
      </c>
      <c r="H219" s="21">
        <f t="shared" si="91"/>
        <v>0.18032112019443977</v>
      </c>
      <c r="I219" s="21">
        <f t="shared" si="91"/>
        <v>0.1851883875844379</v>
      </c>
      <c r="J219" s="21">
        <f t="shared" si="91"/>
        <v>0.19342313851323217</v>
      </c>
      <c r="K219" s="21">
        <f t="shared" si="91"/>
        <v>0.19445280569571083</v>
      </c>
      <c r="L219" s="21">
        <f t="shared" si="91"/>
        <v>0.19548633208892757</v>
      </c>
      <c r="M219" s="21">
        <f t="shared" si="91"/>
        <v>0.1965236836539071</v>
      </c>
      <c r="N219" s="21">
        <f t="shared" si="91"/>
        <v>0.19756482690157895</v>
      </c>
      <c r="O219" s="21">
        <f t="shared" si="91"/>
        <v>0.19860972887679518</v>
      </c>
      <c r="P219" s="21">
        <f t="shared" si="91"/>
        <v>0.19965835714314784</v>
      </c>
      <c r="Q219" s="21">
        <f t="shared" si="91"/>
        <v>0.20071067976853033</v>
      </c>
      <c r="R219" s="21">
        <f t="shared" si="91"/>
        <v>0.20176666531139115</v>
      </c>
      <c r="S219" s="21">
        <f t="shared" si="91"/>
        <v>0.20282628280763021</v>
      </c>
      <c r="T219" s="21">
        <f t="shared" si="91"/>
        <v>0.20388950175809684</v>
      </c>
      <c r="U219" s="21">
        <f t="shared" si="91"/>
        <v>0.19229032862715176</v>
      </c>
      <c r="V219" s="21">
        <f t="shared" si="91"/>
        <v>0.18071313960606461</v>
      </c>
      <c r="W219" s="21">
        <f t="shared" si="91"/>
        <v>0.16915769183341739</v>
      </c>
      <c r="X219" s="21">
        <f t="shared" si="91"/>
        <v>0.15762374512967192</v>
      </c>
      <c r="Y219" s="21">
        <f t="shared" si="91"/>
        <v>0.14282103980712224</v>
      </c>
      <c r="Z219" s="21">
        <f t="shared" si="91"/>
        <v>0.12793772180013768</v>
      </c>
      <c r="AA219" s="21">
        <f t="shared" si="91"/>
        <v>0.15448002110857956</v>
      </c>
      <c r="AB219" s="21">
        <f t="shared" si="91"/>
        <v>0.18115945797115357</v>
      </c>
      <c r="AC219" s="21">
        <f t="shared" si="91"/>
        <v>0.1612848556419203</v>
      </c>
      <c r="AD219" s="21">
        <f t="shared" si="91"/>
        <v>0.14148412978983749</v>
      </c>
      <c r="AE219" s="21">
        <f t="shared" si="91"/>
        <v>0.1216834039377547</v>
      </c>
    </row>
    <row r="220" spans="1:31" x14ac:dyDescent="0.2">
      <c r="A220" s="80" t="s">
        <v>444</v>
      </c>
      <c r="B220" s="4" t="s">
        <v>401</v>
      </c>
      <c r="C220" s="27">
        <v>5.1357792173775403E-2</v>
      </c>
      <c r="D220" s="27">
        <v>5.1225454192070821E-2</v>
      </c>
      <c r="E220" s="27">
        <v>5.3089828191952564E-2</v>
      </c>
      <c r="F220" s="27">
        <v>5.4755559884537897E-2</v>
      </c>
      <c r="G220" s="27">
        <v>5.6283833789675164E-2</v>
      </c>
      <c r="H220" s="27">
        <v>5.6939388529028252E-2</v>
      </c>
      <c r="I220" s="27">
        <v>5.7899852371069434E-2</v>
      </c>
      <c r="J220" s="27">
        <v>6.2635606032637528E-2</v>
      </c>
      <c r="K220" s="27">
        <v>6.2139087827054587E-2</v>
      </c>
      <c r="L220" s="27">
        <v>6.1645515646084365E-2</v>
      </c>
      <c r="M220" s="27">
        <v>6.1154867880953138E-2</v>
      </c>
      <c r="N220" s="27">
        <v>6.0667123197484109E-2</v>
      </c>
      <c r="O220" s="27">
        <v>6.0182260532061611E-2</v>
      </c>
      <c r="P220" s="27">
        <v>5.970025908766835E-2</v>
      </c>
      <c r="Q220" s="27">
        <v>5.9221098329993817E-2</v>
      </c>
      <c r="R220" s="27">
        <v>5.8744757983613102E-2</v>
      </c>
      <c r="S220" s="27">
        <v>5.8271218028233311E-2</v>
      </c>
      <c r="T220" s="27">
        <v>5.7800458695008092E-2</v>
      </c>
      <c r="U220" s="27">
        <v>5.6074097626036323E-2</v>
      </c>
      <c r="V220" s="27">
        <v>5.4373653289518438E-2</v>
      </c>
      <c r="W220" s="27">
        <v>5.2698851212114921E-2</v>
      </c>
      <c r="X220" s="27">
        <v>5.1049419926532405E-2</v>
      </c>
      <c r="Y220" s="27">
        <v>4.9181734456415521E-2</v>
      </c>
      <c r="Z220" s="27">
        <v>4.7343401898384818E-2</v>
      </c>
      <c r="AA220" s="27">
        <v>4.6903353511033294E-2</v>
      </c>
      <c r="AB220" s="27">
        <v>4.6466525400194553E-2</v>
      </c>
      <c r="AC220" s="27">
        <v>4.2400566465684256E-2</v>
      </c>
      <c r="AD220" s="27">
        <v>3.876835618545741E-2</v>
      </c>
      <c r="AE220" s="27">
        <v>3.5136145905230579E-2</v>
      </c>
    </row>
    <row r="221" spans="1:31" x14ac:dyDescent="0.2">
      <c r="A221" s="80" t="s">
        <v>445</v>
      </c>
      <c r="B221" s="4" t="s">
        <v>403</v>
      </c>
      <c r="C221" s="27">
        <v>1.6298296388720258E-2</v>
      </c>
      <c r="D221" s="27">
        <v>1.7217968952301127E-2</v>
      </c>
      <c r="E221" s="27">
        <v>1.7298016212473063E-2</v>
      </c>
      <c r="F221" s="27">
        <v>1.8003869608733791E-2</v>
      </c>
      <c r="G221" s="27">
        <v>1.922394821134462E-2</v>
      </c>
      <c r="H221" s="27">
        <v>1.9805851536535572E-2</v>
      </c>
      <c r="I221" s="27">
        <v>1.986813232577276E-2</v>
      </c>
      <c r="J221" s="27">
        <v>2.0696343743823783E-2</v>
      </c>
      <c r="K221" s="27">
        <v>2.0673841870293395E-2</v>
      </c>
      <c r="L221" s="27">
        <v>2.0648574940561212E-2</v>
      </c>
      <c r="M221" s="27">
        <v>2.0620531901282439E-2</v>
      </c>
      <c r="N221" s="27">
        <v>2.0589701970953035E-2</v>
      </c>
      <c r="O221" s="27">
        <v>2.0556074628130354E-2</v>
      </c>
      <c r="P221" s="27">
        <v>2.0519639600361284E-2</v>
      </c>
      <c r="Q221" s="27">
        <v>2.0480386853764222E-2</v>
      </c>
      <c r="R221" s="27">
        <v>2.0438306583216156E-2</v>
      </c>
      <c r="S221" s="27">
        <v>2.0393389203100555E-2</v>
      </c>
      <c r="T221" s="27">
        <v>2.0345625338575538E-2</v>
      </c>
      <c r="U221" s="27">
        <v>2.0386554683342908E-2</v>
      </c>
      <c r="V221" s="27">
        <v>2.0425994587417791E-2</v>
      </c>
      <c r="W221" s="27">
        <v>2.046393897629227E-2</v>
      </c>
      <c r="X221" s="27">
        <v>2.050038190842329E-2</v>
      </c>
      <c r="Y221" s="27">
        <v>1.7723328168150091E-2</v>
      </c>
      <c r="Z221" s="27">
        <v>1.4903543965828169E-2</v>
      </c>
      <c r="AA221" s="27">
        <v>1.740259077578105E-2</v>
      </c>
      <c r="AB221" s="27">
        <v>1.9936388801549281E-2</v>
      </c>
      <c r="AC221" s="27">
        <v>1.717378135692187E-2</v>
      </c>
      <c r="AD221" s="27">
        <v>1.4267682637272799E-2</v>
      </c>
      <c r="AE221" s="27">
        <v>1.1361583917623727E-2</v>
      </c>
    </row>
    <row r="222" spans="1:31" x14ac:dyDescent="0.2">
      <c r="A222" s="80" t="s">
        <v>446</v>
      </c>
      <c r="B222" s="4" t="s">
        <v>405</v>
      </c>
      <c r="C222" s="27">
        <v>5.4710294707958091E-3</v>
      </c>
      <c r="D222" s="27">
        <v>5.5125053723254986E-3</v>
      </c>
      <c r="E222" s="27">
        <v>5.754678993507855E-3</v>
      </c>
      <c r="F222" s="27">
        <v>5.8514190999208225E-3</v>
      </c>
      <c r="G222" s="27">
        <v>6.0586947548233331E-3</v>
      </c>
      <c r="H222" s="27">
        <v>5.9031187956690104E-3</v>
      </c>
      <c r="I222" s="27">
        <v>6.3616515357371598E-3</v>
      </c>
      <c r="J222" s="27">
        <v>7.4950672302221705E-3</v>
      </c>
      <c r="K222" s="27">
        <v>7.3742128971296247E-3</v>
      </c>
      <c r="L222" s="27">
        <v>7.2530243641031403E-3</v>
      </c>
      <c r="M222" s="27">
        <v>7.1315013783452398E-3</v>
      </c>
      <c r="N222" s="27">
        <v>7.0096436887517738E-3</v>
      </c>
      <c r="O222" s="27">
        <v>6.8874510458962141E-3</v>
      </c>
      <c r="P222" s="27">
        <v>6.7649232020141189E-3</v>
      </c>
      <c r="Q222" s="27">
        <v>6.6420599109878881E-3</v>
      </c>
      <c r="R222" s="27">
        <v>6.5188609283317149E-3</v>
      </c>
      <c r="S222" s="27">
        <v>6.3953260111767728E-3</v>
      </c>
      <c r="T222" s="27">
        <v>6.2714549182565898E-3</v>
      </c>
      <c r="U222" s="27">
        <v>6.2831442666605973E-3</v>
      </c>
      <c r="V222" s="27">
        <v>6.2948464114072518E-3</v>
      </c>
      <c r="W222" s="27">
        <v>6.3065613414237769E-3</v>
      </c>
      <c r="X222" s="27">
        <v>6.318289045715254E-3</v>
      </c>
      <c r="Y222" s="27">
        <v>5.5413547346515818E-3</v>
      </c>
      <c r="Z222" s="27">
        <v>4.7624120873535399E-3</v>
      </c>
      <c r="AA222" s="27">
        <v>4.5918986403209782E-3</v>
      </c>
      <c r="AB222" s="27">
        <v>4.4209359364241032E-3</v>
      </c>
      <c r="AC222" s="27">
        <v>4.1719681118616856E-3</v>
      </c>
      <c r="AD222" s="27">
        <v>3.9173502617747304E-3</v>
      </c>
      <c r="AE222" s="27">
        <v>3.6627324116877765E-3</v>
      </c>
    </row>
    <row r="223" spans="1:31" x14ac:dyDescent="0.2">
      <c r="A223" s="80" t="s">
        <v>447</v>
      </c>
      <c r="B223" s="4" t="s">
        <v>407</v>
      </c>
      <c r="C223" s="27">
        <v>8.0942752995739973E-3</v>
      </c>
      <c r="D223" s="27">
        <v>8.2240653145579205E-3</v>
      </c>
      <c r="E223" s="27">
        <v>8.7682900005520998E-3</v>
      </c>
      <c r="F223" s="27">
        <v>8.9647058942088822E-3</v>
      </c>
      <c r="G223" s="27">
        <v>8.9096181684729242E-3</v>
      </c>
      <c r="H223" s="27">
        <v>9.1188427162453758E-3</v>
      </c>
      <c r="I223" s="27">
        <v>8.9175565551770572E-3</v>
      </c>
      <c r="J223" s="27">
        <v>9.0384640642310887E-3</v>
      </c>
      <c r="K223" s="27">
        <v>9.2071585091972243E-3</v>
      </c>
      <c r="L223" s="27">
        <v>9.3775009911918322E-3</v>
      </c>
      <c r="M223" s="27">
        <v>9.5494924980894756E-3</v>
      </c>
      <c r="N223" s="27">
        <v>9.7231340109702157E-3</v>
      </c>
      <c r="O223" s="27">
        <v>9.8984265040264491E-3</v>
      </c>
      <c r="P223" s="27">
        <v>1.0075370944489468E-2</v>
      </c>
      <c r="Q223" s="27">
        <v>1.0253968292573842E-2</v>
      </c>
      <c r="R223" s="27">
        <v>1.0434219501437336E-2</v>
      </c>
      <c r="S223" s="27">
        <v>1.0616125517154847E-2</v>
      </c>
      <c r="T223" s="27">
        <v>1.0799687278704753E-2</v>
      </c>
      <c r="U223" s="27">
        <v>1.1861976069946946E-2</v>
      </c>
      <c r="V223" s="27">
        <v>1.2940411533282441E-2</v>
      </c>
      <c r="W223" s="27">
        <v>1.4035014195843472E-2</v>
      </c>
      <c r="X223" s="27">
        <v>1.514580419757313E-2</v>
      </c>
      <c r="Y223" s="27">
        <v>1.1834108933347623E-2</v>
      </c>
      <c r="Z223" s="27">
        <v>8.4674112161525084E-3</v>
      </c>
      <c r="AA223" s="27">
        <v>1.269090377707489E-2</v>
      </c>
      <c r="AB223" s="27">
        <v>1.6980202769476059E-2</v>
      </c>
      <c r="AC223" s="27">
        <v>1.3197438218374812E-2</v>
      </c>
      <c r="AD223" s="27">
        <v>9.2813014532112017E-3</v>
      </c>
      <c r="AE223" s="27">
        <v>5.3651646880475924E-3</v>
      </c>
    </row>
    <row r="224" spans="1:31" x14ac:dyDescent="0.2">
      <c r="A224" s="80" t="s">
        <v>448</v>
      </c>
      <c r="B224" s="4" t="s">
        <v>409</v>
      </c>
      <c r="C224" s="27">
        <v>7.5002283012828727E-2</v>
      </c>
      <c r="D224" s="27">
        <v>7.7868154769234796E-2</v>
      </c>
      <c r="E224" s="27">
        <v>7.8390866390243633E-2</v>
      </c>
      <c r="F224" s="27">
        <v>8.4091112967806816E-2</v>
      </c>
      <c r="G224" s="27">
        <v>8.8545927040353661E-2</v>
      </c>
      <c r="H224" s="27">
        <v>8.8553918616961561E-2</v>
      </c>
      <c r="I224" s="27">
        <v>9.214119479668148E-2</v>
      </c>
      <c r="J224" s="27">
        <v>9.3557657442317602E-2</v>
      </c>
      <c r="K224" s="27">
        <v>9.5058504592035992E-2</v>
      </c>
      <c r="L224" s="27">
        <v>9.6561716146987039E-2</v>
      </c>
      <c r="M224" s="27">
        <v>9.8067289995236784E-2</v>
      </c>
      <c r="N224" s="27">
        <v>9.9575224033419799E-2</v>
      </c>
      <c r="O224" s="27">
        <v>0.10108551616668056</v>
      </c>
      <c r="P224" s="27">
        <v>0.1025981643086146</v>
      </c>
      <c r="Q224" s="27">
        <v>0.10411316638121056</v>
      </c>
      <c r="R224" s="27">
        <v>0.10563052031479285</v>
      </c>
      <c r="S224" s="27">
        <v>0.10715022404796473</v>
      </c>
      <c r="T224" s="27">
        <v>0.10867227552755185</v>
      </c>
      <c r="U224" s="27">
        <v>9.7684555981164975E-2</v>
      </c>
      <c r="V224" s="27">
        <v>8.6678233784438688E-2</v>
      </c>
      <c r="W224" s="27">
        <v>7.5653326107742933E-2</v>
      </c>
      <c r="X224" s="27">
        <v>6.4609850051427831E-2</v>
      </c>
      <c r="Y224" s="27">
        <v>5.8540513514557427E-2</v>
      </c>
      <c r="Z224" s="27">
        <v>5.2460952632418664E-2</v>
      </c>
      <c r="AA224" s="27">
        <v>7.2891274404369349E-2</v>
      </c>
      <c r="AB224" s="27">
        <v>9.3355405063509547E-2</v>
      </c>
      <c r="AC224" s="27">
        <v>8.4341101489077697E-2</v>
      </c>
      <c r="AD224" s="27">
        <v>7.5249439252121353E-2</v>
      </c>
      <c r="AE224" s="27">
        <v>6.6157777015165037E-2</v>
      </c>
    </row>
    <row r="225" spans="1:31" x14ac:dyDescent="0.2">
      <c r="A225" s="80" t="s">
        <v>449</v>
      </c>
      <c r="B225" s="4" t="s">
        <v>411</v>
      </c>
      <c r="C225" s="27">
        <v>0.37335759142278624</v>
      </c>
      <c r="D225" s="27">
        <v>0.36462271616557407</v>
      </c>
      <c r="E225" s="27">
        <v>0.35997220387585471</v>
      </c>
      <c r="F225" s="27">
        <v>0.36155322251883121</v>
      </c>
      <c r="G225" s="27">
        <v>0.35970102768263978</v>
      </c>
      <c r="H225" s="27">
        <v>0.35122597452509247</v>
      </c>
      <c r="I225" s="27">
        <v>0.29821347843614493</v>
      </c>
      <c r="J225" s="27">
        <v>0.28855409999999998</v>
      </c>
      <c r="K225" s="27">
        <v>0.29278084499999996</v>
      </c>
      <c r="L225" s="27">
        <v>0.29700758999999999</v>
      </c>
      <c r="M225" s="27">
        <v>0.30123433500000002</v>
      </c>
      <c r="N225" s="27">
        <v>0.30546108</v>
      </c>
      <c r="O225" s="27">
        <v>0.30968782499999997</v>
      </c>
      <c r="P225" s="27">
        <v>0.31391457</v>
      </c>
      <c r="Q225" s="27">
        <v>0.31814131499999998</v>
      </c>
      <c r="R225" s="27">
        <v>0.32236805999999996</v>
      </c>
      <c r="S225" s="27">
        <v>0.32659480499999999</v>
      </c>
      <c r="T225" s="27">
        <v>0.33082154999999996</v>
      </c>
      <c r="U225" s="27">
        <v>0.32271985049343499</v>
      </c>
      <c r="V225" s="27">
        <v>0.31461815098686996</v>
      </c>
      <c r="W225" s="27">
        <v>0.30651645148030504</v>
      </c>
      <c r="X225" s="27">
        <v>0.29624774818044414</v>
      </c>
      <c r="Y225" s="27">
        <v>0.28597904488058323</v>
      </c>
      <c r="Z225" s="27">
        <v>0.27571034158072233</v>
      </c>
      <c r="AA225" s="27">
        <v>0.26170033903477474</v>
      </c>
      <c r="AB225" s="27">
        <v>0.24769033648882718</v>
      </c>
      <c r="AC225" s="27">
        <v>0.24186519290862571</v>
      </c>
      <c r="AD225" s="27">
        <v>0.23604004932842426</v>
      </c>
      <c r="AE225" s="27">
        <v>0.23021490574822276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4.4989992899364201E-2</v>
      </c>
      <c r="D226" s="21">
        <f t="shared" ref="D226:AE226" si="93">+D227+D228+D229</f>
        <v>4.6255555527480327E-2</v>
      </c>
      <c r="E226" s="21">
        <f t="shared" si="93"/>
        <v>4.6840536310569739E-2</v>
      </c>
      <c r="F226" s="21">
        <f t="shared" si="93"/>
        <v>4.720822151054354E-2</v>
      </c>
      <c r="G226" s="21">
        <f t="shared" si="93"/>
        <v>4.8871266515345249E-2</v>
      </c>
      <c r="H226" s="21">
        <f t="shared" si="93"/>
        <v>4.8383871146527951E-2</v>
      </c>
      <c r="I226" s="21">
        <f t="shared" si="93"/>
        <v>5.0029783446286141E-2</v>
      </c>
      <c r="J226" s="21">
        <f t="shared" si="93"/>
        <v>5.2649079800848653E-2</v>
      </c>
      <c r="K226" s="21">
        <f t="shared" si="93"/>
        <v>5.1271868656111948E-2</v>
      </c>
      <c r="L226" s="21">
        <f t="shared" si="93"/>
        <v>5.0996513105800667E-2</v>
      </c>
      <c r="M226" s="21">
        <f t="shared" si="93"/>
        <v>4.6315476952486341E-2</v>
      </c>
      <c r="N226" s="21">
        <f t="shared" si="93"/>
        <v>3.0413849899012611E-2</v>
      </c>
      <c r="O226" s="21">
        <f t="shared" si="93"/>
        <v>2.9522221681672643E-2</v>
      </c>
      <c r="P226" s="21">
        <f t="shared" si="93"/>
        <v>2.5573145785588815E-2</v>
      </c>
      <c r="Q226" s="21">
        <f t="shared" si="93"/>
        <v>2.7798491360636425E-2</v>
      </c>
      <c r="R226" s="21">
        <f t="shared" si="93"/>
        <v>2.6798767278030142E-2</v>
      </c>
      <c r="S226" s="21">
        <f t="shared" si="93"/>
        <v>2.4800065875952258E-2</v>
      </c>
      <c r="T226" s="21">
        <f t="shared" si="93"/>
        <v>2.2148713540529642E-2</v>
      </c>
      <c r="U226" s="21">
        <f t="shared" si="93"/>
        <v>2.1541049569979293E-2</v>
      </c>
      <c r="V226" s="21">
        <f t="shared" si="93"/>
        <v>2.0911268547984606E-2</v>
      </c>
      <c r="W226" s="21">
        <f t="shared" si="93"/>
        <v>2.0942207531601746E-2</v>
      </c>
      <c r="X226" s="21">
        <f t="shared" si="93"/>
        <v>2.1650067530084617E-2</v>
      </c>
      <c r="Y226" s="21">
        <f t="shared" si="93"/>
        <v>2.3849742155841767E-2</v>
      </c>
      <c r="Z226" s="21">
        <f t="shared" si="93"/>
        <v>2.1447815570107793E-2</v>
      </c>
      <c r="AA226" s="21">
        <f t="shared" si="93"/>
        <v>1.9960594154066438E-2</v>
      </c>
      <c r="AB226" s="21">
        <f t="shared" si="93"/>
        <v>2.0790097959320398E-2</v>
      </c>
      <c r="AC226" s="21">
        <f t="shared" si="93"/>
        <v>2.0651883169889865E-2</v>
      </c>
      <c r="AD226" s="21">
        <f t="shared" si="93"/>
        <v>1.9964723621767041E-2</v>
      </c>
      <c r="AE226" s="21">
        <f t="shared" si="93"/>
        <v>2.0315407346543465E-2</v>
      </c>
    </row>
    <row r="227" spans="1:31" x14ac:dyDescent="0.2">
      <c r="A227" s="80" t="s">
        <v>451</v>
      </c>
      <c r="B227" s="4" t="s">
        <v>415</v>
      </c>
      <c r="C227" s="27">
        <v>1.0614670027966405E-2</v>
      </c>
      <c r="D227" s="27">
        <v>1.0913259310414784E-2</v>
      </c>
      <c r="E227" s="27">
        <v>1.1051276180056992E-2</v>
      </c>
      <c r="F227" s="27">
        <v>1.1138025628553658E-2</v>
      </c>
      <c r="G227" s="27">
        <v>1.1530394527279964E-2</v>
      </c>
      <c r="H227" s="27">
        <v>1.1415401377031486E-2</v>
      </c>
      <c r="I227" s="27">
        <v>1.1803728087728777E-2</v>
      </c>
      <c r="J227" s="27">
        <v>1.2421709214583528E-2</v>
      </c>
      <c r="K227" s="27">
        <v>1.2096778248425838E-2</v>
      </c>
      <c r="L227" s="27">
        <v>1.203181250563363E-2</v>
      </c>
      <c r="M227" s="27">
        <v>1.0927396813291638E-2</v>
      </c>
      <c r="N227" s="27">
        <v>7.1756619673234174E-3</v>
      </c>
      <c r="O227" s="27">
        <v>6.9652965348180607E-3</v>
      </c>
      <c r="P227" s="27">
        <v>6.0335751707785053E-3</v>
      </c>
      <c r="Q227" s="27">
        <v>6.558609905284082E-3</v>
      </c>
      <c r="R227" s="27">
        <v>6.3227409803964085E-3</v>
      </c>
      <c r="S227" s="27">
        <v>5.8511793174517946E-3</v>
      </c>
      <c r="T227" s="27">
        <v>5.2256350940654665E-3</v>
      </c>
      <c r="U227" s="27">
        <v>5.08226648874686E-3</v>
      </c>
      <c r="V227" s="27">
        <v>4.9336797184999252E-3</v>
      </c>
      <c r="W227" s="27">
        <v>4.9409792773780796E-3</v>
      </c>
      <c r="X227" s="27">
        <v>5.1079875346743062E-3</v>
      </c>
      <c r="Y227" s="27">
        <v>5.6269656188347207E-3</v>
      </c>
      <c r="Z227" s="27">
        <v>5.0602694160592271E-3</v>
      </c>
      <c r="AA227" s="27">
        <v>4.7093832840005793E-3</v>
      </c>
      <c r="AB227" s="27">
        <v>4.9050914540242673E-3</v>
      </c>
      <c r="AC227" s="27">
        <v>4.8724818826897786E-3</v>
      </c>
      <c r="AD227" s="27">
        <v>4.71035756592881E-3</v>
      </c>
      <c r="AE227" s="27">
        <v>4.7930957879820189E-3</v>
      </c>
    </row>
    <row r="228" spans="1:31" x14ac:dyDescent="0.2">
      <c r="A228" s="80" t="s">
        <v>452</v>
      </c>
      <c r="B228" s="4" t="s">
        <v>417</v>
      </c>
      <c r="C228" s="27">
        <v>2.8486022376651585E-4</v>
      </c>
      <c r="D228" s="27">
        <v>2.9287330468080058E-4</v>
      </c>
      <c r="E228" s="27">
        <v>2.9657718961233871E-4</v>
      </c>
      <c r="F228" s="27">
        <v>2.9890523817581498E-4</v>
      </c>
      <c r="G228" s="27">
        <v>3.0943503250721821E-4</v>
      </c>
      <c r="H228" s="27">
        <v>3.0634902282202848E-4</v>
      </c>
      <c r="I228" s="27">
        <v>3.1677033911469685E-4</v>
      </c>
      <c r="J228" s="27">
        <v>3.333547681751878E-4</v>
      </c>
      <c r="K228" s="27">
        <v>3.2463476958036734E-4</v>
      </c>
      <c r="L228" s="27">
        <v>3.2289131867890852E-4</v>
      </c>
      <c r="M228" s="27">
        <v>2.932527052860375E-4</v>
      </c>
      <c r="N228" s="27">
        <v>1.9256940331627376E-4</v>
      </c>
      <c r="O228" s="27">
        <v>1.8692393868870343E-4</v>
      </c>
      <c r="P228" s="27">
        <v>1.6191983064303862E-4</v>
      </c>
      <c r="Q228" s="27">
        <v>1.7600990707145359E-4</v>
      </c>
      <c r="R228" s="27">
        <v>1.6968001885580054E-4</v>
      </c>
      <c r="S228" s="27">
        <v>1.5702497065626188E-4</v>
      </c>
      <c r="T228" s="27">
        <v>1.402375748182191E-4</v>
      </c>
      <c r="U228" s="27">
        <v>1.3639006821796203E-4</v>
      </c>
      <c r="V228" s="27">
        <v>1.3240252451573027E-4</v>
      </c>
      <c r="W228" s="27">
        <v>1.3259841887419354E-4</v>
      </c>
      <c r="X228" s="27">
        <v>1.3708033017420724E-4</v>
      </c>
      <c r="Y228" s="27">
        <v>1.5100786751586271E-4</v>
      </c>
      <c r="Z228" s="27">
        <v>1.3579974454030666E-4</v>
      </c>
      <c r="AA228" s="27">
        <v>1.2638320103669826E-4</v>
      </c>
      <c r="AB228" s="27">
        <v>1.3163531654843819E-4</v>
      </c>
      <c r="AC228" s="27">
        <v>1.307601909192101E-4</v>
      </c>
      <c r="AD228" s="27">
        <v>1.2640934731984757E-4</v>
      </c>
      <c r="AE228" s="27">
        <v>1.2862974874410516E-4</v>
      </c>
    </row>
    <row r="229" spans="1:31" x14ac:dyDescent="0.2">
      <c r="A229" s="80" t="s">
        <v>453</v>
      </c>
      <c r="B229" s="4" t="s">
        <v>419</v>
      </c>
      <c r="C229" s="27">
        <v>3.4090462647631277E-2</v>
      </c>
      <c r="D229" s="27">
        <v>3.5049422912384741E-2</v>
      </c>
      <c r="E229" s="27">
        <v>3.5492682940900411E-2</v>
      </c>
      <c r="F229" s="27">
        <v>3.5771290643814069E-2</v>
      </c>
      <c r="G229" s="27">
        <v>3.7031436955558064E-2</v>
      </c>
      <c r="H229" s="27">
        <v>3.6662120746674437E-2</v>
      </c>
      <c r="I229" s="27">
        <v>3.7909285019442671E-2</v>
      </c>
      <c r="J229" s="27">
        <v>3.9894015818089941E-2</v>
      </c>
      <c r="K229" s="27">
        <v>3.8850455638105741E-2</v>
      </c>
      <c r="L229" s="27">
        <v>3.8641809281488131E-2</v>
      </c>
      <c r="M229" s="27">
        <v>3.5094827433908668E-2</v>
      </c>
      <c r="N229" s="27">
        <v>2.3045618528372919E-2</v>
      </c>
      <c r="O229" s="27">
        <v>2.2370001208165877E-2</v>
      </c>
      <c r="P229" s="27">
        <v>1.9377650784167273E-2</v>
      </c>
      <c r="Q229" s="27">
        <v>2.1063871548280891E-2</v>
      </c>
      <c r="R229" s="27">
        <v>2.0306346278777934E-2</v>
      </c>
      <c r="S229" s="27">
        <v>1.8791861587844204E-2</v>
      </c>
      <c r="T229" s="27">
        <v>1.6782840871645957E-2</v>
      </c>
      <c r="U229" s="27">
        <v>1.6322393013014469E-2</v>
      </c>
      <c r="V229" s="27">
        <v>1.584518630496895E-2</v>
      </c>
      <c r="W229" s="27">
        <v>1.5868629835349472E-2</v>
      </c>
      <c r="X229" s="27">
        <v>1.6404999665236106E-2</v>
      </c>
      <c r="Y229" s="27">
        <v>1.8071768669491183E-2</v>
      </c>
      <c r="Z229" s="27">
        <v>1.6251746409508258E-2</v>
      </c>
      <c r="AA229" s="27">
        <v>1.5124827669029162E-2</v>
      </c>
      <c r="AB229" s="27">
        <v>1.5753371188747693E-2</v>
      </c>
      <c r="AC229" s="27">
        <v>1.5648641096280877E-2</v>
      </c>
      <c r="AD229" s="27">
        <v>1.5127956708518384E-2</v>
      </c>
      <c r="AE229" s="27">
        <v>1.5393681809817341E-2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1.878559086347012E-2</v>
      </c>
      <c r="D230" s="21">
        <f t="shared" ref="D230:AE230" si="95">+D231+D232+D233+D234+D235+D236+D237</f>
        <v>1.8428725366908053E-2</v>
      </c>
      <c r="E230" s="21">
        <f t="shared" si="95"/>
        <v>1.8017261581998387E-2</v>
      </c>
      <c r="F230" s="21">
        <f t="shared" si="95"/>
        <v>1.8141514335747198E-2</v>
      </c>
      <c r="G230" s="21">
        <f t="shared" si="95"/>
        <v>1.8729059231987415E-2</v>
      </c>
      <c r="H230" s="21">
        <f t="shared" si="95"/>
        <v>1.786111642432887E-2</v>
      </c>
      <c r="I230" s="21">
        <f t="shared" si="95"/>
        <v>1.84830535757077E-2</v>
      </c>
      <c r="J230" s="21">
        <f t="shared" si="95"/>
        <v>2.2105329999999996E-2</v>
      </c>
      <c r="K230" s="21">
        <f t="shared" si="95"/>
        <v>2.1861690999999999E-2</v>
      </c>
      <c r="L230" s="21">
        <f t="shared" si="95"/>
        <v>2.1618051999999999E-2</v>
      </c>
      <c r="M230" s="21">
        <f t="shared" si="95"/>
        <v>2.1374413000000005E-2</v>
      </c>
      <c r="N230" s="21">
        <f t="shared" si="95"/>
        <v>2.1130774000000001E-2</v>
      </c>
      <c r="O230" s="21">
        <f t="shared" si="95"/>
        <v>2.0887135000000001E-2</v>
      </c>
      <c r="P230" s="21">
        <f t="shared" si="95"/>
        <v>2.0643496000000004E-2</v>
      </c>
      <c r="Q230" s="21">
        <f t="shared" si="95"/>
        <v>2.0399857E-2</v>
      </c>
      <c r="R230" s="21">
        <f t="shared" si="95"/>
        <v>2.0156218E-2</v>
      </c>
      <c r="S230" s="21">
        <f t="shared" si="95"/>
        <v>1.9912578999999996E-2</v>
      </c>
      <c r="T230" s="21">
        <f t="shared" si="95"/>
        <v>1.9668939999999999E-2</v>
      </c>
      <c r="U230" s="21">
        <f t="shared" si="95"/>
        <v>1.9443429408895253E-2</v>
      </c>
      <c r="V230" s="21">
        <f t="shared" si="95"/>
        <v>1.9217918817790502E-2</v>
      </c>
      <c r="W230" s="21">
        <f t="shared" si="95"/>
        <v>1.8992408226685756E-2</v>
      </c>
      <c r="X230" s="21">
        <f t="shared" si="95"/>
        <v>1.8780243403304055E-2</v>
      </c>
      <c r="Y230" s="21">
        <f t="shared" si="95"/>
        <v>1.856679356609214E-2</v>
      </c>
      <c r="Z230" s="21">
        <f t="shared" si="95"/>
        <v>1.8370608858834743E-2</v>
      </c>
      <c r="AA230" s="21">
        <f t="shared" si="95"/>
        <v>1.814704604951476E-2</v>
      </c>
      <c r="AB230" s="21">
        <f t="shared" si="95"/>
        <v>1.7960935291327258E-2</v>
      </c>
      <c r="AC230" s="21">
        <f t="shared" si="95"/>
        <v>1.7776328524571991E-2</v>
      </c>
      <c r="AD230" s="21">
        <f t="shared" si="95"/>
        <v>1.759172175781672E-2</v>
      </c>
      <c r="AE230" s="21">
        <f t="shared" si="95"/>
        <v>1.7407114991061453E-2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1.0616499999999997E-5</v>
      </c>
      <c r="D232" s="27">
        <v>1.1406999999999999E-5</v>
      </c>
      <c r="E232" s="27">
        <v>1.2197500000000001E-5</v>
      </c>
      <c r="F232" s="27">
        <v>1.2988E-5</v>
      </c>
      <c r="G232" s="27">
        <v>1.3778500000000002E-5</v>
      </c>
      <c r="H232" s="27">
        <v>1.4569000000000001E-5</v>
      </c>
      <c r="I232" s="27">
        <v>1.5359500000000001E-5</v>
      </c>
      <c r="J232" s="27">
        <v>1.6150000000000003E-5</v>
      </c>
      <c r="K232" s="27">
        <v>1.7221E-5</v>
      </c>
      <c r="L232" s="27">
        <v>1.8292E-5</v>
      </c>
      <c r="M232" s="27">
        <v>1.9362999999999997E-5</v>
      </c>
      <c r="N232" s="27">
        <v>2.0434000000000001E-5</v>
      </c>
      <c r="O232" s="27">
        <v>2.1504999999999998E-5</v>
      </c>
      <c r="P232" s="27">
        <v>2.2575999999999995E-5</v>
      </c>
      <c r="Q232" s="27">
        <v>2.3647000000000002E-5</v>
      </c>
      <c r="R232" s="27">
        <v>2.4718000000000003E-5</v>
      </c>
      <c r="S232" s="27">
        <v>2.5789E-5</v>
      </c>
      <c r="T232" s="27">
        <v>2.686E-5</v>
      </c>
      <c r="U232" s="27">
        <v>2.7098764697023047E-5</v>
      </c>
      <c r="V232" s="27">
        <v>2.7337529394046093E-5</v>
      </c>
      <c r="W232" s="27">
        <v>2.7576294091069139E-5</v>
      </c>
      <c r="X232" s="27">
        <v>2.4809293530834451E-5</v>
      </c>
      <c r="Y232" s="27">
        <v>2.2042292970599759E-5</v>
      </c>
      <c r="Z232" s="27">
        <v>1.9275292410365074E-5</v>
      </c>
      <c r="AA232" s="27">
        <v>1.8247598143475481E-5</v>
      </c>
      <c r="AB232" s="27">
        <v>1.7219903876585889E-5</v>
      </c>
      <c r="AC232" s="27">
        <v>1.7696201041933963E-5</v>
      </c>
      <c r="AD232" s="27">
        <v>1.8172498207282041E-5</v>
      </c>
      <c r="AE232" s="27">
        <v>1.8648795372630122E-5</v>
      </c>
    </row>
    <row r="233" spans="1:31" x14ac:dyDescent="0.2">
      <c r="A233" s="80" t="s">
        <v>457</v>
      </c>
      <c r="B233" s="4" t="s">
        <v>427</v>
      </c>
      <c r="C233" s="27">
        <v>1.6118161363470117E-2</v>
      </c>
      <c r="D233" s="27">
        <v>1.580970436690805E-2</v>
      </c>
      <c r="E233" s="27">
        <v>1.5446649081998389E-2</v>
      </c>
      <c r="F233" s="27">
        <v>1.56193103357472E-2</v>
      </c>
      <c r="G233" s="27">
        <v>1.6255263731987418E-2</v>
      </c>
      <c r="H233" s="27">
        <v>1.5435729424328869E-2</v>
      </c>
      <c r="I233" s="27">
        <v>1.6106075075707701E-2</v>
      </c>
      <c r="J233" s="27">
        <v>1.9776759999999997E-2</v>
      </c>
      <c r="K233" s="27">
        <v>1.9480247999999999E-2</v>
      </c>
      <c r="L233" s="27">
        <v>1.9183736E-2</v>
      </c>
      <c r="M233" s="27">
        <v>1.8887224000000001E-2</v>
      </c>
      <c r="N233" s="27">
        <v>1.8590711999999999E-2</v>
      </c>
      <c r="O233" s="27">
        <v>1.82942E-2</v>
      </c>
      <c r="P233" s="27">
        <v>1.7997688000000001E-2</v>
      </c>
      <c r="Q233" s="27">
        <v>1.7701176000000002E-2</v>
      </c>
      <c r="R233" s="27">
        <v>1.7404664E-2</v>
      </c>
      <c r="S233" s="27">
        <v>1.7108151999999998E-2</v>
      </c>
      <c r="T233" s="27">
        <v>1.6811639999999999E-2</v>
      </c>
      <c r="U233" s="27">
        <v>1.6515128E-2</v>
      </c>
      <c r="V233" s="27">
        <v>1.6218616000000002E-2</v>
      </c>
      <c r="W233" s="27">
        <v>1.5922104000000003E-2</v>
      </c>
      <c r="X233" s="27">
        <v>1.5625592000000004E-2</v>
      </c>
      <c r="Y233" s="27">
        <v>1.5329080000000005E-2</v>
      </c>
      <c r="Z233" s="27">
        <v>1.5032568000000007E-2</v>
      </c>
      <c r="AA233" s="27">
        <v>1.4736056000000008E-2</v>
      </c>
      <c r="AB233" s="27">
        <v>1.4439544000000009E-2</v>
      </c>
      <c r="AC233" s="27">
        <v>1.414303200000001E-2</v>
      </c>
      <c r="AD233" s="27">
        <v>1.3846520000000011E-2</v>
      </c>
      <c r="AE233" s="27">
        <v>1.3550008000000013E-2</v>
      </c>
    </row>
    <row r="234" spans="1:31" x14ac:dyDescent="0.2">
      <c r="A234" s="80" t="s">
        <v>458</v>
      </c>
      <c r="B234" s="4" t="s">
        <v>429</v>
      </c>
      <c r="C234" s="27">
        <v>2.5199999999999992E-6</v>
      </c>
      <c r="D234" s="27">
        <v>2.1599999999999992E-6</v>
      </c>
      <c r="E234" s="27">
        <v>1.7999999999999991E-6</v>
      </c>
      <c r="F234" s="27">
        <v>1.4399999999999991E-6</v>
      </c>
      <c r="G234" s="27">
        <v>1.0799999999999994E-6</v>
      </c>
      <c r="H234" s="27">
        <v>7.1999999999999957E-7</v>
      </c>
      <c r="I234" s="27">
        <v>3.5999999999999978E-7</v>
      </c>
      <c r="J234" s="27">
        <v>0</v>
      </c>
      <c r="K234" s="27">
        <v>4.4999999999999998E-7</v>
      </c>
      <c r="L234" s="27">
        <v>8.9999999999999996E-7</v>
      </c>
      <c r="M234" s="27">
        <v>1.35E-6</v>
      </c>
      <c r="N234" s="27">
        <v>1.7999999999999999E-6</v>
      </c>
      <c r="O234" s="27">
        <v>2.2500000000000001E-6</v>
      </c>
      <c r="P234" s="27">
        <v>2.7E-6</v>
      </c>
      <c r="Q234" s="27">
        <v>3.1499999999999999E-6</v>
      </c>
      <c r="R234" s="27">
        <v>3.5999999999999998E-6</v>
      </c>
      <c r="S234" s="27">
        <v>4.0499999999999993E-6</v>
      </c>
      <c r="T234" s="27">
        <v>4.5000000000000001E-6</v>
      </c>
      <c r="U234" s="27">
        <v>4.95E-6</v>
      </c>
      <c r="V234" s="27">
        <v>5.4E-6</v>
      </c>
      <c r="W234" s="27">
        <v>5.8499999999999999E-6</v>
      </c>
      <c r="X234" s="27">
        <v>6.2999999999999998E-6</v>
      </c>
      <c r="Y234" s="27">
        <v>6.7499999999999997E-6</v>
      </c>
      <c r="Z234" s="27">
        <v>7.1999999999999997E-6</v>
      </c>
      <c r="AA234" s="27">
        <v>7.6499999999999996E-6</v>
      </c>
      <c r="AB234" s="27">
        <v>8.0999999999999987E-6</v>
      </c>
      <c r="AC234" s="27">
        <v>8.5500000000000011E-6</v>
      </c>
      <c r="AD234" s="27">
        <v>9.0000000000000002E-6</v>
      </c>
      <c r="AE234" s="27">
        <v>9.450000000000001E-6</v>
      </c>
    </row>
    <row r="235" spans="1:31" x14ac:dyDescent="0.2">
      <c r="A235" s="80" t="s">
        <v>459</v>
      </c>
      <c r="B235" s="4" t="s">
        <v>431</v>
      </c>
      <c r="C235" s="27">
        <v>1.6271889999999996E-3</v>
      </c>
      <c r="D235" s="27">
        <v>1.4993419999999999E-3</v>
      </c>
      <c r="E235" s="27">
        <v>1.3714950000000001E-3</v>
      </c>
      <c r="F235" s="27">
        <v>1.243648E-3</v>
      </c>
      <c r="G235" s="27">
        <v>1.115801E-3</v>
      </c>
      <c r="H235" s="27">
        <v>9.8795400000000009E-4</v>
      </c>
      <c r="I235" s="27">
        <v>8.6010700000000004E-4</v>
      </c>
      <c r="J235" s="27">
        <v>7.3225999999999999E-4</v>
      </c>
      <c r="K235" s="27">
        <v>6.9647399999999988E-4</v>
      </c>
      <c r="L235" s="27">
        <v>6.6068799999999988E-4</v>
      </c>
      <c r="M235" s="27">
        <v>6.2490199999999988E-4</v>
      </c>
      <c r="N235" s="27">
        <v>5.8911599999999988E-4</v>
      </c>
      <c r="O235" s="27">
        <v>5.5332999999999988E-4</v>
      </c>
      <c r="P235" s="27">
        <v>5.1754399999999999E-4</v>
      </c>
      <c r="Q235" s="27">
        <v>4.8175799999999994E-4</v>
      </c>
      <c r="R235" s="27">
        <v>4.4597199999999994E-4</v>
      </c>
      <c r="S235" s="27">
        <v>4.1018599999999994E-4</v>
      </c>
      <c r="T235" s="27">
        <v>3.7439999999999999E-4</v>
      </c>
      <c r="U235" s="27">
        <v>3.5893864419822894E-4</v>
      </c>
      <c r="V235" s="27">
        <v>3.4347728839645788E-4</v>
      </c>
      <c r="W235" s="27">
        <v>3.2801593259468677E-4</v>
      </c>
      <c r="X235" s="27">
        <v>3.2890610977321863E-4</v>
      </c>
      <c r="Y235" s="27">
        <v>3.2851127312153578E-4</v>
      </c>
      <c r="Z235" s="27">
        <v>3.4538156642436978E-4</v>
      </c>
      <c r="AA235" s="27">
        <v>3.3313445137128232E-4</v>
      </c>
      <c r="AB235" s="27">
        <v>3.5833938745066525E-4</v>
      </c>
      <c r="AC235" s="27">
        <v>3.8354432353004812E-4</v>
      </c>
      <c r="AD235" s="27">
        <v>4.0874925960943098E-4</v>
      </c>
      <c r="AE235" s="27">
        <v>4.3395419568881391E-4</v>
      </c>
    </row>
    <row r="236" spans="1:31" x14ac:dyDescent="0.2">
      <c r="A236" s="80" t="s">
        <v>460</v>
      </c>
      <c r="B236" s="4" t="s">
        <v>433</v>
      </c>
      <c r="C236" s="27">
        <v>1.0271039999999998E-3</v>
      </c>
      <c r="D236" s="27">
        <v>1.1061119999999998E-3</v>
      </c>
      <c r="E236" s="27">
        <v>1.1851199999999996E-3</v>
      </c>
      <c r="F236" s="27">
        <v>1.2641279999999996E-3</v>
      </c>
      <c r="G236" s="27">
        <v>1.343136E-3</v>
      </c>
      <c r="H236" s="27">
        <v>1.4221439999999998E-3</v>
      </c>
      <c r="I236" s="27">
        <v>1.5011519999999997E-3</v>
      </c>
      <c r="J236" s="27">
        <v>1.5801599999999997E-3</v>
      </c>
      <c r="K236" s="27">
        <v>1.664064E-3</v>
      </c>
      <c r="L236" s="27">
        <v>1.7479679999999999E-3</v>
      </c>
      <c r="M236" s="27">
        <v>1.8318720000000002E-3</v>
      </c>
      <c r="N236" s="27">
        <v>1.9157759999999999E-3</v>
      </c>
      <c r="O236" s="27">
        <v>1.9996799999999998E-3</v>
      </c>
      <c r="P236" s="27">
        <v>2.0835839999999999E-3</v>
      </c>
      <c r="Q236" s="27">
        <v>2.1674880000000004E-3</v>
      </c>
      <c r="R236" s="27">
        <v>2.2513920000000001E-3</v>
      </c>
      <c r="S236" s="27">
        <v>2.3352960000000002E-3</v>
      </c>
      <c r="T236" s="27">
        <v>2.4191999999999998E-3</v>
      </c>
      <c r="U236" s="27">
        <v>2.5031039999999991E-3</v>
      </c>
      <c r="V236" s="27">
        <v>2.5870079999999991E-3</v>
      </c>
      <c r="W236" s="27">
        <v>2.6709119999999988E-3</v>
      </c>
      <c r="X236" s="27">
        <v>2.7548159999999985E-3</v>
      </c>
      <c r="Y236" s="27">
        <v>2.8387199999999977E-3</v>
      </c>
      <c r="Z236" s="27">
        <v>2.9226239999999978E-3</v>
      </c>
      <c r="AA236" s="27">
        <v>3.0065279999999975E-3</v>
      </c>
      <c r="AB236" s="27">
        <v>3.0904319999999971E-3</v>
      </c>
      <c r="AC236" s="27">
        <v>3.1743359999999964E-3</v>
      </c>
      <c r="AD236" s="27">
        <v>3.2582399999999965E-3</v>
      </c>
      <c r="AE236" s="27">
        <v>3.3421439999999961E-3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0</v>
      </c>
      <c r="D237" s="21">
        <f t="shared" ref="D237:AE237" si="97">+D238+D239</f>
        <v>0</v>
      </c>
      <c r="E237" s="21">
        <f t="shared" si="97"/>
        <v>0</v>
      </c>
      <c r="F237" s="21">
        <f t="shared" si="97"/>
        <v>0</v>
      </c>
      <c r="G237" s="21">
        <f t="shared" si="97"/>
        <v>0</v>
      </c>
      <c r="H237" s="21">
        <f t="shared" si="97"/>
        <v>0</v>
      </c>
      <c r="I237" s="21">
        <f t="shared" si="97"/>
        <v>0</v>
      </c>
      <c r="J237" s="21">
        <f t="shared" si="97"/>
        <v>0</v>
      </c>
      <c r="K237" s="21">
        <f t="shared" si="97"/>
        <v>3.2340000000000003E-6</v>
      </c>
      <c r="L237" s="21">
        <f t="shared" si="97"/>
        <v>6.4680000000000006E-6</v>
      </c>
      <c r="M237" s="21">
        <f t="shared" si="97"/>
        <v>9.7019999999999996E-6</v>
      </c>
      <c r="N237" s="21">
        <f t="shared" si="97"/>
        <v>1.2935999999999999E-5</v>
      </c>
      <c r="O237" s="21">
        <f t="shared" si="97"/>
        <v>1.6169999999999999E-5</v>
      </c>
      <c r="P237" s="21">
        <f t="shared" si="97"/>
        <v>1.9403999999999999E-5</v>
      </c>
      <c r="Q237" s="21">
        <f t="shared" si="97"/>
        <v>2.2637999999999999E-5</v>
      </c>
      <c r="R237" s="21">
        <f t="shared" si="97"/>
        <v>2.5872000000000002E-5</v>
      </c>
      <c r="S237" s="21">
        <f t="shared" si="97"/>
        <v>2.9105999999999999E-5</v>
      </c>
      <c r="T237" s="21">
        <f t="shared" si="97"/>
        <v>3.2339999999999999E-5</v>
      </c>
      <c r="U237" s="21">
        <f t="shared" si="97"/>
        <v>3.4209999999999999E-5</v>
      </c>
      <c r="V237" s="21">
        <f t="shared" si="97"/>
        <v>3.6079999999999993E-5</v>
      </c>
      <c r="W237" s="21">
        <f t="shared" si="97"/>
        <v>3.7950000000000001E-5</v>
      </c>
      <c r="X237" s="21">
        <f t="shared" si="97"/>
        <v>3.9820000000000002E-5</v>
      </c>
      <c r="Y237" s="21">
        <f t="shared" si="97"/>
        <v>4.1689999999999996E-5</v>
      </c>
      <c r="Z237" s="21">
        <f t="shared" si="97"/>
        <v>4.3560000000000003E-5</v>
      </c>
      <c r="AA237" s="21">
        <f t="shared" si="97"/>
        <v>4.5429999999999997E-5</v>
      </c>
      <c r="AB237" s="21">
        <f t="shared" si="97"/>
        <v>4.7299999999999998E-5</v>
      </c>
      <c r="AC237" s="21">
        <f t="shared" si="97"/>
        <v>4.9169999999999998E-5</v>
      </c>
      <c r="AD237" s="21">
        <f t="shared" si="97"/>
        <v>5.1039999999999999E-5</v>
      </c>
      <c r="AE237" s="21">
        <f t="shared" si="97"/>
        <v>5.291E-5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3.2340000000000003E-6</v>
      </c>
      <c r="L238" s="27">
        <v>6.4680000000000006E-6</v>
      </c>
      <c r="M238" s="27">
        <v>9.7019999999999996E-6</v>
      </c>
      <c r="N238" s="27">
        <v>1.2935999999999999E-5</v>
      </c>
      <c r="O238" s="27">
        <v>1.6169999999999999E-5</v>
      </c>
      <c r="P238" s="27">
        <v>1.9403999999999999E-5</v>
      </c>
      <c r="Q238" s="27">
        <v>2.2637999999999999E-5</v>
      </c>
      <c r="R238" s="27">
        <v>2.5872000000000002E-5</v>
      </c>
      <c r="S238" s="27">
        <v>2.9105999999999999E-5</v>
      </c>
      <c r="T238" s="27">
        <v>3.2339999999999999E-5</v>
      </c>
      <c r="U238" s="27">
        <v>3.4209999999999999E-5</v>
      </c>
      <c r="V238" s="27">
        <v>3.6079999999999993E-5</v>
      </c>
      <c r="W238" s="27">
        <v>3.7950000000000001E-5</v>
      </c>
      <c r="X238" s="27">
        <v>3.9820000000000002E-5</v>
      </c>
      <c r="Y238" s="27">
        <v>4.1689999999999996E-5</v>
      </c>
      <c r="Z238" s="27">
        <v>4.3560000000000003E-5</v>
      </c>
      <c r="AA238" s="27">
        <v>4.5429999999999997E-5</v>
      </c>
      <c r="AB238" s="27">
        <v>4.7299999999999998E-5</v>
      </c>
      <c r="AC238" s="27">
        <v>4.9169999999999998E-5</v>
      </c>
      <c r="AD238" s="27">
        <v>5.1039999999999999E-5</v>
      </c>
      <c r="AE238" s="27">
        <v>5.291E-5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1.6206739218623566E-5</v>
      </c>
      <c r="D287" s="21">
        <f t="shared" ref="D287:AE287" si="121">+D288+D289+D290</f>
        <v>1.4599955172572883E-5</v>
      </c>
      <c r="E287" s="21">
        <f t="shared" si="121"/>
        <v>1.3079232007138676E-5</v>
      </c>
      <c r="F287" s="21">
        <f t="shared" si="121"/>
        <v>1.1664398521877732E-5</v>
      </c>
      <c r="G287" s="21">
        <f t="shared" si="121"/>
        <v>1.0333293117285402E-5</v>
      </c>
      <c r="H287" s="21">
        <f t="shared" si="121"/>
        <v>9.1369457985573994E-6</v>
      </c>
      <c r="I287" s="21">
        <f t="shared" si="121"/>
        <v>8.0400729590599997E-6</v>
      </c>
      <c r="J287" s="21">
        <f t="shared" si="121"/>
        <v>7.014680999418714E-6</v>
      </c>
      <c r="K287" s="21">
        <f t="shared" si="121"/>
        <v>6.209485919568353E-6</v>
      </c>
      <c r="L287" s="21">
        <f t="shared" si="121"/>
        <v>5.4509857195849757E-6</v>
      </c>
      <c r="M287" s="21">
        <f t="shared" si="121"/>
        <v>4.739180399468577E-6</v>
      </c>
      <c r="N287" s="21">
        <f t="shared" si="121"/>
        <v>4.2434846997938729E-6</v>
      </c>
      <c r="O287" s="21">
        <f t="shared" si="121"/>
        <v>3.7819548002200082E-6</v>
      </c>
      <c r="P287" s="21">
        <f t="shared" si="121"/>
        <v>3.3545907007469867E-6</v>
      </c>
      <c r="Q287" s="21">
        <f t="shared" si="121"/>
        <v>2.9613924013748066E-6</v>
      </c>
      <c r="R287" s="21">
        <f t="shared" si="121"/>
        <v>2.6023599021034683E-6</v>
      </c>
      <c r="S287" s="21">
        <f t="shared" si="121"/>
        <v>2.277493202932972E-6</v>
      </c>
      <c r="T287" s="21">
        <f t="shared" si="121"/>
        <v>1.9867923038633162E-6</v>
      </c>
      <c r="U287" s="21">
        <f t="shared" si="121"/>
        <v>1.7419212048510479E-6</v>
      </c>
      <c r="V287" s="21">
        <f t="shared" si="121"/>
        <v>1.6157313000588835E-6</v>
      </c>
      <c r="W287" s="21">
        <f t="shared" si="121"/>
        <v>1.6183314014988568E-6</v>
      </c>
      <c r="X287" s="21">
        <f t="shared" si="121"/>
        <v>1.7348742016594135E-6</v>
      </c>
      <c r="Y287" s="21">
        <f t="shared" si="121"/>
        <v>1.8514170018199702E-6</v>
      </c>
      <c r="Z287" s="21">
        <f t="shared" si="121"/>
        <v>1.9679598019805268E-6</v>
      </c>
      <c r="AA287" s="21">
        <f t="shared" si="121"/>
        <v>2.0845026021410835E-6</v>
      </c>
      <c r="AB287" s="21">
        <f t="shared" si="121"/>
        <v>2.2010454023016402E-6</v>
      </c>
      <c r="AC287" s="21">
        <f t="shared" si="121"/>
        <v>2.3175882024621965E-6</v>
      </c>
      <c r="AD287" s="21">
        <f t="shared" si="121"/>
        <v>2.4341310026227527E-6</v>
      </c>
      <c r="AE287" s="21">
        <f t="shared" si="121"/>
        <v>2.5506738027833094E-6</v>
      </c>
    </row>
    <row r="288" spans="1:31" x14ac:dyDescent="0.2">
      <c r="A288" s="80" t="s">
        <v>534</v>
      </c>
      <c r="B288" s="4" t="s">
        <v>798</v>
      </c>
      <c r="C288" s="27">
        <v>0</v>
      </c>
      <c r="D288" s="27">
        <v>0</v>
      </c>
      <c r="E288" s="27">
        <v>0</v>
      </c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27">
        <v>0</v>
      </c>
      <c r="L288" s="27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>
        <v>0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1.6206739218623566E-5</v>
      </c>
      <c r="D289" s="27">
        <v>1.4599955172572883E-5</v>
      </c>
      <c r="E289" s="27">
        <v>1.3079232007138676E-5</v>
      </c>
      <c r="F289" s="27">
        <v>1.1664398521877732E-5</v>
      </c>
      <c r="G289" s="27">
        <v>1.0333293117285402E-5</v>
      </c>
      <c r="H289" s="27">
        <v>9.1369457985573994E-6</v>
      </c>
      <c r="I289" s="27">
        <v>8.0400729590599997E-6</v>
      </c>
      <c r="J289" s="27">
        <v>7.014680999418714E-6</v>
      </c>
      <c r="K289" s="27">
        <v>6.209485919568353E-6</v>
      </c>
      <c r="L289" s="27">
        <v>5.4509857195849757E-6</v>
      </c>
      <c r="M289" s="27">
        <v>4.739180399468577E-6</v>
      </c>
      <c r="N289" s="27">
        <v>4.2434846997938729E-6</v>
      </c>
      <c r="O289" s="27">
        <v>3.7819548002200082E-6</v>
      </c>
      <c r="P289" s="27">
        <v>3.3545907007469867E-6</v>
      </c>
      <c r="Q289" s="27">
        <v>2.9613924013748066E-6</v>
      </c>
      <c r="R289" s="27">
        <v>2.6023599021034683E-6</v>
      </c>
      <c r="S289" s="27">
        <v>2.277493202932972E-6</v>
      </c>
      <c r="T289" s="27">
        <v>1.9867923038633162E-6</v>
      </c>
      <c r="U289" s="27">
        <v>1.7419212048510479E-6</v>
      </c>
      <c r="V289" s="27">
        <v>1.6157313000588835E-6</v>
      </c>
      <c r="W289" s="27">
        <v>1.6183314014988568E-6</v>
      </c>
      <c r="X289" s="27">
        <v>1.7348742016594135E-6</v>
      </c>
      <c r="Y289" s="27">
        <v>1.8514170018199702E-6</v>
      </c>
      <c r="Z289" s="27">
        <v>1.9679598019805268E-6</v>
      </c>
      <c r="AA289" s="27">
        <v>2.0845026021410835E-6</v>
      </c>
      <c r="AB289" s="27">
        <v>2.2010454023016402E-6</v>
      </c>
      <c r="AC289" s="27">
        <v>2.3175882024621965E-6</v>
      </c>
      <c r="AD289" s="27">
        <v>2.4341310026227527E-6</v>
      </c>
      <c r="AE289" s="27">
        <v>2.5506738027833094E-6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5.2403034638905242E-2</v>
      </c>
      <c r="D297" s="28">
        <f t="shared" ref="D297:AE297" si="125">+D298+D383+D391+D399+D407+D415+D423+D424</f>
        <v>6.5707580238672436E-4</v>
      </c>
      <c r="E297" s="28">
        <f t="shared" si="125"/>
        <v>7.7453774769451677E-3</v>
      </c>
      <c r="F297" s="28">
        <f t="shared" si="125"/>
        <v>3.5160767272513667</v>
      </c>
      <c r="G297" s="28">
        <f t="shared" si="125"/>
        <v>6.9298678484399245E-2</v>
      </c>
      <c r="H297" s="28">
        <f t="shared" si="125"/>
        <v>6.2583779892611711E-3</v>
      </c>
      <c r="I297" s="28">
        <f t="shared" si="125"/>
        <v>6.9547774851120743E-3</v>
      </c>
      <c r="J297" s="28">
        <f t="shared" si="125"/>
        <v>5.2724226959008184E-2</v>
      </c>
      <c r="K297" s="28">
        <f t="shared" si="125"/>
        <v>2.0073187845228483E-3</v>
      </c>
      <c r="L297" s="28">
        <f t="shared" si="125"/>
        <v>2.1946969037095729E-2</v>
      </c>
      <c r="M297" s="28">
        <f t="shared" si="125"/>
        <v>3.3814390780933139E-3</v>
      </c>
      <c r="N297" s="28">
        <f t="shared" si="125"/>
        <v>3.2670633559447326E-3</v>
      </c>
      <c r="O297" s="28">
        <f t="shared" si="125"/>
        <v>2.0570258641114964E-2</v>
      </c>
      <c r="P297" s="28">
        <f t="shared" si="125"/>
        <v>9.0353404743073028E-3</v>
      </c>
      <c r="Q297" s="28">
        <f t="shared" si="125"/>
        <v>1.2786841679409198E-3</v>
      </c>
      <c r="R297" s="28">
        <f t="shared" si="125"/>
        <v>1.4142190971360169</v>
      </c>
      <c r="S297" s="28">
        <f t="shared" si="125"/>
        <v>1.8479681341361229E-2</v>
      </c>
      <c r="T297" s="28">
        <f t="shared" si="125"/>
        <v>3.6442657957109189E-3</v>
      </c>
      <c r="U297" s="28">
        <f t="shared" si="125"/>
        <v>2.0940920765978352E-2</v>
      </c>
      <c r="V297" s="28">
        <f t="shared" si="125"/>
        <v>2.8978806914881495E-3</v>
      </c>
      <c r="W297" s="28">
        <f t="shared" si="125"/>
        <v>4.1493680312404857E-4</v>
      </c>
      <c r="X297" s="28">
        <f t="shared" si="125"/>
        <v>7.2207070949164046E-4</v>
      </c>
      <c r="Y297" s="28">
        <f t="shared" si="125"/>
        <v>1.1398888600566479</v>
      </c>
      <c r="Z297" s="28">
        <f t="shared" si="125"/>
        <v>4.0643527605359548E-3</v>
      </c>
      <c r="AA297" s="28">
        <f t="shared" si="125"/>
        <v>2.7164327243690156E-4</v>
      </c>
      <c r="AB297" s="28">
        <f t="shared" si="125"/>
        <v>5.3086877907003438E-4</v>
      </c>
      <c r="AC297" s="28">
        <f t="shared" si="125"/>
        <v>2.6822058717957467E-2</v>
      </c>
      <c r="AD297" s="28">
        <f t="shared" si="125"/>
        <v>1.18612198630366E-2</v>
      </c>
      <c r="AE297" s="28">
        <f t="shared" si="125"/>
        <v>1.1978383802028177E-3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5.0473519742905246E-2</v>
      </c>
      <c r="D298" s="21">
        <f t="shared" ref="D298:AE298" si="127">+D299+D367</f>
        <v>1.7814183438672441E-4</v>
      </c>
      <c r="E298" s="21">
        <f t="shared" si="127"/>
        <v>7.7135414289451676E-3</v>
      </c>
      <c r="F298" s="21">
        <f t="shared" si="127"/>
        <v>3.5109736616833667</v>
      </c>
      <c r="G298" s="21">
        <f t="shared" si="127"/>
        <v>6.6209381780399243E-2</v>
      </c>
      <c r="H298" s="21">
        <f t="shared" si="127"/>
        <v>6.1378631412611715E-3</v>
      </c>
      <c r="I298" s="21">
        <f t="shared" si="127"/>
        <v>2.969030573112074E-3</v>
      </c>
      <c r="J298" s="21">
        <f t="shared" si="127"/>
        <v>5.2670602367008185E-2</v>
      </c>
      <c r="K298" s="21">
        <f t="shared" si="127"/>
        <v>1.9298698725228481E-3</v>
      </c>
      <c r="L298" s="21">
        <f t="shared" si="127"/>
        <v>2.1080117069095728E-2</v>
      </c>
      <c r="M298" s="21">
        <f t="shared" si="127"/>
        <v>2.6840036380933142E-3</v>
      </c>
      <c r="N298" s="21">
        <f t="shared" si="127"/>
        <v>3.1734220759447327E-3</v>
      </c>
      <c r="O298" s="21">
        <f t="shared" si="127"/>
        <v>2.0106275041114965E-2</v>
      </c>
      <c r="P298" s="21">
        <f t="shared" si="127"/>
        <v>8.8835206023073036E-3</v>
      </c>
      <c r="Q298" s="21">
        <f t="shared" si="127"/>
        <v>1.2264484079409198E-3</v>
      </c>
      <c r="R298" s="21">
        <f t="shared" si="127"/>
        <v>1.3555121693760168</v>
      </c>
      <c r="S298" s="21">
        <f t="shared" si="127"/>
        <v>1.751728038136123E-2</v>
      </c>
      <c r="T298" s="21">
        <f t="shared" si="127"/>
        <v>3.521270259710919E-3</v>
      </c>
      <c r="U298" s="21">
        <f t="shared" si="127"/>
        <v>1.9613415965978351E-2</v>
      </c>
      <c r="V298" s="21">
        <f t="shared" si="127"/>
        <v>2.5365966914881496E-3</v>
      </c>
      <c r="W298" s="21">
        <f t="shared" si="127"/>
        <v>3.9350595512404858E-4</v>
      </c>
      <c r="X298" s="21">
        <f t="shared" si="127"/>
        <v>5.3617146149164048E-4</v>
      </c>
      <c r="Y298" s="21">
        <f t="shared" si="127"/>
        <v>1.069898629464648</v>
      </c>
      <c r="Z298" s="21">
        <f t="shared" si="127"/>
        <v>2.8095645765359549E-3</v>
      </c>
      <c r="AA298" s="21">
        <f t="shared" si="127"/>
        <v>2.6808618443690158E-4</v>
      </c>
      <c r="AB298" s="21">
        <f t="shared" si="127"/>
        <v>5.2215203667003442E-4</v>
      </c>
      <c r="AC298" s="21">
        <f t="shared" si="127"/>
        <v>2.6617780077957467E-2</v>
      </c>
      <c r="AD298" s="21">
        <f t="shared" si="127"/>
        <v>1.1735539741276601E-2</v>
      </c>
      <c r="AE298" s="21">
        <f t="shared" si="127"/>
        <v>7.4728494020281759E-4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5.0473519742905246E-2</v>
      </c>
      <c r="D299" s="21">
        <f t="shared" ref="D299:AE299" si="129">+D300+D349+D364</f>
        <v>1.7814183438672441E-4</v>
      </c>
      <c r="E299" s="21">
        <f t="shared" si="129"/>
        <v>7.7135414289451676E-3</v>
      </c>
      <c r="F299" s="21">
        <f t="shared" si="129"/>
        <v>3.5109736616833667</v>
      </c>
      <c r="G299" s="21">
        <f t="shared" si="129"/>
        <v>6.6209381780399243E-2</v>
      </c>
      <c r="H299" s="21">
        <f t="shared" si="129"/>
        <v>6.1378631412611715E-3</v>
      </c>
      <c r="I299" s="21">
        <f t="shared" si="129"/>
        <v>2.969030573112074E-3</v>
      </c>
      <c r="J299" s="21">
        <f t="shared" si="129"/>
        <v>5.2670602367008185E-2</v>
      </c>
      <c r="K299" s="21">
        <f t="shared" si="129"/>
        <v>1.9298698725228481E-3</v>
      </c>
      <c r="L299" s="21">
        <f t="shared" si="129"/>
        <v>2.1080117069095728E-2</v>
      </c>
      <c r="M299" s="21">
        <f t="shared" si="129"/>
        <v>2.6840036380933142E-3</v>
      </c>
      <c r="N299" s="21">
        <f t="shared" si="129"/>
        <v>3.1734220759447327E-3</v>
      </c>
      <c r="O299" s="21">
        <f t="shared" si="129"/>
        <v>2.0106275041114965E-2</v>
      </c>
      <c r="P299" s="21">
        <f t="shared" si="129"/>
        <v>8.8835206023073036E-3</v>
      </c>
      <c r="Q299" s="21">
        <f t="shared" si="129"/>
        <v>1.2264484079409198E-3</v>
      </c>
      <c r="R299" s="21">
        <f t="shared" si="129"/>
        <v>1.3555121693760168</v>
      </c>
      <c r="S299" s="21">
        <f t="shared" si="129"/>
        <v>1.751728038136123E-2</v>
      </c>
      <c r="T299" s="21">
        <f t="shared" si="129"/>
        <v>3.521270259710919E-3</v>
      </c>
      <c r="U299" s="21">
        <f t="shared" si="129"/>
        <v>1.9613415965978351E-2</v>
      </c>
      <c r="V299" s="21">
        <f t="shared" si="129"/>
        <v>2.5365966914881496E-3</v>
      </c>
      <c r="W299" s="21">
        <f t="shared" si="129"/>
        <v>3.9350595512404858E-4</v>
      </c>
      <c r="X299" s="21">
        <f t="shared" si="129"/>
        <v>5.3617146149164048E-4</v>
      </c>
      <c r="Y299" s="21">
        <f t="shared" si="129"/>
        <v>1.069898629464648</v>
      </c>
      <c r="Z299" s="21">
        <f t="shared" si="129"/>
        <v>2.8095645765359549E-3</v>
      </c>
      <c r="AA299" s="21">
        <f t="shared" si="129"/>
        <v>2.6808618443690158E-4</v>
      </c>
      <c r="AB299" s="21">
        <f t="shared" si="129"/>
        <v>5.2215203667003442E-4</v>
      </c>
      <c r="AC299" s="21">
        <f t="shared" si="129"/>
        <v>2.6617780077957467E-2</v>
      </c>
      <c r="AD299" s="21">
        <f t="shared" si="129"/>
        <v>1.1735539741276601E-2</v>
      </c>
      <c r="AE299" s="21">
        <f t="shared" si="129"/>
        <v>7.4728494020281759E-4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5.0473519742905246E-2</v>
      </c>
      <c r="D349" s="21">
        <f t="shared" ref="D349:AE349" si="143">+D350+D355+D358+D363</f>
        <v>1.7814183438672441E-4</v>
      </c>
      <c r="E349" s="21">
        <f t="shared" si="143"/>
        <v>7.7135414289451676E-3</v>
      </c>
      <c r="F349" s="21">
        <f t="shared" si="143"/>
        <v>3.5109736616833667</v>
      </c>
      <c r="G349" s="21">
        <f t="shared" si="143"/>
        <v>6.6209381780399243E-2</v>
      </c>
      <c r="H349" s="21">
        <f t="shared" si="143"/>
        <v>6.1378631412611715E-3</v>
      </c>
      <c r="I349" s="21">
        <f t="shared" si="143"/>
        <v>2.969030573112074E-3</v>
      </c>
      <c r="J349" s="21">
        <f t="shared" si="143"/>
        <v>5.2670602367008185E-2</v>
      </c>
      <c r="K349" s="21">
        <f t="shared" si="143"/>
        <v>1.9298698725228481E-3</v>
      </c>
      <c r="L349" s="21">
        <f t="shared" si="143"/>
        <v>2.1080117069095728E-2</v>
      </c>
      <c r="M349" s="21">
        <f t="shared" si="143"/>
        <v>2.6840036380933142E-3</v>
      </c>
      <c r="N349" s="21">
        <f t="shared" si="143"/>
        <v>3.1734220759447327E-3</v>
      </c>
      <c r="O349" s="21">
        <f t="shared" si="143"/>
        <v>2.0106275041114965E-2</v>
      </c>
      <c r="P349" s="21">
        <f t="shared" si="143"/>
        <v>8.8835206023073036E-3</v>
      </c>
      <c r="Q349" s="21">
        <f t="shared" si="143"/>
        <v>1.2264484079409198E-3</v>
      </c>
      <c r="R349" s="21">
        <f t="shared" si="143"/>
        <v>1.3555121693760168</v>
      </c>
      <c r="S349" s="21">
        <f t="shared" si="143"/>
        <v>1.751728038136123E-2</v>
      </c>
      <c r="T349" s="21">
        <f t="shared" si="143"/>
        <v>3.521270259710919E-3</v>
      </c>
      <c r="U349" s="21">
        <f t="shared" si="143"/>
        <v>1.9613415965978351E-2</v>
      </c>
      <c r="V349" s="21">
        <f t="shared" si="143"/>
        <v>2.5365966914881496E-3</v>
      </c>
      <c r="W349" s="21">
        <f t="shared" si="143"/>
        <v>3.9350595512404858E-4</v>
      </c>
      <c r="X349" s="21">
        <f t="shared" si="143"/>
        <v>5.3617146149164048E-4</v>
      </c>
      <c r="Y349" s="21">
        <f t="shared" si="143"/>
        <v>1.069898629464648</v>
      </c>
      <c r="Z349" s="21">
        <f t="shared" si="143"/>
        <v>2.8095645765359549E-3</v>
      </c>
      <c r="AA349" s="21">
        <f t="shared" si="143"/>
        <v>2.6808618443690158E-4</v>
      </c>
      <c r="AB349" s="21">
        <f t="shared" si="143"/>
        <v>5.2215203667003442E-4</v>
      </c>
      <c r="AC349" s="21">
        <f t="shared" si="143"/>
        <v>2.6617780077957467E-2</v>
      </c>
      <c r="AD349" s="21">
        <f t="shared" si="143"/>
        <v>1.1735539741276601E-2</v>
      </c>
      <c r="AE349" s="21">
        <f t="shared" si="143"/>
        <v>7.4728494020281759E-4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5.0473519742905246E-2</v>
      </c>
      <c r="D358" s="21">
        <f t="shared" ref="D358:AE358" si="149">+D359+D362</f>
        <v>1.7814183438672441E-4</v>
      </c>
      <c r="E358" s="21">
        <f t="shared" si="149"/>
        <v>7.7135414289451676E-3</v>
      </c>
      <c r="F358" s="21">
        <f t="shared" si="149"/>
        <v>3.5109736616833667</v>
      </c>
      <c r="G358" s="21">
        <f t="shared" si="149"/>
        <v>6.6209381780399243E-2</v>
      </c>
      <c r="H358" s="21">
        <f t="shared" si="149"/>
        <v>6.1156421480126804E-3</v>
      </c>
      <c r="I358" s="21">
        <f t="shared" si="149"/>
        <v>2.969030573112074E-3</v>
      </c>
      <c r="J358" s="21">
        <f t="shared" si="149"/>
        <v>5.2670602367008185E-2</v>
      </c>
      <c r="K358" s="21">
        <f t="shared" si="149"/>
        <v>1.9298698725228481E-3</v>
      </c>
      <c r="L358" s="21">
        <f t="shared" si="149"/>
        <v>2.1080117069095728E-2</v>
      </c>
      <c r="M358" s="21">
        <f t="shared" si="149"/>
        <v>2.6840036380933142E-3</v>
      </c>
      <c r="N358" s="21">
        <f t="shared" si="149"/>
        <v>2.7685555789572201E-3</v>
      </c>
      <c r="O358" s="21">
        <f t="shared" si="149"/>
        <v>2.0106275041114965E-2</v>
      </c>
      <c r="P358" s="21">
        <f t="shared" si="149"/>
        <v>8.8612996090588116E-3</v>
      </c>
      <c r="Q358" s="21">
        <f t="shared" si="149"/>
        <v>1.128231617782588E-3</v>
      </c>
      <c r="R358" s="21">
        <f t="shared" si="149"/>
        <v>1.3554632831908702</v>
      </c>
      <c r="S358" s="21">
        <f t="shared" si="149"/>
        <v>1.751728038136123E-2</v>
      </c>
      <c r="T358" s="21">
        <f t="shared" si="149"/>
        <v>3.521270259710919E-3</v>
      </c>
      <c r="U358" s="21">
        <f t="shared" si="149"/>
        <v>1.9613415965978351E-2</v>
      </c>
      <c r="V358" s="21">
        <f t="shared" si="149"/>
        <v>1.8469750700572798E-4</v>
      </c>
      <c r="W358" s="21">
        <f t="shared" si="149"/>
        <v>3.8762767673244041E-4</v>
      </c>
      <c r="X358" s="21">
        <f t="shared" si="149"/>
        <v>4.773886775755589E-4</v>
      </c>
      <c r="Y358" s="21">
        <f t="shared" si="149"/>
        <v>1.069898629464648</v>
      </c>
      <c r="Z358" s="21">
        <f t="shared" si="149"/>
        <v>9.8512123121434828E-4</v>
      </c>
      <c r="AA358" s="21">
        <f t="shared" si="149"/>
        <v>1.4734218443690088E-4</v>
      </c>
      <c r="AB358" s="21">
        <f t="shared" si="149"/>
        <v>5.2152396083087361E-4</v>
      </c>
      <c r="AC358" s="21">
        <f t="shared" si="149"/>
        <v>2.6616604422279144E-2</v>
      </c>
      <c r="AD358" s="21">
        <f t="shared" si="149"/>
        <v>1.1601287145605276E-2</v>
      </c>
      <c r="AE358" s="21">
        <f t="shared" si="149"/>
        <v>2.5204505370678639E-5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5.0473519742905246E-2</v>
      </c>
      <c r="D359" s="21">
        <f t="shared" ref="D359:AE359" si="151">+D360+D361</f>
        <v>1.7814183438672441E-4</v>
      </c>
      <c r="E359" s="21">
        <f t="shared" si="151"/>
        <v>7.7135414289451676E-3</v>
      </c>
      <c r="F359" s="21">
        <f t="shared" si="151"/>
        <v>3.5109736616833667</v>
      </c>
      <c r="G359" s="21">
        <f t="shared" si="151"/>
        <v>6.6209381780399243E-2</v>
      </c>
      <c r="H359" s="21">
        <f t="shared" si="151"/>
        <v>5.848990229030784E-3</v>
      </c>
      <c r="I359" s="21">
        <f t="shared" si="151"/>
        <v>2.969030573112074E-3</v>
      </c>
      <c r="J359" s="21">
        <f t="shared" si="151"/>
        <v>5.2670602367008185E-2</v>
      </c>
      <c r="K359" s="21">
        <f t="shared" si="151"/>
        <v>1.9298698725228481E-3</v>
      </c>
      <c r="L359" s="21">
        <f t="shared" si="151"/>
        <v>2.1080117069095728E-2</v>
      </c>
      <c r="M359" s="21">
        <f t="shared" si="151"/>
        <v>2.6840036380933142E-3</v>
      </c>
      <c r="N359" s="21">
        <f t="shared" si="151"/>
        <v>2.7374461884093321E-3</v>
      </c>
      <c r="O359" s="21">
        <f t="shared" si="151"/>
        <v>2.0106275041114965E-2</v>
      </c>
      <c r="P359" s="21">
        <f t="shared" si="151"/>
        <v>5.9814588840543317E-3</v>
      </c>
      <c r="Q359" s="21">
        <f t="shared" si="151"/>
        <v>1.128231617782588E-3</v>
      </c>
      <c r="R359" s="21">
        <f t="shared" si="151"/>
        <v>1.339454390814927</v>
      </c>
      <c r="S359" s="21">
        <f t="shared" si="151"/>
        <v>1.751728038136123E-2</v>
      </c>
      <c r="T359" s="21">
        <f t="shared" si="151"/>
        <v>3.521270259710919E-3</v>
      </c>
      <c r="U359" s="21">
        <f t="shared" si="151"/>
        <v>1.9613415965978351E-2</v>
      </c>
      <c r="V359" s="21">
        <f t="shared" si="151"/>
        <v>1.1876122292448294E-5</v>
      </c>
      <c r="W359" s="21">
        <f t="shared" si="151"/>
        <v>8.3132856047138059E-5</v>
      </c>
      <c r="X359" s="21">
        <f t="shared" si="151"/>
        <v>4.773886775755589E-4</v>
      </c>
      <c r="Y359" s="21">
        <f t="shared" si="151"/>
        <v>1.069898629464648</v>
      </c>
      <c r="Z359" s="21">
        <f t="shared" si="151"/>
        <v>9.8512123121434828E-4</v>
      </c>
      <c r="AA359" s="21">
        <f t="shared" si="151"/>
        <v>1.4734218443690088E-4</v>
      </c>
      <c r="AB359" s="21">
        <f t="shared" si="151"/>
        <v>5.2055044328017433E-4</v>
      </c>
      <c r="AC359" s="21">
        <f t="shared" si="151"/>
        <v>2.6551649446051873E-2</v>
      </c>
      <c r="AD359" s="21">
        <f t="shared" si="151"/>
        <v>1.1600840381559781E-2</v>
      </c>
      <c r="AE359" s="21">
        <f t="shared" si="151"/>
        <v>2.4753486985399351E-5</v>
      </c>
    </row>
    <row r="360" spans="1:31" x14ac:dyDescent="0.2">
      <c r="A360" s="9" t="s">
        <v>624</v>
      </c>
      <c r="B360" s="4" t="s">
        <v>556</v>
      </c>
      <c r="C360" s="27">
        <v>5.0473519742905246E-2</v>
      </c>
      <c r="D360" s="27">
        <v>1.7814183438672441E-4</v>
      </c>
      <c r="E360" s="27">
        <v>7.7135414289451676E-3</v>
      </c>
      <c r="F360" s="27">
        <v>3.5109736616833667</v>
      </c>
      <c r="G360" s="27">
        <v>6.6209381780399243E-2</v>
      </c>
      <c r="H360" s="27">
        <v>5.848990229030784E-3</v>
      </c>
      <c r="I360" s="27">
        <v>2.969030573112074E-3</v>
      </c>
      <c r="J360" s="27">
        <v>5.2670602367008185E-2</v>
      </c>
      <c r="K360" s="27">
        <v>1.9298698725228481E-3</v>
      </c>
      <c r="L360" s="27">
        <v>2.1080117069095728E-2</v>
      </c>
      <c r="M360" s="27">
        <v>2.6840036380933142E-3</v>
      </c>
      <c r="N360" s="27">
        <v>2.7374461884093321E-3</v>
      </c>
      <c r="O360" s="27">
        <v>2.0106275041114965E-2</v>
      </c>
      <c r="P360" s="27">
        <v>5.9796275742477157E-3</v>
      </c>
      <c r="Q360" s="27">
        <v>1.128231617782588E-3</v>
      </c>
      <c r="R360" s="27">
        <v>1.339454390814927</v>
      </c>
      <c r="S360" s="27">
        <v>1.751728038136123E-2</v>
      </c>
      <c r="T360" s="27">
        <v>3.521270259710919E-3</v>
      </c>
      <c r="U360" s="27">
        <v>1.9613415965978351E-2</v>
      </c>
      <c r="V360" s="27">
        <v>1.1876122292448294E-5</v>
      </c>
      <c r="W360" s="27">
        <v>8.3132856047138059E-5</v>
      </c>
      <c r="X360" s="27">
        <v>4.773886775755589E-4</v>
      </c>
      <c r="Y360" s="27">
        <v>1.0036419171977715</v>
      </c>
      <c r="Z360" s="27">
        <v>1.1787374754952072E-5</v>
      </c>
      <c r="AA360" s="27">
        <v>1.4734218443690088E-4</v>
      </c>
      <c r="AB360" s="27">
        <v>1.296611223044728E-4</v>
      </c>
      <c r="AC360" s="27">
        <v>1.2936643793559898E-2</v>
      </c>
      <c r="AD360" s="27">
        <v>7.4702487509508758E-3</v>
      </c>
      <c r="AE360" s="27">
        <v>2.4753486985399351E-5</v>
      </c>
    </row>
    <row r="361" spans="1:31" x14ac:dyDescent="0.2">
      <c r="A361" s="9" t="s">
        <v>625</v>
      </c>
      <c r="B361" s="4" t="s">
        <v>592</v>
      </c>
      <c r="C361" s="27"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1.8313098066163756E-6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6.6256712266876377E-2</v>
      </c>
      <c r="Z361" s="27">
        <v>9.7333385645939619E-4</v>
      </c>
      <c r="AA361" s="27">
        <v>0</v>
      </c>
      <c r="AB361" s="27">
        <v>3.9088932097570153E-4</v>
      </c>
      <c r="AC361" s="27">
        <v>1.3615005652491975E-2</v>
      </c>
      <c r="AD361" s="27">
        <v>4.1305916306089057E-3</v>
      </c>
      <c r="AE361" s="27">
        <v>0</v>
      </c>
    </row>
    <row r="362" spans="1:31" x14ac:dyDescent="0.2">
      <c r="A362" s="9" t="s">
        <v>626</v>
      </c>
      <c r="B362" s="4" t="s">
        <v>627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2.6665191898189624E-4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3.1109390547887897E-5</v>
      </c>
      <c r="O362" s="27">
        <v>0</v>
      </c>
      <c r="P362" s="27">
        <v>2.8798407250044795E-3</v>
      </c>
      <c r="Q362" s="27">
        <v>0</v>
      </c>
      <c r="R362" s="27">
        <v>1.600889237594311E-2</v>
      </c>
      <c r="S362" s="27">
        <v>0</v>
      </c>
      <c r="T362" s="27">
        <v>0</v>
      </c>
      <c r="U362" s="27">
        <v>0</v>
      </c>
      <c r="V362" s="27">
        <v>1.7282138471327968E-4</v>
      </c>
      <c r="W362" s="27">
        <v>3.0449482068530237E-4</v>
      </c>
      <c r="X362" s="27">
        <v>0</v>
      </c>
      <c r="Y362" s="27">
        <v>0</v>
      </c>
      <c r="Z362" s="27">
        <v>0</v>
      </c>
      <c r="AA362" s="27">
        <v>0</v>
      </c>
      <c r="AB362" s="27">
        <v>9.7351755069926382E-7</v>
      </c>
      <c r="AC362" s="27">
        <v>6.4954976227270071E-5</v>
      </c>
      <c r="AD362" s="27">
        <v>4.4676404549525441E-7</v>
      </c>
      <c r="AE362" s="27">
        <v>4.510183852792874E-7</v>
      </c>
    </row>
    <row r="363" spans="1:31" x14ac:dyDescent="0.2">
      <c r="A363" s="9" t="s">
        <v>628</v>
      </c>
      <c r="B363" s="4" t="s">
        <v>629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2.2220993248491352E-5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4.0486649698751249E-4</v>
      </c>
      <c r="O363" s="27">
        <v>0</v>
      </c>
      <c r="P363" s="27">
        <v>2.2220993248491352E-5</v>
      </c>
      <c r="Q363" s="27">
        <v>9.821679015833176E-5</v>
      </c>
      <c r="R363" s="27">
        <v>4.8886185146680979E-5</v>
      </c>
      <c r="S363" s="27">
        <v>0</v>
      </c>
      <c r="T363" s="27">
        <v>0</v>
      </c>
      <c r="U363" s="27">
        <v>0</v>
      </c>
      <c r="V363" s="27">
        <v>2.3518991844824217E-3</v>
      </c>
      <c r="W363" s="27">
        <v>5.8782783916081546E-6</v>
      </c>
      <c r="X363" s="27">
        <v>5.8782783916081531E-5</v>
      </c>
      <c r="Y363" s="27">
        <v>0</v>
      </c>
      <c r="Z363" s="27">
        <v>1.8244433453216068E-3</v>
      </c>
      <c r="AA363" s="27">
        <v>1.2074400000000071E-4</v>
      </c>
      <c r="AB363" s="27">
        <v>6.2807583916081555E-7</v>
      </c>
      <c r="AC363" s="27">
        <v>1.1756556783216305E-6</v>
      </c>
      <c r="AD363" s="27">
        <v>1.3425259567132394E-4</v>
      </c>
      <c r="AE363" s="27">
        <v>7.2208043483213899E-4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0</v>
      </c>
      <c r="D383" s="21">
        <f t="shared" ref="D383:AE383" si="167">+D384+D385</f>
        <v>0</v>
      </c>
      <c r="E383" s="21">
        <f t="shared" si="167"/>
        <v>0</v>
      </c>
      <c r="F383" s="21">
        <f t="shared" si="167"/>
        <v>0</v>
      </c>
      <c r="G383" s="21">
        <f t="shared" si="167"/>
        <v>0</v>
      </c>
      <c r="H383" s="21">
        <f t="shared" si="167"/>
        <v>0</v>
      </c>
      <c r="I383" s="21">
        <f t="shared" si="167"/>
        <v>0</v>
      </c>
      <c r="J383" s="21">
        <f t="shared" si="167"/>
        <v>0</v>
      </c>
      <c r="K383" s="21">
        <f t="shared" si="167"/>
        <v>0</v>
      </c>
      <c r="L383" s="21">
        <f t="shared" si="167"/>
        <v>0</v>
      </c>
      <c r="M383" s="21">
        <f t="shared" si="167"/>
        <v>0</v>
      </c>
      <c r="N383" s="21">
        <f t="shared" si="167"/>
        <v>0</v>
      </c>
      <c r="O383" s="21">
        <f t="shared" si="167"/>
        <v>0</v>
      </c>
      <c r="P383" s="21">
        <f t="shared" si="167"/>
        <v>0</v>
      </c>
      <c r="Q383" s="21">
        <f t="shared" si="167"/>
        <v>0</v>
      </c>
      <c r="R383" s="21">
        <f t="shared" si="167"/>
        <v>0</v>
      </c>
      <c r="S383" s="21">
        <f t="shared" si="167"/>
        <v>0</v>
      </c>
      <c r="T383" s="21">
        <f t="shared" si="167"/>
        <v>0</v>
      </c>
      <c r="U383" s="21">
        <f t="shared" si="167"/>
        <v>0</v>
      </c>
      <c r="V383" s="21">
        <f t="shared" si="167"/>
        <v>0</v>
      </c>
      <c r="W383" s="21">
        <f t="shared" si="167"/>
        <v>0</v>
      </c>
      <c r="X383" s="21">
        <f t="shared" si="167"/>
        <v>0</v>
      </c>
      <c r="Y383" s="21">
        <f t="shared" si="167"/>
        <v>0</v>
      </c>
      <c r="Z383" s="21">
        <f t="shared" si="167"/>
        <v>0</v>
      </c>
      <c r="AA383" s="21">
        <f t="shared" si="167"/>
        <v>0</v>
      </c>
      <c r="AB383" s="21">
        <f t="shared" si="167"/>
        <v>0</v>
      </c>
      <c r="AC383" s="21">
        <f t="shared" si="167"/>
        <v>0</v>
      </c>
      <c r="AD383" s="21">
        <f t="shared" si="167"/>
        <v>0</v>
      </c>
      <c r="AE383" s="21">
        <f t="shared" si="167"/>
        <v>0</v>
      </c>
    </row>
    <row r="384" spans="1:31" x14ac:dyDescent="0.2">
      <c r="A384" s="9" t="s">
        <v>669</v>
      </c>
      <c r="B384" s="4" t="s">
        <v>670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1.9295148959999997E-3</v>
      </c>
      <c r="D391" s="21">
        <f t="shared" ref="D391:AE391" si="169">+D392+D393</f>
        <v>4.78933968E-4</v>
      </c>
      <c r="E391" s="21">
        <f t="shared" si="169"/>
        <v>3.1836047999999989E-5</v>
      </c>
      <c r="F391" s="21">
        <f t="shared" si="169"/>
        <v>5.103065567999999E-3</v>
      </c>
      <c r="G391" s="21">
        <f t="shared" si="169"/>
        <v>3.0892967039999994E-3</v>
      </c>
      <c r="H391" s="21">
        <f t="shared" si="169"/>
        <v>1.2051484799999996E-4</v>
      </c>
      <c r="I391" s="21">
        <f t="shared" si="169"/>
        <v>3.9857469119999999E-3</v>
      </c>
      <c r="J391" s="21">
        <f t="shared" si="169"/>
        <v>5.3624591999999986E-5</v>
      </c>
      <c r="K391" s="21">
        <f t="shared" si="169"/>
        <v>7.7448912000000009E-5</v>
      </c>
      <c r="L391" s="21">
        <f t="shared" si="169"/>
        <v>8.6685196800000011E-4</v>
      </c>
      <c r="M391" s="21">
        <f t="shared" si="169"/>
        <v>6.9743543999999992E-4</v>
      </c>
      <c r="N391" s="21">
        <f t="shared" si="169"/>
        <v>9.3641279999999999E-5</v>
      </c>
      <c r="O391" s="21">
        <f t="shared" si="169"/>
        <v>4.6398359999999994E-4</v>
      </c>
      <c r="P391" s="21">
        <f t="shared" si="169"/>
        <v>1.5181987199999996E-4</v>
      </c>
      <c r="Q391" s="21">
        <f t="shared" si="169"/>
        <v>5.2235759999999989E-5</v>
      </c>
      <c r="R391" s="21">
        <f t="shared" si="169"/>
        <v>5.8706927759999999E-2</v>
      </c>
      <c r="S391" s="21">
        <f t="shared" si="169"/>
        <v>9.6240095999999972E-4</v>
      </c>
      <c r="T391" s="21">
        <f t="shared" si="169"/>
        <v>1.2299553599999996E-4</v>
      </c>
      <c r="U391" s="21">
        <f t="shared" si="169"/>
        <v>1.3275047999999996E-3</v>
      </c>
      <c r="V391" s="21">
        <f t="shared" si="169"/>
        <v>3.6128399999999996E-4</v>
      </c>
      <c r="W391" s="21">
        <f t="shared" si="169"/>
        <v>2.1430847999999996E-5</v>
      </c>
      <c r="X391" s="21">
        <f t="shared" si="169"/>
        <v>1.8589924799999999E-4</v>
      </c>
      <c r="Y391" s="21">
        <f t="shared" si="169"/>
        <v>6.9990230591999991E-2</v>
      </c>
      <c r="Z391" s="21">
        <f t="shared" si="169"/>
        <v>1.2547881839999997E-3</v>
      </c>
      <c r="AA391" s="21">
        <f t="shared" si="169"/>
        <v>3.5570879999999999E-6</v>
      </c>
      <c r="AB391" s="21">
        <f t="shared" si="169"/>
        <v>8.7167423999999987E-6</v>
      </c>
      <c r="AC391" s="21">
        <f t="shared" si="169"/>
        <v>2.0427863999999998E-4</v>
      </c>
      <c r="AD391" s="21">
        <f t="shared" si="169"/>
        <v>1.2568012175999995E-4</v>
      </c>
      <c r="AE391" s="21">
        <f t="shared" si="169"/>
        <v>4.5055344E-4</v>
      </c>
    </row>
    <row r="392" spans="1:31" x14ac:dyDescent="0.2">
      <c r="A392" s="9" t="s">
        <v>679</v>
      </c>
      <c r="B392" s="4" t="s">
        <v>680</v>
      </c>
      <c r="C392" s="27">
        <v>1.9295148959999997E-3</v>
      </c>
      <c r="D392" s="27">
        <v>4.78933968E-4</v>
      </c>
      <c r="E392" s="27">
        <v>3.1836047999999989E-5</v>
      </c>
      <c r="F392" s="27">
        <v>5.103065567999999E-3</v>
      </c>
      <c r="G392" s="27">
        <v>3.0892967039999994E-3</v>
      </c>
      <c r="H392" s="27">
        <v>1.2051484799999996E-4</v>
      </c>
      <c r="I392" s="27">
        <v>3.9857469119999999E-3</v>
      </c>
      <c r="J392" s="27">
        <v>5.3624591999999986E-5</v>
      </c>
      <c r="K392" s="27">
        <v>7.7448912000000009E-5</v>
      </c>
      <c r="L392" s="27">
        <v>8.6685196800000011E-4</v>
      </c>
      <c r="M392" s="27">
        <v>6.9743543999999992E-4</v>
      </c>
      <c r="N392" s="27">
        <v>9.3641279999999999E-5</v>
      </c>
      <c r="O392" s="27">
        <v>4.6398359999999994E-4</v>
      </c>
      <c r="P392" s="27">
        <v>1.5181987199999996E-4</v>
      </c>
      <c r="Q392" s="27">
        <v>5.2235759999999989E-5</v>
      </c>
      <c r="R392" s="27">
        <v>5.8706927759999999E-2</v>
      </c>
      <c r="S392" s="27">
        <v>9.6240095999999972E-4</v>
      </c>
      <c r="T392" s="27">
        <v>1.2299553599999996E-4</v>
      </c>
      <c r="U392" s="27">
        <v>1.3275047999999996E-3</v>
      </c>
      <c r="V392" s="27">
        <v>3.6128399999999996E-4</v>
      </c>
      <c r="W392" s="27">
        <v>2.1430847999999996E-5</v>
      </c>
      <c r="X392" s="27">
        <v>1.8589924799999999E-4</v>
      </c>
      <c r="Y392" s="27">
        <v>6.9990230591999991E-2</v>
      </c>
      <c r="Z392" s="27">
        <v>1.2547881839999997E-3</v>
      </c>
      <c r="AA392" s="27">
        <v>3.5570879999999999E-6</v>
      </c>
      <c r="AB392" s="27">
        <v>8.7167423999999987E-6</v>
      </c>
      <c r="AC392" s="27">
        <v>2.0427863999999998E-4</v>
      </c>
      <c r="AD392" s="27">
        <v>1.2568012175999995E-4</v>
      </c>
      <c r="AE392" s="27">
        <v>4.5055344E-4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0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0</v>
      </c>
      <c r="S393" s="21">
        <f t="shared" si="171"/>
        <v>0</v>
      </c>
      <c r="T393" s="21">
        <f t="shared" si="171"/>
        <v>0</v>
      </c>
      <c r="U393" s="21">
        <f t="shared" si="171"/>
        <v>0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0.88810847557937289</v>
      </c>
      <c r="D425" s="28">
        <f t="shared" ref="D425:AE425" si="182">+D426+D430+D431+D434</f>
        <v>0.93109016610541884</v>
      </c>
      <c r="E425" s="28">
        <f t="shared" si="182"/>
        <v>0.97594156481835959</v>
      </c>
      <c r="F425" s="28">
        <f t="shared" si="182"/>
        <v>0.98352732182706371</v>
      </c>
      <c r="G425" s="28">
        <f t="shared" si="182"/>
        <v>0.97983795578917543</v>
      </c>
      <c r="H425" s="28">
        <f t="shared" si="182"/>
        <v>1.0458480858722838</v>
      </c>
      <c r="I425" s="28">
        <f t="shared" si="182"/>
        <v>1.0856895376763251</v>
      </c>
      <c r="J425" s="28">
        <f t="shared" si="182"/>
        <v>1.1300551245583177</v>
      </c>
      <c r="K425" s="28">
        <f t="shared" si="182"/>
        <v>1.1681976455877214</v>
      </c>
      <c r="L425" s="28">
        <f t="shared" si="182"/>
        <v>1.173566241179391</v>
      </c>
      <c r="M425" s="28">
        <f t="shared" si="182"/>
        <v>1.1740078982930022</v>
      </c>
      <c r="N425" s="28">
        <f t="shared" si="182"/>
        <v>1.1633824474518797</v>
      </c>
      <c r="O425" s="28">
        <f t="shared" si="182"/>
        <v>1.171237158585849</v>
      </c>
      <c r="P425" s="28">
        <f t="shared" si="182"/>
        <v>1.1775327652058674</v>
      </c>
      <c r="Q425" s="28">
        <f t="shared" si="182"/>
        <v>1.3808119163475263</v>
      </c>
      <c r="R425" s="28">
        <f t="shared" si="182"/>
        <v>1.359642951996729</v>
      </c>
      <c r="S425" s="28">
        <f t="shared" si="182"/>
        <v>1.4604927670693835</v>
      </c>
      <c r="T425" s="28">
        <f t="shared" si="182"/>
        <v>1.4785666326213081</v>
      </c>
      <c r="U425" s="28">
        <f t="shared" si="182"/>
        <v>1.3465831259346086</v>
      </c>
      <c r="V425" s="28">
        <f t="shared" si="182"/>
        <v>1.2644195432342662</v>
      </c>
      <c r="W425" s="28">
        <f t="shared" si="182"/>
        <v>1.3302549459109749</v>
      </c>
      <c r="X425" s="28">
        <f t="shared" si="182"/>
        <v>1.3689747334181464</v>
      </c>
      <c r="Y425" s="28">
        <f t="shared" si="182"/>
        <v>1.3731068903128867</v>
      </c>
      <c r="Z425" s="28">
        <f t="shared" si="182"/>
        <v>1.4042495215398902</v>
      </c>
      <c r="AA425" s="28">
        <f t="shared" si="182"/>
        <v>1.5520904270987352</v>
      </c>
      <c r="AB425" s="28">
        <f t="shared" si="182"/>
        <v>1.6753576610266792</v>
      </c>
      <c r="AC425" s="28">
        <f t="shared" si="182"/>
        <v>1.6820662596175695</v>
      </c>
      <c r="AD425" s="28">
        <f t="shared" si="182"/>
        <v>1.6760906832803855</v>
      </c>
      <c r="AE425" s="28">
        <f t="shared" si="182"/>
        <v>1.8565687218173905</v>
      </c>
    </row>
    <row r="426" spans="1:31" x14ac:dyDescent="0.2">
      <c r="A426" s="80" t="s">
        <v>723</v>
      </c>
      <c r="B426" s="4" t="s">
        <v>724</v>
      </c>
      <c r="C426" s="21">
        <f>+C427+C428+C429</f>
        <v>0.67309044747568658</v>
      </c>
      <c r="D426" s="21">
        <f t="shared" ref="D426:AE426" si="183">+D427+D428+D429</f>
        <v>0.69299502539798985</v>
      </c>
      <c r="E426" s="21">
        <f t="shared" si="183"/>
        <v>0.71812711155406506</v>
      </c>
      <c r="F426" s="21">
        <f t="shared" si="183"/>
        <v>0.7394390667559434</v>
      </c>
      <c r="G426" s="21">
        <f t="shared" si="183"/>
        <v>0.76190570363749588</v>
      </c>
      <c r="H426" s="21">
        <f t="shared" si="183"/>
        <v>0.78531821091493181</v>
      </c>
      <c r="I426" s="21">
        <f t="shared" si="183"/>
        <v>0.81212849983944091</v>
      </c>
      <c r="J426" s="21">
        <f t="shared" si="183"/>
        <v>0.84027221308076183</v>
      </c>
      <c r="K426" s="21">
        <f t="shared" si="183"/>
        <v>0.87041957192302188</v>
      </c>
      <c r="L426" s="21">
        <f t="shared" si="183"/>
        <v>0.90025643279773848</v>
      </c>
      <c r="M426" s="21">
        <f t="shared" si="183"/>
        <v>0.92649417239136889</v>
      </c>
      <c r="N426" s="21">
        <f t="shared" si="183"/>
        <v>0.95674844880432508</v>
      </c>
      <c r="O426" s="21">
        <f t="shared" si="183"/>
        <v>0.98460525477436112</v>
      </c>
      <c r="P426" s="21">
        <f t="shared" si="183"/>
        <v>1.008808165565219</v>
      </c>
      <c r="Q426" s="21">
        <f t="shared" si="183"/>
        <v>1.0349322130818641</v>
      </c>
      <c r="R426" s="21">
        <f t="shared" si="183"/>
        <v>1.0599529038357773</v>
      </c>
      <c r="S426" s="21">
        <f t="shared" si="183"/>
        <v>1.0459946630364387</v>
      </c>
      <c r="T426" s="21">
        <f t="shared" si="183"/>
        <v>1.0383916375682425</v>
      </c>
      <c r="U426" s="21">
        <f t="shared" si="183"/>
        <v>1.0376957171975465</v>
      </c>
      <c r="V426" s="21">
        <f t="shared" si="183"/>
        <v>1.0314787581617275</v>
      </c>
      <c r="W426" s="21">
        <f t="shared" si="183"/>
        <v>1.0492194398719163</v>
      </c>
      <c r="X426" s="21">
        <f t="shared" si="183"/>
        <v>1.0796728985005726</v>
      </c>
      <c r="Y426" s="21">
        <f t="shared" si="183"/>
        <v>1.1249616201392296</v>
      </c>
      <c r="Z426" s="21">
        <f t="shared" si="183"/>
        <v>1.145341737487908</v>
      </c>
      <c r="AA426" s="21">
        <f t="shared" si="183"/>
        <v>1.2004834393603445</v>
      </c>
      <c r="AB426" s="21">
        <f t="shared" si="183"/>
        <v>1.3212660886129834</v>
      </c>
      <c r="AC426" s="21">
        <f t="shared" si="183"/>
        <v>1.3096055421950776</v>
      </c>
      <c r="AD426" s="21">
        <f t="shared" si="183"/>
        <v>1.3350459646868871</v>
      </c>
      <c r="AE426" s="21">
        <f t="shared" si="183"/>
        <v>1.4615793992308297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5.9861101735126515E-2</v>
      </c>
      <c r="F427" s="27">
        <v>0.11172161549205654</v>
      </c>
      <c r="G427" s="27">
        <v>0.15651620287946111</v>
      </c>
      <c r="H427" s="27">
        <v>0.19577567457189127</v>
      </c>
      <c r="I427" s="27">
        <v>0.23476141424388999</v>
      </c>
      <c r="J427" s="27">
        <v>0.29342316296201532</v>
      </c>
      <c r="K427" s="27">
        <v>0.35044491041773346</v>
      </c>
      <c r="L427" s="27">
        <v>0.40586099687655386</v>
      </c>
      <c r="M427" s="27">
        <v>0.46876752446754882</v>
      </c>
      <c r="N427" s="27">
        <v>0.52799426535710181</v>
      </c>
      <c r="O427" s="27">
        <v>0.58136154058536649</v>
      </c>
      <c r="P427" s="27">
        <v>0.62696058069345362</v>
      </c>
      <c r="Q427" s="27">
        <v>0.6746738981109478</v>
      </c>
      <c r="R427" s="27">
        <v>0.72370176598040381</v>
      </c>
      <c r="S427" s="27">
        <v>0.74104719778226469</v>
      </c>
      <c r="T427" s="27">
        <v>0.74338406193809492</v>
      </c>
      <c r="U427" s="27">
        <v>0.75548078797239915</v>
      </c>
      <c r="V427" s="27">
        <v>0.75150610884017199</v>
      </c>
      <c r="W427" s="27">
        <v>0.78489116198759001</v>
      </c>
      <c r="X427" s="27">
        <v>0.82384998766471529</v>
      </c>
      <c r="Y427" s="27">
        <v>0.86511977445847821</v>
      </c>
      <c r="Z427" s="27">
        <v>0.9016501078184801</v>
      </c>
      <c r="AA427" s="27">
        <v>0.9492756858564152</v>
      </c>
      <c r="AB427" s="27">
        <v>1.0649360913860206</v>
      </c>
      <c r="AC427" s="27">
        <v>1.0500390195262723</v>
      </c>
      <c r="AD427" s="27">
        <v>1.0797175089707698</v>
      </c>
      <c r="AE427" s="27">
        <v>1.2194359464377438</v>
      </c>
    </row>
    <row r="428" spans="1:31" x14ac:dyDescent="0.2">
      <c r="A428" s="80" t="s">
        <v>726</v>
      </c>
      <c r="B428" s="4" t="s">
        <v>818</v>
      </c>
      <c r="C428" s="27">
        <v>0.12899953528343777</v>
      </c>
      <c r="D428" s="27">
        <v>0.13276866662039102</v>
      </c>
      <c r="E428" s="27">
        <v>0.1315988429592686</v>
      </c>
      <c r="F428" s="27">
        <v>0.1280643718972152</v>
      </c>
      <c r="G428" s="27">
        <v>0.12485656904252719</v>
      </c>
      <c r="H428" s="27">
        <v>0.1215438874072191</v>
      </c>
      <c r="I428" s="27">
        <v>0.11883815587534567</v>
      </c>
      <c r="J428" s="27">
        <v>0.11364884224912732</v>
      </c>
      <c r="K428" s="27">
        <v>0.10921427705595552</v>
      </c>
      <c r="L428" s="27">
        <v>0.10600554491248437</v>
      </c>
      <c r="M428" s="27">
        <v>9.7319841999907536E-2</v>
      </c>
      <c r="N428" s="27">
        <v>9.3204065955629217E-2</v>
      </c>
      <c r="O428" s="27">
        <v>8.6414189406970376E-2</v>
      </c>
      <c r="P428" s="27">
        <v>8.1093186239373824E-2</v>
      </c>
      <c r="Q428" s="27">
        <v>7.6254172957062355E-2</v>
      </c>
      <c r="R428" s="27">
        <v>7.0319500680847261E-2</v>
      </c>
      <c r="S428" s="27">
        <v>6.3403477387593332E-2</v>
      </c>
      <c r="T428" s="27">
        <v>6.3535596731883692E-2</v>
      </c>
      <c r="U428" s="27">
        <v>6.46814006092961E-2</v>
      </c>
      <c r="V428" s="27">
        <v>6.0464921463963671E-2</v>
      </c>
      <c r="W428" s="27">
        <v>5.2619992311639864E-2</v>
      </c>
      <c r="X428" s="27">
        <v>4.9419458926114268E-2</v>
      </c>
      <c r="Y428" s="27">
        <v>4.8279941628140463E-2</v>
      </c>
      <c r="Z428" s="27">
        <v>4.5230506384564662E-2</v>
      </c>
      <c r="AA428" s="27">
        <v>4.5095514193071111E-2</v>
      </c>
      <c r="AB428" s="27">
        <v>3.7050734503740024E-2</v>
      </c>
      <c r="AC428" s="27">
        <v>3.5184665075416677E-2</v>
      </c>
      <c r="AD428" s="27">
        <v>3.2674151274627632E-2</v>
      </c>
      <c r="AE428" s="27">
        <v>4.0022489720062157E-2</v>
      </c>
    </row>
    <row r="429" spans="1:31" x14ac:dyDescent="0.2">
      <c r="A429" s="80" t="s">
        <v>727</v>
      </c>
      <c r="B429" s="4" t="s">
        <v>819</v>
      </c>
      <c r="C429" s="27">
        <v>0.54409091219224881</v>
      </c>
      <c r="D429" s="27">
        <v>0.56022635877759885</v>
      </c>
      <c r="E429" s="27">
        <v>0.52666716685966997</v>
      </c>
      <c r="F429" s="27">
        <v>0.49965307936667169</v>
      </c>
      <c r="G429" s="27">
        <v>0.48053293171550759</v>
      </c>
      <c r="H429" s="27">
        <v>0.46799864893582144</v>
      </c>
      <c r="I429" s="27">
        <v>0.45852892972020531</v>
      </c>
      <c r="J429" s="27">
        <v>0.43320020786961921</v>
      </c>
      <c r="K429" s="27">
        <v>0.41076038444933288</v>
      </c>
      <c r="L429" s="27">
        <v>0.38838989100870031</v>
      </c>
      <c r="M429" s="27">
        <v>0.36040680592391255</v>
      </c>
      <c r="N429" s="27">
        <v>0.33555011749159402</v>
      </c>
      <c r="O429" s="27">
        <v>0.31682952478202431</v>
      </c>
      <c r="P429" s="27">
        <v>0.30075439863239162</v>
      </c>
      <c r="Q429" s="27">
        <v>0.28400414201385399</v>
      </c>
      <c r="R429" s="27">
        <v>0.26593163717452623</v>
      </c>
      <c r="S429" s="27">
        <v>0.24154398786658063</v>
      </c>
      <c r="T429" s="27">
        <v>0.23147197889826399</v>
      </c>
      <c r="U429" s="27">
        <v>0.21753352861585137</v>
      </c>
      <c r="V429" s="27">
        <v>0.21950772785759198</v>
      </c>
      <c r="W429" s="27">
        <v>0.21170828557268651</v>
      </c>
      <c r="X429" s="27">
        <v>0.20640345190974313</v>
      </c>
      <c r="Y429" s="27">
        <v>0.21156190405261102</v>
      </c>
      <c r="Z429" s="27">
        <v>0.19846112328486326</v>
      </c>
      <c r="AA429" s="27">
        <v>0.20611223931085823</v>
      </c>
      <c r="AB429" s="27">
        <v>0.21927926272322276</v>
      </c>
      <c r="AC429" s="27">
        <v>0.22438185759338866</v>
      </c>
      <c r="AD429" s="27">
        <v>0.22265430444148976</v>
      </c>
      <c r="AE429" s="27">
        <v>0.20212096307302393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1.1941123909484397E-2</v>
      </c>
      <c r="D431" s="21">
        <f t="shared" ref="D431:AE431" si="185">+D432+D433</f>
        <v>1.2054673312915961E-2</v>
      </c>
      <c r="E431" s="21">
        <f t="shared" si="185"/>
        <v>1.1573092857033656E-2</v>
      </c>
      <c r="F431" s="21">
        <f t="shared" si="185"/>
        <v>1.1680406524604172E-2</v>
      </c>
      <c r="G431" s="21">
        <f t="shared" si="185"/>
        <v>1.1701517782036019E-2</v>
      </c>
      <c r="H431" s="21">
        <f t="shared" si="185"/>
        <v>1.1899417582481602E-2</v>
      </c>
      <c r="I431" s="21">
        <f t="shared" si="185"/>
        <v>1.1907470054436136E-2</v>
      </c>
      <c r="J431" s="21">
        <f t="shared" si="185"/>
        <v>1.1934234719237624E-2</v>
      </c>
      <c r="K431" s="21">
        <f t="shared" si="185"/>
        <v>1.1795681464428075E-2</v>
      </c>
      <c r="L431" s="21">
        <f t="shared" si="185"/>
        <v>1.141380832883556E-2</v>
      </c>
      <c r="M431" s="21">
        <f t="shared" si="185"/>
        <v>1.1306855173697478E-2</v>
      </c>
      <c r="N431" s="21">
        <f t="shared" si="185"/>
        <v>1.1191430523970347E-2</v>
      </c>
      <c r="O431" s="21">
        <f t="shared" si="185"/>
        <v>1.0982409746416339E-2</v>
      </c>
      <c r="P431" s="21">
        <f t="shared" si="185"/>
        <v>1.1028696487515208E-2</v>
      </c>
      <c r="Q431" s="21">
        <f t="shared" si="185"/>
        <v>1.118372805421769E-2</v>
      </c>
      <c r="R431" s="21">
        <f t="shared" si="185"/>
        <v>8.4194329105108327E-3</v>
      </c>
      <c r="S431" s="21">
        <f t="shared" si="185"/>
        <v>8.719143519159131E-3</v>
      </c>
      <c r="T431" s="21">
        <f t="shared" si="185"/>
        <v>9.1630447649393154E-3</v>
      </c>
      <c r="U431" s="21">
        <f t="shared" si="185"/>
        <v>8.9445258787278856E-3</v>
      </c>
      <c r="V431" s="21">
        <f t="shared" si="185"/>
        <v>1.1026964553984582E-2</v>
      </c>
      <c r="W431" s="21">
        <f t="shared" si="185"/>
        <v>1.225782042769815E-2</v>
      </c>
      <c r="X431" s="21">
        <f t="shared" si="185"/>
        <v>1.3903093443279918E-2</v>
      </c>
      <c r="Y431" s="21">
        <f t="shared" si="185"/>
        <v>1.2358132726001897E-2</v>
      </c>
      <c r="Z431" s="21">
        <f t="shared" si="185"/>
        <v>1.5070038252225538E-2</v>
      </c>
      <c r="AA431" s="21">
        <f t="shared" si="185"/>
        <v>2.0550832132712294E-2</v>
      </c>
      <c r="AB431" s="21">
        <f t="shared" si="185"/>
        <v>9.6021133746113218E-3</v>
      </c>
      <c r="AC431" s="21">
        <f t="shared" si="185"/>
        <v>1.1575339894522056E-2</v>
      </c>
      <c r="AD431" s="21">
        <f t="shared" si="185"/>
        <v>2.1498583730294122E-2</v>
      </c>
      <c r="AE431" s="21">
        <f t="shared" si="185"/>
        <v>1.3665315900125338E-2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6.0724601842544748E-9</v>
      </c>
      <c r="P432" s="27">
        <v>1.0746397476561593E-8</v>
      </c>
      <c r="Q432" s="27">
        <v>2.4046628087862973E-8</v>
      </c>
      <c r="R432" s="27">
        <v>2.9694524849249609E-8</v>
      </c>
      <c r="S432" s="27">
        <v>3.5908571407753395E-8</v>
      </c>
      <c r="T432" s="27">
        <v>2.7848032672162988E-8</v>
      </c>
      <c r="U432" s="27">
        <v>6.4229063335495459E-8</v>
      </c>
      <c r="V432" s="27">
        <v>5.2812650633227543E-8</v>
      </c>
      <c r="W432" s="27">
        <v>7.2349846843863476E-8</v>
      </c>
      <c r="X432" s="27">
        <v>9.6026089485293903E-8</v>
      </c>
      <c r="Y432" s="27">
        <v>9.3459543845607802E-8</v>
      </c>
      <c r="Z432" s="27">
        <v>9.3064345921736793E-8</v>
      </c>
      <c r="AA432" s="27">
        <v>1.3247548074494768E-6</v>
      </c>
      <c r="AB432" s="27">
        <v>1.0848791204159199E-6</v>
      </c>
      <c r="AC432" s="27">
        <v>7.2313435527286988E-7</v>
      </c>
      <c r="AD432" s="27">
        <v>7.3895806399109595E-7</v>
      </c>
      <c r="AE432" s="27">
        <v>6.2979718792839666E-7</v>
      </c>
    </row>
    <row r="433" spans="1:31" x14ac:dyDescent="0.2">
      <c r="A433" s="80" t="s">
        <v>734</v>
      </c>
      <c r="B433" s="4" t="s">
        <v>735</v>
      </c>
      <c r="C433" s="27">
        <v>1.1941123909484397E-2</v>
      </c>
      <c r="D433" s="27">
        <v>1.2054673312915961E-2</v>
      </c>
      <c r="E433" s="27">
        <v>1.1573092857033656E-2</v>
      </c>
      <c r="F433" s="27">
        <v>1.1680406524604172E-2</v>
      </c>
      <c r="G433" s="27">
        <v>1.1701517782036019E-2</v>
      </c>
      <c r="H433" s="27">
        <v>1.1899417582481602E-2</v>
      </c>
      <c r="I433" s="27">
        <v>1.1907470054436136E-2</v>
      </c>
      <c r="J433" s="27">
        <v>1.1934234719237624E-2</v>
      </c>
      <c r="K433" s="27">
        <v>1.1795681464428075E-2</v>
      </c>
      <c r="L433" s="27">
        <v>1.141380832883556E-2</v>
      </c>
      <c r="M433" s="27">
        <v>1.1306855173697478E-2</v>
      </c>
      <c r="N433" s="27">
        <v>1.1191430523970347E-2</v>
      </c>
      <c r="O433" s="27">
        <v>1.0982403673956155E-2</v>
      </c>
      <c r="P433" s="27">
        <v>1.1028685741117731E-2</v>
      </c>
      <c r="Q433" s="27">
        <v>1.1183704007589602E-2</v>
      </c>
      <c r="R433" s="27">
        <v>8.4194032159859832E-3</v>
      </c>
      <c r="S433" s="27">
        <v>8.719107610587723E-3</v>
      </c>
      <c r="T433" s="27">
        <v>9.1630169169066439E-3</v>
      </c>
      <c r="U433" s="27">
        <v>8.9444616496645504E-3</v>
      </c>
      <c r="V433" s="27">
        <v>1.1026911741333949E-2</v>
      </c>
      <c r="W433" s="27">
        <v>1.2257748077851306E-2</v>
      </c>
      <c r="X433" s="27">
        <v>1.3902997417190434E-2</v>
      </c>
      <c r="Y433" s="27">
        <v>1.2358039266458051E-2</v>
      </c>
      <c r="Z433" s="27">
        <v>1.5069945187879616E-2</v>
      </c>
      <c r="AA433" s="27">
        <v>2.0549507377904844E-2</v>
      </c>
      <c r="AB433" s="27">
        <v>9.6010284954909063E-3</v>
      </c>
      <c r="AC433" s="27">
        <v>1.1574616760166783E-2</v>
      </c>
      <c r="AD433" s="27">
        <v>2.1497844772230133E-2</v>
      </c>
      <c r="AE433" s="27">
        <v>1.3664686102937409E-2</v>
      </c>
    </row>
    <row r="434" spans="1:31" x14ac:dyDescent="0.2">
      <c r="A434" s="80" t="s">
        <v>736</v>
      </c>
      <c r="B434" s="4" t="s">
        <v>737</v>
      </c>
      <c r="C434" s="21">
        <f>+C435+C436</f>
        <v>0.20307690419420182</v>
      </c>
      <c r="D434" s="21">
        <f t="shared" ref="D434:AE434" si="186">+D435+D436</f>
        <v>0.226040467394513</v>
      </c>
      <c r="E434" s="21">
        <f t="shared" si="186"/>
        <v>0.2462413604072608</v>
      </c>
      <c r="F434" s="21">
        <f t="shared" si="186"/>
        <v>0.23240784854651603</v>
      </c>
      <c r="G434" s="21">
        <f t="shared" si="186"/>
        <v>0.20623073436964362</v>
      </c>
      <c r="H434" s="21">
        <f t="shared" si="186"/>
        <v>0.24863045737487049</v>
      </c>
      <c r="I434" s="21">
        <f t="shared" si="186"/>
        <v>0.26165356778244819</v>
      </c>
      <c r="J434" s="21">
        <f t="shared" si="186"/>
        <v>0.2778486767583182</v>
      </c>
      <c r="K434" s="21">
        <f t="shared" si="186"/>
        <v>0.2859823922002715</v>
      </c>
      <c r="L434" s="21">
        <f t="shared" si="186"/>
        <v>0.26189600005281699</v>
      </c>
      <c r="M434" s="21">
        <f t="shared" si="186"/>
        <v>0.23620687072793578</v>
      </c>
      <c r="N434" s="21">
        <f t="shared" si="186"/>
        <v>0.19544256812358435</v>
      </c>
      <c r="O434" s="21">
        <f t="shared" si="186"/>
        <v>0.17564949406507158</v>
      </c>
      <c r="P434" s="21">
        <f t="shared" si="186"/>
        <v>0.15769590315313298</v>
      </c>
      <c r="Q434" s="21">
        <f t="shared" si="186"/>
        <v>0.33469597521144451</v>
      </c>
      <c r="R434" s="21">
        <f t="shared" si="186"/>
        <v>0.29127061525044107</v>
      </c>
      <c r="S434" s="21">
        <f t="shared" si="186"/>
        <v>0.40577896051378559</v>
      </c>
      <c r="T434" s="21">
        <f t="shared" si="186"/>
        <v>0.43101195028812611</v>
      </c>
      <c r="U434" s="21">
        <f t="shared" si="186"/>
        <v>0.2999428828583342</v>
      </c>
      <c r="V434" s="21">
        <f t="shared" si="186"/>
        <v>0.22191382051855396</v>
      </c>
      <c r="W434" s="21">
        <f t="shared" si="186"/>
        <v>0.26877768561136034</v>
      </c>
      <c r="X434" s="21">
        <f t="shared" si="186"/>
        <v>0.27539874147429372</v>
      </c>
      <c r="Y434" s="21">
        <f t="shared" si="186"/>
        <v>0.23578713744765531</v>
      </c>
      <c r="Z434" s="21">
        <f t="shared" si="186"/>
        <v>0.24383774579975664</v>
      </c>
      <c r="AA434" s="21">
        <f t="shared" si="186"/>
        <v>0.3310561556056783</v>
      </c>
      <c r="AB434" s="21">
        <f t="shared" si="186"/>
        <v>0.3444894590390844</v>
      </c>
      <c r="AC434" s="21">
        <f t="shared" si="186"/>
        <v>0.3608853775279699</v>
      </c>
      <c r="AD434" s="21">
        <f t="shared" si="186"/>
        <v>0.31954613486320427</v>
      </c>
      <c r="AE434" s="21">
        <f t="shared" si="186"/>
        <v>0.38132400668643535</v>
      </c>
    </row>
    <row r="435" spans="1:31" x14ac:dyDescent="0.2">
      <c r="A435" s="80" t="s">
        <v>738</v>
      </c>
      <c r="B435" s="4" t="s">
        <v>739</v>
      </c>
      <c r="C435" s="27">
        <v>0.15220978963788717</v>
      </c>
      <c r="D435" s="27">
        <v>0.16241904121459369</v>
      </c>
      <c r="E435" s="27">
        <v>0.17469041148791925</v>
      </c>
      <c r="F435" s="27">
        <v>0.16073631859891033</v>
      </c>
      <c r="G435" s="27">
        <v>0.1469588883632777</v>
      </c>
      <c r="H435" s="27">
        <v>0.15065709306601241</v>
      </c>
      <c r="I435" s="27">
        <v>0.14776605957716404</v>
      </c>
      <c r="J435" s="27">
        <v>0.13437505580121661</v>
      </c>
      <c r="K435" s="27">
        <v>0.11922337855251273</v>
      </c>
      <c r="L435" s="27">
        <v>0.11414055227321736</v>
      </c>
      <c r="M435" s="27">
        <v>0.10813852685419702</v>
      </c>
      <c r="N435" s="27">
        <v>0.10859905810370829</v>
      </c>
      <c r="O435" s="27">
        <v>8.6919257575654107E-2</v>
      </c>
      <c r="P435" s="27">
        <v>9.2920863937435358E-2</v>
      </c>
      <c r="Q435" s="27">
        <v>0.25448800524433929</v>
      </c>
      <c r="R435" s="27">
        <v>0.20353870218146181</v>
      </c>
      <c r="S435" s="27">
        <v>0.22011803852319942</v>
      </c>
      <c r="T435" s="27">
        <v>0.21553201538310432</v>
      </c>
      <c r="U435" s="27">
        <v>0.20049805291477593</v>
      </c>
      <c r="V435" s="27">
        <v>0.1999885296618252</v>
      </c>
      <c r="W435" s="27">
        <v>0.19217523643549453</v>
      </c>
      <c r="X435" s="27">
        <v>0.19449251277172874</v>
      </c>
      <c r="Y435" s="27">
        <v>0.18206466904560972</v>
      </c>
      <c r="Z435" s="27">
        <v>0.19562924857128794</v>
      </c>
      <c r="AA435" s="27">
        <v>0.20516648169320836</v>
      </c>
      <c r="AB435" s="27">
        <v>0.21512845961099308</v>
      </c>
      <c r="AC435" s="27">
        <v>0.22237715023184104</v>
      </c>
      <c r="AD435" s="27">
        <v>0.20928133836573812</v>
      </c>
      <c r="AE435" s="27">
        <v>0.20871004044296121</v>
      </c>
    </row>
    <row r="436" spans="1:31" x14ac:dyDescent="0.2">
      <c r="A436" s="80" t="s">
        <v>740</v>
      </c>
      <c r="B436" s="4" t="s">
        <v>741</v>
      </c>
      <c r="C436" s="27">
        <v>5.0867114556314652E-2</v>
      </c>
      <c r="D436" s="27">
        <v>6.3621426179919324E-2</v>
      </c>
      <c r="E436" s="27">
        <v>7.1550948919341537E-2</v>
      </c>
      <c r="F436" s="27">
        <v>7.1671529947605714E-2</v>
      </c>
      <c r="G436" s="27">
        <v>5.9271846006365939E-2</v>
      </c>
      <c r="H436" s="27">
        <v>9.7973364308858099E-2</v>
      </c>
      <c r="I436" s="27">
        <v>0.11388750820528418</v>
      </c>
      <c r="J436" s="27">
        <v>0.14347362095710159</v>
      </c>
      <c r="K436" s="27">
        <v>0.16675901364775875</v>
      </c>
      <c r="L436" s="27">
        <v>0.14775544777959965</v>
      </c>
      <c r="M436" s="27">
        <v>0.12806834387373878</v>
      </c>
      <c r="N436" s="27">
        <v>8.6843510019876044E-2</v>
      </c>
      <c r="O436" s="27">
        <v>8.8730236489417469E-2</v>
      </c>
      <c r="P436" s="27">
        <v>6.4775039215697633E-2</v>
      </c>
      <c r="Q436" s="27">
        <v>8.0207969967105219E-2</v>
      </c>
      <c r="R436" s="27">
        <v>8.7731913068979248E-2</v>
      </c>
      <c r="S436" s="27">
        <v>0.18566092199058615</v>
      </c>
      <c r="T436" s="27">
        <v>0.21547993490502182</v>
      </c>
      <c r="U436" s="27">
        <v>9.9444829943558286E-2</v>
      </c>
      <c r="V436" s="27">
        <v>2.1925290856728757E-2</v>
      </c>
      <c r="W436" s="27">
        <v>7.6602449175865811E-2</v>
      </c>
      <c r="X436" s="27">
        <v>8.0906228702564975E-2</v>
      </c>
      <c r="Y436" s="27">
        <v>5.3722468402045594E-2</v>
      </c>
      <c r="Z436" s="27">
        <v>4.8208497228468705E-2</v>
      </c>
      <c r="AA436" s="27">
        <v>0.12588967391246994</v>
      </c>
      <c r="AB436" s="27">
        <v>0.12936099942809132</v>
      </c>
      <c r="AC436" s="27">
        <v>0.13850822729612883</v>
      </c>
      <c r="AD436" s="27">
        <v>0.11026479649746612</v>
      </c>
      <c r="AE436" s="27">
        <v>0.17261396624347414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58.810420676530157</v>
      </c>
      <c r="D455" s="28">
        <f t="shared" si="190"/>
        <v>50.18326716490099</v>
      </c>
      <c r="E455" s="28">
        <f t="shared" si="190"/>
        <v>52.727439028808803</v>
      </c>
      <c r="F455" s="28">
        <f t="shared" si="190"/>
        <v>55.529460064100235</v>
      </c>
      <c r="G455" s="28">
        <f t="shared" si="190"/>
        <v>55.674642731993323</v>
      </c>
      <c r="H455" s="28">
        <f t="shared" si="190"/>
        <v>53.908907780549846</v>
      </c>
      <c r="I455" s="28">
        <f t="shared" si="190"/>
        <v>52.528147239232169</v>
      </c>
      <c r="J455" s="28">
        <f t="shared" si="190"/>
        <v>56.647954458557905</v>
      </c>
      <c r="K455" s="28">
        <f t="shared" si="190"/>
        <v>54.700262859241008</v>
      </c>
      <c r="L455" s="28">
        <f t="shared" si="190"/>
        <v>59.733649693574463</v>
      </c>
      <c r="M455" s="28">
        <f t="shared" si="190"/>
        <v>64.835072554347136</v>
      </c>
      <c r="N455" s="28">
        <f t="shared" si="190"/>
        <v>67.464931716863617</v>
      </c>
      <c r="O455" s="28">
        <f t="shared" si="190"/>
        <v>67.274333332603206</v>
      </c>
      <c r="P455" s="28">
        <f t="shared" si="190"/>
        <v>62.642762746599402</v>
      </c>
      <c r="Q455" s="28">
        <f t="shared" si="190"/>
        <v>62.519386225608166</v>
      </c>
      <c r="R455" s="28">
        <f t="shared" si="190"/>
        <v>67.615172414628503</v>
      </c>
      <c r="S455" s="28">
        <f t="shared" si="190"/>
        <v>65.024112804129246</v>
      </c>
      <c r="T455" s="28">
        <f t="shared" si="190"/>
        <v>59.945849161167445</v>
      </c>
      <c r="U455" s="28">
        <f t="shared" si="190"/>
        <v>56.154616742530791</v>
      </c>
      <c r="V455" s="28">
        <f t="shared" si="190"/>
        <v>61.03114287079952</v>
      </c>
      <c r="W455" s="28">
        <f t="shared" si="190"/>
        <v>55.518152005619264</v>
      </c>
      <c r="X455" s="28">
        <f t="shared" si="190"/>
        <v>49.354406801186286</v>
      </c>
      <c r="Y455" s="28">
        <f t="shared" si="190"/>
        <v>44.056374384311233</v>
      </c>
      <c r="Z455" s="28">
        <f t="shared" si="190"/>
        <v>41.050215471893836</v>
      </c>
      <c r="AA455" s="28">
        <f t="shared" si="190"/>
        <v>39.748361705405493</v>
      </c>
      <c r="AB455" s="28">
        <f t="shared" si="190"/>
        <v>41.977767787280236</v>
      </c>
      <c r="AC455" s="28">
        <f t="shared" si="190"/>
        <v>44.043437047382611</v>
      </c>
      <c r="AD455" s="28">
        <f t="shared" si="190"/>
        <v>43.559221333402924</v>
      </c>
      <c r="AE455" s="28">
        <f t="shared" si="190"/>
        <v>43.401664613256465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36.700075710986383</v>
      </c>
      <c r="D456" s="28">
        <f t="shared" si="191"/>
        <v>28.632077465459894</v>
      </c>
      <c r="E456" s="28">
        <f t="shared" si="191"/>
        <v>30.768868773292773</v>
      </c>
      <c r="F456" s="28">
        <f t="shared" si="191"/>
        <v>29.804331469247202</v>
      </c>
      <c r="G456" s="28">
        <f t="shared" si="191"/>
        <v>33.040303105852352</v>
      </c>
      <c r="H456" s="28">
        <f t="shared" si="191"/>
        <v>31.555792165599442</v>
      </c>
      <c r="I456" s="28">
        <f t="shared" si="191"/>
        <v>31.766657644303169</v>
      </c>
      <c r="J456" s="28">
        <f t="shared" si="191"/>
        <v>33.8571910652729</v>
      </c>
      <c r="K456" s="28">
        <f t="shared" si="191"/>
        <v>31.621634028844188</v>
      </c>
      <c r="L456" s="28">
        <f t="shared" si="191"/>
        <v>35.100691959622537</v>
      </c>
      <c r="M456" s="28">
        <f t="shared" si="191"/>
        <v>38.710607336823486</v>
      </c>
      <c r="N456" s="28">
        <f t="shared" si="191"/>
        <v>41.499043866437752</v>
      </c>
      <c r="O456" s="28">
        <f t="shared" si="191"/>
        <v>40.795317119804508</v>
      </c>
      <c r="P456" s="28">
        <f t="shared" si="191"/>
        <v>36.535285540800395</v>
      </c>
      <c r="Q456" s="28">
        <f t="shared" si="191"/>
        <v>36.083565955276086</v>
      </c>
      <c r="R456" s="28">
        <f t="shared" si="191"/>
        <v>38.873635307735498</v>
      </c>
      <c r="S456" s="28">
        <f t="shared" si="191"/>
        <v>37.07778918463525</v>
      </c>
      <c r="T456" s="28">
        <f t="shared" si="191"/>
        <v>34.868502647346261</v>
      </c>
      <c r="U456" s="28">
        <f t="shared" si="191"/>
        <v>33.385462029653233</v>
      </c>
      <c r="V456" s="28">
        <f t="shared" si="191"/>
        <v>39.185185744029923</v>
      </c>
      <c r="W456" s="28">
        <f t="shared" si="191"/>
        <v>34.111892507604495</v>
      </c>
      <c r="X456" s="28">
        <f t="shared" si="191"/>
        <v>29.331396058005652</v>
      </c>
      <c r="Y456" s="28">
        <f t="shared" si="191"/>
        <v>24.408157824695227</v>
      </c>
      <c r="Z456" s="28">
        <f t="shared" si="191"/>
        <v>23.740682044087308</v>
      </c>
      <c r="AA456" s="28">
        <f t="shared" si="191"/>
        <v>22.161702279634493</v>
      </c>
      <c r="AB456" s="28">
        <f t="shared" si="191"/>
        <v>23.952266148058541</v>
      </c>
      <c r="AC456" s="28">
        <f t="shared" si="191"/>
        <v>26.577552591801609</v>
      </c>
      <c r="AD456" s="28">
        <f t="shared" si="191"/>
        <v>27.094156344292813</v>
      </c>
      <c r="AE456" s="28">
        <f t="shared" si="191"/>
        <v>27.343520620761982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1.5145595982081614</v>
      </c>
      <c r="D457" s="21">
        <f t="shared" si="192"/>
        <v>1.5710244286646873</v>
      </c>
      <c r="E457" s="21">
        <f t="shared" si="192"/>
        <v>1.5381780596848411</v>
      </c>
      <c r="F457" s="21">
        <f t="shared" si="192"/>
        <v>1.5044589141268911</v>
      </c>
      <c r="G457" s="21">
        <f t="shared" si="192"/>
        <v>1.4533949645561755</v>
      </c>
      <c r="H457" s="21">
        <f t="shared" si="192"/>
        <v>1.4605439780032432</v>
      </c>
      <c r="I457" s="21">
        <f t="shared" si="192"/>
        <v>1.5347950860020447</v>
      </c>
      <c r="J457" s="21">
        <f t="shared" si="192"/>
        <v>1.4965614092164219</v>
      </c>
      <c r="K457" s="21">
        <f t="shared" si="192"/>
        <v>1.4665240510995652</v>
      </c>
      <c r="L457" s="21">
        <f t="shared" si="192"/>
        <v>1.4900416590485273</v>
      </c>
      <c r="M457" s="21">
        <f t="shared" si="192"/>
        <v>1.4662636095388231</v>
      </c>
      <c r="N457" s="21">
        <f t="shared" si="192"/>
        <v>1.4761335445116799</v>
      </c>
      <c r="O457" s="21">
        <f t="shared" si="192"/>
        <v>1.4753708703862398</v>
      </c>
      <c r="P457" s="21">
        <f t="shared" si="192"/>
        <v>1.4695766946818529</v>
      </c>
      <c r="Q457" s="21">
        <f t="shared" si="192"/>
        <v>1.468904797672046</v>
      </c>
      <c r="R457" s="21">
        <f t="shared" si="192"/>
        <v>1.4815122815414048</v>
      </c>
      <c r="S457" s="21">
        <f t="shared" si="192"/>
        <v>1.4769252481227859</v>
      </c>
      <c r="T457" s="21">
        <f t="shared" si="192"/>
        <v>1.4357432869003282</v>
      </c>
      <c r="U457" s="21">
        <f t="shared" si="192"/>
        <v>1.4295851487494102</v>
      </c>
      <c r="V457" s="21">
        <f t="shared" si="192"/>
        <v>1.4385225414581622</v>
      </c>
      <c r="W457" s="21">
        <f t="shared" si="192"/>
        <v>1.4315260615647829</v>
      </c>
      <c r="X457" s="21">
        <f t="shared" si="192"/>
        <v>1.4809917706938982</v>
      </c>
      <c r="Y457" s="21">
        <f t="shared" si="192"/>
        <v>1.4400226464223829</v>
      </c>
      <c r="Z457" s="21">
        <f t="shared" si="192"/>
        <v>1.4086120864190033</v>
      </c>
      <c r="AA457" s="21">
        <f t="shared" si="192"/>
        <v>1.469582921713269</v>
      </c>
      <c r="AB457" s="21">
        <f t="shared" si="192"/>
        <v>1.4840567869709826</v>
      </c>
      <c r="AC457" s="21">
        <f t="shared" si="192"/>
        <v>1.426014979780279</v>
      </c>
      <c r="AD457" s="21">
        <f t="shared" si="192"/>
        <v>1.4117580880503848</v>
      </c>
      <c r="AE457" s="21">
        <f t="shared" si="192"/>
        <v>1.4896335542492509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1.9309033504549038E-2</v>
      </c>
      <c r="D458" s="37">
        <f t="shared" si="193"/>
        <v>2.6104155181002432E-2</v>
      </c>
      <c r="E458" s="37">
        <f t="shared" si="193"/>
        <v>2.6134187609864041E-2</v>
      </c>
      <c r="F458" s="37">
        <f t="shared" si="193"/>
        <v>2.9275271105793654E-2</v>
      </c>
      <c r="G458" s="37">
        <f t="shared" si="193"/>
        <v>3.7658163176047865E-2</v>
      </c>
      <c r="H458" s="37">
        <f t="shared" si="193"/>
        <v>4.2115964111602067E-2</v>
      </c>
      <c r="I458" s="37">
        <f t="shared" si="193"/>
        <v>4.8421291266303797E-2</v>
      </c>
      <c r="J458" s="37">
        <f t="shared" si="193"/>
        <v>5.0981678213185194E-2</v>
      </c>
      <c r="K458" s="37">
        <f t="shared" si="193"/>
        <v>3.4470747526832643E-3</v>
      </c>
      <c r="L458" s="37">
        <f t="shared" si="193"/>
        <v>4.3901071967207841E-2</v>
      </c>
      <c r="M458" s="37">
        <f t="shared" si="193"/>
        <v>3.4755472434599123E-2</v>
      </c>
      <c r="N458" s="37">
        <f t="shared" si="193"/>
        <v>4.8945839205746085E-2</v>
      </c>
      <c r="O458" s="37">
        <f t="shared" si="193"/>
        <v>4.5294475585875238E-2</v>
      </c>
      <c r="P458" s="37">
        <f t="shared" si="193"/>
        <v>4.1297459228318061E-2</v>
      </c>
      <c r="Q458" s="37">
        <f t="shared" si="193"/>
        <v>2.6721142561705661E-2</v>
      </c>
      <c r="R458" s="37">
        <f t="shared" si="193"/>
        <v>5.0277203075289538E-2</v>
      </c>
      <c r="S458" s="37">
        <f t="shared" si="193"/>
        <v>5.3740305013738533E-2</v>
      </c>
      <c r="T458" s="37">
        <f t="shared" si="193"/>
        <v>2.7448158823425467E-2</v>
      </c>
      <c r="U458" s="37">
        <f t="shared" si="193"/>
        <v>3.8070489654799054E-2</v>
      </c>
      <c r="V458" s="37">
        <f t="shared" si="193"/>
        <v>4.7189175585244637E-2</v>
      </c>
      <c r="W458" s="37">
        <f t="shared" si="193"/>
        <v>3.7130824019155857E-2</v>
      </c>
      <c r="X458" s="37">
        <f t="shared" si="193"/>
        <v>5.4444227735622859E-2</v>
      </c>
      <c r="Y458" s="37">
        <f t="shared" si="193"/>
        <v>4.8608114198867347E-2</v>
      </c>
      <c r="Z458" s="37">
        <f t="shared" si="193"/>
        <v>5.4760304619537875E-2</v>
      </c>
      <c r="AA458" s="37">
        <f t="shared" si="193"/>
        <v>5.0849159538734486E-2</v>
      </c>
      <c r="AB458" s="37">
        <f t="shared" si="193"/>
        <v>4.4608563800537598E-2</v>
      </c>
      <c r="AC458" s="37">
        <f t="shared" si="193"/>
        <v>4.4020469010491343E-2</v>
      </c>
      <c r="AD458" s="37">
        <f t="shared" si="193"/>
        <v>4.0869989053459212E-2</v>
      </c>
      <c r="AE458" s="37">
        <f t="shared" si="193"/>
        <v>4.3890430205384655E-2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1.1660381984136166E-2</v>
      </c>
      <c r="D459" s="37">
        <f t="shared" si="194"/>
        <v>1.1912439854084484E-2</v>
      </c>
      <c r="E459" s="37">
        <f t="shared" si="194"/>
        <v>1.3530499868971087E-2</v>
      </c>
      <c r="F459" s="37">
        <f t="shared" si="194"/>
        <v>1.413557394631371E-2</v>
      </c>
      <c r="G459" s="37">
        <f t="shared" si="194"/>
        <v>1.4109097258259321E-2</v>
      </c>
      <c r="H459" s="37">
        <f t="shared" si="194"/>
        <v>1.5310896543301372E-2</v>
      </c>
      <c r="I459" s="37">
        <f t="shared" si="194"/>
        <v>8.4498070001032665E-3</v>
      </c>
      <c r="J459" s="37">
        <f t="shared" si="194"/>
        <v>1.0964288208388746E-2</v>
      </c>
      <c r="K459" s="37">
        <f t="shared" si="194"/>
        <v>1.0048171246046116E-2</v>
      </c>
      <c r="L459" s="37">
        <f t="shared" si="194"/>
        <v>1.0265208948529872E-2</v>
      </c>
      <c r="M459" s="37">
        <f t="shared" si="194"/>
        <v>9.2164217037670419E-3</v>
      </c>
      <c r="N459" s="37">
        <f t="shared" si="194"/>
        <v>1.1125549818995294E-2</v>
      </c>
      <c r="O459" s="37">
        <f t="shared" si="194"/>
        <v>1.0686888215376791E-2</v>
      </c>
      <c r="P459" s="37">
        <f t="shared" si="194"/>
        <v>2.213184907489028E-2</v>
      </c>
      <c r="Q459" s="37">
        <f t="shared" si="194"/>
        <v>1.8301724126323238E-2</v>
      </c>
      <c r="R459" s="37">
        <f t="shared" si="194"/>
        <v>1.8304570691829863E-2</v>
      </c>
      <c r="S459" s="37">
        <f t="shared" si="194"/>
        <v>1.914111414525008E-2</v>
      </c>
      <c r="T459" s="37">
        <f t="shared" si="194"/>
        <v>1.5567461625578805E-2</v>
      </c>
      <c r="U459" s="37">
        <f t="shared" si="194"/>
        <v>9.0233853356556613E-3</v>
      </c>
      <c r="V459" s="37">
        <f t="shared" si="194"/>
        <v>8.076084874559809E-3</v>
      </c>
      <c r="W459" s="37">
        <f t="shared" si="194"/>
        <v>7.7228772234599688E-3</v>
      </c>
      <c r="X459" s="37">
        <f t="shared" si="194"/>
        <v>1.0370447457606992E-2</v>
      </c>
      <c r="Y459" s="37">
        <f t="shared" si="194"/>
        <v>1.4286611471789664E-2</v>
      </c>
      <c r="Z459" s="37">
        <f t="shared" si="194"/>
        <v>1.3894100545118564E-2</v>
      </c>
      <c r="AA459" s="37">
        <f t="shared" si="194"/>
        <v>8.7000310042492403E-3</v>
      </c>
      <c r="AB459" s="37">
        <f t="shared" si="194"/>
        <v>1.303076622602644E-2</v>
      </c>
      <c r="AC459" s="37">
        <f t="shared" si="194"/>
        <v>1.3012126115144148E-2</v>
      </c>
      <c r="AD459" s="37">
        <f t="shared" si="194"/>
        <v>1.2665977907813056E-2</v>
      </c>
      <c r="AE459" s="37">
        <f t="shared" si="194"/>
        <v>1.3315120731644094E-2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4.8779593676488223E-2</v>
      </c>
      <c r="D460" s="37">
        <f t="shared" si="195"/>
        <v>5.4781026833086797E-2</v>
      </c>
      <c r="E460" s="37">
        <f t="shared" si="195"/>
        <v>5.4148865890209952E-2</v>
      </c>
      <c r="F460" s="37">
        <f t="shared" si="195"/>
        <v>5.8504943270361376E-2</v>
      </c>
      <c r="G460" s="37">
        <f t="shared" si="195"/>
        <v>6.440988812537185E-2</v>
      </c>
      <c r="H460" s="37">
        <f t="shared" si="195"/>
        <v>7.1282835627188762E-2</v>
      </c>
      <c r="I460" s="37">
        <f t="shared" si="195"/>
        <v>7.6630117094848821E-2</v>
      </c>
      <c r="J460" s="37">
        <f t="shared" si="195"/>
        <v>7.9202884235616888E-2</v>
      </c>
      <c r="K460" s="37">
        <f t="shared" si="195"/>
        <v>7.7772441931991551E-2</v>
      </c>
      <c r="L460" s="37">
        <f t="shared" si="195"/>
        <v>7.336115168935968E-2</v>
      </c>
      <c r="M460" s="37">
        <f t="shared" si="195"/>
        <v>7.4305828559274312E-2</v>
      </c>
      <c r="N460" s="37">
        <f t="shared" si="195"/>
        <v>6.8336548741167208E-2</v>
      </c>
      <c r="O460" s="37">
        <f t="shared" si="195"/>
        <v>6.7397897203751791E-2</v>
      </c>
      <c r="P460" s="37">
        <f t="shared" si="195"/>
        <v>6.1588112441896159E-2</v>
      </c>
      <c r="Q460" s="37">
        <f t="shared" si="195"/>
        <v>6.3945247693638102E-2</v>
      </c>
      <c r="R460" s="37">
        <f t="shared" si="195"/>
        <v>6.8598022756304625E-2</v>
      </c>
      <c r="S460" s="37">
        <f t="shared" si="195"/>
        <v>6.3282834829602425E-2</v>
      </c>
      <c r="T460" s="37">
        <f t="shared" si="195"/>
        <v>5.6377664561758141E-2</v>
      </c>
      <c r="U460" s="37">
        <f t="shared" si="195"/>
        <v>5.4476737867535173E-2</v>
      </c>
      <c r="V460" s="37">
        <f t="shared" si="195"/>
        <v>5.7782665784081456E-2</v>
      </c>
      <c r="W460" s="37">
        <f t="shared" si="195"/>
        <v>5.4402581605139104E-2</v>
      </c>
      <c r="X460" s="37">
        <f t="shared" si="195"/>
        <v>5.025632391988484E-2</v>
      </c>
      <c r="Y460" s="37">
        <f t="shared" si="195"/>
        <v>4.7340300256123534E-2</v>
      </c>
      <c r="Z460" s="37">
        <f t="shared" si="195"/>
        <v>5.4991398991463575E-2</v>
      </c>
      <c r="AA460" s="37">
        <f t="shared" si="195"/>
        <v>5.1207700768339429E-2</v>
      </c>
      <c r="AB460" s="37">
        <f t="shared" si="195"/>
        <v>4.8742570185105541E-2</v>
      </c>
      <c r="AC460" s="37">
        <f t="shared" si="195"/>
        <v>5.6904044034854946E-2</v>
      </c>
      <c r="AD460" s="37">
        <f t="shared" si="195"/>
        <v>5.6077758914943023E-2</v>
      </c>
      <c r="AE460" s="37">
        <f t="shared" si="195"/>
        <v>5.4502048633738198E-2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1.4348105890429881</v>
      </c>
      <c r="D461" s="37">
        <f t="shared" si="196"/>
        <v>1.4782268067965136</v>
      </c>
      <c r="E461" s="37">
        <f t="shared" si="196"/>
        <v>1.4443645063157959</v>
      </c>
      <c r="F461" s="37">
        <f t="shared" si="196"/>
        <v>1.4025431258044223</v>
      </c>
      <c r="G461" s="37">
        <f t="shared" si="196"/>
        <v>1.3372178159964965</v>
      </c>
      <c r="H461" s="37">
        <f t="shared" si="196"/>
        <v>1.331834281721151</v>
      </c>
      <c r="I461" s="37">
        <f t="shared" si="196"/>
        <v>1.4012938706407889</v>
      </c>
      <c r="J461" s="37">
        <f t="shared" si="196"/>
        <v>1.3554125585592312</v>
      </c>
      <c r="K461" s="37">
        <f t="shared" si="196"/>
        <v>1.3752563631688444</v>
      </c>
      <c r="L461" s="37">
        <f t="shared" si="196"/>
        <v>1.3625142264434298</v>
      </c>
      <c r="M461" s="37">
        <f t="shared" si="196"/>
        <v>1.3479858868411825</v>
      </c>
      <c r="N461" s="37">
        <f t="shared" si="196"/>
        <v>1.3477256067457712</v>
      </c>
      <c r="O461" s="37">
        <f t="shared" si="196"/>
        <v>1.3519916093812361</v>
      </c>
      <c r="P461" s="37">
        <f t="shared" si="196"/>
        <v>1.3445592739367485</v>
      </c>
      <c r="Q461" s="37">
        <f t="shared" si="196"/>
        <v>1.359936683290379</v>
      </c>
      <c r="R461" s="37">
        <f t="shared" si="196"/>
        <v>1.3443324850179807</v>
      </c>
      <c r="S461" s="37">
        <f t="shared" si="196"/>
        <v>1.3407609941341949</v>
      </c>
      <c r="T461" s="37">
        <f t="shared" si="196"/>
        <v>1.3363500018895658</v>
      </c>
      <c r="U461" s="37">
        <f t="shared" si="196"/>
        <v>1.3280145358914204</v>
      </c>
      <c r="V461" s="37">
        <f t="shared" si="196"/>
        <v>1.3254746152142762</v>
      </c>
      <c r="W461" s="37">
        <f t="shared" si="196"/>
        <v>1.3322595160001036</v>
      </c>
      <c r="X461" s="37">
        <f t="shared" si="196"/>
        <v>1.3659104418728996</v>
      </c>
      <c r="Y461" s="37">
        <f t="shared" si="196"/>
        <v>1.3297323269478951</v>
      </c>
      <c r="Z461" s="37">
        <f t="shared" si="196"/>
        <v>1.2848995853851659</v>
      </c>
      <c r="AA461" s="37">
        <f t="shared" si="196"/>
        <v>1.3587622689942915</v>
      </c>
      <c r="AB461" s="37">
        <f t="shared" si="196"/>
        <v>1.377618666769616</v>
      </c>
      <c r="AC461" s="37">
        <f t="shared" si="196"/>
        <v>1.3120736056599263</v>
      </c>
      <c r="AD461" s="37">
        <f t="shared" si="196"/>
        <v>1.3021406666383399</v>
      </c>
      <c r="AE461" s="37">
        <f t="shared" si="196"/>
        <v>1.3779245353554606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1.0262716924186344E-5</v>
      </c>
      <c r="X462" s="37">
        <f t="shared" si="197"/>
        <v>1.0329707883894044E-5</v>
      </c>
      <c r="Y462" s="37">
        <f t="shared" si="197"/>
        <v>5.5293547707095221E-5</v>
      </c>
      <c r="Z462" s="37">
        <f t="shared" si="197"/>
        <v>6.6696877717423847E-5</v>
      </c>
      <c r="AA462" s="37">
        <f t="shared" si="197"/>
        <v>6.3761407654351669E-5</v>
      </c>
      <c r="AB462" s="37">
        <f t="shared" si="197"/>
        <v>5.6219989697127228E-5</v>
      </c>
      <c r="AC462" s="37">
        <f t="shared" si="197"/>
        <v>4.7349598623894978E-6</v>
      </c>
      <c r="AD462" s="37">
        <f t="shared" si="197"/>
        <v>3.6955358295845403E-6</v>
      </c>
      <c r="AE462" s="37">
        <f t="shared" si="197"/>
        <v>1.4193230232302344E-6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35.185516112778224</v>
      </c>
      <c r="D463" s="21">
        <f t="shared" si="198"/>
        <v>27.061053036795208</v>
      </c>
      <c r="E463" s="21">
        <f t="shared" si="198"/>
        <v>29.230690713607931</v>
      </c>
      <c r="F463" s="21">
        <f t="shared" si="198"/>
        <v>28.299872555120309</v>
      </c>
      <c r="G463" s="21">
        <f t="shared" si="198"/>
        <v>31.586908141296178</v>
      </c>
      <c r="H463" s="21">
        <f t="shared" si="198"/>
        <v>30.095248187596198</v>
      </c>
      <c r="I463" s="21">
        <f t="shared" si="198"/>
        <v>30.231862558301124</v>
      </c>
      <c r="J463" s="21">
        <f t="shared" si="198"/>
        <v>32.360629656056481</v>
      </c>
      <c r="K463" s="21">
        <f t="shared" si="198"/>
        <v>30.155109977744623</v>
      </c>
      <c r="L463" s="21">
        <f t="shared" si="198"/>
        <v>33.610650300574008</v>
      </c>
      <c r="M463" s="21">
        <f t="shared" si="198"/>
        <v>37.244343727284665</v>
      </c>
      <c r="N463" s="21">
        <f t="shared" si="198"/>
        <v>40.022910321926069</v>
      </c>
      <c r="O463" s="21">
        <f t="shared" si="198"/>
        <v>39.319946249418265</v>
      </c>
      <c r="P463" s="21">
        <f t="shared" si="198"/>
        <v>35.06570884611854</v>
      </c>
      <c r="Q463" s="21">
        <f t="shared" si="198"/>
        <v>34.61466115760404</v>
      </c>
      <c r="R463" s="21">
        <f t="shared" si="198"/>
        <v>37.392123026194092</v>
      </c>
      <c r="S463" s="21">
        <f t="shared" si="198"/>
        <v>35.600863936512461</v>
      </c>
      <c r="T463" s="21">
        <f t="shared" si="198"/>
        <v>33.432759360445935</v>
      </c>
      <c r="U463" s="21">
        <f t="shared" si="198"/>
        <v>31.955876880903823</v>
      </c>
      <c r="V463" s="21">
        <f t="shared" si="198"/>
        <v>37.74666320257176</v>
      </c>
      <c r="W463" s="21">
        <f t="shared" si="198"/>
        <v>32.680366446039713</v>
      </c>
      <c r="X463" s="21">
        <f t="shared" si="198"/>
        <v>27.850404287311754</v>
      </c>
      <c r="Y463" s="21">
        <f t="shared" si="198"/>
        <v>22.968135178272846</v>
      </c>
      <c r="Z463" s="21">
        <f t="shared" si="198"/>
        <v>22.332069957668303</v>
      </c>
      <c r="AA463" s="21">
        <f t="shared" si="198"/>
        <v>20.692119357921225</v>
      </c>
      <c r="AB463" s="21">
        <f t="shared" si="198"/>
        <v>22.46820936108756</v>
      </c>
      <c r="AC463" s="21">
        <f t="shared" si="198"/>
        <v>25.151537612021329</v>
      </c>
      <c r="AD463" s="21">
        <f t="shared" si="198"/>
        <v>25.682398256242429</v>
      </c>
      <c r="AE463" s="21">
        <f t="shared" si="198"/>
        <v>25.85388706651273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1.4714309999999999</v>
      </c>
      <c r="D464" s="37">
        <f t="shared" si="199"/>
        <v>1.641705</v>
      </c>
      <c r="E464" s="37">
        <f t="shared" si="199"/>
        <v>1.2673569999999998</v>
      </c>
      <c r="F464" s="37">
        <f t="shared" si="199"/>
        <v>1.0676509999999999</v>
      </c>
      <c r="G464" s="37">
        <f t="shared" si="199"/>
        <v>1.3434460000000001</v>
      </c>
      <c r="H464" s="37">
        <f t="shared" si="199"/>
        <v>1.2765219999999999</v>
      </c>
      <c r="I464" s="37">
        <f t="shared" si="199"/>
        <v>1.387165</v>
      </c>
      <c r="J464" s="37">
        <f t="shared" si="199"/>
        <v>1.5109900000000001</v>
      </c>
      <c r="K464" s="37">
        <f t="shared" si="199"/>
        <v>1.3604695</v>
      </c>
      <c r="L464" s="37">
        <f t="shared" si="199"/>
        <v>0.44237699999999996</v>
      </c>
      <c r="M464" s="37">
        <f t="shared" si="199"/>
        <v>0.34157500000000002</v>
      </c>
      <c r="N464" s="37">
        <f t="shared" si="199"/>
        <v>0.54966599999999999</v>
      </c>
      <c r="O464" s="37">
        <f t="shared" si="199"/>
        <v>0.41819699999999999</v>
      </c>
      <c r="P464" s="37">
        <f t="shared" si="199"/>
        <v>0.27401399999999998</v>
      </c>
      <c r="Q464" s="37">
        <f t="shared" si="199"/>
        <v>0.127556</v>
      </c>
      <c r="R464" s="37">
        <f t="shared" si="199"/>
        <v>0.77260169999999984</v>
      </c>
      <c r="S464" s="37">
        <f t="shared" si="199"/>
        <v>0.74759229999999999</v>
      </c>
      <c r="T464" s="37">
        <f t="shared" si="199"/>
        <v>0.13503229999999999</v>
      </c>
      <c r="U464" s="37">
        <f t="shared" si="199"/>
        <v>0.41784209999999994</v>
      </c>
      <c r="V464" s="37">
        <f t="shared" si="199"/>
        <v>0.67309969999999997</v>
      </c>
      <c r="W464" s="37">
        <f t="shared" si="199"/>
        <v>0.66660750000000002</v>
      </c>
      <c r="X464" s="37">
        <f t="shared" si="199"/>
        <v>0.67947360000000001</v>
      </c>
      <c r="Y464" s="37">
        <f t="shared" si="199"/>
        <v>0.74177219999999988</v>
      </c>
      <c r="Z464" s="37">
        <f t="shared" si="199"/>
        <v>3.5855702999999997</v>
      </c>
      <c r="AA464" s="37">
        <f t="shared" si="199"/>
        <v>5.1654693999999992</v>
      </c>
      <c r="AB464" s="37">
        <f t="shared" si="199"/>
        <v>3.9061216999999999</v>
      </c>
      <c r="AC464" s="37">
        <f t="shared" si="199"/>
        <v>3.1333691999999997</v>
      </c>
      <c r="AD464" s="37">
        <f t="shared" si="199"/>
        <v>3.1526416999999998</v>
      </c>
      <c r="AE464" s="37">
        <f t="shared" si="199"/>
        <v>2.9336527999999999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33.714085112778221</v>
      </c>
      <c r="D465" s="37">
        <f t="shared" si="200"/>
        <v>25.41934803679521</v>
      </c>
      <c r="E465" s="37">
        <f t="shared" si="200"/>
        <v>27.963333713607931</v>
      </c>
      <c r="F465" s="37">
        <f t="shared" si="200"/>
        <v>27.232221555120308</v>
      </c>
      <c r="G465" s="37">
        <f t="shared" si="200"/>
        <v>30.243462141296177</v>
      </c>
      <c r="H465" s="37">
        <f t="shared" si="200"/>
        <v>28.818726187596198</v>
      </c>
      <c r="I465" s="37">
        <f t="shared" si="200"/>
        <v>28.844697558301124</v>
      </c>
      <c r="J465" s="37">
        <f t="shared" si="200"/>
        <v>30.849639656056482</v>
      </c>
      <c r="K465" s="37">
        <f t="shared" si="200"/>
        <v>28.794640477744622</v>
      </c>
      <c r="L465" s="37">
        <f t="shared" si="200"/>
        <v>33.168273300574008</v>
      </c>
      <c r="M465" s="37">
        <f t="shared" si="200"/>
        <v>36.902768727284666</v>
      </c>
      <c r="N465" s="37">
        <f t="shared" si="200"/>
        <v>39.473244321926067</v>
      </c>
      <c r="O465" s="37">
        <f t="shared" si="200"/>
        <v>38.901749249418266</v>
      </c>
      <c r="P465" s="37">
        <f t="shared" si="200"/>
        <v>34.791694846118538</v>
      </c>
      <c r="Q465" s="37">
        <f t="shared" si="200"/>
        <v>34.487105157604041</v>
      </c>
      <c r="R465" s="37">
        <f t="shared" si="200"/>
        <v>36.619521326194089</v>
      </c>
      <c r="S465" s="37">
        <f t="shared" si="200"/>
        <v>34.85327163651246</v>
      </c>
      <c r="T465" s="37">
        <f t="shared" si="200"/>
        <v>33.297727060445936</v>
      </c>
      <c r="U465" s="37">
        <f t="shared" si="200"/>
        <v>31.538034780903821</v>
      </c>
      <c r="V465" s="37">
        <f t="shared" si="200"/>
        <v>37.073563502571758</v>
      </c>
      <c r="W465" s="37">
        <f t="shared" si="200"/>
        <v>32.013758946039715</v>
      </c>
      <c r="X465" s="37">
        <f t="shared" si="200"/>
        <v>27.170930687311753</v>
      </c>
      <c r="Y465" s="37">
        <f t="shared" si="200"/>
        <v>22.226362978272846</v>
      </c>
      <c r="Z465" s="37">
        <f t="shared" si="200"/>
        <v>18.746499657668302</v>
      </c>
      <c r="AA465" s="37">
        <f t="shared" si="200"/>
        <v>15.526649957921226</v>
      </c>
      <c r="AB465" s="37">
        <f t="shared" si="200"/>
        <v>18.56208766108756</v>
      </c>
      <c r="AC465" s="37">
        <f t="shared" si="200"/>
        <v>22.018168412021328</v>
      </c>
      <c r="AD465" s="37">
        <f t="shared" si="200"/>
        <v>22.529756556242429</v>
      </c>
      <c r="AE465" s="37">
        <f t="shared" si="200"/>
        <v>22.920234266512729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1.9268664000000002</v>
      </c>
      <c r="D471" s="28">
        <f t="shared" si="203"/>
        <v>1.5634167999999999</v>
      </c>
      <c r="E471" s="28">
        <f t="shared" si="203"/>
        <v>1.8951896000000001</v>
      </c>
      <c r="F471" s="28">
        <f t="shared" si="203"/>
        <v>1.8205823999999999</v>
      </c>
      <c r="G471" s="28">
        <f t="shared" si="203"/>
        <v>1.9718808000000001</v>
      </c>
      <c r="H471" s="28">
        <f t="shared" si="203"/>
        <v>1.8972735999999999</v>
      </c>
      <c r="I471" s="28">
        <f t="shared" si="203"/>
        <v>1.9243655999999998</v>
      </c>
      <c r="J471" s="28">
        <f t="shared" si="203"/>
        <v>3.6886800000000006</v>
      </c>
      <c r="K471" s="28">
        <f t="shared" si="203"/>
        <v>3.8353936000000002</v>
      </c>
      <c r="L471" s="28">
        <f t="shared" si="203"/>
        <v>5.2095832</v>
      </c>
      <c r="M471" s="28">
        <f t="shared" si="203"/>
        <v>6.5691848000000004</v>
      </c>
      <c r="N471" s="28">
        <f t="shared" si="203"/>
        <v>6.2811760000000003</v>
      </c>
      <c r="O471" s="28">
        <f t="shared" si="203"/>
        <v>6.6150327999999998</v>
      </c>
      <c r="P471" s="28">
        <f t="shared" si="203"/>
        <v>6.0982008000000008</v>
      </c>
      <c r="Q471" s="28">
        <f t="shared" si="203"/>
        <v>6.0734343272639997</v>
      </c>
      <c r="R471" s="28">
        <f t="shared" si="203"/>
        <v>6.8330287476376004</v>
      </c>
      <c r="S471" s="28">
        <f t="shared" si="203"/>
        <v>7.1790047894589533</v>
      </c>
      <c r="T471" s="28">
        <f t="shared" si="203"/>
        <v>4.1541791966285526</v>
      </c>
      <c r="U471" s="28">
        <f t="shared" si="203"/>
        <v>2.4541917947788159</v>
      </c>
      <c r="V471" s="28">
        <f t="shared" si="203"/>
        <v>2.1248771883924675</v>
      </c>
      <c r="W471" s="28">
        <f t="shared" si="203"/>
        <v>2.1105294838024</v>
      </c>
      <c r="X471" s="28">
        <f t="shared" si="203"/>
        <v>1.2495193862103999</v>
      </c>
      <c r="Y471" s="28">
        <f t="shared" si="203"/>
        <v>0.70778811310020806</v>
      </c>
      <c r="Z471" s="28">
        <f t="shared" si="203"/>
        <v>0.45983484799600011</v>
      </c>
      <c r="AA471" s="28">
        <f t="shared" si="203"/>
        <v>0.37296564567298401</v>
      </c>
      <c r="AB471" s="28">
        <f t="shared" si="203"/>
        <v>0.46010558460400003</v>
      </c>
      <c r="AC471" s="28">
        <f t="shared" si="203"/>
        <v>0.89030154243920012</v>
      </c>
      <c r="AD471" s="28">
        <f t="shared" si="203"/>
        <v>0.93411334512366584</v>
      </c>
      <c r="AE471" s="28">
        <f t="shared" si="203"/>
        <v>1.3799174173152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1.9268664000000002</v>
      </c>
      <c r="D478" s="21">
        <f t="shared" si="205"/>
        <v>1.5634167999999999</v>
      </c>
      <c r="E478" s="21">
        <f t="shared" si="205"/>
        <v>1.8951896000000001</v>
      </c>
      <c r="F478" s="21">
        <f t="shared" si="205"/>
        <v>1.8205823999999999</v>
      </c>
      <c r="G478" s="21">
        <f t="shared" si="205"/>
        <v>1.9718808000000001</v>
      </c>
      <c r="H478" s="21">
        <f t="shared" si="205"/>
        <v>1.8972735999999999</v>
      </c>
      <c r="I478" s="21">
        <f t="shared" si="205"/>
        <v>1.9243655999999998</v>
      </c>
      <c r="J478" s="21">
        <f t="shared" si="205"/>
        <v>3.6886800000000006</v>
      </c>
      <c r="K478" s="21">
        <f t="shared" si="205"/>
        <v>3.8353936000000002</v>
      </c>
      <c r="L478" s="21">
        <f t="shared" si="205"/>
        <v>5.2095832</v>
      </c>
      <c r="M478" s="21">
        <f t="shared" si="205"/>
        <v>6.5691848000000004</v>
      </c>
      <c r="N478" s="21">
        <f t="shared" si="205"/>
        <v>6.2811760000000003</v>
      </c>
      <c r="O478" s="21">
        <f t="shared" si="205"/>
        <v>6.6150327999999998</v>
      </c>
      <c r="P478" s="21">
        <f t="shared" si="205"/>
        <v>6.0982008000000008</v>
      </c>
      <c r="Q478" s="21">
        <f t="shared" si="205"/>
        <v>6.0734343272639997</v>
      </c>
      <c r="R478" s="21">
        <f t="shared" si="205"/>
        <v>6.8330287476376004</v>
      </c>
      <c r="S478" s="21">
        <f t="shared" si="205"/>
        <v>7.1790047894589533</v>
      </c>
      <c r="T478" s="21">
        <f t="shared" si="205"/>
        <v>4.1541791966285526</v>
      </c>
      <c r="U478" s="21">
        <f t="shared" si="205"/>
        <v>2.4541917947788159</v>
      </c>
      <c r="V478" s="21">
        <f t="shared" si="205"/>
        <v>2.1248771883924675</v>
      </c>
      <c r="W478" s="21">
        <f t="shared" si="205"/>
        <v>2.1105294838024</v>
      </c>
      <c r="X478" s="21">
        <f t="shared" si="205"/>
        <v>1.2495193862103999</v>
      </c>
      <c r="Y478" s="21">
        <f t="shared" si="205"/>
        <v>0.70778811310020806</v>
      </c>
      <c r="Z478" s="21">
        <f t="shared" si="205"/>
        <v>0.45983484799600011</v>
      </c>
      <c r="AA478" s="21">
        <f t="shared" si="205"/>
        <v>0.37296564567298401</v>
      </c>
      <c r="AB478" s="21">
        <f t="shared" si="205"/>
        <v>0.46010558460400003</v>
      </c>
      <c r="AC478" s="21">
        <f t="shared" si="205"/>
        <v>0.89030154243920012</v>
      </c>
      <c r="AD478" s="21">
        <f t="shared" si="205"/>
        <v>0.93411334512366584</v>
      </c>
      <c r="AE478" s="21">
        <f t="shared" si="205"/>
        <v>1.3799174173152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1.9268664000000002</v>
      </c>
      <c r="D486" s="37">
        <f t="shared" si="207"/>
        <v>1.5634167999999999</v>
      </c>
      <c r="E486" s="37">
        <f t="shared" si="207"/>
        <v>1.8951896000000001</v>
      </c>
      <c r="F486" s="37">
        <f t="shared" si="207"/>
        <v>1.8205823999999999</v>
      </c>
      <c r="G486" s="37">
        <f t="shared" si="207"/>
        <v>1.9718808000000001</v>
      </c>
      <c r="H486" s="37">
        <f t="shared" si="207"/>
        <v>1.8972735999999999</v>
      </c>
      <c r="I486" s="37">
        <f t="shared" si="207"/>
        <v>1.9243655999999998</v>
      </c>
      <c r="J486" s="37">
        <f t="shared" si="207"/>
        <v>3.6886800000000006</v>
      </c>
      <c r="K486" s="37">
        <f t="shared" si="207"/>
        <v>3.8353936000000002</v>
      </c>
      <c r="L486" s="37">
        <f t="shared" si="207"/>
        <v>5.2095832</v>
      </c>
      <c r="M486" s="37">
        <f t="shared" si="207"/>
        <v>6.5691848000000004</v>
      </c>
      <c r="N486" s="37">
        <f t="shared" si="207"/>
        <v>6.2811760000000003</v>
      </c>
      <c r="O486" s="37">
        <f t="shared" si="207"/>
        <v>6.6150327999999998</v>
      </c>
      <c r="P486" s="37">
        <f t="shared" si="207"/>
        <v>6.0982008000000008</v>
      </c>
      <c r="Q486" s="37">
        <f t="shared" si="207"/>
        <v>6.0734343272639997</v>
      </c>
      <c r="R486" s="37">
        <f t="shared" si="207"/>
        <v>6.8330287476376004</v>
      </c>
      <c r="S486" s="37">
        <f t="shared" si="207"/>
        <v>7.1790047894589533</v>
      </c>
      <c r="T486" s="37">
        <f t="shared" si="207"/>
        <v>4.1541791966285526</v>
      </c>
      <c r="U486" s="37">
        <f t="shared" si="207"/>
        <v>2.4541917947788159</v>
      </c>
      <c r="V486" s="37">
        <f t="shared" si="207"/>
        <v>2.1248771883924675</v>
      </c>
      <c r="W486" s="37">
        <f t="shared" si="207"/>
        <v>2.1105294838024</v>
      </c>
      <c r="X486" s="37">
        <f t="shared" si="207"/>
        <v>1.2495193862103999</v>
      </c>
      <c r="Y486" s="37">
        <f t="shared" si="207"/>
        <v>0.70778811310020806</v>
      </c>
      <c r="Z486" s="37">
        <f t="shared" si="207"/>
        <v>0.45983484799600011</v>
      </c>
      <c r="AA486" s="37">
        <f t="shared" si="207"/>
        <v>0.37296564567298401</v>
      </c>
      <c r="AB486" s="37">
        <f t="shared" si="207"/>
        <v>0.46010558460400003</v>
      </c>
      <c r="AC486" s="37">
        <f t="shared" si="207"/>
        <v>0.89030154243920012</v>
      </c>
      <c r="AD486" s="37">
        <f t="shared" si="207"/>
        <v>0.93411334512366584</v>
      </c>
      <c r="AE486" s="37">
        <f t="shared" si="207"/>
        <v>1.3799174173152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19.242967055325494</v>
      </c>
      <c r="D524" s="28">
        <f t="shared" si="212"/>
        <v>19.056025657533286</v>
      </c>
      <c r="E524" s="28">
        <f t="shared" si="212"/>
        <v>19.079693713220728</v>
      </c>
      <c r="F524" s="28">
        <f t="shared" si="212"/>
        <v>19.404942145774605</v>
      </c>
      <c r="G524" s="28">
        <f t="shared" si="212"/>
        <v>19.613322191867397</v>
      </c>
      <c r="H524" s="28">
        <f t="shared" si="212"/>
        <v>19.403735551088857</v>
      </c>
      <c r="I524" s="28">
        <f t="shared" si="212"/>
        <v>17.744479679767561</v>
      </c>
      <c r="J524" s="28">
        <f t="shared" si="212"/>
        <v>17.919304041767678</v>
      </c>
      <c r="K524" s="28">
        <f t="shared" si="212"/>
        <v>18.073030266024574</v>
      </c>
      <c r="L524" s="28">
        <f t="shared" si="212"/>
        <v>18.227861323735436</v>
      </c>
      <c r="M524" s="28">
        <f t="shared" si="212"/>
        <v>18.377891080152555</v>
      </c>
      <c r="N524" s="28">
        <f t="shared" si="212"/>
        <v>18.518062339618034</v>
      </c>
      <c r="O524" s="28">
        <f t="shared" si="212"/>
        <v>18.672175995571727</v>
      </c>
      <c r="P524" s="28">
        <f t="shared" si="212"/>
        <v>18.822708300118833</v>
      </c>
      <c r="Q524" s="28">
        <f t="shared" si="212"/>
        <v>18.980295342552616</v>
      </c>
      <c r="R524" s="28">
        <f t="shared" si="212"/>
        <v>19.134646310122658</v>
      </c>
      <c r="S524" s="28">
        <f t="shared" si="212"/>
        <v>19.288346381624304</v>
      </c>
      <c r="T524" s="28">
        <f t="shared" si="212"/>
        <v>19.440956418775603</v>
      </c>
      <c r="U524" s="28">
        <f t="shared" si="212"/>
        <v>18.947438871398155</v>
      </c>
      <c r="V524" s="28">
        <f t="shared" si="212"/>
        <v>18.45376251445138</v>
      </c>
      <c r="W524" s="28">
        <f t="shared" si="212"/>
        <v>17.965060131498266</v>
      </c>
      <c r="X524" s="28">
        <f t="shared" si="212"/>
        <v>17.403794552842594</v>
      </c>
      <c r="Y524" s="28">
        <f t="shared" si="212"/>
        <v>16.427432696146258</v>
      </c>
      <c r="Z524" s="28">
        <f t="shared" si="212"/>
        <v>15.441384705510103</v>
      </c>
      <c r="AA524" s="28">
        <f t="shared" si="212"/>
        <v>15.661331709726852</v>
      </c>
      <c r="AB524" s="28">
        <f t="shared" si="212"/>
        <v>15.88950752481194</v>
      </c>
      <c r="AC524" s="28">
        <f t="shared" si="212"/>
        <v>14.866694594806273</v>
      </c>
      <c r="AD524" s="28">
        <f t="shared" si="212"/>
        <v>13.842999740843027</v>
      </c>
      <c r="AE524" s="28">
        <f t="shared" si="212"/>
        <v>12.820460014981691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18.649593997054961</v>
      </c>
      <c r="D525" s="21">
        <f t="shared" si="213"/>
        <v>18.466655911917663</v>
      </c>
      <c r="E525" s="21">
        <f t="shared" si="213"/>
        <v>18.491548952431568</v>
      </c>
      <c r="F525" s="21">
        <f t="shared" si="213"/>
        <v>18.806360855555756</v>
      </c>
      <c r="G525" s="21">
        <f t="shared" si="213"/>
        <v>19.006988483179637</v>
      </c>
      <c r="H525" s="21">
        <f t="shared" si="213"/>
        <v>18.805934331852669</v>
      </c>
      <c r="I525" s="21">
        <f t="shared" si="213"/>
        <v>17.192556936652025</v>
      </c>
      <c r="J525" s="21">
        <f t="shared" si="213"/>
        <v>17.362565378772597</v>
      </c>
      <c r="K525" s="21">
        <f t="shared" si="213"/>
        <v>17.512441788865083</v>
      </c>
      <c r="L525" s="21">
        <f t="shared" si="213"/>
        <v>17.662320343196484</v>
      </c>
      <c r="M525" s="21">
        <f t="shared" si="213"/>
        <v>17.811799672104339</v>
      </c>
      <c r="N525" s="21">
        <f t="shared" si="213"/>
        <v>17.962611940050891</v>
      </c>
      <c r="O525" s="21">
        <f t="shared" si="213"/>
        <v>18.112373534018726</v>
      </c>
      <c r="P525" s="21">
        <f t="shared" si="213"/>
        <v>18.261610438406745</v>
      </c>
      <c r="Q525" s="21">
        <f t="shared" si="213"/>
        <v>18.411693341613386</v>
      </c>
      <c r="R525" s="21">
        <f t="shared" si="213"/>
        <v>18.561764661265858</v>
      </c>
      <c r="S525" s="21">
        <f t="shared" si="213"/>
        <v>18.712161824748559</v>
      </c>
      <c r="T525" s="21">
        <f t="shared" si="213"/>
        <v>18.862124363214857</v>
      </c>
      <c r="U525" s="21">
        <f t="shared" si="213"/>
        <v>18.389146731214826</v>
      </c>
      <c r="V525" s="21">
        <f t="shared" si="213"/>
        <v>17.916102299751419</v>
      </c>
      <c r="W525" s="21">
        <f t="shared" si="213"/>
        <v>17.447227754202384</v>
      </c>
      <c r="X525" s="21">
        <f t="shared" si="213"/>
        <v>16.907273493364691</v>
      </c>
      <c r="Y525" s="21">
        <f t="shared" si="213"/>
        <v>15.954128884607906</v>
      </c>
      <c r="Z525" s="21">
        <f t="shared" si="213"/>
        <v>14.995946648364095</v>
      </c>
      <c r="AA525" s="21">
        <f t="shared" si="213"/>
        <v>15.205020550692264</v>
      </c>
      <c r="AB525" s="21">
        <f t="shared" si="213"/>
        <v>15.419858863395596</v>
      </c>
      <c r="AC525" s="21">
        <f t="shared" si="213"/>
        <v>14.423240976130208</v>
      </c>
      <c r="AD525" s="21">
        <f t="shared" si="213"/>
        <v>13.42620409390231</v>
      </c>
      <c r="AE525" s="21">
        <f t="shared" si="213"/>
        <v>12.429284496503426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6.019101108995029</v>
      </c>
      <c r="D526" s="35">
        <f t="shared" si="214"/>
        <v>6.1302581302399108</v>
      </c>
      <c r="E526" s="35">
        <f t="shared" si="214"/>
        <v>6.3137562676137362</v>
      </c>
      <c r="F526" s="35">
        <f t="shared" si="214"/>
        <v>6.5735936891106226</v>
      </c>
      <c r="G526" s="35">
        <f t="shared" si="214"/>
        <v>6.8284954554701738</v>
      </c>
      <c r="H526" s="35">
        <f t="shared" si="214"/>
        <v>6.9186297429824517</v>
      </c>
      <c r="I526" s="35">
        <f t="shared" si="214"/>
        <v>7.0644937997213315</v>
      </c>
      <c r="J526" s="35">
        <f t="shared" si="214"/>
        <v>7.5156288787725964</v>
      </c>
      <c r="K526" s="35">
        <f t="shared" si="214"/>
        <v>7.5273017598172069</v>
      </c>
      <c r="L526" s="35">
        <f t="shared" si="214"/>
        <v>7.5388858411848352</v>
      </c>
      <c r="M526" s="35">
        <f t="shared" si="214"/>
        <v>7.5504343290315594</v>
      </c>
      <c r="N526" s="35">
        <f t="shared" si="214"/>
        <v>7.5624392121990693</v>
      </c>
      <c r="O526" s="35">
        <f t="shared" si="214"/>
        <v>7.5740100461994784</v>
      </c>
      <c r="P526" s="35">
        <f t="shared" si="214"/>
        <v>7.5854897612233732</v>
      </c>
      <c r="Q526" s="35">
        <f t="shared" si="214"/>
        <v>7.5975297970095399</v>
      </c>
      <c r="R526" s="35">
        <f t="shared" si="214"/>
        <v>7.6094746978967471</v>
      </c>
      <c r="S526" s="35">
        <f t="shared" si="214"/>
        <v>7.6217457322373541</v>
      </c>
      <c r="T526" s="35">
        <f t="shared" si="214"/>
        <v>7.6338563632148562</v>
      </c>
      <c r="U526" s="35">
        <f t="shared" si="214"/>
        <v>7.4337268852026082</v>
      </c>
      <c r="V526" s="35">
        <f t="shared" si="214"/>
        <v>7.2335331091460251</v>
      </c>
      <c r="W526" s="35">
        <f t="shared" si="214"/>
        <v>7.0374344921529257</v>
      </c>
      <c r="X526" s="35">
        <f t="shared" si="214"/>
        <v>6.8425014653374392</v>
      </c>
      <c r="Y526" s="35">
        <f t="shared" si="214"/>
        <v>6.2342093676820243</v>
      </c>
      <c r="Z526" s="35">
        <f t="shared" si="214"/>
        <v>5.6214000795850012</v>
      </c>
      <c r="AA526" s="35">
        <f t="shared" si="214"/>
        <v>6.3004029015877698</v>
      </c>
      <c r="AB526" s="35">
        <f t="shared" si="214"/>
        <v>6.9849081643355468</v>
      </c>
      <c r="AC526" s="35">
        <f t="shared" si="214"/>
        <v>6.1851937699567499</v>
      </c>
      <c r="AD526" s="35">
        <f t="shared" si="214"/>
        <v>5.3851217863448326</v>
      </c>
      <c r="AE526" s="35">
        <f t="shared" si="214"/>
        <v>4.5850498027329154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12.445253047426208</v>
      </c>
      <c r="D527" s="35">
        <f t="shared" si="215"/>
        <v>12.154090538852472</v>
      </c>
      <c r="E527" s="35">
        <f t="shared" si="215"/>
        <v>11.999073462528491</v>
      </c>
      <c r="F527" s="35">
        <f t="shared" si="215"/>
        <v>12.051774083961041</v>
      </c>
      <c r="G527" s="35">
        <f t="shared" si="215"/>
        <v>11.990034256087991</v>
      </c>
      <c r="H527" s="35">
        <f t="shared" si="215"/>
        <v>11.707532484169748</v>
      </c>
      <c r="I527" s="35">
        <f t="shared" si="215"/>
        <v>9.9404492812048311</v>
      </c>
      <c r="J527" s="35">
        <f t="shared" si="215"/>
        <v>9.6184700000000003</v>
      </c>
      <c r="K527" s="35">
        <f t="shared" si="215"/>
        <v>9.7593614999999989</v>
      </c>
      <c r="L527" s="35">
        <f t="shared" si="215"/>
        <v>9.9002529999999993</v>
      </c>
      <c r="M527" s="35">
        <f t="shared" si="215"/>
        <v>10.0411445</v>
      </c>
      <c r="N527" s="35">
        <f t="shared" si="215"/>
        <v>10.182036</v>
      </c>
      <c r="O527" s="35">
        <f t="shared" si="215"/>
        <v>10.322927500000002</v>
      </c>
      <c r="P527" s="35">
        <f t="shared" si="215"/>
        <v>10.463819000000001</v>
      </c>
      <c r="Q527" s="35">
        <f t="shared" si="215"/>
        <v>10.604710499999999</v>
      </c>
      <c r="R527" s="35">
        <f t="shared" si="215"/>
        <v>10.745602</v>
      </c>
      <c r="S527" s="35">
        <f t="shared" si="215"/>
        <v>10.8864935</v>
      </c>
      <c r="T527" s="35">
        <f t="shared" si="215"/>
        <v>11.027384999999999</v>
      </c>
      <c r="U527" s="35">
        <f t="shared" si="215"/>
        <v>10.757328349781167</v>
      </c>
      <c r="V527" s="35">
        <f t="shared" si="215"/>
        <v>10.487271699562333</v>
      </c>
      <c r="W527" s="35">
        <f t="shared" si="215"/>
        <v>10.217215049343501</v>
      </c>
      <c r="X527" s="35">
        <f t="shared" si="215"/>
        <v>9.8749249393481389</v>
      </c>
      <c r="Y527" s="35">
        <f t="shared" si="215"/>
        <v>9.5326348293527747</v>
      </c>
      <c r="Z527" s="35">
        <f t="shared" si="215"/>
        <v>9.1903447193574124</v>
      </c>
      <c r="AA527" s="35">
        <f t="shared" si="215"/>
        <v>8.7233446344924914</v>
      </c>
      <c r="AB527" s="35">
        <f t="shared" si="215"/>
        <v>8.2563445496275722</v>
      </c>
      <c r="AC527" s="35">
        <f t="shared" si="215"/>
        <v>8.06217309695419</v>
      </c>
      <c r="AD527" s="35">
        <f t="shared" si="215"/>
        <v>7.8680016442808087</v>
      </c>
      <c r="AE527" s="35">
        <f t="shared" si="215"/>
        <v>7.6738301916074265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3.7133415224673261E-3</v>
      </c>
      <c r="D528" s="35">
        <f t="shared" si="216"/>
        <v>3.8177973348249429E-3</v>
      </c>
      <c r="E528" s="35">
        <f t="shared" si="216"/>
        <v>3.8660799259458254E-3</v>
      </c>
      <c r="F528" s="35">
        <f t="shared" si="216"/>
        <v>3.8964275795521164E-3</v>
      </c>
      <c r="G528" s="35">
        <f t="shared" si="216"/>
        <v>4.0336904167318326E-3</v>
      </c>
      <c r="H528" s="35">
        <f t="shared" si="216"/>
        <v>3.9934622383247832E-3</v>
      </c>
      <c r="I528" s="35">
        <f t="shared" si="216"/>
        <v>4.1293109924844702E-3</v>
      </c>
      <c r="J528" s="35">
        <f t="shared" si="216"/>
        <v>4.3455000000000004E-3</v>
      </c>
      <c r="K528" s="35">
        <f t="shared" si="216"/>
        <v>4.2318290478752692E-3</v>
      </c>
      <c r="L528" s="35">
        <f t="shared" si="216"/>
        <v>4.2091020116496831E-3</v>
      </c>
      <c r="M528" s="35">
        <f t="shared" si="216"/>
        <v>3.8227430727817814E-3</v>
      </c>
      <c r="N528" s="35">
        <f t="shared" si="216"/>
        <v>4.312927851819642E-3</v>
      </c>
      <c r="O528" s="35">
        <f t="shared" si="216"/>
        <v>4.1864878192422912E-3</v>
      </c>
      <c r="P528" s="35">
        <f t="shared" si="216"/>
        <v>3.6264771833733182E-3</v>
      </c>
      <c r="Q528" s="35">
        <f t="shared" si="216"/>
        <v>3.3521446038468736E-3</v>
      </c>
      <c r="R528" s="35">
        <f t="shared" si="216"/>
        <v>3.1613633691083636E-3</v>
      </c>
      <c r="S528" s="35">
        <f t="shared" si="216"/>
        <v>2.9702925112034193E-3</v>
      </c>
      <c r="T528" s="35">
        <f t="shared" si="216"/>
        <v>2.5050000000000003E-3</v>
      </c>
      <c r="U528" s="35">
        <f t="shared" si="216"/>
        <v>2.436273739964934E-3</v>
      </c>
      <c r="V528" s="35">
        <f t="shared" si="216"/>
        <v>2.3650460608850695E-3</v>
      </c>
      <c r="W528" s="35">
        <f t="shared" si="216"/>
        <v>2.3685452326911035E-3</v>
      </c>
      <c r="X528" s="35">
        <f t="shared" si="216"/>
        <v>2.448603575265035E-3</v>
      </c>
      <c r="Y528" s="35">
        <f t="shared" si="216"/>
        <v>2.6973848386751486E-3</v>
      </c>
      <c r="Z528" s="35">
        <f t="shared" si="216"/>
        <v>2.4257290566698647E-3</v>
      </c>
      <c r="AA528" s="35">
        <f t="shared" si="216"/>
        <v>2.2569205489587035E-3</v>
      </c>
      <c r="AB528" s="35">
        <f t="shared" si="216"/>
        <v>2.3500816714027892E-3</v>
      </c>
      <c r="AC528" s="35">
        <f t="shared" si="216"/>
        <v>2.3338327180340416E-3</v>
      </c>
      <c r="AD528" s="35">
        <f t="shared" si="216"/>
        <v>2.2561780352757773E-3</v>
      </c>
      <c r="AE528" s="35">
        <f t="shared" si="216"/>
        <v>2.2958081815356852E-3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0.18152649911125737</v>
      </c>
      <c r="D529" s="35">
        <f t="shared" si="217"/>
        <v>0.1784894454904542</v>
      </c>
      <c r="E529" s="35">
        <f t="shared" si="217"/>
        <v>0.17485314236339694</v>
      </c>
      <c r="F529" s="35">
        <f t="shared" si="217"/>
        <v>0.17709665490454246</v>
      </c>
      <c r="G529" s="35">
        <f t="shared" si="217"/>
        <v>0.18442508120473997</v>
      </c>
      <c r="H529" s="35">
        <f t="shared" si="217"/>
        <v>0.17577864246214614</v>
      </c>
      <c r="I529" s="35">
        <f t="shared" si="217"/>
        <v>0.18348454473337725</v>
      </c>
      <c r="J529" s="35">
        <f t="shared" si="217"/>
        <v>0.22412099999999999</v>
      </c>
      <c r="K529" s="35">
        <f t="shared" si="217"/>
        <v>0.22154669999999999</v>
      </c>
      <c r="L529" s="35">
        <f t="shared" si="217"/>
        <v>0.21897240000000001</v>
      </c>
      <c r="M529" s="35">
        <f t="shared" si="217"/>
        <v>0.21639810000000001</v>
      </c>
      <c r="N529" s="35">
        <f t="shared" si="217"/>
        <v>0.21382380000000001</v>
      </c>
      <c r="O529" s="35">
        <f t="shared" si="217"/>
        <v>0.21124950000000001</v>
      </c>
      <c r="P529" s="35">
        <f t="shared" si="217"/>
        <v>0.20867520000000001</v>
      </c>
      <c r="Q529" s="35">
        <f t="shared" si="217"/>
        <v>0.2061009</v>
      </c>
      <c r="R529" s="35">
        <f t="shared" si="217"/>
        <v>0.2035266</v>
      </c>
      <c r="S529" s="35">
        <f t="shared" si="217"/>
        <v>0.20095229999999997</v>
      </c>
      <c r="T529" s="35">
        <f t="shared" si="217"/>
        <v>0.198378</v>
      </c>
      <c r="U529" s="35">
        <f t="shared" si="217"/>
        <v>0.19565522249108891</v>
      </c>
      <c r="V529" s="35">
        <f t="shared" si="217"/>
        <v>0.19293244498217782</v>
      </c>
      <c r="W529" s="35">
        <f t="shared" si="217"/>
        <v>0.19020966747326679</v>
      </c>
      <c r="X529" s="35">
        <f t="shared" si="217"/>
        <v>0.18739848510384813</v>
      </c>
      <c r="Y529" s="35">
        <f t="shared" si="217"/>
        <v>0.18458730273442944</v>
      </c>
      <c r="Z529" s="35">
        <f t="shared" si="217"/>
        <v>0.18177612036501081</v>
      </c>
      <c r="AA529" s="35">
        <f t="shared" si="217"/>
        <v>0.17901609406304347</v>
      </c>
      <c r="AB529" s="35">
        <f t="shared" si="217"/>
        <v>0.17625606776107614</v>
      </c>
      <c r="AC529" s="35">
        <f t="shared" si="217"/>
        <v>0.17354027650123346</v>
      </c>
      <c r="AD529" s="35">
        <f t="shared" si="217"/>
        <v>0.17082448524139074</v>
      </c>
      <c r="AE529" s="35">
        <f t="shared" si="217"/>
        <v>0.16810869398154807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0.59335685153131479</v>
      </c>
      <c r="D530" s="21">
        <f t="shared" si="218"/>
        <v>0.58935514566045266</v>
      </c>
      <c r="E530" s="21">
        <f t="shared" si="218"/>
        <v>0.58813168155715201</v>
      </c>
      <c r="F530" s="21">
        <f t="shared" si="218"/>
        <v>0.59856962582033013</v>
      </c>
      <c r="G530" s="21">
        <f t="shared" si="218"/>
        <v>0.60632337539464209</v>
      </c>
      <c r="H530" s="21">
        <f t="shared" si="218"/>
        <v>0.59779208229038905</v>
      </c>
      <c r="I530" s="21">
        <f t="shared" si="218"/>
        <v>0.55191470304257662</v>
      </c>
      <c r="J530" s="21">
        <f t="shared" si="218"/>
        <v>0.55673164831408084</v>
      </c>
      <c r="K530" s="21">
        <f t="shared" si="218"/>
        <v>0.56058226767356945</v>
      </c>
      <c r="L530" s="21">
        <f t="shared" si="218"/>
        <v>0.56553552955323361</v>
      </c>
      <c r="M530" s="21">
        <f t="shared" si="218"/>
        <v>0.56608666886781589</v>
      </c>
      <c r="N530" s="21">
        <f t="shared" si="218"/>
        <v>0.5554461560824423</v>
      </c>
      <c r="O530" s="21">
        <f t="shared" si="218"/>
        <v>0.55979867959820351</v>
      </c>
      <c r="P530" s="21">
        <f t="shared" si="218"/>
        <v>0.56109450712138997</v>
      </c>
      <c r="Q530" s="21">
        <f t="shared" si="218"/>
        <v>0.56859903954682933</v>
      </c>
      <c r="R530" s="21">
        <f t="shared" si="218"/>
        <v>0.57287904649689703</v>
      </c>
      <c r="S530" s="21">
        <f t="shared" si="218"/>
        <v>0.57618227938254329</v>
      </c>
      <c r="T530" s="21">
        <f t="shared" si="218"/>
        <v>0.57883006876844345</v>
      </c>
      <c r="U530" s="21">
        <f t="shared" si="218"/>
        <v>0.55829039826212168</v>
      </c>
      <c r="V530" s="21">
        <f t="shared" si="218"/>
        <v>0.53765859896866242</v>
      </c>
      <c r="W530" s="21">
        <f t="shared" si="218"/>
        <v>0.5178307589644795</v>
      </c>
      <c r="X530" s="21">
        <f t="shared" si="218"/>
        <v>0.49651932460369919</v>
      </c>
      <c r="Y530" s="21">
        <f t="shared" si="218"/>
        <v>0.47330196012135201</v>
      </c>
      <c r="Z530" s="21">
        <f t="shared" si="218"/>
        <v>0.4454360891862062</v>
      </c>
      <c r="AA530" s="21">
        <f t="shared" si="218"/>
        <v>0.45630907453198449</v>
      </c>
      <c r="AB530" s="21">
        <f t="shared" si="218"/>
        <v>0.46964646037094016</v>
      </c>
      <c r="AC530" s="21">
        <f t="shared" si="218"/>
        <v>0.4434513010878619</v>
      </c>
      <c r="AD530" s="21">
        <f t="shared" si="218"/>
        <v>0.41679321280971254</v>
      </c>
      <c r="AE530" s="21">
        <f t="shared" si="218"/>
        <v>0.39117296780446248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0.1562236763456942</v>
      </c>
      <c r="D531" s="35">
        <f t="shared" si="219"/>
        <v>0.16004814860049016</v>
      </c>
      <c r="E531" s="35">
        <f t="shared" si="219"/>
        <v>0.16330167978872923</v>
      </c>
      <c r="F531" s="35">
        <f t="shared" si="219"/>
        <v>0.1716666674552082</v>
      </c>
      <c r="G531" s="35">
        <f t="shared" si="219"/>
        <v>0.17902202196466971</v>
      </c>
      <c r="H531" s="35">
        <f t="shared" si="219"/>
        <v>0.18032112019443977</v>
      </c>
      <c r="I531" s="35">
        <f t="shared" si="219"/>
        <v>0.1851883875844379</v>
      </c>
      <c r="J531" s="35">
        <f t="shared" si="219"/>
        <v>0.19342313851323217</v>
      </c>
      <c r="K531" s="35">
        <f t="shared" si="219"/>
        <v>0.19466786301745745</v>
      </c>
      <c r="L531" s="35">
        <f t="shared" si="219"/>
        <v>0.1959133744474329</v>
      </c>
      <c r="M531" s="35">
        <f t="shared" si="219"/>
        <v>0.19716244391532947</v>
      </c>
      <c r="N531" s="35">
        <f t="shared" si="219"/>
        <v>0.19844045218342976</v>
      </c>
      <c r="O531" s="35">
        <f t="shared" si="219"/>
        <v>0.19970149791653097</v>
      </c>
      <c r="P531" s="35">
        <f t="shared" si="219"/>
        <v>0.20096329533580118</v>
      </c>
      <c r="Q531" s="35">
        <f t="shared" si="219"/>
        <v>0.202259376186193</v>
      </c>
      <c r="R531" s="35">
        <f t="shared" si="219"/>
        <v>0.20355600121886699</v>
      </c>
      <c r="S531" s="35">
        <f t="shared" si="219"/>
        <v>0.20487482950659108</v>
      </c>
      <c r="T531" s="35">
        <f t="shared" si="219"/>
        <v>0.20619086522791397</v>
      </c>
      <c r="U531" s="35">
        <f t="shared" si="219"/>
        <v>0.19458606878981222</v>
      </c>
      <c r="V531" s="35">
        <f t="shared" si="219"/>
        <v>0.18291126061601723</v>
      </c>
      <c r="W531" s="35">
        <f t="shared" si="219"/>
        <v>0.17137969172588693</v>
      </c>
      <c r="X531" s="35">
        <f t="shared" si="219"/>
        <v>0.15984126548986635</v>
      </c>
      <c r="Y531" s="35">
        <f t="shared" si="219"/>
        <v>0.14490637951883484</v>
      </c>
      <c r="Z531" s="35">
        <f t="shared" si="219"/>
        <v>0.12990732317654138</v>
      </c>
      <c r="AA531" s="35">
        <f t="shared" si="219"/>
        <v>0.15650109529362854</v>
      </c>
      <c r="AB531" s="35">
        <f t="shared" si="219"/>
        <v>0.18320509063146534</v>
      </c>
      <c r="AC531" s="35">
        <f t="shared" si="219"/>
        <v>0.1631578964847743</v>
      </c>
      <c r="AD531" s="35">
        <f t="shared" si="219"/>
        <v>0.14319671810170453</v>
      </c>
      <c r="AE531" s="35">
        <f t="shared" si="219"/>
        <v>0.12323553971863481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0.37335759142278624</v>
      </c>
      <c r="D532" s="35">
        <f t="shared" si="220"/>
        <v>0.36462271616557407</v>
      </c>
      <c r="E532" s="35">
        <f t="shared" si="220"/>
        <v>0.35997220387585471</v>
      </c>
      <c r="F532" s="35">
        <f t="shared" si="220"/>
        <v>0.36155322251883121</v>
      </c>
      <c r="G532" s="35">
        <f t="shared" si="220"/>
        <v>0.35970102768263978</v>
      </c>
      <c r="H532" s="35">
        <f t="shared" si="220"/>
        <v>0.35122597452509247</v>
      </c>
      <c r="I532" s="35">
        <f t="shared" si="220"/>
        <v>0.29821347843614493</v>
      </c>
      <c r="J532" s="35">
        <f t="shared" si="220"/>
        <v>0.28855409999999998</v>
      </c>
      <c r="K532" s="35">
        <f t="shared" si="220"/>
        <v>0.29278084499999996</v>
      </c>
      <c r="L532" s="35">
        <f t="shared" si="220"/>
        <v>0.29700758999999999</v>
      </c>
      <c r="M532" s="35">
        <f t="shared" si="220"/>
        <v>0.30123433500000002</v>
      </c>
      <c r="N532" s="35">
        <f t="shared" si="220"/>
        <v>0.30546108</v>
      </c>
      <c r="O532" s="35">
        <f t="shared" si="220"/>
        <v>0.30968782499999997</v>
      </c>
      <c r="P532" s="35">
        <f t="shared" si="220"/>
        <v>0.31391457</v>
      </c>
      <c r="Q532" s="35">
        <f t="shared" si="220"/>
        <v>0.31814131499999998</v>
      </c>
      <c r="R532" s="35">
        <f t="shared" si="220"/>
        <v>0.32236805999999996</v>
      </c>
      <c r="S532" s="35">
        <f t="shared" si="220"/>
        <v>0.32659480499999999</v>
      </c>
      <c r="T532" s="35">
        <f t="shared" si="220"/>
        <v>0.33082154999999996</v>
      </c>
      <c r="U532" s="35">
        <f t="shared" si="220"/>
        <v>0.32271985049343499</v>
      </c>
      <c r="V532" s="35">
        <f t="shared" si="220"/>
        <v>0.31461815098686996</v>
      </c>
      <c r="W532" s="35">
        <f t="shared" si="220"/>
        <v>0.30651645148030504</v>
      </c>
      <c r="X532" s="35">
        <f t="shared" si="220"/>
        <v>0.29624774818044414</v>
      </c>
      <c r="Y532" s="35">
        <f t="shared" si="220"/>
        <v>0.28597904488058323</v>
      </c>
      <c r="Z532" s="35">
        <f t="shared" si="220"/>
        <v>0.27571034158072233</v>
      </c>
      <c r="AA532" s="35">
        <f t="shared" si="220"/>
        <v>0.26170033903477474</v>
      </c>
      <c r="AB532" s="35">
        <f t="shared" si="220"/>
        <v>0.24769033648882718</v>
      </c>
      <c r="AC532" s="35">
        <f t="shared" si="220"/>
        <v>0.24186519290862571</v>
      </c>
      <c r="AD532" s="35">
        <f t="shared" si="220"/>
        <v>0.23604004932842426</v>
      </c>
      <c r="AE532" s="35">
        <f t="shared" si="220"/>
        <v>0.23021490574822276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4.4989992899364201E-2</v>
      </c>
      <c r="D533" s="35">
        <f t="shared" si="221"/>
        <v>4.6255555527480327E-2</v>
      </c>
      <c r="E533" s="35">
        <f t="shared" si="221"/>
        <v>4.6840536310569739E-2</v>
      </c>
      <c r="F533" s="35">
        <f t="shared" si="221"/>
        <v>4.720822151054354E-2</v>
      </c>
      <c r="G533" s="35">
        <f t="shared" si="221"/>
        <v>4.8871266515345249E-2</v>
      </c>
      <c r="H533" s="35">
        <f t="shared" si="221"/>
        <v>4.8383871146527951E-2</v>
      </c>
      <c r="I533" s="35">
        <f t="shared" si="221"/>
        <v>5.0029783446286141E-2</v>
      </c>
      <c r="J533" s="35">
        <f t="shared" si="221"/>
        <v>5.2649079800848653E-2</v>
      </c>
      <c r="K533" s="35">
        <f t="shared" si="221"/>
        <v>5.1271868656111948E-2</v>
      </c>
      <c r="L533" s="35">
        <f t="shared" si="221"/>
        <v>5.0996513105800667E-2</v>
      </c>
      <c r="M533" s="35">
        <f t="shared" si="221"/>
        <v>4.6315476952486341E-2</v>
      </c>
      <c r="N533" s="35">
        <f t="shared" si="221"/>
        <v>3.0413849899012611E-2</v>
      </c>
      <c r="O533" s="35">
        <f t="shared" si="221"/>
        <v>2.9522221681672643E-2</v>
      </c>
      <c r="P533" s="35">
        <f t="shared" si="221"/>
        <v>2.5573145785588815E-2</v>
      </c>
      <c r="Q533" s="35">
        <f t="shared" si="221"/>
        <v>2.7798491360636425E-2</v>
      </c>
      <c r="R533" s="35">
        <f t="shared" si="221"/>
        <v>2.6798767278030142E-2</v>
      </c>
      <c r="S533" s="35">
        <f t="shared" si="221"/>
        <v>2.4800065875952258E-2</v>
      </c>
      <c r="T533" s="35">
        <f t="shared" si="221"/>
        <v>2.2148713540529642E-2</v>
      </c>
      <c r="U533" s="35">
        <f t="shared" si="221"/>
        <v>2.1541049569979293E-2</v>
      </c>
      <c r="V533" s="35">
        <f t="shared" si="221"/>
        <v>2.0911268547984606E-2</v>
      </c>
      <c r="W533" s="35">
        <f t="shared" si="221"/>
        <v>2.0942207531601746E-2</v>
      </c>
      <c r="X533" s="35">
        <f t="shared" si="221"/>
        <v>2.1650067530084617E-2</v>
      </c>
      <c r="Y533" s="35">
        <f t="shared" si="221"/>
        <v>2.3849742155841767E-2</v>
      </c>
      <c r="Z533" s="35">
        <f t="shared" si="221"/>
        <v>2.1447815570107793E-2</v>
      </c>
      <c r="AA533" s="35">
        <f t="shared" si="221"/>
        <v>1.9960594154066438E-2</v>
      </c>
      <c r="AB533" s="35">
        <f t="shared" si="221"/>
        <v>2.0790097959320398E-2</v>
      </c>
      <c r="AC533" s="35">
        <f t="shared" si="221"/>
        <v>2.0651883169889865E-2</v>
      </c>
      <c r="AD533" s="35">
        <f t="shared" si="221"/>
        <v>1.9964723621767041E-2</v>
      </c>
      <c r="AE533" s="35">
        <f t="shared" si="221"/>
        <v>2.0315407346543465E-2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1.878559086347012E-2</v>
      </c>
      <c r="D534" s="35">
        <f t="shared" si="222"/>
        <v>1.8428725366908053E-2</v>
      </c>
      <c r="E534" s="35">
        <f t="shared" si="222"/>
        <v>1.8017261581998387E-2</v>
      </c>
      <c r="F534" s="35">
        <f t="shared" si="222"/>
        <v>1.8141514335747198E-2</v>
      </c>
      <c r="G534" s="35">
        <f t="shared" si="222"/>
        <v>1.8729059231987415E-2</v>
      </c>
      <c r="H534" s="35">
        <f t="shared" si="222"/>
        <v>1.786111642432887E-2</v>
      </c>
      <c r="I534" s="35">
        <f t="shared" si="222"/>
        <v>1.84830535757077E-2</v>
      </c>
      <c r="J534" s="35">
        <f t="shared" si="222"/>
        <v>2.2105329999999996E-2</v>
      </c>
      <c r="K534" s="35">
        <f t="shared" si="222"/>
        <v>2.1861690999999999E-2</v>
      </c>
      <c r="L534" s="35">
        <f t="shared" si="222"/>
        <v>2.1618051999999999E-2</v>
      </c>
      <c r="M534" s="35">
        <f t="shared" si="222"/>
        <v>2.1374413000000005E-2</v>
      </c>
      <c r="N534" s="35">
        <f t="shared" si="222"/>
        <v>2.1130774000000001E-2</v>
      </c>
      <c r="O534" s="35">
        <f t="shared" si="222"/>
        <v>2.0887135000000001E-2</v>
      </c>
      <c r="P534" s="35">
        <f t="shared" si="222"/>
        <v>2.0643496000000004E-2</v>
      </c>
      <c r="Q534" s="35">
        <f t="shared" si="222"/>
        <v>2.0399857E-2</v>
      </c>
      <c r="R534" s="35">
        <f t="shared" si="222"/>
        <v>2.0156218E-2</v>
      </c>
      <c r="S534" s="35">
        <f t="shared" si="222"/>
        <v>1.9912578999999996E-2</v>
      </c>
      <c r="T534" s="35">
        <f t="shared" si="222"/>
        <v>1.9668939999999999E-2</v>
      </c>
      <c r="U534" s="35">
        <f t="shared" si="222"/>
        <v>1.9443429408895253E-2</v>
      </c>
      <c r="V534" s="35">
        <f t="shared" si="222"/>
        <v>1.9217918817790502E-2</v>
      </c>
      <c r="W534" s="35">
        <f t="shared" si="222"/>
        <v>1.8992408226685756E-2</v>
      </c>
      <c r="X534" s="35">
        <f t="shared" si="222"/>
        <v>1.8780243403304055E-2</v>
      </c>
      <c r="Y534" s="35">
        <f t="shared" si="222"/>
        <v>1.856679356609214E-2</v>
      </c>
      <c r="Z534" s="35">
        <f t="shared" si="222"/>
        <v>1.8370608858834743E-2</v>
      </c>
      <c r="AA534" s="35">
        <f t="shared" si="222"/>
        <v>1.814704604951476E-2</v>
      </c>
      <c r="AB534" s="35">
        <f t="shared" si="222"/>
        <v>1.7960935291327258E-2</v>
      </c>
      <c r="AC534" s="35">
        <f t="shared" si="222"/>
        <v>1.7776328524571991E-2</v>
      </c>
      <c r="AD534" s="35">
        <f t="shared" si="222"/>
        <v>1.759172175781672E-2</v>
      </c>
      <c r="AE534" s="35">
        <f t="shared" si="222"/>
        <v>1.7407114991061453E-2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1.6206739218623566E-5</v>
      </c>
      <c r="D545" s="21">
        <f t="shared" si="229"/>
        <v>1.4599955172572883E-5</v>
      </c>
      <c r="E545" s="21">
        <f t="shared" si="229"/>
        <v>1.3079232007138676E-5</v>
      </c>
      <c r="F545" s="21">
        <f t="shared" si="229"/>
        <v>1.1664398521877732E-5</v>
      </c>
      <c r="G545" s="21">
        <f t="shared" si="229"/>
        <v>1.0333293117285402E-5</v>
      </c>
      <c r="H545" s="21">
        <f t="shared" si="229"/>
        <v>9.1369457985573994E-6</v>
      </c>
      <c r="I545" s="21">
        <f t="shared" si="229"/>
        <v>8.0400729590599997E-6</v>
      </c>
      <c r="J545" s="21">
        <f t="shared" si="229"/>
        <v>7.014680999418714E-6</v>
      </c>
      <c r="K545" s="21">
        <f t="shared" si="229"/>
        <v>6.209485919568353E-6</v>
      </c>
      <c r="L545" s="21">
        <f t="shared" si="229"/>
        <v>5.4509857195849757E-6</v>
      </c>
      <c r="M545" s="21">
        <f t="shared" si="229"/>
        <v>4.739180399468577E-6</v>
      </c>
      <c r="N545" s="21">
        <f t="shared" si="229"/>
        <v>4.2434846997938729E-6</v>
      </c>
      <c r="O545" s="21">
        <f t="shared" si="229"/>
        <v>3.7819548002200082E-6</v>
      </c>
      <c r="P545" s="21">
        <f t="shared" si="229"/>
        <v>3.3545907007469867E-6</v>
      </c>
      <c r="Q545" s="21">
        <f t="shared" si="229"/>
        <v>2.9613924013748066E-6</v>
      </c>
      <c r="R545" s="21">
        <f t="shared" si="229"/>
        <v>2.6023599021034683E-6</v>
      </c>
      <c r="S545" s="21">
        <f t="shared" si="229"/>
        <v>2.277493202932972E-6</v>
      </c>
      <c r="T545" s="21">
        <f t="shared" si="229"/>
        <v>1.9867923038633162E-6</v>
      </c>
      <c r="U545" s="21">
        <f t="shared" si="229"/>
        <v>1.7419212048510479E-6</v>
      </c>
      <c r="V545" s="21">
        <f t="shared" si="229"/>
        <v>1.6157313000588835E-6</v>
      </c>
      <c r="W545" s="21">
        <f t="shared" si="229"/>
        <v>1.6183314014988568E-6</v>
      </c>
      <c r="X545" s="21">
        <f t="shared" si="229"/>
        <v>1.7348742016594135E-6</v>
      </c>
      <c r="Y545" s="21">
        <f t="shared" si="229"/>
        <v>1.8514170018199702E-6</v>
      </c>
      <c r="Z545" s="21">
        <f t="shared" si="229"/>
        <v>1.9679598019805268E-6</v>
      </c>
      <c r="AA545" s="21">
        <f t="shared" si="229"/>
        <v>2.0845026021410835E-6</v>
      </c>
      <c r="AB545" s="21">
        <f t="shared" si="229"/>
        <v>2.2010454023016402E-6</v>
      </c>
      <c r="AC545" s="21">
        <f t="shared" si="229"/>
        <v>2.3175882024621965E-6</v>
      </c>
      <c r="AD545" s="21">
        <f t="shared" si="229"/>
        <v>2.4341310026227527E-6</v>
      </c>
      <c r="AE545" s="21">
        <f t="shared" si="229"/>
        <v>2.5506738027833094E-6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0</v>
      </c>
      <c r="D546" s="36">
        <f t="shared" si="230"/>
        <v>0</v>
      </c>
      <c r="E546" s="36">
        <f t="shared" si="230"/>
        <v>0</v>
      </c>
      <c r="F546" s="36">
        <f t="shared" si="230"/>
        <v>0</v>
      </c>
      <c r="G546" s="36">
        <f t="shared" si="230"/>
        <v>0</v>
      </c>
      <c r="H546" s="36">
        <f t="shared" si="230"/>
        <v>0</v>
      </c>
      <c r="I546" s="36">
        <f t="shared" si="230"/>
        <v>0</v>
      </c>
      <c r="J546" s="36">
        <f t="shared" si="230"/>
        <v>0</v>
      </c>
      <c r="K546" s="36">
        <f t="shared" si="230"/>
        <v>0</v>
      </c>
      <c r="L546" s="36">
        <f t="shared" si="230"/>
        <v>0</v>
      </c>
      <c r="M546" s="36">
        <f t="shared" si="230"/>
        <v>0</v>
      </c>
      <c r="N546" s="36">
        <f t="shared" si="230"/>
        <v>0</v>
      </c>
      <c r="O546" s="36">
        <f t="shared" si="230"/>
        <v>0</v>
      </c>
      <c r="P546" s="36">
        <f t="shared" si="230"/>
        <v>0</v>
      </c>
      <c r="Q546" s="36">
        <f t="shared" si="230"/>
        <v>0</v>
      </c>
      <c r="R546" s="36">
        <f t="shared" si="230"/>
        <v>0</v>
      </c>
      <c r="S546" s="36">
        <f t="shared" si="230"/>
        <v>0</v>
      </c>
      <c r="T546" s="36">
        <f t="shared" si="230"/>
        <v>0</v>
      </c>
      <c r="U546" s="36">
        <f t="shared" si="230"/>
        <v>0</v>
      </c>
      <c r="V546" s="36">
        <f t="shared" si="230"/>
        <v>0</v>
      </c>
      <c r="W546" s="36">
        <f t="shared" si="230"/>
        <v>0</v>
      </c>
      <c r="X546" s="36">
        <f t="shared" si="230"/>
        <v>0</v>
      </c>
      <c r="Y546" s="36">
        <f t="shared" si="230"/>
        <v>0</v>
      </c>
      <c r="Z546" s="36">
        <f t="shared" si="230"/>
        <v>0</v>
      </c>
      <c r="AA546" s="36">
        <f t="shared" si="230"/>
        <v>0</v>
      </c>
      <c r="AB546" s="36">
        <f t="shared" si="230"/>
        <v>0</v>
      </c>
      <c r="AC546" s="36">
        <f t="shared" si="230"/>
        <v>0</v>
      </c>
      <c r="AD546" s="36">
        <f t="shared" si="230"/>
        <v>0</v>
      </c>
      <c r="AE546" s="36">
        <f t="shared" si="230"/>
        <v>0</v>
      </c>
    </row>
    <row r="547" spans="1:31" x14ac:dyDescent="0.2">
      <c r="A547" s="9" t="s">
        <v>535</v>
      </c>
      <c r="B547" s="4" t="s">
        <v>799</v>
      </c>
      <c r="C547" s="36">
        <f t="shared" si="230"/>
        <v>1.6206739218623566E-5</v>
      </c>
      <c r="D547" s="36">
        <f t="shared" si="230"/>
        <v>1.4599955172572883E-5</v>
      </c>
      <c r="E547" s="36">
        <f t="shared" si="230"/>
        <v>1.3079232007138676E-5</v>
      </c>
      <c r="F547" s="36">
        <f t="shared" si="230"/>
        <v>1.1664398521877732E-5</v>
      </c>
      <c r="G547" s="36">
        <f t="shared" si="230"/>
        <v>1.0333293117285402E-5</v>
      </c>
      <c r="H547" s="36">
        <f t="shared" si="230"/>
        <v>9.1369457985573994E-6</v>
      </c>
      <c r="I547" s="36">
        <f t="shared" si="230"/>
        <v>8.0400729590599997E-6</v>
      </c>
      <c r="J547" s="36">
        <f t="shared" si="230"/>
        <v>7.014680999418714E-6</v>
      </c>
      <c r="K547" s="36">
        <f t="shared" si="230"/>
        <v>6.209485919568353E-6</v>
      </c>
      <c r="L547" s="36">
        <f t="shared" si="230"/>
        <v>5.4509857195849757E-6</v>
      </c>
      <c r="M547" s="36">
        <f t="shared" si="230"/>
        <v>4.739180399468577E-6</v>
      </c>
      <c r="N547" s="36">
        <f t="shared" si="230"/>
        <v>4.2434846997938729E-6</v>
      </c>
      <c r="O547" s="36">
        <f t="shared" si="230"/>
        <v>3.7819548002200082E-6</v>
      </c>
      <c r="P547" s="36">
        <f t="shared" si="230"/>
        <v>3.3545907007469867E-6</v>
      </c>
      <c r="Q547" s="36">
        <f t="shared" si="230"/>
        <v>2.9613924013748066E-6</v>
      </c>
      <c r="R547" s="36">
        <f t="shared" si="230"/>
        <v>2.6023599021034683E-6</v>
      </c>
      <c r="S547" s="36">
        <f t="shared" si="230"/>
        <v>2.277493202932972E-6</v>
      </c>
      <c r="T547" s="36">
        <f t="shared" si="230"/>
        <v>1.9867923038633162E-6</v>
      </c>
      <c r="U547" s="36">
        <f t="shared" si="230"/>
        <v>1.7419212048510479E-6</v>
      </c>
      <c r="V547" s="36">
        <f t="shared" si="230"/>
        <v>1.6157313000588835E-6</v>
      </c>
      <c r="W547" s="36">
        <f t="shared" si="230"/>
        <v>1.6183314014988568E-6</v>
      </c>
      <c r="X547" s="36">
        <f t="shared" si="230"/>
        <v>1.7348742016594135E-6</v>
      </c>
      <c r="Y547" s="36">
        <f t="shared" si="230"/>
        <v>1.8514170018199702E-6</v>
      </c>
      <c r="Z547" s="36">
        <f t="shared" si="230"/>
        <v>1.9679598019805268E-6</v>
      </c>
      <c r="AA547" s="36">
        <f t="shared" si="230"/>
        <v>2.0845026021410835E-6</v>
      </c>
      <c r="AB547" s="36">
        <f t="shared" si="230"/>
        <v>2.2010454023016402E-6</v>
      </c>
      <c r="AC547" s="36">
        <f t="shared" si="230"/>
        <v>2.3175882024621965E-6</v>
      </c>
      <c r="AD547" s="36">
        <f t="shared" si="230"/>
        <v>2.4341310026227527E-6</v>
      </c>
      <c r="AE547" s="36">
        <f t="shared" si="230"/>
        <v>2.5506738027833094E-6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5.2403034638905242E-2</v>
      </c>
      <c r="D555" s="28">
        <f t="shared" si="233"/>
        <v>6.5707580238672436E-4</v>
      </c>
      <c r="E555" s="28">
        <f t="shared" si="233"/>
        <v>7.7453774769451677E-3</v>
      </c>
      <c r="F555" s="28">
        <f t="shared" si="233"/>
        <v>3.5160767272513667</v>
      </c>
      <c r="G555" s="28">
        <f t="shared" si="233"/>
        <v>6.9298678484399245E-2</v>
      </c>
      <c r="H555" s="28">
        <f t="shared" si="233"/>
        <v>6.2583779892611711E-3</v>
      </c>
      <c r="I555" s="28">
        <f t="shared" si="233"/>
        <v>6.9547774851120743E-3</v>
      </c>
      <c r="J555" s="28">
        <f t="shared" si="233"/>
        <v>5.2724226959008184E-2</v>
      </c>
      <c r="K555" s="28">
        <f t="shared" si="233"/>
        <v>2.0073187845228483E-3</v>
      </c>
      <c r="L555" s="28">
        <f t="shared" si="233"/>
        <v>2.1946969037095729E-2</v>
      </c>
      <c r="M555" s="28">
        <f t="shared" si="233"/>
        <v>3.3814390780933139E-3</v>
      </c>
      <c r="N555" s="28">
        <f t="shared" si="233"/>
        <v>3.2670633559447326E-3</v>
      </c>
      <c r="O555" s="28">
        <f t="shared" si="233"/>
        <v>2.0570258641114964E-2</v>
      </c>
      <c r="P555" s="28">
        <f t="shared" si="233"/>
        <v>9.0353404743073028E-3</v>
      </c>
      <c r="Q555" s="28">
        <f t="shared" si="233"/>
        <v>1.2786841679409198E-3</v>
      </c>
      <c r="R555" s="28">
        <f t="shared" si="233"/>
        <v>1.4142190971360169</v>
      </c>
      <c r="S555" s="28">
        <f t="shared" si="233"/>
        <v>1.8479681341361229E-2</v>
      </c>
      <c r="T555" s="28">
        <f t="shared" si="233"/>
        <v>3.6442657957109189E-3</v>
      </c>
      <c r="U555" s="28">
        <f t="shared" si="233"/>
        <v>2.0940920765978352E-2</v>
      </c>
      <c r="V555" s="28">
        <f t="shared" si="233"/>
        <v>2.8978806914881495E-3</v>
      </c>
      <c r="W555" s="28">
        <f t="shared" si="233"/>
        <v>4.1493680312404857E-4</v>
      </c>
      <c r="X555" s="28">
        <f t="shared" si="233"/>
        <v>7.2207070949164046E-4</v>
      </c>
      <c r="Y555" s="28">
        <f t="shared" si="233"/>
        <v>1.1398888600566479</v>
      </c>
      <c r="Z555" s="28">
        <f t="shared" si="233"/>
        <v>4.0643527605359548E-3</v>
      </c>
      <c r="AA555" s="28">
        <f t="shared" si="233"/>
        <v>2.7164327243690156E-4</v>
      </c>
      <c r="AB555" s="28">
        <f t="shared" si="233"/>
        <v>5.3086877907003438E-4</v>
      </c>
      <c r="AC555" s="28">
        <f t="shared" si="233"/>
        <v>2.6822058717957467E-2</v>
      </c>
      <c r="AD555" s="28">
        <f t="shared" si="233"/>
        <v>1.18612198630366E-2</v>
      </c>
      <c r="AE555" s="28">
        <f t="shared" si="233"/>
        <v>1.1978383802028177E-3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5.0473519742905246E-2</v>
      </c>
      <c r="D556" s="21">
        <f t="shared" si="234"/>
        <v>1.7814183438672441E-4</v>
      </c>
      <c r="E556" s="21">
        <f t="shared" si="234"/>
        <v>7.7135414289451676E-3</v>
      </c>
      <c r="F556" s="21">
        <f t="shared" si="234"/>
        <v>3.5109736616833667</v>
      </c>
      <c r="G556" s="21">
        <f t="shared" si="234"/>
        <v>6.6209381780399243E-2</v>
      </c>
      <c r="H556" s="21">
        <f t="shared" si="234"/>
        <v>6.1378631412611715E-3</v>
      </c>
      <c r="I556" s="21">
        <f t="shared" si="234"/>
        <v>2.969030573112074E-3</v>
      </c>
      <c r="J556" s="21">
        <f t="shared" si="234"/>
        <v>5.2670602367008185E-2</v>
      </c>
      <c r="K556" s="21">
        <f t="shared" si="234"/>
        <v>1.9298698725228481E-3</v>
      </c>
      <c r="L556" s="21">
        <f t="shared" si="234"/>
        <v>2.1080117069095728E-2</v>
      </c>
      <c r="M556" s="21">
        <f t="shared" si="234"/>
        <v>2.6840036380933142E-3</v>
      </c>
      <c r="N556" s="21">
        <f t="shared" si="234"/>
        <v>3.1734220759447327E-3</v>
      </c>
      <c r="O556" s="21">
        <f t="shared" si="234"/>
        <v>2.0106275041114965E-2</v>
      </c>
      <c r="P556" s="21">
        <f t="shared" si="234"/>
        <v>8.8835206023073036E-3</v>
      </c>
      <c r="Q556" s="21">
        <f t="shared" si="234"/>
        <v>1.2264484079409198E-3</v>
      </c>
      <c r="R556" s="21">
        <f t="shared" si="234"/>
        <v>1.3555121693760168</v>
      </c>
      <c r="S556" s="21">
        <f t="shared" si="234"/>
        <v>1.751728038136123E-2</v>
      </c>
      <c r="T556" s="21">
        <f t="shared" si="234"/>
        <v>3.521270259710919E-3</v>
      </c>
      <c r="U556" s="21">
        <f t="shared" si="234"/>
        <v>1.9613415965978351E-2</v>
      </c>
      <c r="V556" s="21">
        <f t="shared" si="234"/>
        <v>2.5365966914881496E-3</v>
      </c>
      <c r="W556" s="21">
        <f t="shared" si="234"/>
        <v>3.9350595512404858E-4</v>
      </c>
      <c r="X556" s="21">
        <f t="shared" si="234"/>
        <v>5.3617146149164048E-4</v>
      </c>
      <c r="Y556" s="21">
        <f t="shared" si="234"/>
        <v>1.069898629464648</v>
      </c>
      <c r="Z556" s="21">
        <f t="shared" si="234"/>
        <v>2.8095645765359549E-3</v>
      </c>
      <c r="AA556" s="21">
        <f t="shared" si="234"/>
        <v>2.6808618443690158E-4</v>
      </c>
      <c r="AB556" s="21">
        <f t="shared" si="234"/>
        <v>5.2215203667003442E-4</v>
      </c>
      <c r="AC556" s="21">
        <f t="shared" si="234"/>
        <v>2.6617780077957467E-2</v>
      </c>
      <c r="AD556" s="21">
        <f t="shared" si="234"/>
        <v>1.1735539741276601E-2</v>
      </c>
      <c r="AE556" s="21">
        <f t="shared" si="234"/>
        <v>7.4728494020281759E-4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5.0473519742905246E-2</v>
      </c>
      <c r="D557" s="35">
        <f t="shared" si="235"/>
        <v>1.7814183438672441E-4</v>
      </c>
      <c r="E557" s="35">
        <f t="shared" si="235"/>
        <v>7.7135414289451676E-3</v>
      </c>
      <c r="F557" s="35">
        <f t="shared" si="235"/>
        <v>3.5109736616833667</v>
      </c>
      <c r="G557" s="35">
        <f t="shared" si="235"/>
        <v>6.6209381780399243E-2</v>
      </c>
      <c r="H557" s="35">
        <f t="shared" si="235"/>
        <v>6.1378631412611715E-3</v>
      </c>
      <c r="I557" s="35">
        <f t="shared" si="235"/>
        <v>2.969030573112074E-3</v>
      </c>
      <c r="J557" s="35">
        <f t="shared" si="235"/>
        <v>5.2670602367008185E-2</v>
      </c>
      <c r="K557" s="35">
        <f t="shared" si="235"/>
        <v>1.9298698725228481E-3</v>
      </c>
      <c r="L557" s="35">
        <f t="shared" si="235"/>
        <v>2.1080117069095728E-2</v>
      </c>
      <c r="M557" s="35">
        <f t="shared" si="235"/>
        <v>2.6840036380933142E-3</v>
      </c>
      <c r="N557" s="35">
        <f t="shared" si="235"/>
        <v>3.1734220759447327E-3</v>
      </c>
      <c r="O557" s="35">
        <f t="shared" si="235"/>
        <v>2.0106275041114965E-2</v>
      </c>
      <c r="P557" s="35">
        <f t="shared" si="235"/>
        <v>8.8835206023073036E-3</v>
      </c>
      <c r="Q557" s="35">
        <f t="shared" si="235"/>
        <v>1.2264484079409198E-3</v>
      </c>
      <c r="R557" s="35">
        <f t="shared" si="235"/>
        <v>1.3555121693760168</v>
      </c>
      <c r="S557" s="35">
        <f t="shared" si="235"/>
        <v>1.751728038136123E-2</v>
      </c>
      <c r="T557" s="35">
        <f t="shared" si="235"/>
        <v>3.521270259710919E-3</v>
      </c>
      <c r="U557" s="35">
        <f t="shared" si="235"/>
        <v>1.9613415965978351E-2</v>
      </c>
      <c r="V557" s="35">
        <f t="shared" si="235"/>
        <v>2.5365966914881496E-3</v>
      </c>
      <c r="W557" s="35">
        <f t="shared" si="235"/>
        <v>3.9350595512404858E-4</v>
      </c>
      <c r="X557" s="35">
        <f t="shared" si="235"/>
        <v>5.3617146149164048E-4</v>
      </c>
      <c r="Y557" s="35">
        <f t="shared" si="235"/>
        <v>1.069898629464648</v>
      </c>
      <c r="Z557" s="35">
        <f t="shared" si="235"/>
        <v>2.8095645765359549E-3</v>
      </c>
      <c r="AA557" s="35">
        <f t="shared" si="235"/>
        <v>2.6808618443690158E-4</v>
      </c>
      <c r="AB557" s="35">
        <f t="shared" si="235"/>
        <v>5.2215203667003442E-4</v>
      </c>
      <c r="AC557" s="35">
        <f t="shared" si="235"/>
        <v>2.6617780077957467E-2</v>
      </c>
      <c r="AD557" s="35">
        <f t="shared" si="235"/>
        <v>1.1735539741276601E-2</v>
      </c>
      <c r="AE557" s="35">
        <f t="shared" si="235"/>
        <v>7.4728494020281759E-4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0</v>
      </c>
      <c r="D559" s="21">
        <f t="shared" si="236"/>
        <v>0</v>
      </c>
      <c r="E559" s="21">
        <f t="shared" si="236"/>
        <v>0</v>
      </c>
      <c r="F559" s="21">
        <f t="shared" si="236"/>
        <v>0</v>
      </c>
      <c r="G559" s="21">
        <f t="shared" si="236"/>
        <v>0</v>
      </c>
      <c r="H559" s="21">
        <f t="shared" si="236"/>
        <v>0</v>
      </c>
      <c r="I559" s="21">
        <f t="shared" si="236"/>
        <v>0</v>
      </c>
      <c r="J559" s="21">
        <f t="shared" si="236"/>
        <v>0</v>
      </c>
      <c r="K559" s="21">
        <f t="shared" si="236"/>
        <v>0</v>
      </c>
      <c r="L559" s="21">
        <f t="shared" si="236"/>
        <v>0</v>
      </c>
      <c r="M559" s="21">
        <f t="shared" si="236"/>
        <v>0</v>
      </c>
      <c r="N559" s="21">
        <f t="shared" si="236"/>
        <v>0</v>
      </c>
      <c r="O559" s="21">
        <f t="shared" si="236"/>
        <v>0</v>
      </c>
      <c r="P559" s="21">
        <f t="shared" si="236"/>
        <v>0</v>
      </c>
      <c r="Q559" s="21">
        <f t="shared" si="236"/>
        <v>0</v>
      </c>
      <c r="R559" s="21">
        <f t="shared" si="236"/>
        <v>0</v>
      </c>
      <c r="S559" s="21">
        <f t="shared" si="236"/>
        <v>0</v>
      </c>
      <c r="T559" s="21">
        <f t="shared" si="236"/>
        <v>0</v>
      </c>
      <c r="U559" s="21">
        <f t="shared" si="236"/>
        <v>0</v>
      </c>
      <c r="V559" s="21">
        <f t="shared" si="236"/>
        <v>0</v>
      </c>
      <c r="W559" s="21">
        <f t="shared" si="236"/>
        <v>0</v>
      </c>
      <c r="X559" s="21">
        <f t="shared" si="236"/>
        <v>0</v>
      </c>
      <c r="Y559" s="21">
        <f t="shared" si="236"/>
        <v>0</v>
      </c>
      <c r="Z559" s="21">
        <f t="shared" si="236"/>
        <v>0</v>
      </c>
      <c r="AA559" s="21">
        <f t="shared" si="236"/>
        <v>0</v>
      </c>
      <c r="AB559" s="21">
        <f t="shared" si="236"/>
        <v>0</v>
      </c>
      <c r="AC559" s="21">
        <f t="shared" si="236"/>
        <v>0</v>
      </c>
      <c r="AD559" s="21">
        <f t="shared" si="236"/>
        <v>0</v>
      </c>
      <c r="AE559" s="21">
        <f t="shared" si="236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0</v>
      </c>
      <c r="D560" s="35">
        <f t="shared" si="237"/>
        <v>0</v>
      </c>
      <c r="E560" s="35">
        <f t="shared" si="237"/>
        <v>0</v>
      </c>
      <c r="F560" s="35">
        <f t="shared" si="237"/>
        <v>0</v>
      </c>
      <c r="G560" s="35">
        <f t="shared" si="237"/>
        <v>0</v>
      </c>
      <c r="H560" s="35">
        <f t="shared" si="237"/>
        <v>0</v>
      </c>
      <c r="I560" s="35">
        <f t="shared" si="237"/>
        <v>0</v>
      </c>
      <c r="J560" s="35">
        <f t="shared" si="237"/>
        <v>0</v>
      </c>
      <c r="K560" s="35">
        <f t="shared" si="237"/>
        <v>0</v>
      </c>
      <c r="L560" s="35">
        <f t="shared" si="237"/>
        <v>0</v>
      </c>
      <c r="M560" s="35">
        <f t="shared" si="237"/>
        <v>0</v>
      </c>
      <c r="N560" s="35">
        <f t="shared" si="237"/>
        <v>0</v>
      </c>
      <c r="O560" s="35">
        <f t="shared" si="237"/>
        <v>0</v>
      </c>
      <c r="P560" s="35">
        <f t="shared" si="237"/>
        <v>0</v>
      </c>
      <c r="Q560" s="35">
        <f t="shared" si="237"/>
        <v>0</v>
      </c>
      <c r="R560" s="35">
        <f t="shared" si="237"/>
        <v>0</v>
      </c>
      <c r="S560" s="35">
        <f t="shared" si="237"/>
        <v>0</v>
      </c>
      <c r="T560" s="35">
        <f t="shared" si="237"/>
        <v>0</v>
      </c>
      <c r="U560" s="35">
        <f t="shared" si="237"/>
        <v>0</v>
      </c>
      <c r="V560" s="35">
        <f t="shared" si="237"/>
        <v>0</v>
      </c>
      <c r="W560" s="35">
        <f t="shared" si="237"/>
        <v>0</v>
      </c>
      <c r="X560" s="35">
        <f t="shared" si="237"/>
        <v>0</v>
      </c>
      <c r="Y560" s="35">
        <f t="shared" si="237"/>
        <v>0</v>
      </c>
      <c r="Z560" s="35">
        <f t="shared" si="237"/>
        <v>0</v>
      </c>
      <c r="AA560" s="35">
        <f t="shared" si="237"/>
        <v>0</v>
      </c>
      <c r="AB560" s="35">
        <f t="shared" si="237"/>
        <v>0</v>
      </c>
      <c r="AC560" s="35">
        <f t="shared" si="237"/>
        <v>0</v>
      </c>
      <c r="AD560" s="35">
        <f t="shared" si="237"/>
        <v>0</v>
      </c>
      <c r="AE560" s="35">
        <f t="shared" si="237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1.9295148959999997E-3</v>
      </c>
      <c r="D562" s="21">
        <f t="shared" si="238"/>
        <v>4.78933968E-4</v>
      </c>
      <c r="E562" s="21">
        <f t="shared" si="238"/>
        <v>3.1836047999999989E-5</v>
      </c>
      <c r="F562" s="21">
        <f t="shared" si="238"/>
        <v>5.103065567999999E-3</v>
      </c>
      <c r="G562" s="21">
        <f t="shared" si="238"/>
        <v>3.0892967039999994E-3</v>
      </c>
      <c r="H562" s="21">
        <f t="shared" si="238"/>
        <v>1.2051484799999996E-4</v>
      </c>
      <c r="I562" s="21">
        <f t="shared" si="238"/>
        <v>3.9857469119999999E-3</v>
      </c>
      <c r="J562" s="21">
        <f t="shared" si="238"/>
        <v>5.3624591999999986E-5</v>
      </c>
      <c r="K562" s="21">
        <f t="shared" si="238"/>
        <v>7.7448912000000009E-5</v>
      </c>
      <c r="L562" s="21">
        <f t="shared" si="238"/>
        <v>8.6685196800000011E-4</v>
      </c>
      <c r="M562" s="21">
        <f t="shared" si="238"/>
        <v>6.9743543999999992E-4</v>
      </c>
      <c r="N562" s="21">
        <f t="shared" si="238"/>
        <v>9.3641279999999999E-5</v>
      </c>
      <c r="O562" s="21">
        <f t="shared" si="238"/>
        <v>4.6398359999999994E-4</v>
      </c>
      <c r="P562" s="21">
        <f t="shared" si="238"/>
        <v>1.5181987199999996E-4</v>
      </c>
      <c r="Q562" s="21">
        <f t="shared" si="238"/>
        <v>5.2235759999999989E-5</v>
      </c>
      <c r="R562" s="21">
        <f t="shared" si="238"/>
        <v>5.8706927759999999E-2</v>
      </c>
      <c r="S562" s="21">
        <f t="shared" si="238"/>
        <v>9.6240095999999972E-4</v>
      </c>
      <c r="T562" s="21">
        <f t="shared" si="238"/>
        <v>1.2299553599999996E-4</v>
      </c>
      <c r="U562" s="21">
        <f t="shared" si="238"/>
        <v>1.3275047999999996E-3</v>
      </c>
      <c r="V562" s="21">
        <f t="shared" si="238"/>
        <v>3.6128399999999996E-4</v>
      </c>
      <c r="W562" s="21">
        <f t="shared" si="238"/>
        <v>2.1430847999999996E-5</v>
      </c>
      <c r="X562" s="21">
        <f t="shared" si="238"/>
        <v>1.8589924799999999E-4</v>
      </c>
      <c r="Y562" s="21">
        <f t="shared" si="238"/>
        <v>6.9990230591999991E-2</v>
      </c>
      <c r="Z562" s="21">
        <f t="shared" si="238"/>
        <v>1.2547881839999997E-3</v>
      </c>
      <c r="AA562" s="21">
        <f t="shared" si="238"/>
        <v>3.5570879999999999E-6</v>
      </c>
      <c r="AB562" s="21">
        <f t="shared" si="238"/>
        <v>8.7167423999999987E-6</v>
      </c>
      <c r="AC562" s="21">
        <f t="shared" si="238"/>
        <v>2.0427863999999998E-4</v>
      </c>
      <c r="AD562" s="21">
        <f t="shared" si="238"/>
        <v>1.2568012175999995E-4</v>
      </c>
      <c r="AE562" s="21">
        <f t="shared" si="238"/>
        <v>4.5055344E-4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1.9295148959999997E-3</v>
      </c>
      <c r="D563" s="35">
        <f t="shared" si="239"/>
        <v>4.78933968E-4</v>
      </c>
      <c r="E563" s="35">
        <f t="shared" si="239"/>
        <v>3.1836047999999989E-5</v>
      </c>
      <c r="F563" s="35">
        <f t="shared" si="239"/>
        <v>5.103065567999999E-3</v>
      </c>
      <c r="G563" s="35">
        <f t="shared" si="239"/>
        <v>3.0892967039999994E-3</v>
      </c>
      <c r="H563" s="35">
        <f t="shared" si="239"/>
        <v>1.2051484799999996E-4</v>
      </c>
      <c r="I563" s="35">
        <f t="shared" si="239"/>
        <v>3.9857469119999999E-3</v>
      </c>
      <c r="J563" s="35">
        <f t="shared" si="239"/>
        <v>5.3624591999999986E-5</v>
      </c>
      <c r="K563" s="35">
        <f t="shared" si="239"/>
        <v>7.7448912000000009E-5</v>
      </c>
      <c r="L563" s="35">
        <f t="shared" si="239"/>
        <v>8.6685196800000011E-4</v>
      </c>
      <c r="M563" s="35">
        <f t="shared" si="239"/>
        <v>6.9743543999999992E-4</v>
      </c>
      <c r="N563" s="35">
        <f t="shared" si="239"/>
        <v>9.3641279999999999E-5</v>
      </c>
      <c r="O563" s="35">
        <f t="shared" si="239"/>
        <v>4.6398359999999994E-4</v>
      </c>
      <c r="P563" s="35">
        <f t="shared" si="239"/>
        <v>1.5181987199999996E-4</v>
      </c>
      <c r="Q563" s="35">
        <f t="shared" si="239"/>
        <v>5.2235759999999989E-5</v>
      </c>
      <c r="R563" s="35">
        <f t="shared" si="239"/>
        <v>5.8706927759999999E-2</v>
      </c>
      <c r="S563" s="35">
        <f t="shared" si="239"/>
        <v>9.6240095999999972E-4</v>
      </c>
      <c r="T563" s="35">
        <f t="shared" si="239"/>
        <v>1.2299553599999996E-4</v>
      </c>
      <c r="U563" s="35">
        <f t="shared" si="239"/>
        <v>1.3275047999999996E-3</v>
      </c>
      <c r="V563" s="35">
        <f t="shared" si="239"/>
        <v>3.6128399999999996E-4</v>
      </c>
      <c r="W563" s="35">
        <f t="shared" si="239"/>
        <v>2.1430847999999996E-5</v>
      </c>
      <c r="X563" s="35">
        <f t="shared" si="239"/>
        <v>1.8589924799999999E-4</v>
      </c>
      <c r="Y563" s="35">
        <f t="shared" si="239"/>
        <v>6.9990230591999991E-2</v>
      </c>
      <c r="Z563" s="35">
        <f t="shared" si="239"/>
        <v>1.2547881839999997E-3</v>
      </c>
      <c r="AA563" s="35">
        <f t="shared" si="239"/>
        <v>3.5570879999999999E-6</v>
      </c>
      <c r="AB563" s="35">
        <f t="shared" si="239"/>
        <v>8.7167423999999987E-6</v>
      </c>
      <c r="AC563" s="35">
        <f t="shared" si="239"/>
        <v>2.0427863999999998E-4</v>
      </c>
      <c r="AD563" s="35">
        <f t="shared" si="239"/>
        <v>1.2568012175999995E-4</v>
      </c>
      <c r="AE563" s="35">
        <f t="shared" si="239"/>
        <v>4.5055344E-4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0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0</v>
      </c>
      <c r="S564" s="35">
        <f t="shared" si="240"/>
        <v>0</v>
      </c>
      <c r="T564" s="35">
        <f t="shared" si="240"/>
        <v>0</v>
      </c>
      <c r="U564" s="35">
        <f t="shared" si="240"/>
        <v>0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0.88810847557937289</v>
      </c>
      <c r="D576" s="28">
        <f t="shared" si="245"/>
        <v>0.93109016610541884</v>
      </c>
      <c r="E576" s="28">
        <f t="shared" si="245"/>
        <v>0.97594156481835959</v>
      </c>
      <c r="F576" s="28">
        <f t="shared" si="245"/>
        <v>0.98352732182706371</v>
      </c>
      <c r="G576" s="28">
        <f t="shared" si="245"/>
        <v>0.97983795578917543</v>
      </c>
      <c r="H576" s="28">
        <f t="shared" si="245"/>
        <v>1.0458480858722838</v>
      </c>
      <c r="I576" s="28">
        <f t="shared" si="245"/>
        <v>1.0856895376763251</v>
      </c>
      <c r="J576" s="28">
        <f t="shared" si="245"/>
        <v>1.1300551245583177</v>
      </c>
      <c r="K576" s="28">
        <f t="shared" si="245"/>
        <v>1.1681976455877214</v>
      </c>
      <c r="L576" s="28">
        <f t="shared" si="245"/>
        <v>1.173566241179391</v>
      </c>
      <c r="M576" s="28">
        <f t="shared" si="245"/>
        <v>1.1740078982930022</v>
      </c>
      <c r="N576" s="28">
        <f t="shared" si="245"/>
        <v>1.1633824474518797</v>
      </c>
      <c r="O576" s="28">
        <f t="shared" si="245"/>
        <v>1.171237158585849</v>
      </c>
      <c r="P576" s="28">
        <f t="shared" si="245"/>
        <v>1.1775327652058674</v>
      </c>
      <c r="Q576" s="28">
        <f t="shared" si="245"/>
        <v>1.3808119163475263</v>
      </c>
      <c r="R576" s="28">
        <f t="shared" si="245"/>
        <v>1.359642951996729</v>
      </c>
      <c r="S576" s="28">
        <f t="shared" si="245"/>
        <v>1.4604927670693835</v>
      </c>
      <c r="T576" s="28">
        <f t="shared" si="245"/>
        <v>1.4785666326213081</v>
      </c>
      <c r="U576" s="28">
        <f t="shared" si="245"/>
        <v>1.3465831259346086</v>
      </c>
      <c r="V576" s="28">
        <f t="shared" si="245"/>
        <v>1.2644195432342662</v>
      </c>
      <c r="W576" s="28">
        <f t="shared" si="245"/>
        <v>1.3302549459109749</v>
      </c>
      <c r="X576" s="28">
        <f t="shared" si="245"/>
        <v>1.3689747334181464</v>
      </c>
      <c r="Y576" s="28">
        <f t="shared" si="245"/>
        <v>1.3731068903128867</v>
      </c>
      <c r="Z576" s="28">
        <f t="shared" si="245"/>
        <v>1.4042495215398902</v>
      </c>
      <c r="AA576" s="28">
        <f t="shared" si="245"/>
        <v>1.5520904270987352</v>
      </c>
      <c r="AB576" s="28">
        <f t="shared" si="245"/>
        <v>1.6753576610266792</v>
      </c>
      <c r="AC576" s="28">
        <f t="shared" si="245"/>
        <v>1.6820662596175695</v>
      </c>
      <c r="AD576" s="28">
        <f t="shared" si="245"/>
        <v>1.6760906832803855</v>
      </c>
      <c r="AE576" s="28">
        <f t="shared" si="245"/>
        <v>1.8565687218173905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0.67309044747568658</v>
      </c>
      <c r="D577" s="35">
        <f t="shared" si="246"/>
        <v>0.69299502539798985</v>
      </c>
      <c r="E577" s="35">
        <f t="shared" si="246"/>
        <v>0.71812711155406506</v>
      </c>
      <c r="F577" s="35">
        <f t="shared" si="246"/>
        <v>0.7394390667559434</v>
      </c>
      <c r="G577" s="35">
        <f t="shared" si="246"/>
        <v>0.76190570363749588</v>
      </c>
      <c r="H577" s="35">
        <f t="shared" si="246"/>
        <v>0.78531821091493181</v>
      </c>
      <c r="I577" s="35">
        <f t="shared" si="246"/>
        <v>0.81212849983944091</v>
      </c>
      <c r="J577" s="35">
        <f t="shared" si="246"/>
        <v>0.84027221308076183</v>
      </c>
      <c r="K577" s="35">
        <f t="shared" si="246"/>
        <v>0.87041957192302188</v>
      </c>
      <c r="L577" s="35">
        <f t="shared" si="246"/>
        <v>0.90025643279773848</v>
      </c>
      <c r="M577" s="35">
        <f t="shared" si="246"/>
        <v>0.92649417239136889</v>
      </c>
      <c r="N577" s="35">
        <f t="shared" si="246"/>
        <v>0.95674844880432508</v>
      </c>
      <c r="O577" s="35">
        <f t="shared" si="246"/>
        <v>0.98460525477436112</v>
      </c>
      <c r="P577" s="35">
        <f t="shared" si="246"/>
        <v>1.008808165565219</v>
      </c>
      <c r="Q577" s="35">
        <f t="shared" si="246"/>
        <v>1.0349322130818641</v>
      </c>
      <c r="R577" s="35">
        <f t="shared" si="246"/>
        <v>1.0599529038357773</v>
      </c>
      <c r="S577" s="35">
        <f t="shared" si="246"/>
        <v>1.0459946630364387</v>
      </c>
      <c r="T577" s="35">
        <f t="shared" si="246"/>
        <v>1.0383916375682425</v>
      </c>
      <c r="U577" s="35">
        <f t="shared" si="246"/>
        <v>1.0376957171975465</v>
      </c>
      <c r="V577" s="35">
        <f t="shared" si="246"/>
        <v>1.0314787581617275</v>
      </c>
      <c r="W577" s="35">
        <f t="shared" si="246"/>
        <v>1.0492194398719163</v>
      </c>
      <c r="X577" s="35">
        <f t="shared" si="246"/>
        <v>1.0796728985005726</v>
      </c>
      <c r="Y577" s="35">
        <f t="shared" si="246"/>
        <v>1.1249616201392296</v>
      </c>
      <c r="Z577" s="35">
        <f t="shared" si="246"/>
        <v>1.145341737487908</v>
      </c>
      <c r="AA577" s="35">
        <f t="shared" si="246"/>
        <v>1.2004834393603445</v>
      </c>
      <c r="AB577" s="35">
        <f t="shared" si="246"/>
        <v>1.3212660886129834</v>
      </c>
      <c r="AC577" s="35">
        <f t="shared" si="246"/>
        <v>1.3096055421950776</v>
      </c>
      <c r="AD577" s="35">
        <f t="shared" si="246"/>
        <v>1.3350459646868871</v>
      </c>
      <c r="AE577" s="35">
        <f t="shared" si="246"/>
        <v>1.4615793992308297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0</v>
      </c>
      <c r="W578" s="35">
        <f t="shared" si="247"/>
        <v>0</v>
      </c>
      <c r="X578" s="35">
        <f t="shared" si="247"/>
        <v>0</v>
      </c>
      <c r="Y578" s="35">
        <f t="shared" si="247"/>
        <v>0</v>
      </c>
      <c r="Z578" s="35">
        <f t="shared" si="247"/>
        <v>0</v>
      </c>
      <c r="AA578" s="35">
        <f t="shared" si="247"/>
        <v>0</v>
      </c>
      <c r="AB578" s="35">
        <f t="shared" si="247"/>
        <v>0</v>
      </c>
      <c r="AC578" s="35">
        <f t="shared" si="247"/>
        <v>0</v>
      </c>
      <c r="AD578" s="35">
        <f t="shared" si="247"/>
        <v>0</v>
      </c>
      <c r="AE578" s="35">
        <f t="shared" si="247"/>
        <v>0</v>
      </c>
    </row>
    <row r="579" spans="1:31" x14ac:dyDescent="0.2">
      <c r="A579" s="9" t="s">
        <v>730</v>
      </c>
      <c r="B579" s="4" t="s">
        <v>731</v>
      </c>
      <c r="C579" s="35">
        <f t="shared" si="247"/>
        <v>1.1941123909484397E-2</v>
      </c>
      <c r="D579" s="35">
        <f t="shared" si="247"/>
        <v>1.2054673312915961E-2</v>
      </c>
      <c r="E579" s="35">
        <f t="shared" si="247"/>
        <v>1.1573092857033656E-2</v>
      </c>
      <c r="F579" s="35">
        <f t="shared" si="247"/>
        <v>1.1680406524604172E-2</v>
      </c>
      <c r="G579" s="35">
        <f t="shared" si="247"/>
        <v>1.1701517782036019E-2</v>
      </c>
      <c r="H579" s="35">
        <f t="shared" si="247"/>
        <v>1.1899417582481602E-2</v>
      </c>
      <c r="I579" s="35">
        <f t="shared" si="247"/>
        <v>1.1907470054436136E-2</v>
      </c>
      <c r="J579" s="35">
        <f t="shared" si="247"/>
        <v>1.1934234719237624E-2</v>
      </c>
      <c r="K579" s="35">
        <f t="shared" si="247"/>
        <v>1.1795681464428075E-2</v>
      </c>
      <c r="L579" s="35">
        <f t="shared" si="247"/>
        <v>1.141380832883556E-2</v>
      </c>
      <c r="M579" s="35">
        <f t="shared" si="247"/>
        <v>1.1306855173697478E-2</v>
      </c>
      <c r="N579" s="35">
        <f t="shared" si="247"/>
        <v>1.1191430523970347E-2</v>
      </c>
      <c r="O579" s="35">
        <f t="shared" si="247"/>
        <v>1.0982409746416339E-2</v>
      </c>
      <c r="P579" s="35">
        <f t="shared" si="247"/>
        <v>1.1028696487515208E-2</v>
      </c>
      <c r="Q579" s="35">
        <f t="shared" si="247"/>
        <v>1.118372805421769E-2</v>
      </c>
      <c r="R579" s="35">
        <f t="shared" si="247"/>
        <v>8.4194329105108327E-3</v>
      </c>
      <c r="S579" s="35">
        <f t="shared" si="247"/>
        <v>8.719143519159131E-3</v>
      </c>
      <c r="T579" s="35">
        <f t="shared" si="247"/>
        <v>9.1630447649393154E-3</v>
      </c>
      <c r="U579" s="35">
        <f t="shared" si="247"/>
        <v>8.9445258787278856E-3</v>
      </c>
      <c r="V579" s="35">
        <f t="shared" si="247"/>
        <v>1.1026964553984582E-2</v>
      </c>
      <c r="W579" s="35">
        <f t="shared" si="247"/>
        <v>1.225782042769815E-2</v>
      </c>
      <c r="X579" s="35">
        <f t="shared" si="247"/>
        <v>1.3903093443279918E-2</v>
      </c>
      <c r="Y579" s="35">
        <f t="shared" si="247"/>
        <v>1.2358132726001897E-2</v>
      </c>
      <c r="Z579" s="35">
        <f t="shared" si="247"/>
        <v>1.5070038252225538E-2</v>
      </c>
      <c r="AA579" s="35">
        <f t="shared" si="247"/>
        <v>2.0550832132712294E-2</v>
      </c>
      <c r="AB579" s="35">
        <f t="shared" si="247"/>
        <v>9.6021133746113218E-3</v>
      </c>
      <c r="AC579" s="35">
        <f t="shared" si="247"/>
        <v>1.1575339894522056E-2</v>
      </c>
      <c r="AD579" s="35">
        <f t="shared" si="247"/>
        <v>2.1498583730294122E-2</v>
      </c>
      <c r="AE579" s="35">
        <f t="shared" si="247"/>
        <v>1.3665315900125338E-2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0.20307690419420182</v>
      </c>
      <c r="D580" s="35">
        <f t="shared" si="248"/>
        <v>0.226040467394513</v>
      </c>
      <c r="E580" s="35">
        <f t="shared" si="248"/>
        <v>0.2462413604072608</v>
      </c>
      <c r="F580" s="35">
        <f t="shared" si="248"/>
        <v>0.23240784854651603</v>
      </c>
      <c r="G580" s="35">
        <f t="shared" si="248"/>
        <v>0.20623073436964362</v>
      </c>
      <c r="H580" s="35">
        <f t="shared" si="248"/>
        <v>0.24863045737487049</v>
      </c>
      <c r="I580" s="35">
        <f t="shared" si="248"/>
        <v>0.26165356778244819</v>
      </c>
      <c r="J580" s="35">
        <f t="shared" si="248"/>
        <v>0.2778486767583182</v>
      </c>
      <c r="K580" s="35">
        <f t="shared" si="248"/>
        <v>0.2859823922002715</v>
      </c>
      <c r="L580" s="35">
        <f t="shared" si="248"/>
        <v>0.26189600005281699</v>
      </c>
      <c r="M580" s="35">
        <f t="shared" si="248"/>
        <v>0.23620687072793578</v>
      </c>
      <c r="N580" s="35">
        <f t="shared" si="248"/>
        <v>0.19544256812358435</v>
      </c>
      <c r="O580" s="35">
        <f t="shared" si="248"/>
        <v>0.17564949406507158</v>
      </c>
      <c r="P580" s="35">
        <f t="shared" si="248"/>
        <v>0.15769590315313298</v>
      </c>
      <c r="Q580" s="35">
        <f t="shared" si="248"/>
        <v>0.33469597521144451</v>
      </c>
      <c r="R580" s="35">
        <f t="shared" si="248"/>
        <v>0.29127061525044107</v>
      </c>
      <c r="S580" s="35">
        <f t="shared" si="248"/>
        <v>0.40577896051378559</v>
      </c>
      <c r="T580" s="35">
        <f t="shared" si="248"/>
        <v>0.43101195028812611</v>
      </c>
      <c r="U580" s="35">
        <f t="shared" si="248"/>
        <v>0.2999428828583342</v>
      </c>
      <c r="V580" s="35">
        <f t="shared" si="248"/>
        <v>0.22191382051855396</v>
      </c>
      <c r="W580" s="35">
        <f t="shared" si="248"/>
        <v>0.26877768561136034</v>
      </c>
      <c r="X580" s="35">
        <f t="shared" si="248"/>
        <v>0.27539874147429372</v>
      </c>
      <c r="Y580" s="35">
        <f t="shared" si="248"/>
        <v>0.23578713744765531</v>
      </c>
      <c r="Z580" s="35">
        <f t="shared" si="248"/>
        <v>0.24383774579975664</v>
      </c>
      <c r="AA580" s="35">
        <f t="shared" si="248"/>
        <v>0.3310561556056783</v>
      </c>
      <c r="AB580" s="35">
        <f t="shared" si="248"/>
        <v>0.3444894590390844</v>
      </c>
      <c r="AC580" s="35">
        <f t="shared" si="248"/>
        <v>0.3608853775279699</v>
      </c>
      <c r="AD580" s="35">
        <f t="shared" si="248"/>
        <v>0.31954613486320427</v>
      </c>
      <c r="AE580" s="35">
        <f t="shared" si="248"/>
        <v>0.38132400668643535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58.810420676530157</v>
      </c>
      <c r="D599" s="28">
        <f t="shared" si="252"/>
        <v>50.18326716490099</v>
      </c>
      <c r="E599" s="28">
        <f t="shared" si="252"/>
        <v>52.727439028808803</v>
      </c>
      <c r="F599" s="28">
        <f t="shared" si="252"/>
        <v>55.529460064100235</v>
      </c>
      <c r="G599" s="28">
        <f t="shared" si="252"/>
        <v>55.674642731993323</v>
      </c>
      <c r="H599" s="28">
        <f t="shared" si="252"/>
        <v>53.908907780549846</v>
      </c>
      <c r="I599" s="28">
        <f t="shared" si="252"/>
        <v>52.528147239232169</v>
      </c>
      <c r="J599" s="28">
        <f t="shared" si="252"/>
        <v>56.647954458557905</v>
      </c>
      <c r="K599" s="28">
        <f t="shared" si="252"/>
        <v>54.700262859241008</v>
      </c>
      <c r="L599" s="28">
        <f t="shared" si="252"/>
        <v>59.733649693574463</v>
      </c>
      <c r="M599" s="28">
        <f t="shared" si="252"/>
        <v>64.835072554347136</v>
      </c>
      <c r="N599" s="28">
        <f t="shared" si="252"/>
        <v>67.464931716863617</v>
      </c>
      <c r="O599" s="28">
        <f t="shared" si="252"/>
        <v>67.274333332603206</v>
      </c>
      <c r="P599" s="28">
        <f t="shared" si="252"/>
        <v>62.642762746599402</v>
      </c>
      <c r="Q599" s="28">
        <f t="shared" si="252"/>
        <v>62.519386225608166</v>
      </c>
      <c r="R599" s="28">
        <f t="shared" si="252"/>
        <v>67.615172414628503</v>
      </c>
      <c r="S599" s="28">
        <f t="shared" si="252"/>
        <v>65.024112804129246</v>
      </c>
      <c r="T599" s="28">
        <f t="shared" si="252"/>
        <v>59.945849161167445</v>
      </c>
      <c r="U599" s="28">
        <f t="shared" si="252"/>
        <v>56.154616742530791</v>
      </c>
      <c r="V599" s="28">
        <f t="shared" si="252"/>
        <v>61.03114287079952</v>
      </c>
      <c r="W599" s="28">
        <f t="shared" si="252"/>
        <v>55.518152005619264</v>
      </c>
      <c r="X599" s="28">
        <f t="shared" si="252"/>
        <v>49.354406801186286</v>
      </c>
      <c r="Y599" s="28">
        <f t="shared" si="252"/>
        <v>44.056374384311233</v>
      </c>
      <c r="Z599" s="28">
        <f t="shared" si="252"/>
        <v>41.050215471893836</v>
      </c>
      <c r="AA599" s="28">
        <f t="shared" si="252"/>
        <v>39.748361705405493</v>
      </c>
      <c r="AB599" s="28">
        <f t="shared" si="252"/>
        <v>41.977767787280236</v>
      </c>
      <c r="AC599" s="28">
        <f t="shared" si="252"/>
        <v>44.043437047382611</v>
      </c>
      <c r="AD599" s="28">
        <f t="shared" si="252"/>
        <v>43.559221333402924</v>
      </c>
      <c r="AE599" s="28">
        <f t="shared" si="252"/>
        <v>43.401664613256465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36.700075710986383</v>
      </c>
      <c r="D600" s="28">
        <f t="shared" si="253"/>
        <v>28.632077465459894</v>
      </c>
      <c r="E600" s="28">
        <f t="shared" si="253"/>
        <v>30.768868773292773</v>
      </c>
      <c r="F600" s="28">
        <f t="shared" si="253"/>
        <v>29.804331469247202</v>
      </c>
      <c r="G600" s="28">
        <f t="shared" si="253"/>
        <v>33.040303105852352</v>
      </c>
      <c r="H600" s="28">
        <f t="shared" si="253"/>
        <v>31.555792165599442</v>
      </c>
      <c r="I600" s="28">
        <f t="shared" si="253"/>
        <v>31.766657644303169</v>
      </c>
      <c r="J600" s="28">
        <f t="shared" si="253"/>
        <v>33.8571910652729</v>
      </c>
      <c r="K600" s="28">
        <f t="shared" si="253"/>
        <v>31.621634028844188</v>
      </c>
      <c r="L600" s="28">
        <f t="shared" si="253"/>
        <v>35.100691959622537</v>
      </c>
      <c r="M600" s="28">
        <f t="shared" si="253"/>
        <v>38.710607336823486</v>
      </c>
      <c r="N600" s="28">
        <f t="shared" si="253"/>
        <v>41.499043866437752</v>
      </c>
      <c r="O600" s="28">
        <f t="shared" si="253"/>
        <v>40.795317119804508</v>
      </c>
      <c r="P600" s="28">
        <f t="shared" si="253"/>
        <v>36.535285540800395</v>
      </c>
      <c r="Q600" s="28">
        <f t="shared" si="253"/>
        <v>36.083565955276086</v>
      </c>
      <c r="R600" s="28">
        <f t="shared" si="253"/>
        <v>38.873635307735498</v>
      </c>
      <c r="S600" s="28">
        <f t="shared" si="253"/>
        <v>37.07778918463525</v>
      </c>
      <c r="T600" s="28">
        <f t="shared" si="253"/>
        <v>34.868502647346261</v>
      </c>
      <c r="U600" s="28">
        <f t="shared" si="253"/>
        <v>33.385462029653233</v>
      </c>
      <c r="V600" s="28">
        <f t="shared" si="253"/>
        <v>39.185185744029923</v>
      </c>
      <c r="W600" s="28">
        <f t="shared" si="253"/>
        <v>34.111892507604495</v>
      </c>
      <c r="X600" s="28">
        <f t="shared" si="253"/>
        <v>29.331396058005652</v>
      </c>
      <c r="Y600" s="28">
        <f t="shared" si="253"/>
        <v>24.408157824695227</v>
      </c>
      <c r="Z600" s="28">
        <f t="shared" si="253"/>
        <v>23.740682044087308</v>
      </c>
      <c r="AA600" s="28">
        <f t="shared" si="253"/>
        <v>22.161702279634493</v>
      </c>
      <c r="AB600" s="28">
        <f t="shared" si="253"/>
        <v>23.952266148058541</v>
      </c>
      <c r="AC600" s="28">
        <f t="shared" si="253"/>
        <v>26.577552591801609</v>
      </c>
      <c r="AD600" s="28">
        <f t="shared" si="253"/>
        <v>27.094156344292813</v>
      </c>
      <c r="AE600" s="28">
        <f t="shared" si="253"/>
        <v>27.343520620761982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1.5145595982081614</v>
      </c>
      <c r="D601" s="37">
        <f t="shared" si="254"/>
        <v>1.5710244286646873</v>
      </c>
      <c r="E601" s="37">
        <f t="shared" si="254"/>
        <v>1.5381780596848411</v>
      </c>
      <c r="F601" s="37">
        <f t="shared" si="254"/>
        <v>1.5044589141268911</v>
      </c>
      <c r="G601" s="37">
        <f t="shared" si="254"/>
        <v>1.4533949645561755</v>
      </c>
      <c r="H601" s="37">
        <f t="shared" si="254"/>
        <v>1.4605439780032432</v>
      </c>
      <c r="I601" s="37">
        <f t="shared" si="254"/>
        <v>1.5347950860020447</v>
      </c>
      <c r="J601" s="37">
        <f t="shared" si="254"/>
        <v>1.4965614092164219</v>
      </c>
      <c r="K601" s="37">
        <f t="shared" si="254"/>
        <v>1.4665240510995652</v>
      </c>
      <c r="L601" s="37">
        <f t="shared" si="254"/>
        <v>1.4900416590485273</v>
      </c>
      <c r="M601" s="37">
        <f t="shared" si="254"/>
        <v>1.4662636095388231</v>
      </c>
      <c r="N601" s="37">
        <f t="shared" si="254"/>
        <v>1.4761335445116799</v>
      </c>
      <c r="O601" s="37">
        <f t="shared" si="254"/>
        <v>1.4753708703862398</v>
      </c>
      <c r="P601" s="37">
        <f t="shared" si="254"/>
        <v>1.4695766946818529</v>
      </c>
      <c r="Q601" s="37">
        <f t="shared" si="254"/>
        <v>1.468904797672046</v>
      </c>
      <c r="R601" s="37">
        <f t="shared" si="254"/>
        <v>1.4815122815414048</v>
      </c>
      <c r="S601" s="37">
        <f t="shared" si="254"/>
        <v>1.4769252481227859</v>
      </c>
      <c r="T601" s="37">
        <f t="shared" si="254"/>
        <v>1.4357432869003282</v>
      </c>
      <c r="U601" s="37">
        <f t="shared" si="254"/>
        <v>1.4295851487494102</v>
      </c>
      <c r="V601" s="37">
        <f t="shared" si="254"/>
        <v>1.4385225414581622</v>
      </c>
      <c r="W601" s="37">
        <f t="shared" si="254"/>
        <v>1.4315260615647829</v>
      </c>
      <c r="X601" s="37">
        <f t="shared" si="254"/>
        <v>1.4809917706938982</v>
      </c>
      <c r="Y601" s="37">
        <f t="shared" si="254"/>
        <v>1.4400226464223829</v>
      </c>
      <c r="Z601" s="37">
        <f t="shared" si="254"/>
        <v>1.4086120864190033</v>
      </c>
      <c r="AA601" s="37">
        <f t="shared" si="254"/>
        <v>1.469582921713269</v>
      </c>
      <c r="AB601" s="37">
        <f t="shared" si="254"/>
        <v>1.4840567869709826</v>
      </c>
      <c r="AC601" s="37">
        <f t="shared" si="254"/>
        <v>1.426014979780279</v>
      </c>
      <c r="AD601" s="37">
        <f t="shared" si="254"/>
        <v>1.4117580880503848</v>
      </c>
      <c r="AE601" s="37">
        <f t="shared" si="254"/>
        <v>1.4896335542492509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35.185516112778224</v>
      </c>
      <c r="D602" s="37">
        <f t="shared" si="255"/>
        <v>27.061053036795208</v>
      </c>
      <c r="E602" s="37">
        <f t="shared" si="255"/>
        <v>29.230690713607931</v>
      </c>
      <c r="F602" s="37">
        <f t="shared" si="255"/>
        <v>28.299872555120309</v>
      </c>
      <c r="G602" s="37">
        <f t="shared" si="255"/>
        <v>31.586908141296178</v>
      </c>
      <c r="H602" s="37">
        <f t="shared" si="255"/>
        <v>30.095248187596198</v>
      </c>
      <c r="I602" s="37">
        <f t="shared" si="255"/>
        <v>30.231862558301124</v>
      </c>
      <c r="J602" s="37">
        <f t="shared" si="255"/>
        <v>32.360629656056481</v>
      </c>
      <c r="K602" s="37">
        <f t="shared" si="255"/>
        <v>30.155109977744623</v>
      </c>
      <c r="L602" s="37">
        <f t="shared" si="255"/>
        <v>33.610650300574008</v>
      </c>
      <c r="M602" s="37">
        <f t="shared" si="255"/>
        <v>37.244343727284665</v>
      </c>
      <c r="N602" s="37">
        <f t="shared" si="255"/>
        <v>40.022910321926069</v>
      </c>
      <c r="O602" s="37">
        <f t="shared" si="255"/>
        <v>39.319946249418265</v>
      </c>
      <c r="P602" s="37">
        <f t="shared" si="255"/>
        <v>35.06570884611854</v>
      </c>
      <c r="Q602" s="37">
        <f t="shared" si="255"/>
        <v>34.61466115760404</v>
      </c>
      <c r="R602" s="37">
        <f t="shared" si="255"/>
        <v>37.392123026194092</v>
      </c>
      <c r="S602" s="37">
        <f t="shared" si="255"/>
        <v>35.600863936512461</v>
      </c>
      <c r="T602" s="37">
        <f t="shared" si="255"/>
        <v>33.432759360445935</v>
      </c>
      <c r="U602" s="37">
        <f t="shared" si="255"/>
        <v>31.955876880903823</v>
      </c>
      <c r="V602" s="37">
        <f t="shared" si="255"/>
        <v>37.74666320257176</v>
      </c>
      <c r="W602" s="37">
        <f t="shared" si="255"/>
        <v>32.680366446039713</v>
      </c>
      <c r="X602" s="37">
        <f t="shared" si="255"/>
        <v>27.850404287311754</v>
      </c>
      <c r="Y602" s="37">
        <f t="shared" si="255"/>
        <v>22.968135178272846</v>
      </c>
      <c r="Z602" s="37">
        <f t="shared" si="255"/>
        <v>22.332069957668303</v>
      </c>
      <c r="AA602" s="37">
        <f t="shared" si="255"/>
        <v>20.692119357921225</v>
      </c>
      <c r="AB602" s="37">
        <f t="shared" si="255"/>
        <v>22.46820936108756</v>
      </c>
      <c r="AC602" s="37">
        <f t="shared" si="255"/>
        <v>25.151537612021329</v>
      </c>
      <c r="AD602" s="37">
        <f t="shared" si="255"/>
        <v>25.682398256242429</v>
      </c>
      <c r="AE602" s="37">
        <f t="shared" si="255"/>
        <v>25.85388706651273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1.9268664000000002</v>
      </c>
      <c r="D604" s="28">
        <f t="shared" si="256"/>
        <v>1.5634167999999999</v>
      </c>
      <c r="E604" s="28">
        <f t="shared" si="256"/>
        <v>1.8951896000000001</v>
      </c>
      <c r="F604" s="28">
        <f t="shared" si="256"/>
        <v>1.8205823999999999</v>
      </c>
      <c r="G604" s="28">
        <f t="shared" si="256"/>
        <v>1.9718808000000001</v>
      </c>
      <c r="H604" s="28">
        <f t="shared" si="256"/>
        <v>1.8972735999999999</v>
      </c>
      <c r="I604" s="28">
        <f t="shared" si="256"/>
        <v>1.9243655999999998</v>
      </c>
      <c r="J604" s="28">
        <f t="shared" si="256"/>
        <v>3.6886800000000006</v>
      </c>
      <c r="K604" s="28">
        <f t="shared" si="256"/>
        <v>3.8353936000000002</v>
      </c>
      <c r="L604" s="28">
        <f t="shared" si="256"/>
        <v>5.2095832</v>
      </c>
      <c r="M604" s="28">
        <f t="shared" si="256"/>
        <v>6.5691848000000004</v>
      </c>
      <c r="N604" s="28">
        <f t="shared" si="256"/>
        <v>6.2811760000000003</v>
      </c>
      <c r="O604" s="28">
        <f t="shared" si="256"/>
        <v>6.6150327999999998</v>
      </c>
      <c r="P604" s="28">
        <f t="shared" si="256"/>
        <v>6.0982008000000008</v>
      </c>
      <c r="Q604" s="28">
        <f t="shared" si="256"/>
        <v>6.0734343272639997</v>
      </c>
      <c r="R604" s="28">
        <f t="shared" si="256"/>
        <v>6.8330287476376004</v>
      </c>
      <c r="S604" s="28">
        <f t="shared" si="256"/>
        <v>7.1790047894589533</v>
      </c>
      <c r="T604" s="28">
        <f t="shared" si="256"/>
        <v>4.1541791966285526</v>
      </c>
      <c r="U604" s="28">
        <f t="shared" si="256"/>
        <v>2.4541917947788159</v>
      </c>
      <c r="V604" s="28">
        <f t="shared" si="256"/>
        <v>2.1248771883924675</v>
      </c>
      <c r="W604" s="28">
        <f t="shared" si="256"/>
        <v>2.1105294838024</v>
      </c>
      <c r="X604" s="28">
        <f t="shared" si="256"/>
        <v>1.2495193862103999</v>
      </c>
      <c r="Y604" s="28">
        <f t="shared" si="256"/>
        <v>0.70778811310020806</v>
      </c>
      <c r="Z604" s="28">
        <f t="shared" si="256"/>
        <v>0.45983484799600011</v>
      </c>
      <c r="AA604" s="28">
        <f t="shared" si="256"/>
        <v>0.37296564567298401</v>
      </c>
      <c r="AB604" s="28">
        <f t="shared" si="256"/>
        <v>0.46010558460400003</v>
      </c>
      <c r="AC604" s="28">
        <f t="shared" si="256"/>
        <v>0.89030154243920012</v>
      </c>
      <c r="AD604" s="28">
        <f t="shared" si="256"/>
        <v>0.93411334512366584</v>
      </c>
      <c r="AE604" s="28">
        <f t="shared" si="256"/>
        <v>1.3799174173152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1.9268664000000002</v>
      </c>
      <c r="D606" s="37">
        <f t="shared" si="258"/>
        <v>1.5634167999999999</v>
      </c>
      <c r="E606" s="37">
        <f t="shared" si="258"/>
        <v>1.8951896000000001</v>
      </c>
      <c r="F606" s="37">
        <f t="shared" si="258"/>
        <v>1.8205823999999999</v>
      </c>
      <c r="G606" s="37">
        <f t="shared" si="258"/>
        <v>1.9718808000000001</v>
      </c>
      <c r="H606" s="37">
        <f t="shared" si="258"/>
        <v>1.8972735999999999</v>
      </c>
      <c r="I606" s="37">
        <f t="shared" si="258"/>
        <v>1.9243655999999998</v>
      </c>
      <c r="J606" s="37">
        <f t="shared" si="258"/>
        <v>3.6886800000000006</v>
      </c>
      <c r="K606" s="37">
        <f t="shared" si="258"/>
        <v>3.8353936000000002</v>
      </c>
      <c r="L606" s="37">
        <f t="shared" si="258"/>
        <v>5.2095832</v>
      </c>
      <c r="M606" s="37">
        <f t="shared" si="258"/>
        <v>6.5691848000000004</v>
      </c>
      <c r="N606" s="37">
        <f t="shared" si="258"/>
        <v>6.2811760000000003</v>
      </c>
      <c r="O606" s="37">
        <f t="shared" si="258"/>
        <v>6.6150327999999998</v>
      </c>
      <c r="P606" s="37">
        <f t="shared" si="258"/>
        <v>6.0982008000000008</v>
      </c>
      <c r="Q606" s="37">
        <f t="shared" si="258"/>
        <v>6.0734343272639997</v>
      </c>
      <c r="R606" s="37">
        <f t="shared" si="258"/>
        <v>6.8330287476376004</v>
      </c>
      <c r="S606" s="37">
        <f t="shared" si="258"/>
        <v>7.1790047894589533</v>
      </c>
      <c r="T606" s="37">
        <f t="shared" si="258"/>
        <v>4.1541791966285526</v>
      </c>
      <c r="U606" s="37">
        <f t="shared" si="258"/>
        <v>2.4541917947788159</v>
      </c>
      <c r="V606" s="37">
        <f t="shared" si="258"/>
        <v>2.1248771883924675</v>
      </c>
      <c r="W606" s="37">
        <f t="shared" si="258"/>
        <v>2.1105294838024</v>
      </c>
      <c r="X606" s="37">
        <f t="shared" si="258"/>
        <v>1.2495193862103999</v>
      </c>
      <c r="Y606" s="37">
        <f t="shared" si="258"/>
        <v>0.70778811310020806</v>
      </c>
      <c r="Z606" s="37">
        <f t="shared" si="258"/>
        <v>0.45983484799600011</v>
      </c>
      <c r="AA606" s="37">
        <f t="shared" si="258"/>
        <v>0.37296564567298401</v>
      </c>
      <c r="AB606" s="37">
        <f t="shared" si="258"/>
        <v>0.46010558460400003</v>
      </c>
      <c r="AC606" s="37">
        <f t="shared" si="258"/>
        <v>0.89030154243920012</v>
      </c>
      <c r="AD606" s="37">
        <f t="shared" si="258"/>
        <v>0.93411334512366584</v>
      </c>
      <c r="AE606" s="37">
        <f t="shared" si="258"/>
        <v>1.3799174173152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19.242967055325494</v>
      </c>
      <c r="D613" s="28">
        <f t="shared" si="264"/>
        <v>19.056025657533286</v>
      </c>
      <c r="E613" s="28">
        <f t="shared" si="264"/>
        <v>19.079693713220728</v>
      </c>
      <c r="F613" s="28">
        <f t="shared" si="264"/>
        <v>19.404942145774605</v>
      </c>
      <c r="G613" s="28">
        <f t="shared" si="264"/>
        <v>19.613322191867397</v>
      </c>
      <c r="H613" s="28">
        <f t="shared" si="264"/>
        <v>19.403735551088857</v>
      </c>
      <c r="I613" s="28">
        <f t="shared" si="264"/>
        <v>17.744479679767561</v>
      </c>
      <c r="J613" s="28">
        <f t="shared" si="264"/>
        <v>17.919304041767678</v>
      </c>
      <c r="K613" s="28">
        <f t="shared" si="264"/>
        <v>18.073030266024574</v>
      </c>
      <c r="L613" s="28">
        <f t="shared" si="264"/>
        <v>18.227861323735436</v>
      </c>
      <c r="M613" s="28">
        <f t="shared" si="264"/>
        <v>18.377891080152555</v>
      </c>
      <c r="N613" s="28">
        <f t="shared" si="264"/>
        <v>18.518062339618034</v>
      </c>
      <c r="O613" s="28">
        <f t="shared" si="264"/>
        <v>18.672175995571727</v>
      </c>
      <c r="P613" s="28">
        <f t="shared" si="264"/>
        <v>18.822708300118833</v>
      </c>
      <c r="Q613" s="28">
        <f t="shared" si="264"/>
        <v>18.980295342552616</v>
      </c>
      <c r="R613" s="28">
        <f t="shared" si="264"/>
        <v>19.134646310122658</v>
      </c>
      <c r="S613" s="28">
        <f t="shared" si="264"/>
        <v>19.288346381624304</v>
      </c>
      <c r="T613" s="28">
        <f t="shared" si="264"/>
        <v>19.440956418775603</v>
      </c>
      <c r="U613" s="28">
        <f t="shared" si="264"/>
        <v>18.947438871398155</v>
      </c>
      <c r="V613" s="28">
        <f t="shared" si="264"/>
        <v>18.45376251445138</v>
      </c>
      <c r="W613" s="28">
        <f t="shared" si="264"/>
        <v>17.965060131498266</v>
      </c>
      <c r="X613" s="28">
        <f t="shared" si="264"/>
        <v>17.403794552842594</v>
      </c>
      <c r="Y613" s="28">
        <f t="shared" si="264"/>
        <v>16.427432696146258</v>
      </c>
      <c r="Z613" s="28">
        <f t="shared" si="264"/>
        <v>15.441384705510103</v>
      </c>
      <c r="AA613" s="28">
        <f t="shared" si="264"/>
        <v>15.661331709726852</v>
      </c>
      <c r="AB613" s="28">
        <f t="shared" si="264"/>
        <v>15.88950752481194</v>
      </c>
      <c r="AC613" s="28">
        <f t="shared" si="264"/>
        <v>14.866694594806273</v>
      </c>
      <c r="AD613" s="28">
        <f t="shared" si="264"/>
        <v>13.842999740843027</v>
      </c>
      <c r="AE613" s="28">
        <f t="shared" si="264"/>
        <v>12.820460014981691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18.649593997054961</v>
      </c>
      <c r="D614" s="37">
        <f t="shared" si="265"/>
        <v>18.466655911917663</v>
      </c>
      <c r="E614" s="37">
        <f t="shared" si="265"/>
        <v>18.491548952431568</v>
      </c>
      <c r="F614" s="37">
        <f t="shared" si="265"/>
        <v>18.806360855555756</v>
      </c>
      <c r="G614" s="37">
        <f t="shared" si="265"/>
        <v>19.006988483179637</v>
      </c>
      <c r="H614" s="37">
        <f t="shared" si="265"/>
        <v>18.805934331852669</v>
      </c>
      <c r="I614" s="37">
        <f t="shared" si="265"/>
        <v>17.192556936652025</v>
      </c>
      <c r="J614" s="37">
        <f t="shared" si="265"/>
        <v>17.362565378772597</v>
      </c>
      <c r="K614" s="37">
        <f t="shared" si="265"/>
        <v>17.512441788865083</v>
      </c>
      <c r="L614" s="37">
        <f t="shared" si="265"/>
        <v>17.662320343196484</v>
      </c>
      <c r="M614" s="37">
        <f t="shared" si="265"/>
        <v>17.811799672104339</v>
      </c>
      <c r="N614" s="37">
        <f t="shared" si="265"/>
        <v>17.962611940050891</v>
      </c>
      <c r="O614" s="37">
        <f t="shared" si="265"/>
        <v>18.112373534018726</v>
      </c>
      <c r="P614" s="37">
        <f t="shared" si="265"/>
        <v>18.261610438406745</v>
      </c>
      <c r="Q614" s="37">
        <f t="shared" si="265"/>
        <v>18.411693341613386</v>
      </c>
      <c r="R614" s="37">
        <f t="shared" si="265"/>
        <v>18.561764661265858</v>
      </c>
      <c r="S614" s="37">
        <f t="shared" si="265"/>
        <v>18.712161824748559</v>
      </c>
      <c r="T614" s="37">
        <f t="shared" si="265"/>
        <v>18.862124363214857</v>
      </c>
      <c r="U614" s="37">
        <f t="shared" si="265"/>
        <v>18.389146731214826</v>
      </c>
      <c r="V614" s="37">
        <f t="shared" si="265"/>
        <v>17.916102299751419</v>
      </c>
      <c r="W614" s="37">
        <f t="shared" si="265"/>
        <v>17.447227754202384</v>
      </c>
      <c r="X614" s="37">
        <f t="shared" si="265"/>
        <v>16.907273493364691</v>
      </c>
      <c r="Y614" s="37">
        <f t="shared" si="265"/>
        <v>15.954128884607906</v>
      </c>
      <c r="Z614" s="37">
        <f t="shared" si="265"/>
        <v>14.995946648364095</v>
      </c>
      <c r="AA614" s="37">
        <f t="shared" si="265"/>
        <v>15.205020550692264</v>
      </c>
      <c r="AB614" s="37">
        <f t="shared" si="265"/>
        <v>15.419858863395596</v>
      </c>
      <c r="AC614" s="37">
        <f t="shared" si="265"/>
        <v>14.423240976130208</v>
      </c>
      <c r="AD614" s="37">
        <f t="shared" si="265"/>
        <v>13.42620409390231</v>
      </c>
      <c r="AE614" s="37">
        <f t="shared" si="265"/>
        <v>12.429284496503426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0.59335685153131479</v>
      </c>
      <c r="D615" s="37">
        <f t="shared" si="266"/>
        <v>0.58935514566045266</v>
      </c>
      <c r="E615" s="37">
        <f t="shared" si="266"/>
        <v>0.58813168155715201</v>
      </c>
      <c r="F615" s="37">
        <f t="shared" si="266"/>
        <v>0.59856962582033013</v>
      </c>
      <c r="G615" s="37">
        <f t="shared" si="266"/>
        <v>0.60632337539464209</v>
      </c>
      <c r="H615" s="37">
        <f t="shared" si="266"/>
        <v>0.59779208229038905</v>
      </c>
      <c r="I615" s="37">
        <f t="shared" si="266"/>
        <v>0.55191470304257662</v>
      </c>
      <c r="J615" s="37">
        <f t="shared" si="266"/>
        <v>0.55673164831408084</v>
      </c>
      <c r="K615" s="37">
        <f t="shared" si="266"/>
        <v>0.56058226767356945</v>
      </c>
      <c r="L615" s="37">
        <f t="shared" si="266"/>
        <v>0.56553552955323361</v>
      </c>
      <c r="M615" s="37">
        <f t="shared" si="266"/>
        <v>0.56608666886781589</v>
      </c>
      <c r="N615" s="37">
        <f t="shared" si="266"/>
        <v>0.5554461560824423</v>
      </c>
      <c r="O615" s="37">
        <f t="shared" si="266"/>
        <v>0.55979867959820351</v>
      </c>
      <c r="P615" s="37">
        <f t="shared" si="266"/>
        <v>0.56109450712138997</v>
      </c>
      <c r="Q615" s="37">
        <f t="shared" si="266"/>
        <v>0.56859903954682933</v>
      </c>
      <c r="R615" s="37">
        <f t="shared" si="266"/>
        <v>0.57287904649689703</v>
      </c>
      <c r="S615" s="37">
        <f t="shared" si="266"/>
        <v>0.57618227938254329</v>
      </c>
      <c r="T615" s="37">
        <f t="shared" si="266"/>
        <v>0.57883006876844345</v>
      </c>
      <c r="U615" s="37">
        <f t="shared" si="266"/>
        <v>0.55829039826212168</v>
      </c>
      <c r="V615" s="37">
        <f t="shared" si="266"/>
        <v>0.53765859896866242</v>
      </c>
      <c r="W615" s="37">
        <f t="shared" si="266"/>
        <v>0.5178307589644795</v>
      </c>
      <c r="X615" s="37">
        <f t="shared" si="266"/>
        <v>0.49651932460369919</v>
      </c>
      <c r="Y615" s="37">
        <f t="shared" si="266"/>
        <v>0.47330196012135201</v>
      </c>
      <c r="Z615" s="37">
        <f t="shared" si="266"/>
        <v>0.4454360891862062</v>
      </c>
      <c r="AA615" s="37">
        <f t="shared" si="266"/>
        <v>0.45630907453198449</v>
      </c>
      <c r="AB615" s="37">
        <f t="shared" si="266"/>
        <v>0.46964646037094016</v>
      </c>
      <c r="AC615" s="37">
        <f t="shared" si="266"/>
        <v>0.4434513010878619</v>
      </c>
      <c r="AD615" s="37">
        <f t="shared" si="266"/>
        <v>0.41679321280971254</v>
      </c>
      <c r="AE615" s="37">
        <f t="shared" si="266"/>
        <v>0.39117296780446248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1.6206739218623566E-5</v>
      </c>
      <c r="D619" s="36">
        <f t="shared" si="268"/>
        <v>1.4599955172572883E-5</v>
      </c>
      <c r="E619" s="36">
        <f t="shared" si="268"/>
        <v>1.3079232007138676E-5</v>
      </c>
      <c r="F619" s="36">
        <f t="shared" si="268"/>
        <v>1.1664398521877732E-5</v>
      </c>
      <c r="G619" s="36">
        <f t="shared" si="268"/>
        <v>1.0333293117285402E-5</v>
      </c>
      <c r="H619" s="36">
        <f t="shared" si="268"/>
        <v>9.1369457985573994E-6</v>
      </c>
      <c r="I619" s="36">
        <f t="shared" si="268"/>
        <v>8.0400729590599997E-6</v>
      </c>
      <c r="J619" s="36">
        <f t="shared" si="268"/>
        <v>7.014680999418714E-6</v>
      </c>
      <c r="K619" s="36">
        <f t="shared" si="268"/>
        <v>6.209485919568353E-6</v>
      </c>
      <c r="L619" s="36">
        <f t="shared" si="268"/>
        <v>5.4509857195849757E-6</v>
      </c>
      <c r="M619" s="36">
        <f t="shared" si="268"/>
        <v>4.739180399468577E-6</v>
      </c>
      <c r="N619" s="36">
        <f t="shared" si="268"/>
        <v>4.2434846997938729E-6</v>
      </c>
      <c r="O619" s="36">
        <f t="shared" si="268"/>
        <v>3.7819548002200082E-6</v>
      </c>
      <c r="P619" s="36">
        <f t="shared" si="268"/>
        <v>3.3545907007469867E-6</v>
      </c>
      <c r="Q619" s="36">
        <f t="shared" si="268"/>
        <v>2.9613924013748066E-6</v>
      </c>
      <c r="R619" s="36">
        <f t="shared" si="268"/>
        <v>2.6023599021034683E-6</v>
      </c>
      <c r="S619" s="36">
        <f t="shared" si="268"/>
        <v>2.277493202932972E-6</v>
      </c>
      <c r="T619" s="36">
        <f t="shared" si="268"/>
        <v>1.9867923038633162E-6</v>
      </c>
      <c r="U619" s="36">
        <f t="shared" si="268"/>
        <v>1.7419212048510479E-6</v>
      </c>
      <c r="V619" s="36">
        <f t="shared" si="268"/>
        <v>1.6157313000588835E-6</v>
      </c>
      <c r="W619" s="36">
        <f t="shared" si="268"/>
        <v>1.6183314014988568E-6</v>
      </c>
      <c r="X619" s="36">
        <f t="shared" si="268"/>
        <v>1.7348742016594135E-6</v>
      </c>
      <c r="Y619" s="36">
        <f t="shared" si="268"/>
        <v>1.8514170018199702E-6</v>
      </c>
      <c r="Z619" s="36">
        <f t="shared" si="268"/>
        <v>1.9679598019805268E-6</v>
      </c>
      <c r="AA619" s="36">
        <f t="shared" si="268"/>
        <v>2.0845026021410835E-6</v>
      </c>
      <c r="AB619" s="36">
        <f t="shared" si="268"/>
        <v>2.2010454023016402E-6</v>
      </c>
      <c r="AC619" s="36">
        <f t="shared" si="268"/>
        <v>2.3175882024621965E-6</v>
      </c>
      <c r="AD619" s="36">
        <f t="shared" si="268"/>
        <v>2.4341310026227527E-6</v>
      </c>
      <c r="AE619" s="36">
        <f t="shared" si="268"/>
        <v>2.5506738027833094E-6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5.2403034638905242E-2</v>
      </c>
      <c r="D624" s="28">
        <f t="shared" si="270"/>
        <v>6.5707580238672436E-4</v>
      </c>
      <c r="E624" s="28">
        <f t="shared" si="270"/>
        <v>7.7453774769451677E-3</v>
      </c>
      <c r="F624" s="28">
        <f t="shared" si="270"/>
        <v>3.5160767272513667</v>
      </c>
      <c r="G624" s="28">
        <f t="shared" si="270"/>
        <v>6.9298678484399245E-2</v>
      </c>
      <c r="H624" s="28">
        <f t="shared" si="270"/>
        <v>6.2583779892611711E-3</v>
      </c>
      <c r="I624" s="28">
        <f t="shared" si="270"/>
        <v>6.9547774851120743E-3</v>
      </c>
      <c r="J624" s="28">
        <f t="shared" si="270"/>
        <v>5.2724226959008184E-2</v>
      </c>
      <c r="K624" s="28">
        <f t="shared" si="270"/>
        <v>2.0073187845228483E-3</v>
      </c>
      <c r="L624" s="28">
        <f t="shared" si="270"/>
        <v>2.1946969037095729E-2</v>
      </c>
      <c r="M624" s="28">
        <f t="shared" si="270"/>
        <v>3.3814390780933139E-3</v>
      </c>
      <c r="N624" s="28">
        <f t="shared" si="270"/>
        <v>3.2670633559447326E-3</v>
      </c>
      <c r="O624" s="28">
        <f t="shared" si="270"/>
        <v>2.0570258641114964E-2</v>
      </c>
      <c r="P624" s="28">
        <f t="shared" si="270"/>
        <v>9.0353404743073028E-3</v>
      </c>
      <c r="Q624" s="28">
        <f t="shared" si="270"/>
        <v>1.2786841679409198E-3</v>
      </c>
      <c r="R624" s="28">
        <f t="shared" si="270"/>
        <v>1.4142190971360169</v>
      </c>
      <c r="S624" s="28">
        <f t="shared" si="270"/>
        <v>1.8479681341361229E-2</v>
      </c>
      <c r="T624" s="28">
        <f t="shared" si="270"/>
        <v>3.6442657957109189E-3</v>
      </c>
      <c r="U624" s="28">
        <f t="shared" si="270"/>
        <v>2.0940920765978352E-2</v>
      </c>
      <c r="V624" s="28">
        <f t="shared" si="270"/>
        <v>2.8978806914881495E-3</v>
      </c>
      <c r="W624" s="28">
        <f t="shared" si="270"/>
        <v>4.1493680312404857E-4</v>
      </c>
      <c r="X624" s="28">
        <f t="shared" si="270"/>
        <v>7.2207070949164046E-4</v>
      </c>
      <c r="Y624" s="28">
        <f t="shared" si="270"/>
        <v>1.1398888600566479</v>
      </c>
      <c r="Z624" s="28">
        <f t="shared" si="270"/>
        <v>4.0643527605359548E-3</v>
      </c>
      <c r="AA624" s="28">
        <f t="shared" si="270"/>
        <v>2.7164327243690156E-4</v>
      </c>
      <c r="AB624" s="28">
        <f t="shared" si="270"/>
        <v>5.3086877907003438E-4</v>
      </c>
      <c r="AC624" s="28">
        <f t="shared" si="270"/>
        <v>2.6822058717957467E-2</v>
      </c>
      <c r="AD624" s="28">
        <f t="shared" si="270"/>
        <v>1.18612198630366E-2</v>
      </c>
      <c r="AE624" s="28">
        <f t="shared" si="270"/>
        <v>1.1978383802028177E-3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5.0473519742905246E-2</v>
      </c>
      <c r="D625" s="37">
        <f t="shared" si="271"/>
        <v>1.7814183438672441E-4</v>
      </c>
      <c r="E625" s="37">
        <f t="shared" si="271"/>
        <v>7.7135414289451676E-3</v>
      </c>
      <c r="F625" s="37">
        <f t="shared" si="271"/>
        <v>3.5109736616833667</v>
      </c>
      <c r="G625" s="37">
        <f t="shared" si="271"/>
        <v>6.6209381780399243E-2</v>
      </c>
      <c r="H625" s="37">
        <f t="shared" si="271"/>
        <v>6.1378631412611715E-3</v>
      </c>
      <c r="I625" s="37">
        <f t="shared" si="271"/>
        <v>2.969030573112074E-3</v>
      </c>
      <c r="J625" s="37">
        <f t="shared" si="271"/>
        <v>5.2670602367008185E-2</v>
      </c>
      <c r="K625" s="37">
        <f t="shared" si="271"/>
        <v>1.9298698725228481E-3</v>
      </c>
      <c r="L625" s="37">
        <f t="shared" si="271"/>
        <v>2.1080117069095728E-2</v>
      </c>
      <c r="M625" s="37">
        <f t="shared" si="271"/>
        <v>2.6840036380933142E-3</v>
      </c>
      <c r="N625" s="37">
        <f t="shared" si="271"/>
        <v>3.1734220759447327E-3</v>
      </c>
      <c r="O625" s="37">
        <f t="shared" si="271"/>
        <v>2.0106275041114965E-2</v>
      </c>
      <c r="P625" s="37">
        <f t="shared" si="271"/>
        <v>8.8835206023073036E-3</v>
      </c>
      <c r="Q625" s="37">
        <f t="shared" si="271"/>
        <v>1.2264484079409198E-3</v>
      </c>
      <c r="R625" s="37">
        <f t="shared" si="271"/>
        <v>1.3555121693760168</v>
      </c>
      <c r="S625" s="37">
        <f t="shared" si="271"/>
        <v>1.751728038136123E-2</v>
      </c>
      <c r="T625" s="37">
        <f t="shared" si="271"/>
        <v>3.521270259710919E-3</v>
      </c>
      <c r="U625" s="37">
        <f t="shared" si="271"/>
        <v>1.9613415965978351E-2</v>
      </c>
      <c r="V625" s="37">
        <f t="shared" si="271"/>
        <v>2.5365966914881496E-3</v>
      </c>
      <c r="W625" s="37">
        <f t="shared" si="271"/>
        <v>3.9350595512404858E-4</v>
      </c>
      <c r="X625" s="37">
        <f t="shared" si="271"/>
        <v>5.3617146149164048E-4</v>
      </c>
      <c r="Y625" s="37">
        <f t="shared" si="271"/>
        <v>1.069898629464648</v>
      </c>
      <c r="Z625" s="37">
        <f t="shared" si="271"/>
        <v>2.8095645765359549E-3</v>
      </c>
      <c r="AA625" s="37">
        <f t="shared" si="271"/>
        <v>2.6808618443690158E-4</v>
      </c>
      <c r="AB625" s="37">
        <f t="shared" si="271"/>
        <v>5.2215203667003442E-4</v>
      </c>
      <c r="AC625" s="37">
        <f t="shared" si="271"/>
        <v>2.6617780077957467E-2</v>
      </c>
      <c r="AD625" s="37">
        <f t="shared" si="271"/>
        <v>1.1735539741276601E-2</v>
      </c>
      <c r="AE625" s="37">
        <f t="shared" si="271"/>
        <v>7.4728494020281759E-4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0</v>
      </c>
      <c r="D626" s="37">
        <f t="shared" si="272"/>
        <v>0</v>
      </c>
      <c r="E626" s="37">
        <f t="shared" si="272"/>
        <v>0</v>
      </c>
      <c r="F626" s="37">
        <f t="shared" si="272"/>
        <v>0</v>
      </c>
      <c r="G626" s="37">
        <f t="shared" si="272"/>
        <v>0</v>
      </c>
      <c r="H626" s="37">
        <f t="shared" si="272"/>
        <v>0</v>
      </c>
      <c r="I626" s="37">
        <f t="shared" si="272"/>
        <v>0</v>
      </c>
      <c r="J626" s="37">
        <f t="shared" si="272"/>
        <v>0</v>
      </c>
      <c r="K626" s="37">
        <f t="shared" si="272"/>
        <v>0</v>
      </c>
      <c r="L626" s="37">
        <f t="shared" si="272"/>
        <v>0</v>
      </c>
      <c r="M626" s="37">
        <f t="shared" si="272"/>
        <v>0</v>
      </c>
      <c r="N626" s="37">
        <f t="shared" si="272"/>
        <v>0</v>
      </c>
      <c r="O626" s="37">
        <f t="shared" si="272"/>
        <v>0</v>
      </c>
      <c r="P626" s="37">
        <f t="shared" si="272"/>
        <v>0</v>
      </c>
      <c r="Q626" s="37">
        <f t="shared" si="272"/>
        <v>0</v>
      </c>
      <c r="R626" s="37">
        <f t="shared" si="272"/>
        <v>0</v>
      </c>
      <c r="S626" s="37">
        <f t="shared" si="272"/>
        <v>0</v>
      </c>
      <c r="T626" s="37">
        <f t="shared" si="272"/>
        <v>0</v>
      </c>
      <c r="U626" s="37">
        <f t="shared" si="272"/>
        <v>0</v>
      </c>
      <c r="V626" s="37">
        <f t="shared" si="272"/>
        <v>0</v>
      </c>
      <c r="W626" s="37">
        <f t="shared" si="272"/>
        <v>0</v>
      </c>
      <c r="X626" s="37">
        <f t="shared" si="272"/>
        <v>0</v>
      </c>
      <c r="Y626" s="37">
        <f t="shared" si="272"/>
        <v>0</v>
      </c>
      <c r="Z626" s="37">
        <f t="shared" si="272"/>
        <v>0</v>
      </c>
      <c r="AA626" s="37">
        <f t="shared" si="272"/>
        <v>0</v>
      </c>
      <c r="AB626" s="37">
        <f t="shared" si="272"/>
        <v>0</v>
      </c>
      <c r="AC626" s="37">
        <f t="shared" si="272"/>
        <v>0</v>
      </c>
      <c r="AD626" s="37">
        <f t="shared" si="272"/>
        <v>0</v>
      </c>
      <c r="AE626" s="37">
        <f t="shared" si="272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1.9295148959999997E-3</v>
      </c>
      <c r="D627" s="37">
        <f t="shared" si="273"/>
        <v>4.78933968E-4</v>
      </c>
      <c r="E627" s="37">
        <f t="shared" si="273"/>
        <v>3.1836047999999989E-5</v>
      </c>
      <c r="F627" s="37">
        <f t="shared" si="273"/>
        <v>5.103065567999999E-3</v>
      </c>
      <c r="G627" s="37">
        <f t="shared" si="273"/>
        <v>3.0892967039999994E-3</v>
      </c>
      <c r="H627" s="37">
        <f t="shared" si="273"/>
        <v>1.2051484799999996E-4</v>
      </c>
      <c r="I627" s="37">
        <f t="shared" si="273"/>
        <v>3.9857469119999999E-3</v>
      </c>
      <c r="J627" s="37">
        <f t="shared" si="273"/>
        <v>5.3624591999999986E-5</v>
      </c>
      <c r="K627" s="37">
        <f t="shared" si="273"/>
        <v>7.7448912000000009E-5</v>
      </c>
      <c r="L627" s="37">
        <f t="shared" si="273"/>
        <v>8.6685196800000011E-4</v>
      </c>
      <c r="M627" s="37">
        <f t="shared" si="273"/>
        <v>6.9743543999999992E-4</v>
      </c>
      <c r="N627" s="37">
        <f t="shared" si="273"/>
        <v>9.3641279999999999E-5</v>
      </c>
      <c r="O627" s="37">
        <f t="shared" si="273"/>
        <v>4.6398359999999994E-4</v>
      </c>
      <c r="P627" s="37">
        <f t="shared" si="273"/>
        <v>1.5181987199999996E-4</v>
      </c>
      <c r="Q627" s="37">
        <f t="shared" si="273"/>
        <v>5.2235759999999989E-5</v>
      </c>
      <c r="R627" s="37">
        <f t="shared" si="273"/>
        <v>5.8706927759999999E-2</v>
      </c>
      <c r="S627" s="37">
        <f t="shared" si="273"/>
        <v>9.6240095999999972E-4</v>
      </c>
      <c r="T627" s="37">
        <f t="shared" si="273"/>
        <v>1.2299553599999996E-4</v>
      </c>
      <c r="U627" s="37">
        <f t="shared" si="273"/>
        <v>1.3275047999999996E-3</v>
      </c>
      <c r="V627" s="37">
        <f t="shared" si="273"/>
        <v>3.6128399999999996E-4</v>
      </c>
      <c r="W627" s="37">
        <f t="shared" si="273"/>
        <v>2.1430847999999996E-5</v>
      </c>
      <c r="X627" s="37">
        <f t="shared" si="273"/>
        <v>1.8589924799999999E-4</v>
      </c>
      <c r="Y627" s="37">
        <f t="shared" si="273"/>
        <v>6.9990230591999991E-2</v>
      </c>
      <c r="Z627" s="37">
        <f t="shared" si="273"/>
        <v>1.2547881839999997E-3</v>
      </c>
      <c r="AA627" s="37">
        <f t="shared" si="273"/>
        <v>3.5570879999999999E-6</v>
      </c>
      <c r="AB627" s="37">
        <f t="shared" si="273"/>
        <v>8.7167423999999987E-6</v>
      </c>
      <c r="AC627" s="37">
        <f t="shared" si="273"/>
        <v>2.0427863999999998E-4</v>
      </c>
      <c r="AD627" s="37">
        <f t="shared" si="273"/>
        <v>1.2568012175999995E-4</v>
      </c>
      <c r="AE627" s="37">
        <f t="shared" si="273"/>
        <v>4.5055344E-4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0.88810847557937289</v>
      </c>
      <c r="D633" s="28">
        <f t="shared" si="277"/>
        <v>0.93109016610541884</v>
      </c>
      <c r="E633" s="28">
        <f t="shared" si="277"/>
        <v>0.97594156481835959</v>
      </c>
      <c r="F633" s="28">
        <f t="shared" si="277"/>
        <v>0.98352732182706371</v>
      </c>
      <c r="G633" s="28">
        <f t="shared" si="277"/>
        <v>0.97983795578917543</v>
      </c>
      <c r="H633" s="28">
        <f t="shared" si="277"/>
        <v>1.0458480858722838</v>
      </c>
      <c r="I633" s="28">
        <f t="shared" si="277"/>
        <v>1.0856895376763251</v>
      </c>
      <c r="J633" s="28">
        <f t="shared" si="277"/>
        <v>1.1300551245583177</v>
      </c>
      <c r="K633" s="28">
        <f t="shared" si="277"/>
        <v>1.1681976455877214</v>
      </c>
      <c r="L633" s="28">
        <f t="shared" si="277"/>
        <v>1.173566241179391</v>
      </c>
      <c r="M633" s="28">
        <f t="shared" si="277"/>
        <v>1.1740078982930022</v>
      </c>
      <c r="N633" s="28">
        <f t="shared" si="277"/>
        <v>1.1633824474518797</v>
      </c>
      <c r="O633" s="28">
        <f t="shared" si="277"/>
        <v>1.171237158585849</v>
      </c>
      <c r="P633" s="28">
        <f t="shared" si="277"/>
        <v>1.1775327652058674</v>
      </c>
      <c r="Q633" s="28">
        <f t="shared" si="277"/>
        <v>1.3808119163475263</v>
      </c>
      <c r="R633" s="28">
        <f t="shared" si="277"/>
        <v>1.359642951996729</v>
      </c>
      <c r="S633" s="28">
        <f t="shared" si="277"/>
        <v>1.4604927670693835</v>
      </c>
      <c r="T633" s="28">
        <f t="shared" si="277"/>
        <v>1.4785666326213081</v>
      </c>
      <c r="U633" s="28">
        <f t="shared" si="277"/>
        <v>1.3465831259346086</v>
      </c>
      <c r="V633" s="28">
        <f t="shared" si="277"/>
        <v>1.2644195432342662</v>
      </c>
      <c r="W633" s="28">
        <f t="shared" si="277"/>
        <v>1.3302549459109749</v>
      </c>
      <c r="X633" s="28">
        <f t="shared" si="277"/>
        <v>1.3689747334181464</v>
      </c>
      <c r="Y633" s="28">
        <f t="shared" si="277"/>
        <v>1.3731068903128867</v>
      </c>
      <c r="Z633" s="28">
        <f t="shared" si="277"/>
        <v>1.4042495215398902</v>
      </c>
      <c r="AA633" s="28">
        <f t="shared" si="277"/>
        <v>1.5520904270987352</v>
      </c>
      <c r="AB633" s="28">
        <f t="shared" si="277"/>
        <v>1.6753576610266792</v>
      </c>
      <c r="AC633" s="28">
        <f t="shared" si="277"/>
        <v>1.6820662596175695</v>
      </c>
      <c r="AD633" s="28">
        <f t="shared" si="277"/>
        <v>1.6760906832803855</v>
      </c>
      <c r="AE633" s="28">
        <f t="shared" si="277"/>
        <v>1.8565687218173905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0.67309044747568658</v>
      </c>
      <c r="D634" s="37">
        <f t="shared" si="278"/>
        <v>0.69299502539798985</v>
      </c>
      <c r="E634" s="37">
        <f t="shared" si="278"/>
        <v>0.71812711155406506</v>
      </c>
      <c r="F634" s="37">
        <f t="shared" si="278"/>
        <v>0.7394390667559434</v>
      </c>
      <c r="G634" s="37">
        <f t="shared" si="278"/>
        <v>0.76190570363749588</v>
      </c>
      <c r="H634" s="37">
        <f t="shared" si="278"/>
        <v>0.78531821091493181</v>
      </c>
      <c r="I634" s="37">
        <f t="shared" si="278"/>
        <v>0.81212849983944091</v>
      </c>
      <c r="J634" s="37">
        <f t="shared" si="278"/>
        <v>0.84027221308076183</v>
      </c>
      <c r="K634" s="37">
        <f t="shared" si="278"/>
        <v>0.87041957192302188</v>
      </c>
      <c r="L634" s="37">
        <f t="shared" si="278"/>
        <v>0.90025643279773848</v>
      </c>
      <c r="M634" s="37">
        <f t="shared" si="278"/>
        <v>0.92649417239136889</v>
      </c>
      <c r="N634" s="37">
        <f t="shared" si="278"/>
        <v>0.95674844880432508</v>
      </c>
      <c r="O634" s="37">
        <f t="shared" si="278"/>
        <v>0.98460525477436112</v>
      </c>
      <c r="P634" s="37">
        <f t="shared" si="278"/>
        <v>1.008808165565219</v>
      </c>
      <c r="Q634" s="37">
        <f t="shared" si="278"/>
        <v>1.0349322130818641</v>
      </c>
      <c r="R634" s="37">
        <f t="shared" si="278"/>
        <v>1.0599529038357773</v>
      </c>
      <c r="S634" s="37">
        <f t="shared" si="278"/>
        <v>1.0459946630364387</v>
      </c>
      <c r="T634" s="37">
        <f t="shared" si="278"/>
        <v>1.0383916375682425</v>
      </c>
      <c r="U634" s="37">
        <f t="shared" si="278"/>
        <v>1.0376957171975465</v>
      </c>
      <c r="V634" s="37">
        <f t="shared" si="278"/>
        <v>1.0314787581617275</v>
      </c>
      <c r="W634" s="37">
        <f t="shared" si="278"/>
        <v>1.0492194398719163</v>
      </c>
      <c r="X634" s="37">
        <f t="shared" si="278"/>
        <v>1.0796728985005726</v>
      </c>
      <c r="Y634" s="37">
        <f t="shared" si="278"/>
        <v>1.1249616201392296</v>
      </c>
      <c r="Z634" s="37">
        <f t="shared" si="278"/>
        <v>1.145341737487908</v>
      </c>
      <c r="AA634" s="37">
        <f t="shared" si="278"/>
        <v>1.2004834393603445</v>
      </c>
      <c r="AB634" s="37">
        <f t="shared" si="278"/>
        <v>1.3212660886129834</v>
      </c>
      <c r="AC634" s="37">
        <f t="shared" si="278"/>
        <v>1.3096055421950776</v>
      </c>
      <c r="AD634" s="37">
        <f t="shared" si="278"/>
        <v>1.3350459646868871</v>
      </c>
      <c r="AE634" s="37">
        <f t="shared" si="278"/>
        <v>1.4615793992308297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0</v>
      </c>
      <c r="W635" s="37">
        <f t="shared" si="279"/>
        <v>0</v>
      </c>
      <c r="X635" s="37">
        <f t="shared" si="279"/>
        <v>0</v>
      </c>
      <c r="Y635" s="37">
        <f t="shared" si="279"/>
        <v>0</v>
      </c>
      <c r="Z635" s="37">
        <f t="shared" si="279"/>
        <v>0</v>
      </c>
      <c r="AA635" s="37">
        <f t="shared" si="279"/>
        <v>0</v>
      </c>
      <c r="AB635" s="37">
        <f t="shared" si="279"/>
        <v>0</v>
      </c>
      <c r="AC635" s="37">
        <f t="shared" si="279"/>
        <v>0</v>
      </c>
      <c r="AD635" s="37">
        <f t="shared" si="279"/>
        <v>0</v>
      </c>
      <c r="AE635" s="37">
        <f t="shared" si="279"/>
        <v>0</v>
      </c>
    </row>
    <row r="636" spans="1:31" x14ac:dyDescent="0.2">
      <c r="A636" s="9" t="s">
        <v>730</v>
      </c>
      <c r="B636" s="4" t="s">
        <v>731</v>
      </c>
      <c r="C636" s="37">
        <f t="shared" si="279"/>
        <v>1.1941123909484397E-2</v>
      </c>
      <c r="D636" s="37">
        <f t="shared" si="279"/>
        <v>1.2054673312915961E-2</v>
      </c>
      <c r="E636" s="37">
        <f t="shared" si="279"/>
        <v>1.1573092857033656E-2</v>
      </c>
      <c r="F636" s="37">
        <f t="shared" si="279"/>
        <v>1.1680406524604172E-2</v>
      </c>
      <c r="G636" s="37">
        <f t="shared" si="279"/>
        <v>1.1701517782036019E-2</v>
      </c>
      <c r="H636" s="37">
        <f t="shared" si="279"/>
        <v>1.1899417582481602E-2</v>
      </c>
      <c r="I636" s="37">
        <f t="shared" si="279"/>
        <v>1.1907470054436136E-2</v>
      </c>
      <c r="J636" s="37">
        <f t="shared" si="279"/>
        <v>1.1934234719237624E-2</v>
      </c>
      <c r="K636" s="37">
        <f t="shared" si="279"/>
        <v>1.1795681464428075E-2</v>
      </c>
      <c r="L636" s="37">
        <f t="shared" si="279"/>
        <v>1.141380832883556E-2</v>
      </c>
      <c r="M636" s="37">
        <f t="shared" si="279"/>
        <v>1.1306855173697478E-2</v>
      </c>
      <c r="N636" s="37">
        <f t="shared" si="279"/>
        <v>1.1191430523970347E-2</v>
      </c>
      <c r="O636" s="37">
        <f t="shared" si="279"/>
        <v>1.0982409746416339E-2</v>
      </c>
      <c r="P636" s="37">
        <f t="shared" si="279"/>
        <v>1.1028696487515208E-2</v>
      </c>
      <c r="Q636" s="37">
        <f t="shared" si="279"/>
        <v>1.118372805421769E-2</v>
      </c>
      <c r="R636" s="37">
        <f t="shared" si="279"/>
        <v>8.4194329105108327E-3</v>
      </c>
      <c r="S636" s="37">
        <f t="shared" si="279"/>
        <v>8.719143519159131E-3</v>
      </c>
      <c r="T636" s="37">
        <f t="shared" si="279"/>
        <v>9.1630447649393154E-3</v>
      </c>
      <c r="U636" s="37">
        <f t="shared" si="279"/>
        <v>8.9445258787278856E-3</v>
      </c>
      <c r="V636" s="37">
        <f t="shared" si="279"/>
        <v>1.1026964553984582E-2</v>
      </c>
      <c r="W636" s="37">
        <f t="shared" si="279"/>
        <v>1.225782042769815E-2</v>
      </c>
      <c r="X636" s="37">
        <f t="shared" si="279"/>
        <v>1.3903093443279918E-2</v>
      </c>
      <c r="Y636" s="37">
        <f t="shared" si="279"/>
        <v>1.2358132726001897E-2</v>
      </c>
      <c r="Z636" s="37">
        <f t="shared" si="279"/>
        <v>1.5070038252225538E-2</v>
      </c>
      <c r="AA636" s="37">
        <f t="shared" si="279"/>
        <v>2.0550832132712294E-2</v>
      </c>
      <c r="AB636" s="37">
        <f t="shared" si="279"/>
        <v>9.6021133746113218E-3</v>
      </c>
      <c r="AC636" s="37">
        <f t="shared" si="279"/>
        <v>1.1575339894522056E-2</v>
      </c>
      <c r="AD636" s="37">
        <f t="shared" si="279"/>
        <v>2.1498583730294122E-2</v>
      </c>
      <c r="AE636" s="37">
        <f t="shared" si="279"/>
        <v>1.3665315900125338E-2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0.20307690419420182</v>
      </c>
      <c r="D637" s="37">
        <f t="shared" si="280"/>
        <v>0.226040467394513</v>
      </c>
      <c r="E637" s="37">
        <f t="shared" si="280"/>
        <v>0.2462413604072608</v>
      </c>
      <c r="F637" s="37">
        <f t="shared" si="280"/>
        <v>0.23240784854651603</v>
      </c>
      <c r="G637" s="37">
        <f t="shared" si="280"/>
        <v>0.20623073436964362</v>
      </c>
      <c r="H637" s="37">
        <f t="shared" si="280"/>
        <v>0.24863045737487049</v>
      </c>
      <c r="I637" s="37">
        <f t="shared" si="280"/>
        <v>0.26165356778244819</v>
      </c>
      <c r="J637" s="37">
        <f t="shared" si="280"/>
        <v>0.2778486767583182</v>
      </c>
      <c r="K637" s="37">
        <f t="shared" si="280"/>
        <v>0.2859823922002715</v>
      </c>
      <c r="L637" s="37">
        <f t="shared" si="280"/>
        <v>0.26189600005281699</v>
      </c>
      <c r="M637" s="37">
        <f t="shared" si="280"/>
        <v>0.23620687072793578</v>
      </c>
      <c r="N637" s="37">
        <f t="shared" si="280"/>
        <v>0.19544256812358435</v>
      </c>
      <c r="O637" s="37">
        <f t="shared" si="280"/>
        <v>0.17564949406507158</v>
      </c>
      <c r="P637" s="37">
        <f t="shared" si="280"/>
        <v>0.15769590315313298</v>
      </c>
      <c r="Q637" s="37">
        <f t="shared" si="280"/>
        <v>0.33469597521144451</v>
      </c>
      <c r="R637" s="37">
        <f t="shared" si="280"/>
        <v>0.29127061525044107</v>
      </c>
      <c r="S637" s="37">
        <f t="shared" si="280"/>
        <v>0.40577896051378559</v>
      </c>
      <c r="T637" s="37">
        <f t="shared" si="280"/>
        <v>0.43101195028812611</v>
      </c>
      <c r="U637" s="37">
        <f t="shared" si="280"/>
        <v>0.2999428828583342</v>
      </c>
      <c r="V637" s="37">
        <f t="shared" si="280"/>
        <v>0.22191382051855396</v>
      </c>
      <c r="W637" s="37">
        <f t="shared" si="280"/>
        <v>0.26877768561136034</v>
      </c>
      <c r="X637" s="37">
        <f t="shared" si="280"/>
        <v>0.27539874147429372</v>
      </c>
      <c r="Y637" s="37">
        <f t="shared" si="280"/>
        <v>0.23578713744765531</v>
      </c>
      <c r="Z637" s="37">
        <f t="shared" si="280"/>
        <v>0.24383774579975664</v>
      </c>
      <c r="AA637" s="37">
        <f t="shared" si="280"/>
        <v>0.3310561556056783</v>
      </c>
      <c r="AB637" s="37">
        <f t="shared" si="280"/>
        <v>0.3444894590390844</v>
      </c>
      <c r="AC637" s="37">
        <f t="shared" si="280"/>
        <v>0.3608853775279699</v>
      </c>
      <c r="AD637" s="37">
        <f t="shared" si="280"/>
        <v>0.31954613486320427</v>
      </c>
      <c r="AE637" s="37">
        <f t="shared" si="280"/>
        <v>0.38132400668643535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58.810420676530157</v>
      </c>
      <c r="D656" s="28">
        <f t="shared" si="284"/>
        <v>50.18326716490099</v>
      </c>
      <c r="E656" s="28">
        <f t="shared" si="284"/>
        <v>52.727439028808803</v>
      </c>
      <c r="F656" s="28">
        <f t="shared" si="284"/>
        <v>55.529460064100235</v>
      </c>
      <c r="G656" s="28">
        <f t="shared" si="284"/>
        <v>55.674642731993323</v>
      </c>
      <c r="H656" s="28">
        <f t="shared" si="284"/>
        <v>53.908907780549846</v>
      </c>
      <c r="I656" s="28">
        <f t="shared" si="284"/>
        <v>52.528147239232169</v>
      </c>
      <c r="J656" s="28">
        <f t="shared" si="284"/>
        <v>56.647954458557905</v>
      </c>
      <c r="K656" s="28">
        <f t="shared" si="284"/>
        <v>54.700262859241008</v>
      </c>
      <c r="L656" s="28">
        <f t="shared" si="284"/>
        <v>59.733649693574463</v>
      </c>
      <c r="M656" s="28">
        <f t="shared" si="284"/>
        <v>64.835072554347136</v>
      </c>
      <c r="N656" s="28">
        <f t="shared" si="284"/>
        <v>67.464931716863617</v>
      </c>
      <c r="O656" s="28">
        <f t="shared" si="284"/>
        <v>67.274333332603206</v>
      </c>
      <c r="P656" s="28">
        <f t="shared" si="284"/>
        <v>62.642762746599402</v>
      </c>
      <c r="Q656" s="28">
        <f t="shared" si="284"/>
        <v>62.519386225608166</v>
      </c>
      <c r="R656" s="28">
        <f t="shared" si="284"/>
        <v>67.615172414628503</v>
      </c>
      <c r="S656" s="28">
        <f t="shared" si="284"/>
        <v>65.024112804129246</v>
      </c>
      <c r="T656" s="28">
        <f t="shared" si="284"/>
        <v>59.945849161167445</v>
      </c>
      <c r="U656" s="28">
        <f t="shared" si="284"/>
        <v>56.154616742530791</v>
      </c>
      <c r="V656" s="28">
        <f t="shared" si="284"/>
        <v>61.03114287079952</v>
      </c>
      <c r="W656" s="28">
        <f t="shared" si="284"/>
        <v>55.518152005619264</v>
      </c>
      <c r="X656" s="28">
        <f t="shared" si="284"/>
        <v>49.354406801186286</v>
      </c>
      <c r="Y656" s="28">
        <f t="shared" si="284"/>
        <v>44.056374384311233</v>
      </c>
      <c r="Z656" s="28">
        <f t="shared" si="284"/>
        <v>41.050215471893836</v>
      </c>
      <c r="AA656" s="28">
        <f t="shared" si="284"/>
        <v>39.748361705405493</v>
      </c>
      <c r="AB656" s="28">
        <f t="shared" si="284"/>
        <v>41.977767787280236</v>
      </c>
      <c r="AC656" s="28">
        <f t="shared" si="284"/>
        <v>44.043437047382611</v>
      </c>
      <c r="AD656" s="28">
        <f t="shared" si="284"/>
        <v>43.559221333402924</v>
      </c>
      <c r="AE656" s="28">
        <f t="shared" si="284"/>
        <v>43.401664613256465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36.700075710986383</v>
      </c>
      <c r="D657" s="28">
        <f t="shared" si="285"/>
        <v>28.632077465459894</v>
      </c>
      <c r="E657" s="28">
        <f t="shared" si="285"/>
        <v>30.768868773292773</v>
      </c>
      <c r="F657" s="28">
        <f t="shared" si="285"/>
        <v>29.804331469247202</v>
      </c>
      <c r="G657" s="28">
        <f t="shared" si="285"/>
        <v>33.040303105852352</v>
      </c>
      <c r="H657" s="28">
        <f t="shared" si="285"/>
        <v>31.555792165599442</v>
      </c>
      <c r="I657" s="28">
        <f t="shared" si="285"/>
        <v>31.766657644303169</v>
      </c>
      <c r="J657" s="28">
        <f t="shared" si="285"/>
        <v>33.8571910652729</v>
      </c>
      <c r="K657" s="28">
        <f t="shared" si="285"/>
        <v>31.621634028844188</v>
      </c>
      <c r="L657" s="28">
        <f t="shared" si="285"/>
        <v>35.100691959622537</v>
      </c>
      <c r="M657" s="28">
        <f t="shared" si="285"/>
        <v>38.710607336823486</v>
      </c>
      <c r="N657" s="28">
        <f t="shared" si="285"/>
        <v>41.499043866437752</v>
      </c>
      <c r="O657" s="28">
        <f t="shared" si="285"/>
        <v>40.795317119804508</v>
      </c>
      <c r="P657" s="28">
        <f t="shared" si="285"/>
        <v>36.535285540800395</v>
      </c>
      <c r="Q657" s="28">
        <f t="shared" si="285"/>
        <v>36.083565955276086</v>
      </c>
      <c r="R657" s="28">
        <f t="shared" si="285"/>
        <v>38.873635307735498</v>
      </c>
      <c r="S657" s="28">
        <f t="shared" si="285"/>
        <v>37.07778918463525</v>
      </c>
      <c r="T657" s="28">
        <f t="shared" si="285"/>
        <v>34.868502647346261</v>
      </c>
      <c r="U657" s="28">
        <f t="shared" si="285"/>
        <v>33.385462029653233</v>
      </c>
      <c r="V657" s="28">
        <f t="shared" si="285"/>
        <v>39.185185744029923</v>
      </c>
      <c r="W657" s="28">
        <f t="shared" si="285"/>
        <v>34.111892507604495</v>
      </c>
      <c r="X657" s="28">
        <f t="shared" si="285"/>
        <v>29.331396058005652</v>
      </c>
      <c r="Y657" s="28">
        <f t="shared" si="285"/>
        <v>24.408157824695227</v>
      </c>
      <c r="Z657" s="28">
        <f t="shared" si="285"/>
        <v>23.740682044087308</v>
      </c>
      <c r="AA657" s="28">
        <f t="shared" si="285"/>
        <v>22.161702279634493</v>
      </c>
      <c r="AB657" s="28">
        <f t="shared" si="285"/>
        <v>23.952266148058541</v>
      </c>
      <c r="AC657" s="28">
        <f t="shared" si="285"/>
        <v>26.577552591801609</v>
      </c>
      <c r="AD657" s="28">
        <f t="shared" si="285"/>
        <v>27.094156344292813</v>
      </c>
      <c r="AE657" s="28">
        <f t="shared" si="285"/>
        <v>27.343520620761982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1.9268664000000002</v>
      </c>
      <c r="D658" s="28">
        <f t="shared" si="286"/>
        <v>1.5634167999999999</v>
      </c>
      <c r="E658" s="28">
        <f t="shared" si="286"/>
        <v>1.8951896000000001</v>
      </c>
      <c r="F658" s="28">
        <f t="shared" si="286"/>
        <v>1.8205823999999999</v>
      </c>
      <c r="G658" s="28">
        <f t="shared" si="286"/>
        <v>1.9718808000000001</v>
      </c>
      <c r="H658" s="28">
        <f t="shared" si="286"/>
        <v>1.8972735999999999</v>
      </c>
      <c r="I658" s="28">
        <f t="shared" si="286"/>
        <v>1.9243655999999998</v>
      </c>
      <c r="J658" s="28">
        <f t="shared" si="286"/>
        <v>3.6886800000000006</v>
      </c>
      <c r="K658" s="28">
        <f t="shared" si="286"/>
        <v>3.8353936000000002</v>
      </c>
      <c r="L658" s="28">
        <f t="shared" si="286"/>
        <v>5.2095832</v>
      </c>
      <c r="M658" s="28">
        <f t="shared" si="286"/>
        <v>6.5691848000000004</v>
      </c>
      <c r="N658" s="28">
        <f t="shared" si="286"/>
        <v>6.2811760000000003</v>
      </c>
      <c r="O658" s="28">
        <f t="shared" si="286"/>
        <v>6.6150327999999998</v>
      </c>
      <c r="P658" s="28">
        <f t="shared" si="286"/>
        <v>6.0982008000000008</v>
      </c>
      <c r="Q658" s="28">
        <f t="shared" si="286"/>
        <v>6.0734343272639997</v>
      </c>
      <c r="R658" s="28">
        <f t="shared" si="286"/>
        <v>6.8330287476376004</v>
      </c>
      <c r="S658" s="28">
        <f t="shared" si="286"/>
        <v>7.1790047894589533</v>
      </c>
      <c r="T658" s="28">
        <f t="shared" si="286"/>
        <v>4.1541791966285526</v>
      </c>
      <c r="U658" s="28">
        <f t="shared" si="286"/>
        <v>2.4541917947788159</v>
      </c>
      <c r="V658" s="28">
        <f t="shared" si="286"/>
        <v>2.1248771883924675</v>
      </c>
      <c r="W658" s="28">
        <f t="shared" si="286"/>
        <v>2.1105294838024</v>
      </c>
      <c r="X658" s="28">
        <f t="shared" si="286"/>
        <v>1.2495193862103999</v>
      </c>
      <c r="Y658" s="28">
        <f t="shared" si="286"/>
        <v>0.70778811310020806</v>
      </c>
      <c r="Z658" s="28">
        <f t="shared" si="286"/>
        <v>0.45983484799600011</v>
      </c>
      <c r="AA658" s="28">
        <f t="shared" si="286"/>
        <v>0.37296564567298401</v>
      </c>
      <c r="AB658" s="28">
        <f t="shared" si="286"/>
        <v>0.46010558460400003</v>
      </c>
      <c r="AC658" s="28">
        <f t="shared" si="286"/>
        <v>0.89030154243920012</v>
      </c>
      <c r="AD658" s="28">
        <f t="shared" si="286"/>
        <v>0.93411334512366584</v>
      </c>
      <c r="AE658" s="28">
        <f t="shared" si="286"/>
        <v>1.3799174173152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19.242967055325494</v>
      </c>
      <c r="D659" s="28">
        <f t="shared" si="287"/>
        <v>19.056025657533286</v>
      </c>
      <c r="E659" s="28">
        <f t="shared" si="287"/>
        <v>19.079693713220728</v>
      </c>
      <c r="F659" s="28">
        <f t="shared" si="287"/>
        <v>19.404942145774605</v>
      </c>
      <c r="G659" s="28">
        <f t="shared" si="287"/>
        <v>19.613322191867397</v>
      </c>
      <c r="H659" s="28">
        <f t="shared" si="287"/>
        <v>19.403735551088857</v>
      </c>
      <c r="I659" s="28">
        <f t="shared" si="287"/>
        <v>17.744479679767561</v>
      </c>
      <c r="J659" s="28">
        <f t="shared" si="287"/>
        <v>17.919304041767678</v>
      </c>
      <c r="K659" s="28">
        <f t="shared" si="287"/>
        <v>18.073030266024574</v>
      </c>
      <c r="L659" s="28">
        <f t="shared" si="287"/>
        <v>18.227861323735436</v>
      </c>
      <c r="M659" s="28">
        <f t="shared" si="287"/>
        <v>18.377891080152555</v>
      </c>
      <c r="N659" s="28">
        <f t="shared" si="287"/>
        <v>18.518062339618034</v>
      </c>
      <c r="O659" s="28">
        <f t="shared" si="287"/>
        <v>18.672175995571727</v>
      </c>
      <c r="P659" s="28">
        <f t="shared" si="287"/>
        <v>18.822708300118833</v>
      </c>
      <c r="Q659" s="28">
        <f t="shared" si="287"/>
        <v>18.980295342552616</v>
      </c>
      <c r="R659" s="28">
        <f t="shared" si="287"/>
        <v>19.134646310122658</v>
      </c>
      <c r="S659" s="28">
        <f t="shared" si="287"/>
        <v>19.288346381624304</v>
      </c>
      <c r="T659" s="28">
        <f t="shared" si="287"/>
        <v>19.440956418775603</v>
      </c>
      <c r="U659" s="28">
        <f t="shared" si="287"/>
        <v>18.947438871398155</v>
      </c>
      <c r="V659" s="28">
        <f t="shared" si="287"/>
        <v>18.45376251445138</v>
      </c>
      <c r="W659" s="28">
        <f t="shared" si="287"/>
        <v>17.965060131498266</v>
      </c>
      <c r="X659" s="28">
        <f t="shared" si="287"/>
        <v>17.403794552842594</v>
      </c>
      <c r="Y659" s="28">
        <f t="shared" si="287"/>
        <v>16.427432696146258</v>
      </c>
      <c r="Z659" s="28">
        <f t="shared" si="287"/>
        <v>15.441384705510103</v>
      </c>
      <c r="AA659" s="28">
        <f t="shared" si="287"/>
        <v>15.661331709726852</v>
      </c>
      <c r="AB659" s="28">
        <f t="shared" si="287"/>
        <v>15.88950752481194</v>
      </c>
      <c r="AC659" s="28">
        <f t="shared" si="287"/>
        <v>14.866694594806273</v>
      </c>
      <c r="AD659" s="28">
        <f t="shared" si="287"/>
        <v>13.842999740843027</v>
      </c>
      <c r="AE659" s="28">
        <f t="shared" si="287"/>
        <v>12.820460014981691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5.2403034638905242E-2</v>
      </c>
      <c r="D660" s="28">
        <f t="shared" si="288"/>
        <v>6.5707580238672436E-4</v>
      </c>
      <c r="E660" s="28">
        <f t="shared" si="288"/>
        <v>7.7453774769451677E-3</v>
      </c>
      <c r="F660" s="28">
        <f t="shared" si="288"/>
        <v>3.5160767272513667</v>
      </c>
      <c r="G660" s="28">
        <f t="shared" si="288"/>
        <v>6.9298678484399245E-2</v>
      </c>
      <c r="H660" s="28">
        <f t="shared" si="288"/>
        <v>6.2583779892611711E-3</v>
      </c>
      <c r="I660" s="28">
        <f t="shared" si="288"/>
        <v>6.9547774851120743E-3</v>
      </c>
      <c r="J660" s="28">
        <f t="shared" si="288"/>
        <v>5.2724226959008184E-2</v>
      </c>
      <c r="K660" s="28">
        <f t="shared" si="288"/>
        <v>2.0073187845228483E-3</v>
      </c>
      <c r="L660" s="28">
        <f t="shared" si="288"/>
        <v>2.1946969037095729E-2</v>
      </c>
      <c r="M660" s="28">
        <f t="shared" si="288"/>
        <v>3.3814390780933139E-3</v>
      </c>
      <c r="N660" s="28">
        <f t="shared" si="288"/>
        <v>3.2670633559447326E-3</v>
      </c>
      <c r="O660" s="28">
        <f t="shared" si="288"/>
        <v>2.0570258641114964E-2</v>
      </c>
      <c r="P660" s="28">
        <f t="shared" si="288"/>
        <v>9.0353404743073028E-3</v>
      </c>
      <c r="Q660" s="28">
        <f t="shared" si="288"/>
        <v>1.2786841679409198E-3</v>
      </c>
      <c r="R660" s="28">
        <f t="shared" si="288"/>
        <v>1.4142190971360169</v>
      </c>
      <c r="S660" s="28">
        <f t="shared" si="288"/>
        <v>1.8479681341361229E-2</v>
      </c>
      <c r="T660" s="28">
        <f t="shared" si="288"/>
        <v>3.6442657957109189E-3</v>
      </c>
      <c r="U660" s="28">
        <f t="shared" si="288"/>
        <v>2.0940920765978352E-2</v>
      </c>
      <c r="V660" s="28">
        <f t="shared" si="288"/>
        <v>2.8978806914881495E-3</v>
      </c>
      <c r="W660" s="28">
        <f t="shared" si="288"/>
        <v>4.1493680312404857E-4</v>
      </c>
      <c r="X660" s="28">
        <f t="shared" si="288"/>
        <v>7.2207070949164046E-4</v>
      </c>
      <c r="Y660" s="28">
        <f t="shared" si="288"/>
        <v>1.1398888600566479</v>
      </c>
      <c r="Z660" s="28">
        <f t="shared" si="288"/>
        <v>4.0643527605359548E-3</v>
      </c>
      <c r="AA660" s="28">
        <f t="shared" si="288"/>
        <v>2.7164327243690156E-4</v>
      </c>
      <c r="AB660" s="28">
        <f t="shared" si="288"/>
        <v>5.3086877907003438E-4</v>
      </c>
      <c r="AC660" s="28">
        <f t="shared" si="288"/>
        <v>2.6822058717957467E-2</v>
      </c>
      <c r="AD660" s="28">
        <f t="shared" si="288"/>
        <v>1.18612198630366E-2</v>
      </c>
      <c r="AE660" s="28">
        <f t="shared" si="288"/>
        <v>1.1978383802028177E-3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0.88810847557937289</v>
      </c>
      <c r="D661" s="28">
        <f t="shared" si="289"/>
        <v>0.93109016610541884</v>
      </c>
      <c r="E661" s="28">
        <f t="shared" si="289"/>
        <v>0.97594156481835959</v>
      </c>
      <c r="F661" s="28">
        <f t="shared" si="289"/>
        <v>0.98352732182706371</v>
      </c>
      <c r="G661" s="28">
        <f t="shared" si="289"/>
        <v>0.97983795578917543</v>
      </c>
      <c r="H661" s="28">
        <f t="shared" si="289"/>
        <v>1.0458480858722838</v>
      </c>
      <c r="I661" s="28">
        <f t="shared" si="289"/>
        <v>1.0856895376763251</v>
      </c>
      <c r="J661" s="28">
        <f t="shared" si="289"/>
        <v>1.1300551245583177</v>
      </c>
      <c r="K661" s="28">
        <f t="shared" si="289"/>
        <v>1.1681976455877214</v>
      </c>
      <c r="L661" s="28">
        <f t="shared" si="289"/>
        <v>1.173566241179391</v>
      </c>
      <c r="M661" s="28">
        <f t="shared" si="289"/>
        <v>1.1740078982930022</v>
      </c>
      <c r="N661" s="28">
        <f t="shared" si="289"/>
        <v>1.1633824474518797</v>
      </c>
      <c r="O661" s="28">
        <f t="shared" si="289"/>
        <v>1.171237158585849</v>
      </c>
      <c r="P661" s="28">
        <f t="shared" si="289"/>
        <v>1.1775327652058674</v>
      </c>
      <c r="Q661" s="28">
        <f t="shared" si="289"/>
        <v>1.3808119163475263</v>
      </c>
      <c r="R661" s="28">
        <f t="shared" si="289"/>
        <v>1.359642951996729</v>
      </c>
      <c r="S661" s="28">
        <f t="shared" si="289"/>
        <v>1.4604927670693835</v>
      </c>
      <c r="T661" s="28">
        <f t="shared" si="289"/>
        <v>1.4785666326213081</v>
      </c>
      <c r="U661" s="28">
        <f t="shared" si="289"/>
        <v>1.3465831259346086</v>
      </c>
      <c r="V661" s="28">
        <f t="shared" si="289"/>
        <v>1.2644195432342662</v>
      </c>
      <c r="W661" s="28">
        <f t="shared" si="289"/>
        <v>1.3302549459109749</v>
      </c>
      <c r="X661" s="28">
        <f t="shared" si="289"/>
        <v>1.3689747334181464</v>
      </c>
      <c r="Y661" s="28">
        <f t="shared" si="289"/>
        <v>1.3731068903128867</v>
      </c>
      <c r="Z661" s="28">
        <f t="shared" si="289"/>
        <v>1.4042495215398902</v>
      </c>
      <c r="AA661" s="28">
        <f t="shared" si="289"/>
        <v>1.5520904270987352</v>
      </c>
      <c r="AB661" s="28">
        <f t="shared" si="289"/>
        <v>1.6753576610266792</v>
      </c>
      <c r="AC661" s="28">
        <f t="shared" si="289"/>
        <v>1.6820662596175695</v>
      </c>
      <c r="AD661" s="28">
        <f t="shared" si="289"/>
        <v>1.6760906832803855</v>
      </c>
      <c r="AE661" s="28">
        <f t="shared" si="289"/>
        <v>1.8565687218173905</v>
      </c>
    </row>
  </sheetData>
  <conditionalFormatting sqref="C2:AC2">
    <cfRule type="cellIs" dxfId="586" priority="301" operator="equal">
      <formula>0</formula>
    </cfRule>
  </conditionalFormatting>
  <conditionalFormatting sqref="AD2:AE2">
    <cfRule type="cellIs" dxfId="585" priority="123" operator="equal">
      <formula>0</formula>
    </cfRule>
  </conditionalFormatting>
  <conditionalFormatting sqref="C434 C425:C426 C431 C437">
    <cfRule type="cellIs" dxfId="584" priority="77" operator="lessThan">
      <formula>0</formula>
    </cfRule>
  </conditionalFormatting>
  <conditionalFormatting sqref="C577:AE577 C580:AE580">
    <cfRule type="cellIs" dxfId="583" priority="66" operator="lessThan">
      <formula>0</formula>
    </cfRule>
  </conditionalFormatting>
  <conditionalFormatting sqref="C613:AE613">
    <cfRule type="cellIs" dxfId="582" priority="76" operator="lessThan">
      <formula>0</formula>
    </cfRule>
  </conditionalFormatting>
  <conditionalFormatting sqref="C555:AE556 C558:AE559 C561:AE562 C581:AE581 C574:AE576 C565:AE571">
    <cfRule type="cellIs" dxfId="581" priority="75" operator="lessThan">
      <formula>0</formula>
    </cfRule>
  </conditionalFormatting>
  <conditionalFormatting sqref="C631:AE633 C638:AE638 C624:AE624">
    <cfRule type="cellIs" dxfId="580" priority="74" operator="lessThan">
      <formula>0</formula>
    </cfRule>
  </conditionalFormatting>
  <conditionalFormatting sqref="C659:AE659">
    <cfRule type="cellIs" dxfId="579" priority="73" operator="lessThan">
      <formula>0</formula>
    </cfRule>
  </conditionalFormatting>
  <conditionalFormatting sqref="C660:AE660">
    <cfRule type="cellIs" dxfId="578" priority="72" operator="lessThan">
      <formula>0</formula>
    </cfRule>
  </conditionalFormatting>
  <conditionalFormatting sqref="C661:AE661">
    <cfRule type="cellIs" dxfId="577" priority="71" operator="lessThan">
      <formula>0</formula>
    </cfRule>
  </conditionalFormatting>
  <conditionalFormatting sqref="C557:AE557">
    <cfRule type="cellIs" dxfId="576" priority="70" operator="lessThan">
      <formula>0</formula>
    </cfRule>
  </conditionalFormatting>
  <conditionalFormatting sqref="C560:AE560">
    <cfRule type="cellIs" dxfId="575" priority="69" operator="lessThan">
      <formula>0</formula>
    </cfRule>
  </conditionalFormatting>
  <conditionalFormatting sqref="C563:AE564">
    <cfRule type="cellIs" dxfId="574" priority="68" operator="lessThan">
      <formula>0</formula>
    </cfRule>
  </conditionalFormatting>
  <conditionalFormatting sqref="C572:AE573">
    <cfRule type="cellIs" dxfId="573" priority="67" operator="lessThan">
      <formula>0</formula>
    </cfRule>
  </conditionalFormatting>
  <conditionalFormatting sqref="C578:AE579">
    <cfRule type="cellIs" dxfId="572" priority="65" operator="lessThan">
      <formula>0</formula>
    </cfRule>
  </conditionalFormatting>
  <conditionalFormatting sqref="C585:AE586">
    <cfRule type="cellIs" dxfId="571" priority="64" operator="lessThan">
      <formula>0</formula>
    </cfRule>
  </conditionalFormatting>
  <conditionalFormatting sqref="C601:AE602">
    <cfRule type="cellIs" dxfId="570" priority="63" operator="lessThan">
      <formula>0</formula>
    </cfRule>
  </conditionalFormatting>
  <conditionalFormatting sqref="C605:AE609">
    <cfRule type="cellIs" dxfId="569" priority="62" operator="lessThan">
      <formula>0</formula>
    </cfRule>
  </conditionalFormatting>
  <conditionalFormatting sqref="C611:AE612">
    <cfRule type="cellIs" dxfId="568" priority="61" operator="lessThan">
      <formula>0</formula>
    </cfRule>
  </conditionalFormatting>
  <conditionalFormatting sqref="C626:AE626">
    <cfRule type="cellIs" dxfId="567" priority="60" operator="lessThan">
      <formula>0</formula>
    </cfRule>
  </conditionalFormatting>
  <conditionalFormatting sqref="C634:AE634 C637:AE637">
    <cfRule type="cellIs" dxfId="566" priority="59" operator="lessThan">
      <formula>0</formula>
    </cfRule>
  </conditionalFormatting>
  <conditionalFormatting sqref="C635:AE636">
    <cfRule type="cellIs" dxfId="565" priority="58" operator="lessThan">
      <formula>0</formula>
    </cfRule>
  </conditionalFormatting>
  <conditionalFormatting sqref="C642:AE644">
    <cfRule type="cellIs" dxfId="564" priority="57" operator="lessThan">
      <formula>0</formula>
    </cfRule>
  </conditionalFormatting>
  <conditionalFormatting sqref="C625:AE625">
    <cfRule type="cellIs" dxfId="563" priority="56" operator="lessThan">
      <formula>0</formula>
    </cfRule>
  </conditionalFormatting>
  <conditionalFormatting sqref="C627:AE627">
    <cfRule type="cellIs" dxfId="562" priority="55" operator="lessThan">
      <formula>0</formula>
    </cfRule>
  </conditionalFormatting>
  <conditionalFormatting sqref="C630:AE630">
    <cfRule type="cellIs" dxfId="561" priority="54" operator="lessThan">
      <formula>0</formula>
    </cfRule>
  </conditionalFormatting>
  <conditionalFormatting sqref="C237 C213 C191:C193 C216:C217 C230 C240:C252 C273:C278 C280:C286 C292:C295 C195 C202 C206 C219 C257:C270">
    <cfRule type="cellIs" dxfId="560" priority="53" operator="lessThan">
      <formula>0</formula>
    </cfRule>
  </conditionalFormatting>
  <conditionalFormatting sqref="C271">
    <cfRule type="cellIs" dxfId="559" priority="52" operator="lessThan">
      <formula>0</formula>
    </cfRule>
  </conditionalFormatting>
  <conditionalFormatting sqref="C287">
    <cfRule type="cellIs" dxfId="558" priority="51" operator="lessThan">
      <formula>0</formula>
    </cfRule>
  </conditionalFormatting>
  <conditionalFormatting sqref="C291">
    <cfRule type="cellIs" dxfId="557" priority="50" operator="lessThan">
      <formula>0</formula>
    </cfRule>
  </conditionalFormatting>
  <conditionalFormatting sqref="C226">
    <cfRule type="cellIs" dxfId="556" priority="49" operator="lessThan">
      <formula>0</formula>
    </cfRule>
  </conditionalFormatting>
  <conditionalFormatting sqref="C272">
    <cfRule type="cellIs" dxfId="555" priority="48" operator="lessThan">
      <formula>0</formula>
    </cfRule>
  </conditionalFormatting>
  <conditionalFormatting sqref="C279">
    <cfRule type="cellIs" dxfId="554" priority="47" operator="lessThan">
      <formula>0</formula>
    </cfRule>
  </conditionalFormatting>
  <conditionalFormatting sqref="C297:C354 C356:C359 C364:C383 C385:C391 C393 C395:C417 C419:C424">
    <cfRule type="cellIs" dxfId="553" priority="46" operator="lessThan">
      <formula>0</formula>
    </cfRule>
  </conditionalFormatting>
  <conditionalFormatting sqref="C526:AE554">
    <cfRule type="cellIs" dxfId="552" priority="45" operator="lessThan">
      <formula>0</formula>
    </cfRule>
  </conditionalFormatting>
  <conditionalFormatting sqref="C524:AE525">
    <cfRule type="cellIs" dxfId="551" priority="44" operator="lessThan">
      <formula>0</formula>
    </cfRule>
  </conditionalFormatting>
  <conditionalFormatting sqref="C628:AE628">
    <cfRule type="cellIs" dxfId="550" priority="42" operator="lessThan">
      <formula>0</formula>
    </cfRule>
  </conditionalFormatting>
  <conditionalFormatting sqref="C614:AE623">
    <cfRule type="cellIs" dxfId="549" priority="43" operator="lessThan">
      <formula>0</formula>
    </cfRule>
  </conditionalFormatting>
  <conditionalFormatting sqref="C629:AE629">
    <cfRule type="cellIs" dxfId="548" priority="41" operator="lessThan">
      <formula>0</formula>
    </cfRule>
  </conditionalFormatting>
  <conditionalFormatting sqref="C355">
    <cfRule type="cellIs" dxfId="547" priority="40" operator="lessThan">
      <formula>0</formula>
    </cfRule>
  </conditionalFormatting>
  <conditionalFormatting sqref="C453:AE453">
    <cfRule type="cellIs" dxfId="546" priority="34" operator="lessThan">
      <formula>0</formula>
    </cfRule>
  </conditionalFormatting>
  <conditionalFormatting sqref="C453:AE453">
    <cfRule type="cellIs" dxfId="545" priority="32" operator="equal">
      <formula>0</formula>
    </cfRule>
    <cfRule type="cellIs" dxfId="544" priority="33" operator="equal">
      <formula>0</formula>
    </cfRule>
  </conditionalFormatting>
  <conditionalFormatting sqref="C597:AE597">
    <cfRule type="cellIs" dxfId="543" priority="31" operator="lessThan">
      <formula>0</formula>
    </cfRule>
  </conditionalFormatting>
  <conditionalFormatting sqref="C597:AE597">
    <cfRule type="cellIs" dxfId="542" priority="29" operator="equal">
      <formula>0</formula>
    </cfRule>
    <cfRule type="cellIs" dxfId="541" priority="30" operator="equal">
      <formula>0</formula>
    </cfRule>
  </conditionalFormatting>
  <conditionalFormatting sqref="C654:AE654">
    <cfRule type="cellIs" dxfId="540" priority="28" operator="lessThan">
      <formula>0</formula>
    </cfRule>
  </conditionalFormatting>
  <conditionalFormatting sqref="C654:AE654">
    <cfRule type="cellIs" dxfId="539" priority="26" operator="equal">
      <formula>0</formula>
    </cfRule>
    <cfRule type="cellIs" dxfId="538" priority="27" operator="equal">
      <formula>0</formula>
    </cfRule>
  </conditionalFormatting>
  <conditionalFormatting sqref="A425:B426 A430:B431 A434:B437 A427:A429">
    <cfRule type="cellIs" dxfId="537" priority="17" operator="lessThan">
      <formula>0</formula>
    </cfRule>
  </conditionalFormatting>
  <conditionalFormatting sqref="A432:B433">
    <cfRule type="cellIs" dxfId="536" priority="16" operator="lessThan">
      <formula>0</formula>
    </cfRule>
  </conditionalFormatting>
  <conditionalFormatting sqref="B555 A576:B581">
    <cfRule type="cellIs" dxfId="535" priority="15" operator="lessThan">
      <formula>0</formula>
    </cfRule>
  </conditionalFormatting>
  <conditionalFormatting sqref="A633:B638 B624">
    <cfRule type="cellIs" dxfId="534" priority="14" operator="lessThan">
      <formula>0</formula>
    </cfRule>
  </conditionalFormatting>
  <conditionalFormatting sqref="A661:B661">
    <cfRule type="cellIs" dxfId="533" priority="13" operator="lessThan">
      <formula>0</formula>
    </cfRule>
  </conditionalFormatting>
  <conditionalFormatting sqref="B659:B660">
    <cfRule type="cellIs" dxfId="532" priority="12" operator="lessThan">
      <formula>0</formula>
    </cfRule>
  </conditionalFormatting>
  <conditionalFormatting sqref="B613">
    <cfRule type="cellIs" dxfId="531" priority="11" operator="lessThan">
      <formula>0</formula>
    </cfRule>
  </conditionalFormatting>
  <conditionalFormatting sqref="D434:AE434 D425:AE426 D431:AE431 D437:AE437">
    <cfRule type="cellIs" dxfId="530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9" priority="9" operator="lessThan">
      <formula>0</formula>
    </cfRule>
  </conditionalFormatting>
  <conditionalFormatting sqref="D271:AE271">
    <cfRule type="cellIs" dxfId="528" priority="8" operator="lessThan">
      <formula>0</formula>
    </cfRule>
  </conditionalFormatting>
  <conditionalFormatting sqref="D287:AE287">
    <cfRule type="cellIs" dxfId="527" priority="7" operator="lessThan">
      <formula>0</formula>
    </cfRule>
  </conditionalFormatting>
  <conditionalFormatting sqref="D291:AE291">
    <cfRule type="cellIs" dxfId="526" priority="6" operator="lessThan">
      <formula>0</formula>
    </cfRule>
  </conditionalFormatting>
  <conditionalFormatting sqref="D226:AE226">
    <cfRule type="cellIs" dxfId="525" priority="5" operator="lessThan">
      <formula>0</formula>
    </cfRule>
  </conditionalFormatting>
  <conditionalFormatting sqref="D272:AE272">
    <cfRule type="cellIs" dxfId="524" priority="4" operator="lessThan">
      <formula>0</formula>
    </cfRule>
  </conditionalFormatting>
  <conditionalFormatting sqref="D279:AE279">
    <cfRule type="cellIs" dxfId="523" priority="3" operator="lessThan">
      <formula>0</formula>
    </cfRule>
  </conditionalFormatting>
  <conditionalFormatting sqref="D297:AE354 D356:AE359 D364:AE383 D385:AE391 D393:AE393 D395:AE417 D419:AE424">
    <cfRule type="cellIs" dxfId="522" priority="2" operator="lessThan">
      <formula>0</formula>
    </cfRule>
  </conditionalFormatting>
  <conditionalFormatting sqref="D355:AE355">
    <cfRule type="cellIs" dxfId="521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15" zoomScale="70" zoomScaleNormal="70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0.58111759536958751</v>
      </c>
      <c r="D4" s="28">
        <f t="shared" si="2"/>
        <v>0.5742823887754418</v>
      </c>
      <c r="E4" s="28">
        <f t="shared" si="2"/>
        <v>0.58061434538941858</v>
      </c>
      <c r="F4" s="28">
        <f t="shared" si="2"/>
        <v>0.78574946803427115</v>
      </c>
      <c r="G4" s="28">
        <f t="shared" si="2"/>
        <v>0.60143057338699379</v>
      </c>
      <c r="H4" s="28">
        <f t="shared" si="2"/>
        <v>0.59847581338544287</v>
      </c>
      <c r="I4" s="28">
        <f t="shared" si="2"/>
        <v>0.5689534937033357</v>
      </c>
      <c r="J4" s="28">
        <f t="shared" si="2"/>
        <v>0.59078601500932526</v>
      </c>
      <c r="K4" s="28">
        <f t="shared" si="2"/>
        <v>0.58699190482667352</v>
      </c>
      <c r="L4" s="28">
        <f t="shared" si="2"/>
        <v>0.58916307959879588</v>
      </c>
      <c r="M4" s="28">
        <f t="shared" si="2"/>
        <v>0.58615707629502101</v>
      </c>
      <c r="N4" s="28">
        <f t="shared" si="2"/>
        <v>0.58626757542931529</v>
      </c>
      <c r="O4" s="28">
        <f t="shared" si="2"/>
        <v>0.58945652969947859</v>
      </c>
      <c r="P4" s="28">
        <f t="shared" si="2"/>
        <v>0.58713255851363966</v>
      </c>
      <c r="Q4" s="28">
        <f t="shared" si="2"/>
        <v>0.59568842990863757</v>
      </c>
      <c r="R4" s="28">
        <f t="shared" si="2"/>
        <v>0.6757689487785602</v>
      </c>
      <c r="S4" s="28">
        <f t="shared" si="2"/>
        <v>0.59810411952411968</v>
      </c>
      <c r="T4" s="28">
        <f t="shared" si="2"/>
        <v>0.59836068217934024</v>
      </c>
      <c r="U4" s="28">
        <f t="shared" si="2"/>
        <v>0.57827199999315326</v>
      </c>
      <c r="V4" s="28">
        <f t="shared" si="2"/>
        <v>0.55550082127803602</v>
      </c>
      <c r="W4" s="28">
        <f t="shared" si="2"/>
        <v>0.53068551828856725</v>
      </c>
      <c r="X4" s="28">
        <f t="shared" si="2"/>
        <v>0.51247487803835001</v>
      </c>
      <c r="Y4" s="28">
        <f t="shared" si="2"/>
        <v>0.57132085737750404</v>
      </c>
      <c r="Z4" s="28">
        <f t="shared" si="2"/>
        <v>0.50539531820934991</v>
      </c>
      <c r="AA4" s="28">
        <f t="shared" si="2"/>
        <v>0.48825199008728942</v>
      </c>
      <c r="AB4" s="28">
        <f t="shared" si="2"/>
        <v>0.47251730285904231</v>
      </c>
      <c r="AC4" s="28">
        <f t="shared" si="2"/>
        <v>0.46580400163787178</v>
      </c>
      <c r="AD4" s="28">
        <f t="shared" si="2"/>
        <v>0.45550964503950347</v>
      </c>
      <c r="AE4" s="28">
        <f t="shared" si="2"/>
        <v>0.44760263378234694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3.2259823726547787E-2</v>
      </c>
      <c r="D5" s="21">
        <f t="shared" si="3"/>
        <v>3.3527560780216278E-2</v>
      </c>
      <c r="E5" s="21">
        <f t="shared" si="3"/>
        <v>3.3152873561747426E-2</v>
      </c>
      <c r="F5" s="21">
        <f t="shared" si="3"/>
        <v>3.4453852170968961E-2</v>
      </c>
      <c r="G5" s="21">
        <f t="shared" si="3"/>
        <v>3.4515622454848197E-2</v>
      </c>
      <c r="H5" s="21">
        <f t="shared" si="3"/>
        <v>3.6969608710155595E-2</v>
      </c>
      <c r="I5" s="21">
        <f t="shared" si="3"/>
        <v>3.8213332010680209E-2</v>
      </c>
      <c r="J5" s="21">
        <f t="shared" si="3"/>
        <v>3.9421992520641734E-2</v>
      </c>
      <c r="K5" s="21">
        <f t="shared" si="3"/>
        <v>3.8663266469013698E-2</v>
      </c>
      <c r="L5" s="21">
        <f t="shared" si="3"/>
        <v>3.7646056936568771E-2</v>
      </c>
      <c r="M5" s="21">
        <f t="shared" si="3"/>
        <v>3.7552672549623391E-2</v>
      </c>
      <c r="N5" s="21">
        <f t="shared" si="3"/>
        <v>3.7510906868271514E-2</v>
      </c>
      <c r="O5" s="21">
        <f t="shared" si="3"/>
        <v>3.8126276533491994E-2</v>
      </c>
      <c r="P5" s="21">
        <f t="shared" si="3"/>
        <v>3.8462080337503063E-2</v>
      </c>
      <c r="Q5" s="21">
        <f t="shared" si="3"/>
        <v>3.9572625708636587E-2</v>
      </c>
      <c r="R5" s="21">
        <f t="shared" si="3"/>
        <v>4.2581344481819959E-2</v>
      </c>
      <c r="S5" s="21">
        <f t="shared" si="3"/>
        <v>4.2440321345636148E-2</v>
      </c>
      <c r="T5" s="21">
        <f t="shared" si="3"/>
        <v>4.0464717363399072E-2</v>
      </c>
      <c r="U5" s="21">
        <f t="shared" si="3"/>
        <v>4.0045296345459717E-2</v>
      </c>
      <c r="V5" s="21">
        <f t="shared" si="3"/>
        <v>3.9909269924734973E-2</v>
      </c>
      <c r="W5" s="21">
        <f t="shared" si="3"/>
        <v>3.839130106257399E-2</v>
      </c>
      <c r="X5" s="21">
        <f t="shared" si="3"/>
        <v>4.002417332795128E-2</v>
      </c>
      <c r="Y5" s="21">
        <f t="shared" si="3"/>
        <v>4.0468646064607455E-2</v>
      </c>
      <c r="Z5" s="21">
        <f t="shared" si="3"/>
        <v>4.2323330373021266E-2</v>
      </c>
      <c r="AA5" s="21">
        <f t="shared" si="3"/>
        <v>4.0430737557511122E-2</v>
      </c>
      <c r="AB5" s="21">
        <f t="shared" si="3"/>
        <v>4.108912572196393E-2</v>
      </c>
      <c r="AC5" s="21">
        <f t="shared" si="3"/>
        <v>4.2709033905027165E-2</v>
      </c>
      <c r="AD5" s="21">
        <f t="shared" si="3"/>
        <v>4.2159389936776294E-2</v>
      </c>
      <c r="AE5" s="21">
        <f t="shared" si="3"/>
        <v>4.4077176760622366E-2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3.2254145650522613E-2</v>
      </c>
      <c r="D7" s="21">
        <f t="shared" si="4"/>
        <v>3.3523287786252562E-2</v>
      </c>
      <c r="E7" s="21">
        <f t="shared" si="4"/>
        <v>3.3148064957600032E-2</v>
      </c>
      <c r="F7" s="21">
        <f t="shared" si="4"/>
        <v>3.4449160027134662E-2</v>
      </c>
      <c r="G7" s="21">
        <f t="shared" si="4"/>
        <v>3.4510370719525688E-2</v>
      </c>
      <c r="H7" s="21">
        <f t="shared" si="4"/>
        <v>3.6964561697834554E-2</v>
      </c>
      <c r="I7" s="21">
        <f t="shared" si="4"/>
        <v>3.8208266181700853E-2</v>
      </c>
      <c r="J7" s="21">
        <f t="shared" si="4"/>
        <v>3.9416656429459171E-2</v>
      </c>
      <c r="K7" s="21">
        <f t="shared" si="4"/>
        <v>3.8658493406822078E-2</v>
      </c>
      <c r="L7" s="21">
        <f t="shared" si="4"/>
        <v>3.7640676980121253E-2</v>
      </c>
      <c r="M7" s="21">
        <f t="shared" si="4"/>
        <v>3.7546837001478942E-2</v>
      </c>
      <c r="N7" s="21">
        <f t="shared" si="4"/>
        <v>3.7504723084539504E-2</v>
      </c>
      <c r="O7" s="21">
        <f t="shared" si="4"/>
        <v>3.812019767443333E-2</v>
      </c>
      <c r="P7" s="21">
        <f t="shared" si="4"/>
        <v>3.8456870995937621E-2</v>
      </c>
      <c r="Q7" s="21">
        <f t="shared" si="4"/>
        <v>3.9567587712005428E-2</v>
      </c>
      <c r="R7" s="21">
        <f t="shared" si="4"/>
        <v>4.2575853419589589E-2</v>
      </c>
      <c r="S7" s="21">
        <f t="shared" si="4"/>
        <v>4.243505812570203E-2</v>
      </c>
      <c r="T7" s="21">
        <f t="shared" si="4"/>
        <v>4.0459778699408672E-2</v>
      </c>
      <c r="U7" s="21">
        <f t="shared" si="4"/>
        <v>4.0040250985571929E-2</v>
      </c>
      <c r="V7" s="21">
        <f t="shared" si="4"/>
        <v>3.9903234123989703E-2</v>
      </c>
      <c r="W7" s="21">
        <f t="shared" si="4"/>
        <v>3.8386640017524426E-2</v>
      </c>
      <c r="X7" s="21">
        <f t="shared" si="4"/>
        <v>4.0020389546890217E-2</v>
      </c>
      <c r="Y7" s="21">
        <f t="shared" si="4"/>
        <v>4.0465694375567386E-2</v>
      </c>
      <c r="Z7" s="21">
        <f t="shared" si="4"/>
        <v>4.2321015011607691E-2</v>
      </c>
      <c r="AA7" s="21">
        <f t="shared" si="4"/>
        <v>4.0428842038815326E-2</v>
      </c>
      <c r="AB7" s="21">
        <f t="shared" si="4"/>
        <v>4.1086714384594956E-2</v>
      </c>
      <c r="AC7" s="21">
        <f t="shared" si="4"/>
        <v>4.2706149139565441E-2</v>
      </c>
      <c r="AD7" s="21">
        <f t="shared" si="4"/>
        <v>4.2156457132893316E-2</v>
      </c>
      <c r="AE7" s="21">
        <f t="shared" si="4"/>
        <v>4.4074187054206772E-2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6.8852474380715349E-4</v>
      </c>
      <c r="D8" s="21">
        <f t="shared" si="5"/>
        <v>8.0418613226271665E-4</v>
      </c>
      <c r="E8" s="21">
        <f t="shared" si="5"/>
        <v>8.5829920939348571E-4</v>
      </c>
      <c r="F8" s="21">
        <f t="shared" si="5"/>
        <v>9.6371883236471331E-4</v>
      </c>
      <c r="G8" s="21">
        <f t="shared" si="5"/>
        <v>1.1870075941134203E-3</v>
      </c>
      <c r="H8" s="21">
        <f t="shared" si="5"/>
        <v>1.2368551679599574E-3</v>
      </c>
      <c r="I8" s="21">
        <f t="shared" si="5"/>
        <v>1.5858137819905033E-3</v>
      </c>
      <c r="J8" s="21">
        <f t="shared" si="5"/>
        <v>1.5625134167009331E-3</v>
      </c>
      <c r="K8" s="21">
        <f t="shared" si="5"/>
        <v>1.2010353808380963E-3</v>
      </c>
      <c r="L8" s="21">
        <f t="shared" si="5"/>
        <v>1.4856200503504825E-3</v>
      </c>
      <c r="M8" s="21">
        <f t="shared" si="5"/>
        <v>1.3896339180590465E-3</v>
      </c>
      <c r="N8" s="21">
        <f t="shared" si="5"/>
        <v>1.4667273660245563E-3</v>
      </c>
      <c r="O8" s="21">
        <f t="shared" si="5"/>
        <v>1.6851272948884589E-3</v>
      </c>
      <c r="P8" s="21">
        <f t="shared" si="5"/>
        <v>1.4735795490756984E-3</v>
      </c>
      <c r="Q8" s="21">
        <f t="shared" si="5"/>
        <v>1.5830821028926492E-3</v>
      </c>
      <c r="R8" s="21">
        <f t="shared" si="5"/>
        <v>2.0476633441803664E-3</v>
      </c>
      <c r="S8" s="21">
        <f t="shared" si="5"/>
        <v>2.5185860104324121E-3</v>
      </c>
      <c r="T8" s="21">
        <f t="shared" si="5"/>
        <v>2.1247726849106308E-3</v>
      </c>
      <c r="U8" s="21">
        <f t="shared" si="5"/>
        <v>2.5789303102155725E-3</v>
      </c>
      <c r="V8" s="21">
        <f t="shared" si="5"/>
        <v>2.9591607464338103E-3</v>
      </c>
      <c r="W8" s="21">
        <f t="shared" si="5"/>
        <v>2.3444096013186624E-3</v>
      </c>
      <c r="X8" s="21">
        <f t="shared" si="5"/>
        <v>2.8281875455903561E-3</v>
      </c>
      <c r="Y8" s="21">
        <f t="shared" si="5"/>
        <v>3.1831546136504929E-3</v>
      </c>
      <c r="Z8" s="21">
        <f t="shared" si="5"/>
        <v>3.4159206585656614E-3</v>
      </c>
      <c r="AA8" s="21">
        <f t="shared" si="5"/>
        <v>2.865153138937134E-3</v>
      </c>
      <c r="AB8" s="21">
        <f t="shared" si="5"/>
        <v>8.6181662348631136E-4</v>
      </c>
      <c r="AC8" s="21">
        <f t="shared" si="5"/>
        <v>9.0078800468196708E-4</v>
      </c>
      <c r="AD8" s="21">
        <f t="shared" si="5"/>
        <v>7.8462987424321765E-4</v>
      </c>
      <c r="AE8" s="21">
        <f t="shared" si="5"/>
        <v>8.7374591096680372E-4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2.8939776292339335E-4</v>
      </c>
      <c r="D9" s="21">
        <f t="shared" si="6"/>
        <v>2.3447963530501612E-4</v>
      </c>
      <c r="E9" s="21">
        <f t="shared" si="6"/>
        <v>2.5506925817596034E-4</v>
      </c>
      <c r="F9" s="21">
        <f t="shared" si="6"/>
        <v>3.3992424653286223E-4</v>
      </c>
      <c r="G9" s="21">
        <f t="shared" si="6"/>
        <v>5.0802930237887184E-4</v>
      </c>
      <c r="H9" s="21">
        <f t="shared" si="6"/>
        <v>5.7500984060426623E-4</v>
      </c>
      <c r="I9" s="21">
        <f t="shared" si="6"/>
        <v>7.7344280792664513E-4</v>
      </c>
      <c r="J9" s="21">
        <f t="shared" si="6"/>
        <v>8.508399083157072E-4</v>
      </c>
      <c r="K9" s="21">
        <f t="shared" si="6"/>
        <v>8.540798239052873E-4</v>
      </c>
      <c r="L9" s="21">
        <f t="shared" si="6"/>
        <v>8.3776246626546974E-4</v>
      </c>
      <c r="M9" s="21">
        <f t="shared" si="6"/>
        <v>8.4754310844153264E-4</v>
      </c>
      <c r="N9" s="21">
        <f t="shared" si="6"/>
        <v>7.2207639771016882E-4</v>
      </c>
      <c r="O9" s="21">
        <f t="shared" si="6"/>
        <v>7.7941499655032466E-4</v>
      </c>
      <c r="P9" s="21">
        <f t="shared" si="6"/>
        <v>7.4881662214751126E-4</v>
      </c>
      <c r="Q9" s="21">
        <f t="shared" si="6"/>
        <v>8.0667555555152403E-4</v>
      </c>
      <c r="R9" s="21">
        <f t="shared" si="6"/>
        <v>9.4521613381456904E-4</v>
      </c>
      <c r="S9" s="21">
        <f t="shared" si="6"/>
        <v>1.1484546471947704E-3</v>
      </c>
      <c r="T9" s="21">
        <f t="shared" si="6"/>
        <v>1.3317756469195582E-3</v>
      </c>
      <c r="U9" s="21">
        <f t="shared" si="6"/>
        <v>1.4624518833803776E-3</v>
      </c>
      <c r="V9" s="21">
        <f t="shared" si="6"/>
        <v>1.4492544455032329E-3</v>
      </c>
      <c r="W9" s="21">
        <f t="shared" si="6"/>
        <v>1.4963951196728814E-3</v>
      </c>
      <c r="X9" s="21">
        <f t="shared" si="6"/>
        <v>1.658724090460473E-3</v>
      </c>
      <c r="Y9" s="21">
        <f t="shared" si="6"/>
        <v>1.8579883029392372E-3</v>
      </c>
      <c r="Z9" s="21">
        <f t="shared" si="6"/>
        <v>1.8946365678915375E-3</v>
      </c>
      <c r="AA9" s="21">
        <f t="shared" si="6"/>
        <v>2.1000069351013928E-3</v>
      </c>
      <c r="AB9" s="21">
        <f t="shared" si="6"/>
        <v>7.8081584427438898E-5</v>
      </c>
      <c r="AC9" s="21">
        <f t="shared" si="6"/>
        <v>2.0147552510450602E-4</v>
      </c>
      <c r="AD9" s="21">
        <f t="shared" si="6"/>
        <v>2.319479253798447E-4</v>
      </c>
      <c r="AE9" s="21">
        <f t="shared" si="6"/>
        <v>3.0220286292829805E-4</v>
      </c>
    </row>
    <row r="10" spans="1:31" x14ac:dyDescent="0.2">
      <c r="A10" s="13" t="s">
        <v>29</v>
      </c>
      <c r="B10" s="4" t="s">
        <v>30</v>
      </c>
      <c r="C10" s="27">
        <v>2.8939776292339335E-4</v>
      </c>
      <c r="D10" s="27">
        <v>2.3447963530501612E-4</v>
      </c>
      <c r="E10" s="27">
        <v>2.5506925817596034E-4</v>
      </c>
      <c r="F10" s="27">
        <v>3.3992424653286223E-4</v>
      </c>
      <c r="G10" s="27">
        <v>5.0802930237887184E-4</v>
      </c>
      <c r="H10" s="27">
        <v>5.7500984060426623E-4</v>
      </c>
      <c r="I10" s="27">
        <v>7.7344280792664513E-4</v>
      </c>
      <c r="J10" s="27">
        <v>8.508399083157072E-4</v>
      </c>
      <c r="K10" s="27">
        <v>8.540798239052873E-4</v>
      </c>
      <c r="L10" s="27">
        <v>8.3776246626546974E-4</v>
      </c>
      <c r="M10" s="27">
        <v>8.4754310844153264E-4</v>
      </c>
      <c r="N10" s="27">
        <v>7.2207639771016882E-4</v>
      </c>
      <c r="O10" s="27">
        <v>7.7941499655032466E-4</v>
      </c>
      <c r="P10" s="27">
        <v>7.4881662214751126E-4</v>
      </c>
      <c r="Q10" s="27">
        <v>8.0667555555152403E-4</v>
      </c>
      <c r="R10" s="27">
        <v>9.4521613381456904E-4</v>
      </c>
      <c r="S10" s="27">
        <v>1.1484546471947704E-3</v>
      </c>
      <c r="T10" s="27">
        <v>1.3317756469195582E-3</v>
      </c>
      <c r="U10" s="27">
        <v>1.4624518833803776E-3</v>
      </c>
      <c r="V10" s="27">
        <v>1.4492544455032329E-3</v>
      </c>
      <c r="W10" s="27">
        <v>1.4963951196728814E-3</v>
      </c>
      <c r="X10" s="27">
        <v>1.658724090460473E-3</v>
      </c>
      <c r="Y10" s="27">
        <v>1.8579883029392372E-3</v>
      </c>
      <c r="Z10" s="27">
        <v>1.8946365678915375E-3</v>
      </c>
      <c r="AA10" s="27">
        <v>2.1000069351013928E-3</v>
      </c>
      <c r="AB10" s="27">
        <v>7.8081584427438898E-5</v>
      </c>
      <c r="AC10" s="27">
        <v>2.0147552510450602E-4</v>
      </c>
      <c r="AD10" s="27">
        <v>2.319479253798447E-4</v>
      </c>
      <c r="AE10" s="27">
        <v>3.0220286292829805E-4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3.5807627139751311E-4</v>
      </c>
      <c r="D13" s="27">
        <v>3.5869971586120753E-4</v>
      </c>
      <c r="E13" s="27">
        <v>3.7622568447194987E-4</v>
      </c>
      <c r="F13" s="27">
        <v>3.5003911776463199E-4</v>
      </c>
      <c r="G13" s="27">
        <v>3.288762197895503E-4</v>
      </c>
      <c r="H13" s="27">
        <v>2.976490274683023E-4</v>
      </c>
      <c r="I13" s="27">
        <v>3.4964410713481103E-4</v>
      </c>
      <c r="J13" s="27">
        <v>2.4882941599678232E-4</v>
      </c>
      <c r="K13" s="27">
        <v>3.4695555693280909E-4</v>
      </c>
      <c r="L13" s="27">
        <v>2.6533458748204651E-4</v>
      </c>
      <c r="M13" s="27">
        <v>2.4609129273895909E-4</v>
      </c>
      <c r="N13" s="27">
        <v>3.2483762402970667E-4</v>
      </c>
      <c r="O13" s="27">
        <v>4.9441886056314336E-4</v>
      </c>
      <c r="P13" s="27">
        <v>3.6740855506261751E-4</v>
      </c>
      <c r="Q13" s="27">
        <v>4.6465783966009964E-4</v>
      </c>
      <c r="R13" s="27">
        <v>4.3008119902317854E-4</v>
      </c>
      <c r="S13" s="27">
        <v>5.1632478393508685E-4</v>
      </c>
      <c r="T13" s="27">
        <v>3.3044187837586727E-4</v>
      </c>
      <c r="U13" s="27">
        <v>3.3773938225314199E-4</v>
      </c>
      <c r="V13" s="27">
        <v>2.0142866851478023E-4</v>
      </c>
      <c r="W13" s="27">
        <v>7.9954944472851287E-5</v>
      </c>
      <c r="X13" s="27">
        <v>4.821753503209567E-5</v>
      </c>
      <c r="Y13" s="27">
        <v>1.1894128628163753E-4</v>
      </c>
      <c r="Z13" s="27">
        <v>1.4892380278723111E-4</v>
      </c>
      <c r="AA13" s="27">
        <v>5.5915326408038025E-5</v>
      </c>
      <c r="AB13" s="27">
        <v>1.1394246115139183E-4</v>
      </c>
      <c r="AC13" s="27">
        <v>2.0251472655513656E-5</v>
      </c>
      <c r="AD13" s="27">
        <v>1.7416753809241648E-5</v>
      </c>
      <c r="AE13" s="27">
        <v>2.3819765061606003E-5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4.1050709486246989E-5</v>
      </c>
      <c r="D14" s="21">
        <f t="shared" si="7"/>
        <v>2.1100678109649303E-4</v>
      </c>
      <c r="E14" s="21">
        <f t="shared" si="7"/>
        <v>2.2700426674557558E-4</v>
      </c>
      <c r="F14" s="21">
        <f t="shared" si="7"/>
        <v>2.7375546806721914E-4</v>
      </c>
      <c r="G14" s="21">
        <f t="shared" si="7"/>
        <v>3.5010207194499817E-4</v>
      </c>
      <c r="H14" s="21">
        <f t="shared" si="7"/>
        <v>3.6419629988738885E-4</v>
      </c>
      <c r="I14" s="21">
        <f t="shared" si="7"/>
        <v>4.6272686692904721E-4</v>
      </c>
      <c r="J14" s="21">
        <f t="shared" si="7"/>
        <v>4.6284409238844359E-4</v>
      </c>
      <c r="K14" s="21">
        <f t="shared" si="7"/>
        <v>0</v>
      </c>
      <c r="L14" s="21">
        <f t="shared" si="7"/>
        <v>3.82522996602966E-4</v>
      </c>
      <c r="M14" s="21">
        <f t="shared" si="7"/>
        <v>2.9599951687855485E-4</v>
      </c>
      <c r="N14" s="21">
        <f t="shared" si="7"/>
        <v>4.198133442846809E-4</v>
      </c>
      <c r="O14" s="21">
        <f t="shared" si="7"/>
        <v>4.1129343777499076E-4</v>
      </c>
      <c r="P14" s="21">
        <f t="shared" si="7"/>
        <v>3.5735437186556964E-4</v>
      </c>
      <c r="Q14" s="21">
        <f t="shared" si="7"/>
        <v>3.1174870768102536E-4</v>
      </c>
      <c r="R14" s="21">
        <f t="shared" si="7"/>
        <v>6.7236601134261888E-4</v>
      </c>
      <c r="S14" s="21">
        <f t="shared" si="7"/>
        <v>8.5380657930255485E-4</v>
      </c>
      <c r="T14" s="21">
        <f t="shared" si="7"/>
        <v>4.6255515961520546E-4</v>
      </c>
      <c r="U14" s="21">
        <f t="shared" si="7"/>
        <v>7.7873904458205308E-4</v>
      </c>
      <c r="V14" s="21">
        <f t="shared" si="7"/>
        <v>1.308477632415797E-3</v>
      </c>
      <c r="W14" s="21">
        <f t="shared" si="7"/>
        <v>7.680595371729297E-4</v>
      </c>
      <c r="X14" s="21">
        <f t="shared" si="7"/>
        <v>1.1212459200977873E-3</v>
      </c>
      <c r="Y14" s="21">
        <f t="shared" si="7"/>
        <v>1.2062250244296183E-3</v>
      </c>
      <c r="Z14" s="21">
        <f t="shared" si="7"/>
        <v>1.3723602878868925E-3</v>
      </c>
      <c r="AA14" s="21">
        <f t="shared" si="7"/>
        <v>7.0923087742770323E-4</v>
      </c>
      <c r="AB14" s="21">
        <f t="shared" si="7"/>
        <v>6.6979257790748066E-4</v>
      </c>
      <c r="AC14" s="21">
        <f t="shared" si="7"/>
        <v>6.790610069219474E-4</v>
      </c>
      <c r="AD14" s="21">
        <f t="shared" si="7"/>
        <v>5.3526519505413131E-4</v>
      </c>
      <c r="AE14" s="21">
        <f t="shared" si="7"/>
        <v>5.4772328297689968E-4</v>
      </c>
    </row>
    <row r="15" spans="1:31" x14ac:dyDescent="0.2">
      <c r="A15" s="13" t="s">
        <v>39</v>
      </c>
      <c r="B15" s="4" t="s">
        <v>40</v>
      </c>
      <c r="C15" s="27">
        <v>3.9970607934597776E-5</v>
      </c>
      <c r="D15" s="27">
        <v>2.1056516858564597E-4</v>
      </c>
      <c r="E15" s="27">
        <v>2.266551639588461E-4</v>
      </c>
      <c r="F15" s="27">
        <v>2.734681864518659E-4</v>
      </c>
      <c r="G15" s="27">
        <v>3.4961096672223382E-4</v>
      </c>
      <c r="H15" s="27">
        <v>3.6364859009929999E-4</v>
      </c>
      <c r="I15" s="27">
        <v>4.6220174844790026E-4</v>
      </c>
      <c r="J15" s="27">
        <v>4.6197649194072097E-4</v>
      </c>
      <c r="K15" s="27">
        <v>0</v>
      </c>
      <c r="L15" s="27">
        <v>3.8122554219702486E-4</v>
      </c>
      <c r="M15" s="27">
        <v>2.9599951687855485E-4</v>
      </c>
      <c r="N15" s="27">
        <v>4.198133442846809E-4</v>
      </c>
      <c r="O15" s="27">
        <v>4.0615736021881385E-4</v>
      </c>
      <c r="P15" s="27">
        <v>3.5735437186556964E-4</v>
      </c>
      <c r="Q15" s="27">
        <v>2.9323177445950399E-4</v>
      </c>
      <c r="R15" s="27">
        <v>6.6029478423415252E-4</v>
      </c>
      <c r="S15" s="27">
        <v>8.4337516909797634E-4</v>
      </c>
      <c r="T15" s="27">
        <v>4.5285108340667652E-4</v>
      </c>
      <c r="U15" s="27">
        <v>7.7873904458205308E-4</v>
      </c>
      <c r="V15" s="27">
        <v>1.3065514933900768E-3</v>
      </c>
      <c r="W15" s="27">
        <v>7.680595371729297E-4</v>
      </c>
      <c r="X15" s="27">
        <v>1.1212459200977873E-3</v>
      </c>
      <c r="Y15" s="27">
        <v>1.1770446419901248E-3</v>
      </c>
      <c r="Z15" s="27">
        <v>1.3486611534250029E-3</v>
      </c>
      <c r="AA15" s="27">
        <v>6.963770306250127E-4</v>
      </c>
      <c r="AB15" s="27">
        <v>6.664095292257577E-4</v>
      </c>
      <c r="AC15" s="27">
        <v>6.790610069219474E-4</v>
      </c>
      <c r="AD15" s="27">
        <v>5.3526519505413131E-4</v>
      </c>
      <c r="AE15" s="27">
        <v>5.4772328297689968E-4</v>
      </c>
    </row>
    <row r="16" spans="1:31" x14ac:dyDescent="0.2">
      <c r="A16" s="13" t="s">
        <v>41</v>
      </c>
      <c r="B16" s="4" t="s">
        <v>42</v>
      </c>
      <c r="C16" s="27">
        <v>1.0801015516492131E-6</v>
      </c>
      <c r="D16" s="27">
        <v>4.4161251084705391E-7</v>
      </c>
      <c r="E16" s="27">
        <v>3.4910278672948597E-7</v>
      </c>
      <c r="F16" s="27">
        <v>2.8728161535324032E-7</v>
      </c>
      <c r="G16" s="27">
        <v>4.911052227643325E-7</v>
      </c>
      <c r="H16" s="27">
        <v>5.4770978808888965E-7</v>
      </c>
      <c r="I16" s="27">
        <v>5.2511848114694039E-7</v>
      </c>
      <c r="J16" s="27">
        <v>8.6760044772261344E-7</v>
      </c>
      <c r="K16" s="27">
        <v>0</v>
      </c>
      <c r="L16" s="27">
        <v>1.2974544059411128E-6</v>
      </c>
      <c r="M16" s="27">
        <v>0</v>
      </c>
      <c r="N16" s="27">
        <v>0</v>
      </c>
      <c r="O16" s="27">
        <v>5.1360775561768945E-6</v>
      </c>
      <c r="P16" s="27">
        <v>0</v>
      </c>
      <c r="Q16" s="27">
        <v>1.8516933221521361E-5</v>
      </c>
      <c r="R16" s="27">
        <v>1.207122710846638E-5</v>
      </c>
      <c r="S16" s="27">
        <v>1.0431410204578551E-5</v>
      </c>
      <c r="T16" s="27">
        <v>9.7040762085289544E-6</v>
      </c>
      <c r="U16" s="27">
        <v>0</v>
      </c>
      <c r="V16" s="27">
        <v>1.9261390257200514E-6</v>
      </c>
      <c r="W16" s="27">
        <v>0</v>
      </c>
      <c r="X16" s="27">
        <v>0</v>
      </c>
      <c r="Y16" s="27">
        <v>2.9180382439493426E-5</v>
      </c>
      <c r="Z16" s="27">
        <v>2.3699134461889605E-5</v>
      </c>
      <c r="AA16" s="27">
        <v>1.2853846802690552E-5</v>
      </c>
      <c r="AB16" s="27">
        <v>3.3830486817229815E-6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1.8603053118189565E-3</v>
      </c>
      <c r="D17" s="79">
        <f t="shared" si="8"/>
        <v>1.879342178134521E-3</v>
      </c>
      <c r="E17" s="79">
        <f t="shared" si="8"/>
        <v>2.0975918739794498E-3</v>
      </c>
      <c r="F17" s="79">
        <f t="shared" si="8"/>
        <v>2.2276523752974876E-3</v>
      </c>
      <c r="G17" s="79">
        <f t="shared" si="8"/>
        <v>2.2266934639992757E-3</v>
      </c>
      <c r="H17" s="79">
        <f t="shared" si="8"/>
        <v>2.4148003690909288E-3</v>
      </c>
      <c r="I17" s="79">
        <f t="shared" si="8"/>
        <v>1.3503877773949498E-3</v>
      </c>
      <c r="J17" s="79">
        <f t="shared" si="8"/>
        <v>1.7447443424337371E-3</v>
      </c>
      <c r="K17" s="79">
        <f t="shared" si="8"/>
        <v>1.5808818062772729E-3</v>
      </c>
      <c r="L17" s="79">
        <f t="shared" si="8"/>
        <v>1.5698612966403545E-3</v>
      </c>
      <c r="M17" s="79">
        <f t="shared" si="8"/>
        <v>1.4031576180931183E-3</v>
      </c>
      <c r="N17" s="79">
        <f t="shared" si="8"/>
        <v>1.6824543612505324E-3</v>
      </c>
      <c r="O17" s="79">
        <f t="shared" si="8"/>
        <v>1.5946348526362651E-3</v>
      </c>
      <c r="P17" s="79">
        <f t="shared" si="8"/>
        <v>3.2416440377696447E-3</v>
      </c>
      <c r="Q17" s="79">
        <f t="shared" si="8"/>
        <v>2.6547596803359504E-3</v>
      </c>
      <c r="R17" s="79">
        <f t="shared" si="8"/>
        <v>2.6755206912154371E-3</v>
      </c>
      <c r="S17" s="79">
        <f t="shared" si="8"/>
        <v>2.8528044795999917E-3</v>
      </c>
      <c r="T17" s="79">
        <f t="shared" si="8"/>
        <v>2.3782354896460202E-3</v>
      </c>
      <c r="U17" s="79">
        <f t="shared" si="8"/>
        <v>1.4270621067551817E-3</v>
      </c>
      <c r="V17" s="79">
        <f t="shared" si="8"/>
        <v>1.2214652309518188E-3</v>
      </c>
      <c r="W17" s="79">
        <f t="shared" si="8"/>
        <v>1.1523553843249743E-3</v>
      </c>
      <c r="X17" s="79">
        <f t="shared" si="8"/>
        <v>1.5879960394684666E-3</v>
      </c>
      <c r="Y17" s="79">
        <f t="shared" si="8"/>
        <v>1.9931987012185405E-3</v>
      </c>
      <c r="Z17" s="79">
        <f t="shared" si="8"/>
        <v>1.8934454827457545E-3</v>
      </c>
      <c r="AA17" s="79">
        <f t="shared" si="8"/>
        <v>1.3282740967843916E-3</v>
      </c>
      <c r="AB17" s="79">
        <f t="shared" si="8"/>
        <v>2.0146348290903423E-3</v>
      </c>
      <c r="AC17" s="79">
        <f t="shared" si="8"/>
        <v>2.0096266899158597E-3</v>
      </c>
      <c r="AD17" s="79">
        <f t="shared" si="8"/>
        <v>1.9176748846731701E-3</v>
      </c>
      <c r="AE17" s="79">
        <f t="shared" si="8"/>
        <v>1.9939641675669993E-3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2.6458579739438703E-5</v>
      </c>
      <c r="D20" s="27">
        <v>2.5730311235212701E-5</v>
      </c>
      <c r="E20" s="27">
        <v>4.9393031310558942E-5</v>
      </c>
      <c r="F20" s="27">
        <v>4.4588053946716689E-5</v>
      </c>
      <c r="G20" s="27">
        <v>4.3971020139802582E-5</v>
      </c>
      <c r="H20" s="27">
        <v>3.8304830300974288E-5</v>
      </c>
      <c r="I20" s="27">
        <v>3.2648695426153908E-5</v>
      </c>
      <c r="J20" s="27">
        <v>2.5128503330197292E-5</v>
      </c>
      <c r="K20" s="27">
        <v>3.7642349834425022E-5</v>
      </c>
      <c r="L20" s="27">
        <v>2.9055518049711218E-5</v>
      </c>
      <c r="M20" s="27">
        <v>2.8897743608635999E-5</v>
      </c>
      <c r="N20" s="27">
        <v>3.3346681119735383E-5</v>
      </c>
      <c r="O20" s="27">
        <v>2.852976756545419E-5</v>
      </c>
      <c r="P20" s="27">
        <v>3.4590377894943588E-5</v>
      </c>
      <c r="Q20" s="27">
        <v>2.8046406947596293E-5</v>
      </c>
      <c r="R20" s="27">
        <v>7.3099135017016433E-5</v>
      </c>
      <c r="S20" s="27">
        <v>3.2882644232325345E-5</v>
      </c>
      <c r="T20" s="27">
        <v>2.5400002305033244E-5</v>
      </c>
      <c r="U20" s="27">
        <v>3.1416562660601046E-5</v>
      </c>
      <c r="V20" s="27">
        <v>3.0999267129000912E-5</v>
      </c>
      <c r="W20" s="27">
        <v>6.5490708875911948E-5</v>
      </c>
      <c r="X20" s="27">
        <v>1.3010668571450507E-4</v>
      </c>
      <c r="Y20" s="27">
        <v>5.255570394962863E-4</v>
      </c>
      <c r="Z20" s="27">
        <v>5.5457082009325654E-4</v>
      </c>
      <c r="AA20" s="27">
        <v>1.2449631530470249E-4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5.209544060847828E-5</v>
      </c>
      <c r="AE21" s="27">
        <v>5.4052145285815005E-5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5.1272371840118591E-9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6.869133469731743E-4</v>
      </c>
      <c r="D26" s="27">
        <v>6.2865301381293892E-4</v>
      </c>
      <c r="E26" s="27">
        <v>5.5331801328866782E-4</v>
      </c>
      <c r="F26" s="27">
        <v>6.9301607672178438E-4</v>
      </c>
      <c r="G26" s="27">
        <v>6.9158525101665547E-4</v>
      </c>
      <c r="H26" s="27">
        <v>6.4780706329618971E-4</v>
      </c>
      <c r="I26" s="27">
        <v>4.8068980664443562E-4</v>
      </c>
      <c r="J26" s="27">
        <v>5.6344172058229883E-4</v>
      </c>
      <c r="K26" s="27">
        <v>5.1444925883823019E-4</v>
      </c>
      <c r="L26" s="27">
        <v>3.8999941269556964E-4</v>
      </c>
      <c r="M26" s="27">
        <v>4.321742862770805E-4</v>
      </c>
      <c r="N26" s="27">
        <v>3.8155421934821959E-4</v>
      </c>
      <c r="O26" s="27">
        <v>3.9708586504531574E-4</v>
      </c>
      <c r="P26" s="27">
        <v>3.4146511506927686E-4</v>
      </c>
      <c r="Q26" s="27">
        <v>2.7704435533087957E-4</v>
      </c>
      <c r="R26" s="27">
        <v>3.5179887097654106E-4</v>
      </c>
      <c r="S26" s="27">
        <v>3.9094180498748608E-4</v>
      </c>
      <c r="T26" s="27">
        <v>3.445769501474158E-4</v>
      </c>
      <c r="U26" s="27">
        <v>4.2020959793195482E-4</v>
      </c>
      <c r="V26" s="27">
        <v>2.2937294203168341E-4</v>
      </c>
      <c r="W26" s="27">
        <v>3.0214441583370722E-4</v>
      </c>
      <c r="X26" s="27">
        <v>5.0369576219211462E-4</v>
      </c>
      <c r="Y26" s="27">
        <v>4.6714546937994862E-4</v>
      </c>
      <c r="Z26" s="27">
        <v>4.3215732046499088E-4</v>
      </c>
      <c r="AA26" s="27">
        <v>4.3319032354440157E-4</v>
      </c>
      <c r="AB26" s="27">
        <v>4.82315224065595E-4</v>
      </c>
      <c r="AC26" s="27">
        <v>5.1477400262029381E-4</v>
      </c>
      <c r="AD26" s="27">
        <v>3.7051658433215871E-4</v>
      </c>
      <c r="AE26" s="27">
        <v>3.6966944638656951E-4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1.1469333851063437E-3</v>
      </c>
      <c r="D30" s="27">
        <v>1.2249588530863695E-3</v>
      </c>
      <c r="E30" s="27">
        <v>1.4948808293802232E-3</v>
      </c>
      <c r="F30" s="27">
        <v>1.4900482446289867E-3</v>
      </c>
      <c r="G30" s="27">
        <v>1.4911371928428177E-3</v>
      </c>
      <c r="H30" s="27">
        <v>1.7286884754937649E-3</v>
      </c>
      <c r="I30" s="27">
        <v>8.3704927532436018E-4</v>
      </c>
      <c r="J30" s="27">
        <v>1.1561741185212408E-3</v>
      </c>
      <c r="K30" s="27">
        <v>1.0287901976046177E-3</v>
      </c>
      <c r="L30" s="27">
        <v>1.1508063658950737E-3</v>
      </c>
      <c r="M30" s="27">
        <v>9.420855882074019E-4</v>
      </c>
      <c r="N30" s="27">
        <v>1.2675534607825775E-3</v>
      </c>
      <c r="O30" s="27">
        <v>1.1690192200254953E-3</v>
      </c>
      <c r="P30" s="27">
        <v>2.8655885448054244E-3</v>
      </c>
      <c r="Q30" s="27">
        <v>2.3496689180574743E-3</v>
      </c>
      <c r="R30" s="27">
        <v>2.2506226852218795E-3</v>
      </c>
      <c r="S30" s="27">
        <v>2.4289800303801804E-3</v>
      </c>
      <c r="T30" s="27">
        <v>2.0082585371935711E-3</v>
      </c>
      <c r="U30" s="27">
        <v>9.7543594616262576E-4</v>
      </c>
      <c r="V30" s="27">
        <v>9.6109302179113443E-4</v>
      </c>
      <c r="W30" s="27">
        <v>7.8472025961535507E-4</v>
      </c>
      <c r="X30" s="27">
        <v>9.5419359156184692E-4</v>
      </c>
      <c r="Y30" s="27">
        <v>1.000496192342306E-3</v>
      </c>
      <c r="Z30" s="27">
        <v>9.0671734218750709E-4</v>
      </c>
      <c r="AA30" s="27">
        <v>7.7058745793528755E-4</v>
      </c>
      <c r="AB30" s="27">
        <v>1.5323196050247474E-3</v>
      </c>
      <c r="AC30" s="27">
        <v>1.4948526872955658E-3</v>
      </c>
      <c r="AD30" s="27">
        <v>1.495057732495349E-3</v>
      </c>
      <c r="AE30" s="27">
        <v>1.5702425758946149E-3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1.0492796087502428E-2</v>
      </c>
      <c r="D31" s="21">
        <f t="shared" si="9"/>
        <v>1.1408315976138547E-2</v>
      </c>
      <c r="E31" s="21">
        <f t="shared" si="9"/>
        <v>1.090434367798785E-2</v>
      </c>
      <c r="F31" s="21">
        <f t="shared" si="9"/>
        <v>1.2384754872296054E-2</v>
      </c>
      <c r="G31" s="21">
        <f t="shared" si="9"/>
        <v>1.2856905913508847E-2</v>
      </c>
      <c r="H31" s="21">
        <f t="shared" si="9"/>
        <v>1.5077895852407614E-2</v>
      </c>
      <c r="I31" s="21">
        <f t="shared" si="9"/>
        <v>1.6683114014739521E-2</v>
      </c>
      <c r="J31" s="21">
        <f t="shared" si="9"/>
        <v>1.7668576062367148E-2</v>
      </c>
      <c r="K31" s="21">
        <f t="shared" si="9"/>
        <v>1.7138936639339943E-2</v>
      </c>
      <c r="L31" s="21">
        <f t="shared" si="9"/>
        <v>1.585923036121422E-2</v>
      </c>
      <c r="M31" s="21">
        <f t="shared" si="9"/>
        <v>1.6148158881968928E-2</v>
      </c>
      <c r="N31" s="21">
        <f t="shared" si="9"/>
        <v>1.5884062336326471E-2</v>
      </c>
      <c r="O31" s="21">
        <f t="shared" si="9"/>
        <v>1.6265744961220657E-2</v>
      </c>
      <c r="P31" s="21">
        <f t="shared" si="9"/>
        <v>1.5485084743419208E-2</v>
      </c>
      <c r="Q31" s="21">
        <f t="shared" si="9"/>
        <v>1.6874589191063695E-2</v>
      </c>
      <c r="R31" s="21">
        <f t="shared" si="9"/>
        <v>1.9654679794695977E-2</v>
      </c>
      <c r="S31" s="21">
        <f t="shared" si="9"/>
        <v>1.8919744582542124E-2</v>
      </c>
      <c r="T31" s="21">
        <f t="shared" si="9"/>
        <v>1.7805684409089917E-2</v>
      </c>
      <c r="U31" s="21">
        <f t="shared" si="9"/>
        <v>1.8013243709272753E-2</v>
      </c>
      <c r="V31" s="21">
        <f t="shared" si="9"/>
        <v>1.769979774317619E-2</v>
      </c>
      <c r="W31" s="21">
        <f t="shared" si="9"/>
        <v>1.6588434563385462E-2</v>
      </c>
      <c r="X31" s="21">
        <f t="shared" si="9"/>
        <v>1.6783859380869029E-2</v>
      </c>
      <c r="Y31" s="21">
        <f t="shared" si="9"/>
        <v>1.6852876507319873E-2</v>
      </c>
      <c r="Z31" s="21">
        <f t="shared" si="9"/>
        <v>1.9129878414439871E-2</v>
      </c>
      <c r="AA31" s="21">
        <f t="shared" si="9"/>
        <v>1.7434189850877441E-2</v>
      </c>
      <c r="AB31" s="21">
        <f t="shared" si="9"/>
        <v>1.917693741771348E-2</v>
      </c>
      <c r="AC31" s="21">
        <f t="shared" si="9"/>
        <v>2.1806237038464512E-2</v>
      </c>
      <c r="AD31" s="21">
        <f t="shared" si="9"/>
        <v>2.15746939753329E-2</v>
      </c>
      <c r="AE31" s="21">
        <f t="shared" si="9"/>
        <v>2.219895219592144E-2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1.7333212261263361E-3</v>
      </c>
      <c r="D32" s="21">
        <f t="shared" si="10"/>
        <v>1.0966662732810771E-3</v>
      </c>
      <c r="E32" s="21">
        <f t="shared" si="10"/>
        <v>1.467852108932908E-3</v>
      </c>
      <c r="F32" s="21">
        <f t="shared" si="10"/>
        <v>1.8477084925309709E-3</v>
      </c>
      <c r="G32" s="21">
        <f t="shared" si="10"/>
        <v>1.418064982349968E-3</v>
      </c>
      <c r="H32" s="21">
        <f t="shared" si="10"/>
        <v>1.9430284833130275E-3</v>
      </c>
      <c r="I32" s="21">
        <f t="shared" si="10"/>
        <v>2.2392766625612725E-3</v>
      </c>
      <c r="J32" s="21">
        <f t="shared" si="10"/>
        <v>2.5346203781327586E-3</v>
      </c>
      <c r="K32" s="21">
        <f t="shared" si="10"/>
        <v>2.4286877580305985E-3</v>
      </c>
      <c r="L32" s="21">
        <f t="shared" si="10"/>
        <v>2.206621616507868E-3</v>
      </c>
      <c r="M32" s="21">
        <f t="shared" si="10"/>
        <v>1.9102427257136454E-3</v>
      </c>
      <c r="N32" s="21">
        <f t="shared" si="10"/>
        <v>2.5884041607649182E-3</v>
      </c>
      <c r="O32" s="21">
        <f t="shared" si="10"/>
        <v>2.2053179744423398E-3</v>
      </c>
      <c r="P32" s="21">
        <f t="shared" si="10"/>
        <v>1.6242514485436744E-3</v>
      </c>
      <c r="Q32" s="21">
        <f t="shared" si="10"/>
        <v>2.0205231172420049E-3</v>
      </c>
      <c r="R32" s="21">
        <f t="shared" si="10"/>
        <v>2.7556708579567608E-3</v>
      </c>
      <c r="S32" s="21">
        <f t="shared" si="10"/>
        <v>2.5492165550240857E-3</v>
      </c>
      <c r="T32" s="21">
        <f t="shared" si="10"/>
        <v>2.6949844824348613E-3</v>
      </c>
      <c r="U32" s="21">
        <f t="shared" si="10"/>
        <v>3.3096523940777632E-3</v>
      </c>
      <c r="V32" s="21">
        <f t="shared" si="10"/>
        <v>2.2154482554161718E-3</v>
      </c>
      <c r="W32" s="21">
        <f t="shared" si="10"/>
        <v>1.6323192507924909E-3</v>
      </c>
      <c r="X32" s="21">
        <f t="shared" si="10"/>
        <v>1.5731744067826456E-3</v>
      </c>
      <c r="Y32" s="21">
        <f t="shared" si="10"/>
        <v>2.1996975282569001E-3</v>
      </c>
      <c r="Z32" s="21">
        <f t="shared" si="10"/>
        <v>1.8944520303522034E-3</v>
      </c>
      <c r="AA32" s="21">
        <f t="shared" si="10"/>
        <v>1.7997893316029775E-3</v>
      </c>
      <c r="AB32" s="21">
        <f t="shared" si="10"/>
        <v>2.9621987448462139E-3</v>
      </c>
      <c r="AC32" s="21">
        <f t="shared" si="10"/>
        <v>2.8110227048510012E-3</v>
      </c>
      <c r="AD32" s="21">
        <f t="shared" si="10"/>
        <v>1.9278995404941272E-3</v>
      </c>
      <c r="AE32" s="21">
        <f t="shared" si="10"/>
        <v>2.5904334688453844E-3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1.7333212261263361E-3</v>
      </c>
      <c r="D34" s="27">
        <v>1.0966662732810771E-3</v>
      </c>
      <c r="E34" s="27">
        <v>1.467852108932908E-3</v>
      </c>
      <c r="F34" s="27">
        <v>1.8477084925309709E-3</v>
      </c>
      <c r="G34" s="27">
        <v>1.418064982349968E-3</v>
      </c>
      <c r="H34" s="27">
        <v>1.9430284833130275E-3</v>
      </c>
      <c r="I34" s="27">
        <v>2.2392766625612725E-3</v>
      </c>
      <c r="J34" s="27">
        <v>2.5346203781327586E-3</v>
      </c>
      <c r="K34" s="27">
        <v>2.4286877580305985E-3</v>
      </c>
      <c r="L34" s="27">
        <v>2.206621616507868E-3</v>
      </c>
      <c r="M34" s="27">
        <v>1.9102427257136454E-3</v>
      </c>
      <c r="N34" s="27">
        <v>2.5884041607649182E-3</v>
      </c>
      <c r="O34" s="27">
        <v>2.2053179744423398E-3</v>
      </c>
      <c r="P34" s="27">
        <v>1.6242514485436744E-3</v>
      </c>
      <c r="Q34" s="27">
        <v>2.0205231172420049E-3</v>
      </c>
      <c r="R34" s="27">
        <v>2.7556708579567608E-3</v>
      </c>
      <c r="S34" s="27">
        <v>2.5492165550240857E-3</v>
      </c>
      <c r="T34" s="27">
        <v>2.6949844824348613E-3</v>
      </c>
      <c r="U34" s="27">
        <v>3.3096523940777632E-3</v>
      </c>
      <c r="V34" s="27">
        <v>2.2154482554161718E-3</v>
      </c>
      <c r="W34" s="27">
        <v>1.6323192507924909E-3</v>
      </c>
      <c r="X34" s="27">
        <v>1.5731744067826456E-3</v>
      </c>
      <c r="Y34" s="27">
        <v>2.1996975282569001E-3</v>
      </c>
      <c r="Z34" s="27">
        <v>1.8944520303522034E-3</v>
      </c>
      <c r="AA34" s="27">
        <v>1.7997893316029775E-3</v>
      </c>
      <c r="AB34" s="27">
        <v>2.9621987448462139E-3</v>
      </c>
      <c r="AC34" s="27">
        <v>2.8110227048510012E-3</v>
      </c>
      <c r="AD34" s="27">
        <v>1.9278995404941272E-3</v>
      </c>
      <c r="AE34" s="27">
        <v>2.5904334688453844E-3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4.0014913426153625E-3</v>
      </c>
      <c r="D35" s="21">
        <f t="shared" si="11"/>
        <v>4.1800476809375538E-3</v>
      </c>
      <c r="E35" s="21">
        <f t="shared" si="11"/>
        <v>4.5157746919673577E-3</v>
      </c>
      <c r="F35" s="21">
        <f t="shared" si="11"/>
        <v>5.0365983636173192E-3</v>
      </c>
      <c r="G35" s="21">
        <f t="shared" si="11"/>
        <v>5.6702358267444542E-3</v>
      </c>
      <c r="H35" s="21">
        <f t="shared" si="11"/>
        <v>6.4851690526340549E-3</v>
      </c>
      <c r="I35" s="21">
        <f t="shared" si="11"/>
        <v>7.2913699338306584E-3</v>
      </c>
      <c r="J35" s="21">
        <f t="shared" si="11"/>
        <v>7.9070588929771521E-3</v>
      </c>
      <c r="K35" s="21">
        <f t="shared" si="11"/>
        <v>8.5885850059466001E-3</v>
      </c>
      <c r="L35" s="21">
        <f t="shared" si="11"/>
        <v>9.1977832113178323E-3</v>
      </c>
      <c r="M35" s="21">
        <f t="shared" si="11"/>
        <v>9.7071142155894276E-3</v>
      </c>
      <c r="N35" s="21">
        <f t="shared" si="11"/>
        <v>9.3213894465409043E-3</v>
      </c>
      <c r="O35" s="21">
        <f t="shared" si="11"/>
        <v>1.0116024256993723E-2</v>
      </c>
      <c r="P35" s="21">
        <f t="shared" si="11"/>
        <v>1.0567961683785156E-2</v>
      </c>
      <c r="Q35" s="21">
        <f t="shared" si="11"/>
        <v>1.1278667280965049E-2</v>
      </c>
      <c r="R35" s="21">
        <f t="shared" si="11"/>
        <v>1.2024399336220201E-2</v>
      </c>
      <c r="S35" s="21">
        <f t="shared" si="11"/>
        <v>1.2118265849807143E-2</v>
      </c>
      <c r="T35" s="21">
        <f t="shared" si="11"/>
        <v>1.1603566837659111E-2</v>
      </c>
      <c r="U35" s="21">
        <f t="shared" si="11"/>
        <v>1.153675163470365E-2</v>
      </c>
      <c r="V35" s="21">
        <f t="shared" si="11"/>
        <v>1.2503348526074286E-2</v>
      </c>
      <c r="W35" s="21">
        <f t="shared" si="11"/>
        <v>1.3149020033379376E-2</v>
      </c>
      <c r="X35" s="21">
        <f t="shared" si="11"/>
        <v>1.3311289526943253E-2</v>
      </c>
      <c r="Y35" s="21">
        <f t="shared" si="11"/>
        <v>1.3110225340069448E-2</v>
      </c>
      <c r="Z35" s="21">
        <f t="shared" si="11"/>
        <v>1.4623614247237083E-2</v>
      </c>
      <c r="AA35" s="21">
        <f t="shared" si="11"/>
        <v>1.409687792558309E-2</v>
      </c>
      <c r="AB35" s="21">
        <f t="shared" si="11"/>
        <v>1.5198946199818106E-2</v>
      </c>
      <c r="AC35" s="21">
        <f t="shared" si="11"/>
        <v>1.6318716252183368E-2</v>
      </c>
      <c r="AD35" s="21">
        <f t="shared" si="11"/>
        <v>1.692863742824182E-2</v>
      </c>
      <c r="AE35" s="21">
        <f t="shared" si="11"/>
        <v>1.7200774171316303E-2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1.1396272905980301E-3</v>
      </c>
      <c r="D36" s="21">
        <f t="shared" si="12"/>
        <v>1.1968284404523378E-3</v>
      </c>
      <c r="E36" s="21">
        <f t="shared" si="12"/>
        <v>1.3102676399959323E-3</v>
      </c>
      <c r="F36" s="21">
        <f t="shared" si="12"/>
        <v>1.4412343127071434E-3</v>
      </c>
      <c r="G36" s="21">
        <f t="shared" si="12"/>
        <v>1.6332017814652663E-3</v>
      </c>
      <c r="H36" s="21">
        <f t="shared" si="12"/>
        <v>1.9738338147147223E-3</v>
      </c>
      <c r="I36" s="21">
        <f t="shared" si="12"/>
        <v>2.3146236676879354E-3</v>
      </c>
      <c r="J36" s="21">
        <f t="shared" si="12"/>
        <v>2.594337512068804E-3</v>
      </c>
      <c r="K36" s="21">
        <f t="shared" si="12"/>
        <v>2.8836889852053523E-3</v>
      </c>
      <c r="L36" s="21">
        <f t="shared" si="12"/>
        <v>3.1966443774556512E-3</v>
      </c>
      <c r="M36" s="21">
        <f t="shared" si="12"/>
        <v>3.3851515384547377E-3</v>
      </c>
      <c r="N36" s="21">
        <f t="shared" si="12"/>
        <v>3.2324202769598047E-3</v>
      </c>
      <c r="O36" s="21">
        <f t="shared" si="12"/>
        <v>3.4435196785862791E-3</v>
      </c>
      <c r="P36" s="21">
        <f t="shared" si="12"/>
        <v>3.3709520850623924E-3</v>
      </c>
      <c r="Q36" s="21">
        <f t="shared" si="12"/>
        <v>3.5914352880915402E-3</v>
      </c>
      <c r="R36" s="21">
        <f t="shared" si="12"/>
        <v>3.7884964856224812E-3</v>
      </c>
      <c r="S36" s="21">
        <f t="shared" si="12"/>
        <v>3.7162826110822477E-3</v>
      </c>
      <c r="T36" s="21">
        <f t="shared" si="12"/>
        <v>3.7140214453306062E-3</v>
      </c>
      <c r="U36" s="21">
        <f t="shared" si="12"/>
        <v>3.8055118529209237E-3</v>
      </c>
      <c r="V36" s="21">
        <f t="shared" si="12"/>
        <v>4.3255243335049405E-3</v>
      </c>
      <c r="W36" s="21">
        <f t="shared" si="12"/>
        <v>4.9345410943956343E-3</v>
      </c>
      <c r="X36" s="21">
        <f t="shared" si="12"/>
        <v>4.734141160514173E-3</v>
      </c>
      <c r="Y36" s="21">
        <f t="shared" si="12"/>
        <v>4.8170685021087459E-3</v>
      </c>
      <c r="Z36" s="21">
        <f t="shared" si="12"/>
        <v>5.5107767933620577E-3</v>
      </c>
      <c r="AA36" s="21">
        <f t="shared" si="12"/>
        <v>5.8664988221351685E-3</v>
      </c>
      <c r="AB36" s="21">
        <f t="shared" si="12"/>
        <v>6.0386478584056992E-3</v>
      </c>
      <c r="AC36" s="21">
        <f t="shared" si="12"/>
        <v>6.6456681472973848E-3</v>
      </c>
      <c r="AD36" s="21">
        <f t="shared" si="12"/>
        <v>7.0646310415946609E-3</v>
      </c>
      <c r="AE36" s="21">
        <f t="shared" si="12"/>
        <v>7.0184347731421714E-3</v>
      </c>
    </row>
    <row r="37" spans="1:31" x14ac:dyDescent="0.2">
      <c r="A37" s="13" t="s">
        <v>83</v>
      </c>
      <c r="B37" s="4" t="s">
        <v>84</v>
      </c>
      <c r="C37" s="27">
        <v>7.2635610558587958E-6</v>
      </c>
      <c r="D37" s="27">
        <v>8.9037200039559426E-6</v>
      </c>
      <c r="E37" s="27">
        <v>5.2719394760265451E-6</v>
      </c>
      <c r="F37" s="27">
        <v>6.9120984241236927E-6</v>
      </c>
      <c r="G37" s="27">
        <v>8.0836405299073704E-6</v>
      </c>
      <c r="H37" s="27">
        <v>3.2910084806477978E-4</v>
      </c>
      <c r="I37" s="27">
        <v>6.7371727780896713E-4</v>
      </c>
      <c r="J37" s="27">
        <v>1.0131309245979944E-3</v>
      </c>
      <c r="K37" s="27">
        <v>1.3611025985227163E-3</v>
      </c>
      <c r="L37" s="27">
        <v>1.7054791796709417E-3</v>
      </c>
      <c r="M37" s="27">
        <v>1.9919606966167618E-3</v>
      </c>
      <c r="N37" s="27">
        <v>2.0627857147836512E-3</v>
      </c>
      <c r="O37" s="27">
        <v>2.3482413673554729E-3</v>
      </c>
      <c r="P37" s="27">
        <v>2.4345917618945534E-3</v>
      </c>
      <c r="Q37" s="27">
        <v>2.7535675251990463E-3</v>
      </c>
      <c r="R37" s="27">
        <v>3.0288449578559536E-3</v>
      </c>
      <c r="S37" s="27">
        <v>3.1207678891024306E-3</v>
      </c>
      <c r="T37" s="27">
        <v>3.2701301835620423E-3</v>
      </c>
      <c r="U37" s="27">
        <v>3.5084654564234681E-3</v>
      </c>
      <c r="V37" s="27">
        <v>4.0461692055395546E-3</v>
      </c>
      <c r="W37" s="27">
        <v>4.6694099705380382E-3</v>
      </c>
      <c r="X37" s="27">
        <v>4.5218341318249569E-3</v>
      </c>
      <c r="Y37" s="27">
        <v>4.6397647143160041E-3</v>
      </c>
      <c r="Z37" s="27">
        <v>5.3431700386816121E-3</v>
      </c>
      <c r="AA37" s="27">
        <v>5.7209337062668272E-3</v>
      </c>
      <c r="AB37" s="27">
        <v>5.9143256544924618E-3</v>
      </c>
      <c r="AC37" s="27">
        <v>6.5322286196813385E-3</v>
      </c>
      <c r="AD37" s="27">
        <v>6.9663544446128935E-3</v>
      </c>
      <c r="AE37" s="27">
        <v>6.9396160083476134E-3</v>
      </c>
    </row>
    <row r="38" spans="1:31" x14ac:dyDescent="0.2">
      <c r="A38" s="13" t="s">
        <v>85</v>
      </c>
      <c r="B38" s="4" t="s">
        <v>86</v>
      </c>
      <c r="C38" s="27">
        <v>1.1323637295421712E-3</v>
      </c>
      <c r="D38" s="27">
        <v>1.1879247204483819E-3</v>
      </c>
      <c r="E38" s="27">
        <v>1.3049957005199057E-3</v>
      </c>
      <c r="F38" s="27">
        <v>1.4343222142830197E-3</v>
      </c>
      <c r="G38" s="27">
        <v>1.6251181409353589E-3</v>
      </c>
      <c r="H38" s="27">
        <v>1.6447329666499427E-3</v>
      </c>
      <c r="I38" s="27">
        <v>1.6409063898789682E-3</v>
      </c>
      <c r="J38" s="27">
        <v>1.5812065874708096E-3</v>
      </c>
      <c r="K38" s="27">
        <v>1.522586386682636E-3</v>
      </c>
      <c r="L38" s="27">
        <v>1.4911651977847094E-3</v>
      </c>
      <c r="M38" s="27">
        <v>1.3931908418379757E-3</v>
      </c>
      <c r="N38" s="27">
        <v>1.1696345621761532E-3</v>
      </c>
      <c r="O38" s="27">
        <v>1.095278311230806E-3</v>
      </c>
      <c r="P38" s="27">
        <v>9.3636032316783897E-4</v>
      </c>
      <c r="Q38" s="27">
        <v>8.3786776289249392E-4</v>
      </c>
      <c r="R38" s="27">
        <v>7.5965152776652739E-4</v>
      </c>
      <c r="S38" s="27">
        <v>5.9551472197981697E-4</v>
      </c>
      <c r="T38" s="27">
        <v>4.4389126176856393E-4</v>
      </c>
      <c r="U38" s="27">
        <v>2.9704639649745539E-4</v>
      </c>
      <c r="V38" s="27">
        <v>2.7935512796538602E-4</v>
      </c>
      <c r="W38" s="27">
        <v>2.6513112385759626E-4</v>
      </c>
      <c r="X38" s="27">
        <v>2.1230702868921592E-4</v>
      </c>
      <c r="Y38" s="27">
        <v>1.7730378779274149E-4</v>
      </c>
      <c r="Z38" s="27">
        <v>1.6760675468044557E-4</v>
      </c>
      <c r="AA38" s="27">
        <v>1.4556511586834143E-4</v>
      </c>
      <c r="AB38" s="27">
        <v>1.2432220391323748E-4</v>
      </c>
      <c r="AC38" s="27">
        <v>1.1343952761604634E-4</v>
      </c>
      <c r="AD38" s="27">
        <v>9.8276596981767398E-5</v>
      </c>
      <c r="AE38" s="27">
        <v>7.8818764794557697E-5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6.3500325984862545E-4</v>
      </c>
      <c r="D39" s="21">
        <f t="shared" si="13"/>
        <v>6.6607672300725653E-4</v>
      </c>
      <c r="E39" s="21">
        <f t="shared" si="13"/>
        <v>7.3183278656783265E-4</v>
      </c>
      <c r="F39" s="21">
        <f t="shared" si="13"/>
        <v>8.0431560370793922E-4</v>
      </c>
      <c r="G39" s="21">
        <f t="shared" si="13"/>
        <v>9.1166396197038947E-4</v>
      </c>
      <c r="H39" s="21">
        <f t="shared" si="13"/>
        <v>1.0579104218602308E-3</v>
      </c>
      <c r="I39" s="21">
        <f t="shared" si="13"/>
        <v>1.2028618067210953E-3</v>
      </c>
      <c r="J39" s="21">
        <f t="shared" si="13"/>
        <v>1.3165510919961832E-3</v>
      </c>
      <c r="K39" s="21">
        <f t="shared" si="13"/>
        <v>1.4363635678664392E-3</v>
      </c>
      <c r="L39" s="21">
        <f t="shared" si="13"/>
        <v>1.5766309176231653E-3</v>
      </c>
      <c r="M39" s="21">
        <f t="shared" si="13"/>
        <v>1.6667176336906822E-3</v>
      </c>
      <c r="N39" s="21">
        <f t="shared" si="13"/>
        <v>1.5829108620451157E-3</v>
      </c>
      <c r="O39" s="21">
        <f t="shared" si="13"/>
        <v>1.6183613861966311E-3</v>
      </c>
      <c r="P39" s="21">
        <f t="shared" si="13"/>
        <v>1.5784584518023863E-3</v>
      </c>
      <c r="Q39" s="21">
        <f t="shared" si="13"/>
        <v>1.6559562525664891E-3</v>
      </c>
      <c r="R39" s="21">
        <f t="shared" si="13"/>
        <v>1.7364519754326955E-3</v>
      </c>
      <c r="S39" s="21">
        <f t="shared" si="13"/>
        <v>1.6532098298529044E-3</v>
      </c>
      <c r="T39" s="21">
        <f t="shared" si="13"/>
        <v>1.6735148399202389E-3</v>
      </c>
      <c r="U39" s="21">
        <f t="shared" si="13"/>
        <v>1.8146283378666403E-3</v>
      </c>
      <c r="V39" s="21">
        <f t="shared" si="13"/>
        <v>1.9521980823027452E-3</v>
      </c>
      <c r="W39" s="21">
        <f t="shared" si="13"/>
        <v>2.117752053629152E-3</v>
      </c>
      <c r="X39" s="21">
        <f t="shared" si="13"/>
        <v>2.0837191448775695E-3</v>
      </c>
      <c r="Y39" s="21">
        <f t="shared" si="13"/>
        <v>2.033250385138013E-3</v>
      </c>
      <c r="Z39" s="21">
        <f t="shared" si="13"/>
        <v>2.3727971492782298E-3</v>
      </c>
      <c r="AA39" s="21">
        <f t="shared" si="13"/>
        <v>2.2689424957617089E-3</v>
      </c>
      <c r="AB39" s="21">
        <f t="shared" si="13"/>
        <v>2.3586335187315631E-3</v>
      </c>
      <c r="AC39" s="21">
        <f t="shared" si="13"/>
        <v>2.5805725708694018E-3</v>
      </c>
      <c r="AD39" s="21">
        <f t="shared" si="13"/>
        <v>2.678720496218309E-3</v>
      </c>
      <c r="AE39" s="21">
        <f t="shared" si="13"/>
        <v>2.7743540226679055E-3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5.5186837106052194E-20</v>
      </c>
      <c r="H40" s="27">
        <v>1.3353191750205647E-4</v>
      </c>
      <c r="I40" s="27">
        <v>2.7873116140732018E-4</v>
      </c>
      <c r="J40" s="27">
        <v>4.2396307019014191E-4</v>
      </c>
      <c r="K40" s="27">
        <v>5.7466933326181494E-4</v>
      </c>
      <c r="L40" s="27">
        <v>7.32095236074858E-4</v>
      </c>
      <c r="M40" s="27">
        <v>8.7181352631298292E-4</v>
      </c>
      <c r="N40" s="27">
        <v>9.1410184973373884E-4</v>
      </c>
      <c r="O40" s="27">
        <v>1.0140526226191748E-3</v>
      </c>
      <c r="P40" s="27">
        <v>1.0638713309175851E-3</v>
      </c>
      <c r="Q40" s="27">
        <v>1.1972003439102939E-3</v>
      </c>
      <c r="R40" s="27">
        <v>1.3289514767247004E-3</v>
      </c>
      <c r="S40" s="27">
        <v>1.3414582222075532E-3</v>
      </c>
      <c r="T40" s="27">
        <v>1.4351324077757487E-3</v>
      </c>
      <c r="U40" s="27">
        <v>1.6407209629536864E-3</v>
      </c>
      <c r="V40" s="27">
        <v>1.787079678317698E-3</v>
      </c>
      <c r="W40" s="27">
        <v>1.9575554653476534E-3</v>
      </c>
      <c r="X40" s="27">
        <v>1.9512160947044196E-3</v>
      </c>
      <c r="Y40" s="27">
        <v>1.9146315364827653E-3</v>
      </c>
      <c r="Z40" s="27">
        <v>2.2489304947575809E-3</v>
      </c>
      <c r="AA40" s="27">
        <v>2.1577307591192701E-3</v>
      </c>
      <c r="AB40" s="27">
        <v>2.2595239754084609E-3</v>
      </c>
      <c r="AC40" s="27">
        <v>2.4844772677088361E-3</v>
      </c>
      <c r="AD40" s="27">
        <v>2.5875579164054046E-3</v>
      </c>
      <c r="AE40" s="27">
        <v>2.6963950061656126E-3</v>
      </c>
    </row>
    <row r="41" spans="1:31" x14ac:dyDescent="0.2">
      <c r="A41" s="13" t="s">
        <v>91</v>
      </c>
      <c r="B41" s="4" t="s">
        <v>92</v>
      </c>
      <c r="C41" s="27">
        <v>6.3500325984862545E-4</v>
      </c>
      <c r="D41" s="27">
        <v>6.6607672300725653E-4</v>
      </c>
      <c r="E41" s="27">
        <v>7.3183278656783265E-4</v>
      </c>
      <c r="F41" s="27">
        <v>8.0431560370793922E-4</v>
      </c>
      <c r="G41" s="27">
        <v>9.1166396197038936E-4</v>
      </c>
      <c r="H41" s="27">
        <v>9.2437850435817426E-4</v>
      </c>
      <c r="I41" s="27">
        <v>9.2413064531377518E-4</v>
      </c>
      <c r="J41" s="27">
        <v>8.9258802180604128E-4</v>
      </c>
      <c r="K41" s="27">
        <v>8.6169423460462423E-4</v>
      </c>
      <c r="L41" s="27">
        <v>8.4453568154830715E-4</v>
      </c>
      <c r="M41" s="27">
        <v>7.9490410737769921E-4</v>
      </c>
      <c r="N41" s="27">
        <v>6.6880901231137699E-4</v>
      </c>
      <c r="O41" s="27">
        <v>6.0430876357745627E-4</v>
      </c>
      <c r="P41" s="27">
        <v>5.1458712088480124E-4</v>
      </c>
      <c r="Q41" s="27">
        <v>4.5875590865619519E-4</v>
      </c>
      <c r="R41" s="27">
        <v>4.0750049870799524E-4</v>
      </c>
      <c r="S41" s="27">
        <v>3.1175160764535133E-4</v>
      </c>
      <c r="T41" s="27">
        <v>2.3838243214449023E-4</v>
      </c>
      <c r="U41" s="27">
        <v>1.7390737491295385E-4</v>
      </c>
      <c r="V41" s="27">
        <v>1.6511840398504717E-4</v>
      </c>
      <c r="W41" s="27">
        <v>1.6019658828149861E-4</v>
      </c>
      <c r="X41" s="27">
        <v>1.3250305017314967E-4</v>
      </c>
      <c r="Y41" s="27">
        <v>1.1861884865524786E-4</v>
      </c>
      <c r="Z41" s="27">
        <v>1.2386665452064865E-4</v>
      </c>
      <c r="AA41" s="27">
        <v>1.1121173664243899E-4</v>
      </c>
      <c r="AB41" s="27">
        <v>9.9109543323102345E-5</v>
      </c>
      <c r="AC41" s="27">
        <v>9.6095303160565493E-5</v>
      </c>
      <c r="AD41" s="27">
        <v>9.1162579812904536E-5</v>
      </c>
      <c r="AE41" s="27">
        <v>7.7959016502292957E-5</v>
      </c>
    </row>
    <row r="42" spans="1:31" x14ac:dyDescent="0.2">
      <c r="A42" s="13" t="s">
        <v>93</v>
      </c>
      <c r="B42" s="4" t="s">
        <v>94</v>
      </c>
      <c r="C42" s="27">
        <v>2.2141625731999493E-3</v>
      </c>
      <c r="D42" s="27">
        <v>2.3043800811660916E-3</v>
      </c>
      <c r="E42" s="27">
        <v>2.4599858753174939E-3</v>
      </c>
      <c r="F42" s="27">
        <v>2.776972319638213E-3</v>
      </c>
      <c r="G42" s="27">
        <v>3.1099309964217389E-3</v>
      </c>
      <c r="H42" s="27">
        <v>3.4383567270756762E-3</v>
      </c>
      <c r="I42" s="27">
        <v>3.7593147557696454E-3</v>
      </c>
      <c r="J42" s="27">
        <v>3.9824790746483835E-3</v>
      </c>
      <c r="K42" s="27">
        <v>4.2556515085450967E-3</v>
      </c>
      <c r="L42" s="27">
        <v>4.4122246648096901E-3</v>
      </c>
      <c r="M42" s="27">
        <v>4.6448417807609735E-3</v>
      </c>
      <c r="N42" s="27">
        <v>4.4973642027609142E-3</v>
      </c>
      <c r="O42" s="27">
        <v>5.0458162859403207E-3</v>
      </c>
      <c r="P42" s="27">
        <v>5.6115757000190104E-3</v>
      </c>
      <c r="Q42" s="27">
        <v>6.0254189146946233E-3</v>
      </c>
      <c r="R42" s="27">
        <v>6.4927931676209538E-3</v>
      </c>
      <c r="S42" s="27">
        <v>6.7444823930229167E-3</v>
      </c>
      <c r="T42" s="27">
        <v>6.2083661476051537E-3</v>
      </c>
      <c r="U42" s="27">
        <v>5.9078214011687724E-3</v>
      </c>
      <c r="V42" s="27">
        <v>6.2136698306179804E-3</v>
      </c>
      <c r="W42" s="27">
        <v>6.0831554564891649E-3</v>
      </c>
      <c r="X42" s="27">
        <v>6.479141794075027E-3</v>
      </c>
      <c r="Y42" s="27">
        <v>6.2437560385078797E-3</v>
      </c>
      <c r="Z42" s="27">
        <v>6.7186046654429538E-3</v>
      </c>
      <c r="AA42" s="27">
        <v>5.9351222493823109E-3</v>
      </c>
      <c r="AB42" s="27">
        <v>6.7734267714590181E-3</v>
      </c>
      <c r="AC42" s="27">
        <v>7.0582110769364442E-3</v>
      </c>
      <c r="AD42" s="27">
        <v>7.1414789317974818E-3</v>
      </c>
      <c r="AE42" s="27">
        <v>7.3621840406173505E-3</v>
      </c>
    </row>
    <row r="43" spans="1:31" x14ac:dyDescent="0.2">
      <c r="A43" s="13" t="s">
        <v>95</v>
      </c>
      <c r="B43" s="4" t="s">
        <v>96</v>
      </c>
      <c r="C43" s="27">
        <v>1.2698218968758281E-5</v>
      </c>
      <c r="D43" s="27">
        <v>1.2762436311868043E-5</v>
      </c>
      <c r="E43" s="27">
        <v>1.3688390086098861E-5</v>
      </c>
      <c r="F43" s="27">
        <v>1.4076127564023947E-5</v>
      </c>
      <c r="G43" s="27">
        <v>1.5439086887059683E-5</v>
      </c>
      <c r="H43" s="27">
        <v>1.5068088983425766E-5</v>
      </c>
      <c r="I43" s="27">
        <v>1.4569703651981848E-5</v>
      </c>
      <c r="J43" s="27">
        <v>1.3691214263781127E-5</v>
      </c>
      <c r="K43" s="27">
        <v>1.2880944329711901E-5</v>
      </c>
      <c r="L43" s="27">
        <v>1.228325142932751E-5</v>
      </c>
      <c r="M43" s="27">
        <v>1.0403262683034519E-5</v>
      </c>
      <c r="N43" s="27">
        <v>8.6941047750702626E-6</v>
      </c>
      <c r="O43" s="27">
        <v>8.326906270492248E-6</v>
      </c>
      <c r="P43" s="27">
        <v>6.9754469013672133E-6</v>
      </c>
      <c r="Q43" s="27">
        <v>5.856825612396301E-6</v>
      </c>
      <c r="R43" s="27">
        <v>6.6577075440700438E-6</v>
      </c>
      <c r="S43" s="27">
        <v>4.2910158490732331E-6</v>
      </c>
      <c r="T43" s="27">
        <v>7.6644048031119765E-6</v>
      </c>
      <c r="U43" s="27">
        <v>8.7900427473134258E-6</v>
      </c>
      <c r="V43" s="27">
        <v>1.1956279648620965E-5</v>
      </c>
      <c r="W43" s="27">
        <v>1.3571428865426632E-5</v>
      </c>
      <c r="X43" s="27">
        <v>1.4287427476483038E-5</v>
      </c>
      <c r="Y43" s="27">
        <v>1.6150414314809016E-5</v>
      </c>
      <c r="Z43" s="27">
        <v>2.1435639153842693E-5</v>
      </c>
      <c r="AA43" s="27">
        <v>2.6314358303902203E-5</v>
      </c>
      <c r="AB43" s="27">
        <v>2.8238051221826747E-5</v>
      </c>
      <c r="AC43" s="27">
        <v>3.4264457080136391E-5</v>
      </c>
      <c r="AD43" s="27">
        <v>4.3806958631370072E-5</v>
      </c>
      <c r="AE43" s="27">
        <v>4.580133488887539E-5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3.8275536740085821E-3</v>
      </c>
      <c r="D47" s="21">
        <f t="shared" si="14"/>
        <v>5.0907858458986823E-3</v>
      </c>
      <c r="E47" s="21">
        <f t="shared" si="14"/>
        <v>3.7325762274153227E-3</v>
      </c>
      <c r="F47" s="21">
        <f t="shared" si="14"/>
        <v>4.0592206987483696E-3</v>
      </c>
      <c r="G47" s="21">
        <f t="shared" si="14"/>
        <v>4.0461491962329845E-3</v>
      </c>
      <c r="H47" s="21">
        <f t="shared" si="14"/>
        <v>4.7417499484984872E-3</v>
      </c>
      <c r="I47" s="21">
        <f t="shared" si="14"/>
        <v>5.0707073490144586E-3</v>
      </c>
      <c r="J47" s="21">
        <f t="shared" si="14"/>
        <v>5.0342551610087407E-3</v>
      </c>
      <c r="K47" s="21">
        <f t="shared" si="14"/>
        <v>3.8009105720047199E-3</v>
      </c>
      <c r="L47" s="21">
        <f t="shared" si="14"/>
        <v>1.8248320349100089E-3</v>
      </c>
      <c r="M47" s="21">
        <f t="shared" si="14"/>
        <v>1.7159876419855101E-3</v>
      </c>
      <c r="N47" s="21">
        <f t="shared" si="14"/>
        <v>1.2713912172766619E-3</v>
      </c>
      <c r="O47" s="21">
        <f t="shared" si="14"/>
        <v>1.345598115647547E-3</v>
      </c>
      <c r="P47" s="21">
        <f t="shared" si="14"/>
        <v>9.7555039979567481E-4</v>
      </c>
      <c r="Q47" s="21">
        <f t="shared" si="14"/>
        <v>1.4232724373468193E-3</v>
      </c>
      <c r="R47" s="21">
        <f t="shared" si="14"/>
        <v>2.5609018898723134E-3</v>
      </c>
      <c r="S47" s="21">
        <f t="shared" si="14"/>
        <v>2.2833757435326476E-3</v>
      </c>
      <c r="T47" s="21">
        <f t="shared" si="14"/>
        <v>1.9426745174838409E-3</v>
      </c>
      <c r="U47" s="21">
        <f t="shared" si="14"/>
        <v>1.6804811079861859E-3</v>
      </c>
      <c r="V47" s="21">
        <f t="shared" si="14"/>
        <v>1.6538281757944805E-3</v>
      </c>
      <c r="W47" s="21">
        <f t="shared" si="14"/>
        <v>5.091436966868292E-4</v>
      </c>
      <c r="X47" s="21">
        <f t="shared" si="14"/>
        <v>5.8298934028632528E-4</v>
      </c>
      <c r="Y47" s="21">
        <f t="shared" si="14"/>
        <v>4.3074729294453792E-4</v>
      </c>
      <c r="Z47" s="21">
        <f t="shared" si="14"/>
        <v>1.4063099727151837E-3</v>
      </c>
      <c r="AA47" s="21">
        <f t="shared" si="14"/>
        <v>5.876821185680914E-4</v>
      </c>
      <c r="AB47" s="21">
        <f t="shared" si="14"/>
        <v>6.1589923410775005E-5</v>
      </c>
      <c r="AC47" s="21">
        <f t="shared" si="14"/>
        <v>1.7093372102853148E-3</v>
      </c>
      <c r="AD47" s="21">
        <f t="shared" si="14"/>
        <v>1.7478187089533766E-3</v>
      </c>
      <c r="AE47" s="21">
        <f t="shared" si="14"/>
        <v>1.4066180848537914E-3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3.8275536740085821E-3</v>
      </c>
      <c r="D49" s="27">
        <v>5.0907858458986823E-3</v>
      </c>
      <c r="E49" s="27">
        <v>3.7325762274153227E-3</v>
      </c>
      <c r="F49" s="27">
        <v>4.0592206987483696E-3</v>
      </c>
      <c r="G49" s="27">
        <v>4.0461491962329845E-3</v>
      </c>
      <c r="H49" s="27">
        <v>4.7417499484984872E-3</v>
      </c>
      <c r="I49" s="27">
        <v>5.0707073490144586E-3</v>
      </c>
      <c r="J49" s="27">
        <v>5.0342551610087407E-3</v>
      </c>
      <c r="K49" s="27">
        <v>3.8009105720047199E-3</v>
      </c>
      <c r="L49" s="27">
        <v>1.8248320349100089E-3</v>
      </c>
      <c r="M49" s="27">
        <v>1.7159876419855101E-3</v>
      </c>
      <c r="N49" s="27">
        <v>1.2713912172766619E-3</v>
      </c>
      <c r="O49" s="27">
        <v>1.345598115647547E-3</v>
      </c>
      <c r="P49" s="27">
        <v>9.7555039979567481E-4</v>
      </c>
      <c r="Q49" s="27">
        <v>1.4232724373468193E-3</v>
      </c>
      <c r="R49" s="27">
        <v>2.5609018898723134E-3</v>
      </c>
      <c r="S49" s="27">
        <v>2.2833757435326476E-3</v>
      </c>
      <c r="T49" s="27">
        <v>1.9426745174838409E-3</v>
      </c>
      <c r="U49" s="27">
        <v>1.6804811079861859E-3</v>
      </c>
      <c r="V49" s="27">
        <v>1.6538281757944805E-3</v>
      </c>
      <c r="W49" s="27">
        <v>5.091436966868292E-4</v>
      </c>
      <c r="X49" s="27">
        <v>5.8298934028632528E-4</v>
      </c>
      <c r="Y49" s="27">
        <v>4.3074729294453792E-4</v>
      </c>
      <c r="Z49" s="27">
        <v>1.4063099727151837E-3</v>
      </c>
      <c r="AA49" s="27">
        <v>5.876821185680914E-4</v>
      </c>
      <c r="AB49" s="27">
        <v>6.1589923410775005E-5</v>
      </c>
      <c r="AC49" s="27">
        <v>1.7093372102853148E-3</v>
      </c>
      <c r="AD49" s="27">
        <v>1.7478187089533766E-3</v>
      </c>
      <c r="AE49" s="27">
        <v>1.4066180848537914E-3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9.3042984475214614E-4</v>
      </c>
      <c r="D50" s="21">
        <f t="shared" si="15"/>
        <v>1.0408161760212331E-3</v>
      </c>
      <c r="E50" s="21">
        <f t="shared" si="15"/>
        <v>1.1881406496722618E-3</v>
      </c>
      <c r="F50" s="21">
        <f t="shared" si="15"/>
        <v>1.4412273173993954E-3</v>
      </c>
      <c r="G50" s="21">
        <f t="shared" si="15"/>
        <v>1.7224559081814401E-3</v>
      </c>
      <c r="H50" s="21">
        <f t="shared" si="15"/>
        <v>1.9079483679620452E-3</v>
      </c>
      <c r="I50" s="21">
        <f t="shared" si="15"/>
        <v>2.0817600693331306E-3</v>
      </c>
      <c r="J50" s="21">
        <f t="shared" si="15"/>
        <v>2.1926416302484957E-3</v>
      </c>
      <c r="K50" s="21">
        <f t="shared" si="15"/>
        <v>2.3207533033580228E-3</v>
      </c>
      <c r="L50" s="21">
        <f t="shared" si="15"/>
        <v>2.6299934984785125E-3</v>
      </c>
      <c r="M50" s="21">
        <f t="shared" si="15"/>
        <v>2.8148142986803453E-3</v>
      </c>
      <c r="N50" s="21">
        <f t="shared" si="15"/>
        <v>2.702877511743986E-3</v>
      </c>
      <c r="O50" s="21">
        <f t="shared" si="15"/>
        <v>2.5988046141370486E-3</v>
      </c>
      <c r="P50" s="21">
        <f t="shared" si="15"/>
        <v>2.3173212112947024E-3</v>
      </c>
      <c r="Q50" s="21">
        <f t="shared" si="15"/>
        <v>2.1521263555098207E-3</v>
      </c>
      <c r="R50" s="21">
        <f t="shared" si="15"/>
        <v>2.3137077106467042E-3</v>
      </c>
      <c r="S50" s="21">
        <f t="shared" si="15"/>
        <v>1.9688864341782493E-3</v>
      </c>
      <c r="T50" s="21">
        <f t="shared" si="15"/>
        <v>1.564458571512103E-3</v>
      </c>
      <c r="U50" s="21">
        <f t="shared" si="15"/>
        <v>1.4863585725051534E-3</v>
      </c>
      <c r="V50" s="21">
        <f t="shared" si="15"/>
        <v>1.3271727858912537E-3</v>
      </c>
      <c r="W50" s="21">
        <f t="shared" si="15"/>
        <v>1.2979515825267643E-3</v>
      </c>
      <c r="X50" s="21">
        <f t="shared" si="15"/>
        <v>1.3164061068568051E-3</v>
      </c>
      <c r="Y50" s="21">
        <f t="shared" si="15"/>
        <v>1.1122063460489858E-3</v>
      </c>
      <c r="Z50" s="21">
        <f t="shared" si="15"/>
        <v>1.2055021641354012E-3</v>
      </c>
      <c r="AA50" s="21">
        <f t="shared" si="15"/>
        <v>9.4984047512328162E-4</v>
      </c>
      <c r="AB50" s="21">
        <f t="shared" si="15"/>
        <v>9.5420254963838518E-4</v>
      </c>
      <c r="AC50" s="21">
        <f t="shared" si="15"/>
        <v>9.6716087114482718E-4</v>
      </c>
      <c r="AD50" s="21">
        <f t="shared" si="15"/>
        <v>9.7033829764357857E-4</v>
      </c>
      <c r="AE50" s="21">
        <f t="shared" si="15"/>
        <v>1.0011264709059598E-3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9.3042984475214614E-4</v>
      </c>
      <c r="D52" s="27">
        <v>1.0408161760212331E-3</v>
      </c>
      <c r="E52" s="27">
        <v>1.1881406496722618E-3</v>
      </c>
      <c r="F52" s="27">
        <v>1.4412273173993954E-3</v>
      </c>
      <c r="G52" s="27">
        <v>1.7224559081814401E-3</v>
      </c>
      <c r="H52" s="27">
        <v>1.9079483679620452E-3</v>
      </c>
      <c r="I52" s="27">
        <v>2.0817600693331306E-3</v>
      </c>
      <c r="J52" s="27">
        <v>2.1926416302484957E-3</v>
      </c>
      <c r="K52" s="27">
        <v>2.3207533033580228E-3</v>
      </c>
      <c r="L52" s="27">
        <v>2.6299934984785125E-3</v>
      </c>
      <c r="M52" s="27">
        <v>2.8148142986803453E-3</v>
      </c>
      <c r="N52" s="27">
        <v>2.702877511743986E-3</v>
      </c>
      <c r="O52" s="27">
        <v>2.5988046141370486E-3</v>
      </c>
      <c r="P52" s="27">
        <v>2.3173212112947024E-3</v>
      </c>
      <c r="Q52" s="27">
        <v>2.1521263555098207E-3</v>
      </c>
      <c r="R52" s="27">
        <v>2.3137077106467042E-3</v>
      </c>
      <c r="S52" s="27">
        <v>1.9688864341782493E-3</v>
      </c>
      <c r="T52" s="27">
        <v>1.564458571512103E-3</v>
      </c>
      <c r="U52" s="27">
        <v>1.4863585725051534E-3</v>
      </c>
      <c r="V52" s="27">
        <v>1.3271727858912537E-3</v>
      </c>
      <c r="W52" s="27">
        <v>1.2979515825267643E-3</v>
      </c>
      <c r="X52" s="27">
        <v>1.3164061068568051E-3</v>
      </c>
      <c r="Y52" s="27">
        <v>1.1122063460489858E-3</v>
      </c>
      <c r="Z52" s="27">
        <v>1.2055021641354012E-3</v>
      </c>
      <c r="AA52" s="27">
        <v>9.4984047512328162E-4</v>
      </c>
      <c r="AB52" s="27">
        <v>9.5420254963838518E-4</v>
      </c>
      <c r="AC52" s="27">
        <v>9.6716087114482718E-4</v>
      </c>
      <c r="AD52" s="27">
        <v>9.7033829764357857E-4</v>
      </c>
      <c r="AE52" s="27">
        <v>1.0011264709059598E-3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1.9212519507394075E-2</v>
      </c>
      <c r="D53" s="21">
        <f t="shared" si="16"/>
        <v>1.9431443499716781E-2</v>
      </c>
      <c r="E53" s="21">
        <f t="shared" si="16"/>
        <v>1.9287830196239246E-2</v>
      </c>
      <c r="F53" s="21">
        <f t="shared" si="16"/>
        <v>1.8873033947176408E-2</v>
      </c>
      <c r="G53" s="21">
        <f t="shared" si="16"/>
        <v>1.8239763747904141E-2</v>
      </c>
      <c r="H53" s="21">
        <f t="shared" si="16"/>
        <v>1.8235010308376053E-2</v>
      </c>
      <c r="I53" s="21">
        <f t="shared" si="16"/>
        <v>1.8588950607575875E-2</v>
      </c>
      <c r="J53" s="21">
        <f t="shared" si="16"/>
        <v>1.8440822607957357E-2</v>
      </c>
      <c r="K53" s="21">
        <f t="shared" si="16"/>
        <v>1.8737639580366765E-2</v>
      </c>
      <c r="L53" s="21">
        <f t="shared" si="16"/>
        <v>1.8725965271916195E-2</v>
      </c>
      <c r="M53" s="21">
        <f t="shared" si="16"/>
        <v>1.8605886583357847E-2</v>
      </c>
      <c r="N53" s="21">
        <f t="shared" si="16"/>
        <v>1.8471479020937948E-2</v>
      </c>
      <c r="O53" s="21">
        <f t="shared" si="16"/>
        <v>1.8574690565687949E-2</v>
      </c>
      <c r="P53" s="21">
        <f t="shared" si="16"/>
        <v>1.8256562665673069E-2</v>
      </c>
      <c r="Q53" s="21">
        <f t="shared" si="16"/>
        <v>1.8455156737713137E-2</v>
      </c>
      <c r="R53" s="21">
        <f t="shared" si="16"/>
        <v>1.8197989589497809E-2</v>
      </c>
      <c r="S53" s="21">
        <f t="shared" si="16"/>
        <v>1.8143923053127505E-2</v>
      </c>
      <c r="T53" s="21">
        <f t="shared" si="16"/>
        <v>1.8151086115762105E-2</v>
      </c>
      <c r="U53" s="21">
        <f t="shared" si="16"/>
        <v>1.8021014859328426E-2</v>
      </c>
      <c r="V53" s="21">
        <f t="shared" si="16"/>
        <v>1.8022810403427878E-2</v>
      </c>
      <c r="W53" s="21">
        <f t="shared" si="16"/>
        <v>1.8260389600798579E-2</v>
      </c>
      <c r="X53" s="21">
        <f t="shared" si="16"/>
        <v>1.8779027749426785E-2</v>
      </c>
      <c r="Y53" s="21">
        <f t="shared" si="16"/>
        <v>1.8215290362550107E-2</v>
      </c>
      <c r="Z53" s="21">
        <f t="shared" si="16"/>
        <v>1.7614982944986701E-2</v>
      </c>
      <c r="AA53" s="21">
        <f t="shared" si="16"/>
        <v>1.8546179321598952E-2</v>
      </c>
      <c r="AB53" s="21">
        <f t="shared" si="16"/>
        <v>1.880844555551631E-2</v>
      </c>
      <c r="AC53" s="21">
        <f t="shared" si="16"/>
        <v>1.7970557567053541E-2</v>
      </c>
      <c r="AD53" s="21">
        <f t="shared" si="16"/>
        <v>1.7864676255325687E-2</v>
      </c>
      <c r="AE53" s="21">
        <f t="shared" si="16"/>
        <v>1.9001847487658607E-2</v>
      </c>
    </row>
    <row r="54" spans="1:31" x14ac:dyDescent="0.2">
      <c r="A54" s="13" t="s">
        <v>117</v>
      </c>
      <c r="B54" s="4" t="s">
        <v>118</v>
      </c>
      <c r="C54" s="27">
        <v>9.8177952365646358E-4</v>
      </c>
      <c r="D54" s="27">
        <v>1.0189695785105236E-3</v>
      </c>
      <c r="E54" s="27">
        <v>1.0018624383219209E-3</v>
      </c>
      <c r="F54" s="27">
        <v>9.8250118340218731E-4</v>
      </c>
      <c r="G54" s="27">
        <v>1.0315351029520569E-3</v>
      </c>
      <c r="H54" s="27">
        <v>1.0750463082938007E-3</v>
      </c>
      <c r="I54" s="27">
        <v>1.0894099533940149E-3</v>
      </c>
      <c r="J54" s="27">
        <v>9.0410903900513571E-5</v>
      </c>
      <c r="K54" s="27">
        <v>3.3994411458074867E-5</v>
      </c>
      <c r="L54" s="27">
        <v>3.849012127187803E-5</v>
      </c>
      <c r="M54" s="27">
        <v>4.2284665289569688E-5</v>
      </c>
      <c r="N54" s="27">
        <v>3.2907978951394715E-5</v>
      </c>
      <c r="O54" s="27">
        <v>3.7210994934596689E-5</v>
      </c>
      <c r="P54" s="27">
        <v>4.0074247435392159E-5</v>
      </c>
      <c r="Q54" s="27">
        <v>1.2147022843525602E-4</v>
      </c>
      <c r="R54" s="27">
        <v>7.1788271333241124E-5</v>
      </c>
      <c r="S54" s="27">
        <v>7.1940559269949571E-5</v>
      </c>
      <c r="T54" s="27">
        <v>8.5137885497946677E-5</v>
      </c>
      <c r="U54" s="27">
        <v>1.0071716328523655E-4</v>
      </c>
      <c r="V54" s="27">
        <v>9.2060172607122276E-5</v>
      </c>
      <c r="W54" s="27">
        <v>1.4204833241336596E-4</v>
      </c>
      <c r="X54" s="27">
        <v>1.3723840426806667E-4</v>
      </c>
      <c r="Y54" s="27">
        <v>1.2992884154674667E-4</v>
      </c>
      <c r="Z54" s="27">
        <v>1.1561314732357456E-4</v>
      </c>
      <c r="AA54" s="27">
        <v>2.7981750416130718E-4</v>
      </c>
      <c r="AB54" s="27">
        <v>1.259231620555599E-4</v>
      </c>
      <c r="AC54" s="27">
        <v>1.9627012612523026E-4</v>
      </c>
      <c r="AD54" s="27">
        <v>2.1140176784039354E-4</v>
      </c>
      <c r="AE54" s="27">
        <v>2.2815783157664786E-4</v>
      </c>
    </row>
    <row r="55" spans="1:31" x14ac:dyDescent="0.2">
      <c r="A55" s="13" t="s">
        <v>119</v>
      </c>
      <c r="B55" s="4" t="s">
        <v>120</v>
      </c>
      <c r="C55" s="27">
        <v>1.7559526510383033E-2</v>
      </c>
      <c r="D55" s="27">
        <v>1.7464652079593041E-2</v>
      </c>
      <c r="E55" s="27">
        <v>1.7585360494022685E-2</v>
      </c>
      <c r="F55" s="27">
        <v>1.718183097303241E-2</v>
      </c>
      <c r="G55" s="27">
        <v>1.6784893496465964E-2</v>
      </c>
      <c r="H55" s="27">
        <v>1.6778908516150527E-2</v>
      </c>
      <c r="I55" s="27">
        <v>1.6614021174418479E-2</v>
      </c>
      <c r="J55" s="27">
        <v>1.7340577031066926E-2</v>
      </c>
      <c r="K55" s="27">
        <v>1.79075139867283E-2</v>
      </c>
      <c r="L55" s="27">
        <v>1.8055300934938623E-2</v>
      </c>
      <c r="M55" s="27">
        <v>1.8084335932392743E-2</v>
      </c>
      <c r="N55" s="27">
        <v>1.8103421905949591E-2</v>
      </c>
      <c r="O55" s="27">
        <v>1.8154748027310985E-2</v>
      </c>
      <c r="P55" s="27">
        <v>1.804130119971559E-2</v>
      </c>
      <c r="Q55" s="27">
        <v>1.8015284429309875E-2</v>
      </c>
      <c r="R55" s="27">
        <v>1.7957216024378792E-2</v>
      </c>
      <c r="S55" s="27">
        <v>1.7924673320829185E-2</v>
      </c>
      <c r="T55" s="27">
        <v>1.7915662801324686E-2</v>
      </c>
      <c r="U55" s="27">
        <v>1.7809206126890381E-2</v>
      </c>
      <c r="V55" s="27">
        <v>1.7817858412832361E-2</v>
      </c>
      <c r="W55" s="27">
        <v>1.7905961745486081E-2</v>
      </c>
      <c r="X55" s="27">
        <v>1.8365301339744396E-2</v>
      </c>
      <c r="Y55" s="27">
        <v>1.7837141327065424E-2</v>
      </c>
      <c r="Z55" s="27">
        <v>1.7273363081663145E-2</v>
      </c>
      <c r="AA55" s="27">
        <v>1.8046605339092844E-2</v>
      </c>
      <c r="AB55" s="27">
        <v>1.8555549526359065E-2</v>
      </c>
      <c r="AC55" s="27">
        <v>1.7582961396454707E-2</v>
      </c>
      <c r="AD55" s="27">
        <v>1.7506723499329888E-2</v>
      </c>
      <c r="AE55" s="27">
        <v>1.8458139888053105E-2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6.7121347335457856E-4</v>
      </c>
      <c r="D56" s="21">
        <f t="shared" si="17"/>
        <v>9.4782184161321939E-4</v>
      </c>
      <c r="E56" s="21">
        <f t="shared" si="17"/>
        <v>7.0060726389464172E-4</v>
      </c>
      <c r="F56" s="21">
        <f t="shared" si="17"/>
        <v>7.0870179074181041E-4</v>
      </c>
      <c r="G56" s="21">
        <f t="shared" si="17"/>
        <v>4.233351484861182E-4</v>
      </c>
      <c r="H56" s="21">
        <f t="shared" si="17"/>
        <v>3.8105548393172693E-4</v>
      </c>
      <c r="I56" s="21">
        <f t="shared" si="17"/>
        <v>8.855194797633808E-4</v>
      </c>
      <c r="J56" s="21">
        <f t="shared" si="17"/>
        <v>1.0098346729899175E-3</v>
      </c>
      <c r="K56" s="21">
        <f t="shared" si="17"/>
        <v>7.9613118218039051E-4</v>
      </c>
      <c r="L56" s="21">
        <f t="shared" si="17"/>
        <v>6.3217421570569603E-4</v>
      </c>
      <c r="M56" s="21">
        <f t="shared" si="17"/>
        <v>4.7926598567553386E-4</v>
      </c>
      <c r="N56" s="21">
        <f t="shared" si="17"/>
        <v>3.3514913603696189E-4</v>
      </c>
      <c r="O56" s="21">
        <f t="shared" si="17"/>
        <v>3.8273154344236861E-4</v>
      </c>
      <c r="P56" s="21">
        <f t="shared" si="17"/>
        <v>1.7518721852208551E-4</v>
      </c>
      <c r="Q56" s="21">
        <f t="shared" si="17"/>
        <v>3.1840207996800684E-4</v>
      </c>
      <c r="R56" s="21">
        <f t="shared" si="17"/>
        <v>1.689852937857786E-4</v>
      </c>
      <c r="S56" s="21">
        <f t="shared" si="17"/>
        <v>1.473091730283727E-4</v>
      </c>
      <c r="T56" s="21">
        <f t="shared" si="17"/>
        <v>1.5028542893946953E-4</v>
      </c>
      <c r="U56" s="21">
        <f t="shared" si="17"/>
        <v>1.1109156915280878E-4</v>
      </c>
      <c r="V56" s="21">
        <f t="shared" si="17"/>
        <v>1.1289181798839714E-4</v>
      </c>
      <c r="W56" s="21">
        <f t="shared" si="17"/>
        <v>2.1237952289913107E-4</v>
      </c>
      <c r="X56" s="21">
        <f t="shared" si="17"/>
        <v>2.7648800541432077E-4</v>
      </c>
      <c r="Y56" s="21">
        <f t="shared" si="17"/>
        <v>2.4822019393793456E-4</v>
      </c>
      <c r="Z56" s="21">
        <f t="shared" si="17"/>
        <v>2.2600671599998224E-4</v>
      </c>
      <c r="AA56" s="21">
        <f t="shared" si="17"/>
        <v>2.1975647834479941E-4</v>
      </c>
      <c r="AB56" s="21">
        <f t="shared" si="17"/>
        <v>1.269728671016848E-4</v>
      </c>
      <c r="AC56" s="21">
        <f t="shared" si="17"/>
        <v>1.9132604447360291E-4</v>
      </c>
      <c r="AD56" s="21">
        <f t="shared" si="17"/>
        <v>1.4655098815540682E-4</v>
      </c>
      <c r="AE56" s="21">
        <f t="shared" si="17"/>
        <v>3.1554976802885241E-4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6.1442552693008721E-6</v>
      </c>
      <c r="D58" s="27">
        <v>7.943759970974643E-6</v>
      </c>
      <c r="E58" s="27">
        <v>7.2335723897553867E-6</v>
      </c>
      <c r="F58" s="27">
        <v>8.1598922810504932E-6</v>
      </c>
      <c r="G58" s="27">
        <v>6.7675460502835637E-6</v>
      </c>
      <c r="H58" s="27">
        <v>7.7217988656632869E-6</v>
      </c>
      <c r="I58" s="27">
        <v>8.6158868800956637E-6</v>
      </c>
      <c r="J58" s="27">
        <v>9.6753833726108835E-6</v>
      </c>
      <c r="K58" s="27">
        <v>1.1114224520832258E-5</v>
      </c>
      <c r="L58" s="27">
        <v>1.0327157895045508E-5</v>
      </c>
      <c r="M58" s="27">
        <v>7.3124828395057574E-6</v>
      </c>
      <c r="N58" s="27">
        <v>6.0428235041340367E-6</v>
      </c>
      <c r="O58" s="27">
        <v>6.1871936373605298E-6</v>
      </c>
      <c r="P58" s="27">
        <v>3.5636944015672298E-6</v>
      </c>
      <c r="Q58" s="27">
        <v>3.5169964236857378E-6</v>
      </c>
      <c r="R58" s="27">
        <v>3.4118346339312795E-6</v>
      </c>
      <c r="S58" s="27">
        <v>3.7177082698658962E-6</v>
      </c>
      <c r="T58" s="27">
        <v>3.5065075332762639E-6</v>
      </c>
      <c r="U58" s="27">
        <v>2.2079392498086014E-6</v>
      </c>
      <c r="V58" s="27">
        <v>2.2345120315726909E-6</v>
      </c>
      <c r="W58" s="27">
        <v>2.122234835261707E-6</v>
      </c>
      <c r="X58" s="27">
        <v>2.5099830310293828E-6</v>
      </c>
      <c r="Y58" s="27">
        <v>2.5387692042411662E-6</v>
      </c>
      <c r="Z58" s="27">
        <v>2.7064100121039093E-6</v>
      </c>
      <c r="AA58" s="27">
        <v>3.1009715456589218E-6</v>
      </c>
      <c r="AB58" s="27">
        <v>2.444868366932925E-6</v>
      </c>
      <c r="AC58" s="27">
        <v>3.3919852190516552E-6</v>
      </c>
      <c r="AD58" s="27">
        <v>2.3447258124382453E-6</v>
      </c>
      <c r="AE58" s="27">
        <v>3.3542880304366974E-6</v>
      </c>
    </row>
    <row r="59" spans="1:31" x14ac:dyDescent="0.2">
      <c r="A59" s="13" t="s">
        <v>127</v>
      </c>
      <c r="B59" s="4" t="s">
        <v>128</v>
      </c>
      <c r="C59" s="27">
        <v>6.6506921808527771E-4</v>
      </c>
      <c r="D59" s="27">
        <v>9.3987808164224473E-4</v>
      </c>
      <c r="E59" s="27">
        <v>6.9337369150488629E-4</v>
      </c>
      <c r="F59" s="27">
        <v>7.0054189846075995E-4</v>
      </c>
      <c r="G59" s="27">
        <v>4.1656760243583463E-4</v>
      </c>
      <c r="H59" s="27">
        <v>3.7333368506606366E-4</v>
      </c>
      <c r="I59" s="27">
        <v>8.7690359288328517E-4</v>
      </c>
      <c r="J59" s="27">
        <v>1.0001592896173067E-3</v>
      </c>
      <c r="K59" s="27">
        <v>7.8501695765955824E-4</v>
      </c>
      <c r="L59" s="27">
        <v>6.218470578106505E-4</v>
      </c>
      <c r="M59" s="27">
        <v>4.7195350283602808E-4</v>
      </c>
      <c r="N59" s="27">
        <v>3.2910631253282787E-4</v>
      </c>
      <c r="O59" s="27">
        <v>3.7654434980500807E-4</v>
      </c>
      <c r="P59" s="27">
        <v>1.7162352412051829E-4</v>
      </c>
      <c r="Q59" s="27">
        <v>3.1488508354432108E-4</v>
      </c>
      <c r="R59" s="27">
        <v>1.6557345915184732E-4</v>
      </c>
      <c r="S59" s="27">
        <v>1.4359146475850681E-4</v>
      </c>
      <c r="T59" s="27">
        <v>1.4677892140619326E-4</v>
      </c>
      <c r="U59" s="27">
        <v>1.0888362990300018E-4</v>
      </c>
      <c r="V59" s="27">
        <v>1.1065730595682445E-4</v>
      </c>
      <c r="W59" s="27">
        <v>2.1025728806386935E-4</v>
      </c>
      <c r="X59" s="27">
        <v>2.7397802238329137E-4</v>
      </c>
      <c r="Y59" s="27">
        <v>2.456814247336934E-4</v>
      </c>
      <c r="Z59" s="27">
        <v>2.2330030598787833E-4</v>
      </c>
      <c r="AA59" s="27">
        <v>2.166555067991405E-4</v>
      </c>
      <c r="AB59" s="27">
        <v>1.2452799873475186E-4</v>
      </c>
      <c r="AC59" s="27">
        <v>1.8793405925455125E-4</v>
      </c>
      <c r="AD59" s="27">
        <v>1.4420626234296858E-4</v>
      </c>
      <c r="AE59" s="27">
        <v>3.1219547999841572E-4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4.1050867696745375E-5</v>
      </c>
      <c r="X60" s="21">
        <f t="shared" si="18"/>
        <v>4.1318831535576174E-5</v>
      </c>
      <c r="Y60" s="21">
        <f t="shared" si="18"/>
        <v>2.2117419082838088E-4</v>
      </c>
      <c r="Z60" s="21">
        <f t="shared" si="18"/>
        <v>2.6678751086969539E-4</v>
      </c>
      <c r="AA60" s="21">
        <f t="shared" si="18"/>
        <v>2.5504563061740668E-4</v>
      </c>
      <c r="AB60" s="21">
        <f t="shared" si="18"/>
        <v>2.2487995878850891E-4</v>
      </c>
      <c r="AC60" s="21">
        <f t="shared" si="18"/>
        <v>1.8939839449557991E-5</v>
      </c>
      <c r="AD60" s="21">
        <f t="shared" si="18"/>
        <v>1.4782143318338161E-5</v>
      </c>
      <c r="AE60" s="21">
        <f t="shared" si="18"/>
        <v>5.6772920929209378E-6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4.1050867696745375E-5</v>
      </c>
      <c r="X62" s="21">
        <f t="shared" si="19"/>
        <v>4.1318831535576174E-5</v>
      </c>
      <c r="Y62" s="21">
        <f t="shared" si="19"/>
        <v>2.2117419082838088E-4</v>
      </c>
      <c r="Z62" s="21">
        <f t="shared" si="19"/>
        <v>2.6678751086969539E-4</v>
      </c>
      <c r="AA62" s="21">
        <f t="shared" si="19"/>
        <v>2.5504563061740668E-4</v>
      </c>
      <c r="AB62" s="21">
        <f t="shared" si="19"/>
        <v>2.2487995878850891E-4</v>
      </c>
      <c r="AC62" s="21">
        <f t="shared" si="19"/>
        <v>1.8939839449557991E-5</v>
      </c>
      <c r="AD62" s="21">
        <f t="shared" si="19"/>
        <v>1.4782143318338161E-5</v>
      </c>
      <c r="AE62" s="21">
        <f t="shared" si="19"/>
        <v>5.6772920929209378E-6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4.1050867696745375E-5</v>
      </c>
      <c r="X63" s="27">
        <v>4.1318831535576174E-5</v>
      </c>
      <c r="Y63" s="27">
        <v>2.2117419082838088E-4</v>
      </c>
      <c r="Z63" s="27">
        <v>2.6678751086969539E-4</v>
      </c>
      <c r="AA63" s="27">
        <v>2.5504563061740668E-4</v>
      </c>
      <c r="AB63" s="27">
        <v>2.2487995878850891E-4</v>
      </c>
      <c r="AC63" s="27">
        <v>1.8939839449557991E-5</v>
      </c>
      <c r="AD63" s="27">
        <v>1.4782143318338161E-5</v>
      </c>
      <c r="AE63" s="27">
        <v>5.6772920929209378E-6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5.6780760251716297E-6</v>
      </c>
      <c r="D67" s="21">
        <f t="shared" si="20"/>
        <v>4.2729939637196043E-6</v>
      </c>
      <c r="E67" s="21">
        <f t="shared" si="20"/>
        <v>4.8086041473904525E-6</v>
      </c>
      <c r="F67" s="21">
        <f t="shared" si="20"/>
        <v>4.6921438343016834E-6</v>
      </c>
      <c r="G67" s="21">
        <f t="shared" si="20"/>
        <v>5.2517353225090677E-6</v>
      </c>
      <c r="H67" s="21">
        <f t="shared" si="20"/>
        <v>5.0470123210393017E-6</v>
      </c>
      <c r="I67" s="21">
        <f t="shared" si="20"/>
        <v>5.0658289793543021E-6</v>
      </c>
      <c r="J67" s="21">
        <f t="shared" si="20"/>
        <v>5.3360911825641003E-6</v>
      </c>
      <c r="K67" s="21">
        <f t="shared" si="20"/>
        <v>4.7730621916213807E-6</v>
      </c>
      <c r="L67" s="21">
        <f t="shared" si="20"/>
        <v>5.3799564475176882E-6</v>
      </c>
      <c r="M67" s="21">
        <f t="shared" si="20"/>
        <v>5.8355481444509193E-6</v>
      </c>
      <c r="N67" s="21">
        <f t="shared" si="20"/>
        <v>6.1837837320102261E-6</v>
      </c>
      <c r="O67" s="21">
        <f t="shared" si="20"/>
        <v>6.0788590586622272E-6</v>
      </c>
      <c r="P67" s="21">
        <f t="shared" si="20"/>
        <v>5.2093415654438429E-6</v>
      </c>
      <c r="Q67" s="21">
        <f t="shared" si="20"/>
        <v>5.0379966311597818E-6</v>
      </c>
      <c r="R67" s="21">
        <f t="shared" si="20"/>
        <v>5.4910622303671907E-6</v>
      </c>
      <c r="S67" s="21">
        <f t="shared" si="20"/>
        <v>5.2632199341174161E-6</v>
      </c>
      <c r="T67" s="21">
        <f t="shared" si="20"/>
        <v>4.9386639903973176E-6</v>
      </c>
      <c r="U67" s="21">
        <f t="shared" si="20"/>
        <v>5.0453598877917063E-6</v>
      </c>
      <c r="V67" s="21">
        <f t="shared" si="20"/>
        <v>6.0358007452695864E-6</v>
      </c>
      <c r="W67" s="21">
        <f t="shared" si="20"/>
        <v>4.6610450495644968E-6</v>
      </c>
      <c r="X67" s="21">
        <f t="shared" si="20"/>
        <v>3.7837810610642283E-6</v>
      </c>
      <c r="Y67" s="21">
        <f t="shared" si="20"/>
        <v>2.9516890400694509E-6</v>
      </c>
      <c r="Z67" s="21">
        <f t="shared" si="20"/>
        <v>2.3153614135761463E-6</v>
      </c>
      <c r="AA67" s="21">
        <f t="shared" si="20"/>
        <v>1.8955186957978754E-6</v>
      </c>
      <c r="AB67" s="21">
        <f t="shared" si="20"/>
        <v>2.4113373689708375E-6</v>
      </c>
      <c r="AC67" s="21">
        <f t="shared" si="20"/>
        <v>2.884765461724418E-6</v>
      </c>
      <c r="AD67" s="21">
        <f t="shared" si="20"/>
        <v>2.9328038829783743E-6</v>
      </c>
      <c r="AE67" s="21">
        <f t="shared" si="20"/>
        <v>2.9897064155953261E-6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5.6780760251716297E-6</v>
      </c>
      <c r="D80" s="21">
        <f t="shared" si="25"/>
        <v>4.2729939637196043E-6</v>
      </c>
      <c r="E80" s="21">
        <f t="shared" si="25"/>
        <v>4.8086041473904525E-6</v>
      </c>
      <c r="F80" s="21">
        <f t="shared" si="25"/>
        <v>4.6921438343016834E-6</v>
      </c>
      <c r="G80" s="21">
        <f t="shared" si="25"/>
        <v>5.2517353225090677E-6</v>
      </c>
      <c r="H80" s="21">
        <f t="shared" si="25"/>
        <v>5.0470123210393017E-6</v>
      </c>
      <c r="I80" s="21">
        <f t="shared" si="25"/>
        <v>5.0658289793543021E-6</v>
      </c>
      <c r="J80" s="21">
        <f t="shared" si="25"/>
        <v>5.3360911825641003E-6</v>
      </c>
      <c r="K80" s="21">
        <f t="shared" si="25"/>
        <v>4.7730621916213807E-6</v>
      </c>
      <c r="L80" s="21">
        <f t="shared" si="25"/>
        <v>5.3799564475176882E-6</v>
      </c>
      <c r="M80" s="21">
        <f t="shared" si="25"/>
        <v>5.8355481444509193E-6</v>
      </c>
      <c r="N80" s="21">
        <f t="shared" si="25"/>
        <v>6.1837837320102261E-6</v>
      </c>
      <c r="O80" s="21">
        <f t="shared" si="25"/>
        <v>6.0788590586622272E-6</v>
      </c>
      <c r="P80" s="21">
        <f t="shared" si="25"/>
        <v>5.2093415654438429E-6</v>
      </c>
      <c r="Q80" s="21">
        <f t="shared" si="25"/>
        <v>5.0379966311597818E-6</v>
      </c>
      <c r="R80" s="21">
        <f t="shared" si="25"/>
        <v>5.4910622303671907E-6</v>
      </c>
      <c r="S80" s="21">
        <f t="shared" si="25"/>
        <v>5.2632199341174161E-6</v>
      </c>
      <c r="T80" s="21">
        <f t="shared" si="25"/>
        <v>4.9386639903973176E-6</v>
      </c>
      <c r="U80" s="21">
        <f t="shared" si="25"/>
        <v>5.0453598877917063E-6</v>
      </c>
      <c r="V80" s="21">
        <f t="shared" si="25"/>
        <v>6.0358007452695864E-6</v>
      </c>
      <c r="W80" s="21">
        <f t="shared" si="25"/>
        <v>4.6610450495644968E-6</v>
      </c>
      <c r="X80" s="21">
        <f t="shared" si="25"/>
        <v>3.7837810610642283E-6</v>
      </c>
      <c r="Y80" s="21">
        <f t="shared" si="25"/>
        <v>2.9516890400694509E-6</v>
      </c>
      <c r="Z80" s="21">
        <f t="shared" si="25"/>
        <v>2.3153614135761463E-6</v>
      </c>
      <c r="AA80" s="21">
        <f t="shared" si="25"/>
        <v>1.8955186957978754E-6</v>
      </c>
      <c r="AB80" s="21">
        <f t="shared" si="25"/>
        <v>2.4113373689708375E-6</v>
      </c>
      <c r="AC80" s="21">
        <f t="shared" si="25"/>
        <v>2.884765461724418E-6</v>
      </c>
      <c r="AD80" s="21">
        <f t="shared" si="25"/>
        <v>2.9328038829783743E-6</v>
      </c>
      <c r="AE80" s="21">
        <f t="shared" si="25"/>
        <v>2.9897064155953261E-6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4.1452537322364357E-8</v>
      </c>
      <c r="D81" s="21">
        <f t="shared" si="26"/>
        <v>3.791396371960438E-8</v>
      </c>
      <c r="E81" s="21">
        <f t="shared" si="26"/>
        <v>3.0994147390452539E-8</v>
      </c>
      <c r="F81" s="21">
        <f t="shared" si="26"/>
        <v>2.9253834301683816E-8</v>
      </c>
      <c r="G81" s="21">
        <f t="shared" si="26"/>
        <v>2.9585322509068337E-8</v>
      </c>
      <c r="H81" s="21">
        <f t="shared" si="26"/>
        <v>2.0842321039301643E-8</v>
      </c>
      <c r="I81" s="21">
        <f t="shared" si="26"/>
        <v>1.8148979354302423E-8</v>
      </c>
      <c r="J81" s="21">
        <f t="shared" si="26"/>
        <v>1.3561182564100676E-8</v>
      </c>
      <c r="K81" s="21">
        <f t="shared" si="26"/>
        <v>1.2182191621381078E-8</v>
      </c>
      <c r="L81" s="21">
        <f t="shared" si="26"/>
        <v>1.2016447517688818E-8</v>
      </c>
      <c r="M81" s="21">
        <f t="shared" si="26"/>
        <v>1.3508144450919156E-8</v>
      </c>
      <c r="N81" s="21">
        <f t="shared" si="26"/>
        <v>1.2803732010227052E-8</v>
      </c>
      <c r="O81" s="21">
        <f t="shared" si="26"/>
        <v>1.0649058662227678E-8</v>
      </c>
      <c r="P81" s="21">
        <f t="shared" si="26"/>
        <v>8.7015654438436276E-9</v>
      </c>
      <c r="Q81" s="21">
        <f t="shared" si="26"/>
        <v>8.5475511597829889E-9</v>
      </c>
      <c r="R81" s="21">
        <f t="shared" si="26"/>
        <v>8.4213503671905599E-9</v>
      </c>
      <c r="S81" s="21">
        <f t="shared" si="26"/>
        <v>7.9373641174168177E-9</v>
      </c>
      <c r="T81" s="21">
        <f t="shared" si="26"/>
        <v>5.0685856305537787E-9</v>
      </c>
      <c r="U81" s="21">
        <f t="shared" si="26"/>
        <v>6.2029173243059184E-9</v>
      </c>
      <c r="V81" s="21">
        <f t="shared" si="26"/>
        <v>5.6062998809142503E-9</v>
      </c>
      <c r="W81" s="21">
        <f t="shared" si="26"/>
        <v>4.9725245644970466E-9</v>
      </c>
      <c r="X81" s="21">
        <f t="shared" si="26"/>
        <v>4.065653636070507E-9</v>
      </c>
      <c r="Y81" s="21">
        <f t="shared" si="26"/>
        <v>8.0491245507437948E-9</v>
      </c>
      <c r="Z81" s="21">
        <f t="shared" si="26"/>
        <v>8.1763118163936841E-9</v>
      </c>
      <c r="AA81" s="21">
        <f t="shared" si="26"/>
        <v>7.066103782275758E-9</v>
      </c>
      <c r="AB81" s="21">
        <f t="shared" si="26"/>
        <v>5.8431477822758122E-9</v>
      </c>
      <c r="AC81" s="21">
        <f t="shared" si="26"/>
        <v>5.6692947344609174E-9</v>
      </c>
      <c r="AD81" s="21">
        <f t="shared" si="26"/>
        <v>3.601770843291427E-9</v>
      </c>
      <c r="AE81" s="21">
        <f t="shared" si="26"/>
        <v>3.4319464430174062E-9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4.1452537322364357E-8</v>
      </c>
      <c r="D83" s="27">
        <v>3.791396371960438E-8</v>
      </c>
      <c r="E83" s="27">
        <v>3.0994147390452539E-8</v>
      </c>
      <c r="F83" s="27">
        <v>2.9253834301683816E-8</v>
      </c>
      <c r="G83" s="27">
        <v>2.9585322509068337E-8</v>
      </c>
      <c r="H83" s="27">
        <v>2.0842321039301643E-8</v>
      </c>
      <c r="I83" s="27">
        <v>1.8148979354302423E-8</v>
      </c>
      <c r="J83" s="27">
        <v>1.3561182564100676E-8</v>
      </c>
      <c r="K83" s="27">
        <v>1.2182191621381078E-8</v>
      </c>
      <c r="L83" s="27">
        <v>1.2016447517688818E-8</v>
      </c>
      <c r="M83" s="27">
        <v>1.3508144450919156E-8</v>
      </c>
      <c r="N83" s="27">
        <v>1.2803732010227052E-8</v>
      </c>
      <c r="O83" s="27">
        <v>1.0649058662227678E-8</v>
      </c>
      <c r="P83" s="27">
        <v>8.7015654438436276E-9</v>
      </c>
      <c r="Q83" s="27">
        <v>8.5475511597829889E-9</v>
      </c>
      <c r="R83" s="27">
        <v>8.4213503671905599E-9</v>
      </c>
      <c r="S83" s="27">
        <v>7.9373641174168177E-9</v>
      </c>
      <c r="T83" s="27">
        <v>5.0685856305537787E-9</v>
      </c>
      <c r="U83" s="27">
        <v>6.2029173243059184E-9</v>
      </c>
      <c r="V83" s="27">
        <v>5.6062998809142503E-9</v>
      </c>
      <c r="W83" s="27">
        <v>4.9725245644970466E-9</v>
      </c>
      <c r="X83" s="27">
        <v>4.065653636070507E-9</v>
      </c>
      <c r="Y83" s="27">
        <v>8.0491245507437948E-9</v>
      </c>
      <c r="Z83" s="27">
        <v>8.1763118163936841E-9</v>
      </c>
      <c r="AA83" s="27">
        <v>7.066103782275758E-9</v>
      </c>
      <c r="AB83" s="27">
        <v>5.8431477822758122E-9</v>
      </c>
      <c r="AC83" s="27">
        <v>5.6692947344609174E-9</v>
      </c>
      <c r="AD83" s="27">
        <v>3.601770843291427E-9</v>
      </c>
      <c r="AE83" s="27">
        <v>3.4319464430174062E-9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5.6366234878492654E-6</v>
      </c>
      <c r="D91" s="21">
        <f t="shared" si="28"/>
        <v>4.2350799999999998E-6</v>
      </c>
      <c r="E91" s="21">
        <f t="shared" si="28"/>
        <v>4.7776099999999996E-6</v>
      </c>
      <c r="F91" s="21">
        <f t="shared" si="28"/>
        <v>4.66289E-6</v>
      </c>
      <c r="G91" s="21">
        <f t="shared" si="28"/>
        <v>5.2221499999999996E-6</v>
      </c>
      <c r="H91" s="21">
        <f t="shared" si="28"/>
        <v>5.0261699999999999E-6</v>
      </c>
      <c r="I91" s="21">
        <f t="shared" si="28"/>
        <v>5.0476799999999994E-6</v>
      </c>
      <c r="J91" s="21">
        <f t="shared" si="28"/>
        <v>5.3225299999999998E-6</v>
      </c>
      <c r="K91" s="21">
        <f t="shared" si="28"/>
        <v>4.7608799999999999E-6</v>
      </c>
      <c r="L91" s="21">
        <f t="shared" si="28"/>
        <v>5.3679399999999993E-6</v>
      </c>
      <c r="M91" s="21">
        <f t="shared" si="28"/>
        <v>5.8220399999999997E-6</v>
      </c>
      <c r="N91" s="21">
        <f t="shared" si="28"/>
        <v>6.1709799999999993E-6</v>
      </c>
      <c r="O91" s="21">
        <f t="shared" si="28"/>
        <v>6.0682099999999996E-6</v>
      </c>
      <c r="P91" s="21">
        <f t="shared" si="28"/>
        <v>5.2006399999999992E-6</v>
      </c>
      <c r="Q91" s="21">
        <f t="shared" si="28"/>
        <v>5.029449079999999E-6</v>
      </c>
      <c r="R91" s="21">
        <f t="shared" si="28"/>
        <v>5.4826408799999999E-6</v>
      </c>
      <c r="S91" s="21">
        <f t="shared" si="28"/>
        <v>5.2552825699999996E-6</v>
      </c>
      <c r="T91" s="21">
        <f t="shared" si="28"/>
        <v>4.9335954047667642E-6</v>
      </c>
      <c r="U91" s="21">
        <f t="shared" si="28"/>
        <v>5.0391569704674008E-6</v>
      </c>
      <c r="V91" s="21">
        <f t="shared" si="28"/>
        <v>6.0301944453886725E-6</v>
      </c>
      <c r="W91" s="21">
        <f t="shared" si="28"/>
        <v>4.6560725249999995E-6</v>
      </c>
      <c r="X91" s="21">
        <f t="shared" si="28"/>
        <v>3.7797154074281579E-6</v>
      </c>
      <c r="Y91" s="21">
        <f t="shared" si="28"/>
        <v>2.943639915518707E-6</v>
      </c>
      <c r="Z91" s="21">
        <f t="shared" si="28"/>
        <v>2.3071851017597527E-6</v>
      </c>
      <c r="AA91" s="21">
        <f t="shared" si="28"/>
        <v>1.8884525920155998E-6</v>
      </c>
      <c r="AB91" s="21">
        <f t="shared" si="28"/>
        <v>2.4054942211885616E-6</v>
      </c>
      <c r="AC91" s="21">
        <f t="shared" si="28"/>
        <v>2.879096166989957E-6</v>
      </c>
      <c r="AD91" s="21">
        <f t="shared" si="28"/>
        <v>2.929202112135083E-6</v>
      </c>
      <c r="AE91" s="21">
        <f t="shared" si="28"/>
        <v>2.9862744691523085E-6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5.6366234878492654E-6</v>
      </c>
      <c r="D93" s="27">
        <v>4.2350799999999998E-6</v>
      </c>
      <c r="E93" s="27">
        <v>4.7776099999999996E-6</v>
      </c>
      <c r="F93" s="27">
        <v>4.66289E-6</v>
      </c>
      <c r="G93" s="27">
        <v>5.2221499999999996E-6</v>
      </c>
      <c r="H93" s="27">
        <v>5.0261699999999999E-6</v>
      </c>
      <c r="I93" s="27">
        <v>5.0476799999999994E-6</v>
      </c>
      <c r="J93" s="27">
        <v>5.3225299999999998E-6</v>
      </c>
      <c r="K93" s="27">
        <v>4.7608799999999999E-6</v>
      </c>
      <c r="L93" s="27">
        <v>5.3679399999999993E-6</v>
      </c>
      <c r="M93" s="27">
        <v>5.8220399999999997E-6</v>
      </c>
      <c r="N93" s="27">
        <v>6.1709799999999993E-6</v>
      </c>
      <c r="O93" s="27">
        <v>6.0682099999999996E-6</v>
      </c>
      <c r="P93" s="27">
        <v>5.2006399999999992E-6</v>
      </c>
      <c r="Q93" s="27">
        <v>5.029449079999999E-6</v>
      </c>
      <c r="R93" s="27">
        <v>5.4826408799999999E-6</v>
      </c>
      <c r="S93" s="27">
        <v>5.2552825699999996E-6</v>
      </c>
      <c r="T93" s="27">
        <v>4.9335954047667642E-6</v>
      </c>
      <c r="U93" s="27">
        <v>5.0391569704674008E-6</v>
      </c>
      <c r="V93" s="27">
        <v>6.0301944453886725E-6</v>
      </c>
      <c r="W93" s="27">
        <v>4.6560725249999995E-6</v>
      </c>
      <c r="X93" s="27">
        <v>3.7797154074281579E-6</v>
      </c>
      <c r="Y93" s="27">
        <v>2.943639915518707E-6</v>
      </c>
      <c r="Z93" s="27">
        <v>2.3071851017597527E-6</v>
      </c>
      <c r="AA93" s="27">
        <v>1.8884525920155998E-6</v>
      </c>
      <c r="AB93" s="27">
        <v>2.4054942211885616E-6</v>
      </c>
      <c r="AC93" s="27">
        <v>2.879096166989957E-6</v>
      </c>
      <c r="AD93" s="27">
        <v>2.929202112135083E-6</v>
      </c>
      <c r="AE93" s="27">
        <v>2.9862744691523085E-6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2.0830083725019849E-5</v>
      </c>
      <c r="D111" s="21">
        <f t="shared" si="33"/>
        <v>2.0830083725019853E-5</v>
      </c>
      <c r="E111" s="21">
        <f t="shared" si="33"/>
        <v>2.0830083725019849E-5</v>
      </c>
      <c r="F111" s="21">
        <f t="shared" si="33"/>
        <v>2.0830083725019843E-5</v>
      </c>
      <c r="G111" s="21">
        <f t="shared" si="33"/>
        <v>2.0830083725019846E-5</v>
      </c>
      <c r="H111" s="21">
        <f t="shared" si="33"/>
        <v>2.0830083725019843E-5</v>
      </c>
      <c r="I111" s="21">
        <f t="shared" si="33"/>
        <v>2.0830083725019843E-5</v>
      </c>
      <c r="J111" s="21">
        <f t="shared" si="33"/>
        <v>2.0830083725019839E-5</v>
      </c>
      <c r="K111" s="21">
        <f t="shared" si="33"/>
        <v>2.0830083725019843E-5</v>
      </c>
      <c r="L111" s="21">
        <f t="shared" si="33"/>
        <v>2.0830083725019843E-5</v>
      </c>
      <c r="M111" s="21">
        <f t="shared" si="33"/>
        <v>2.0830083725019843E-5</v>
      </c>
      <c r="N111" s="21">
        <f t="shared" si="33"/>
        <v>2.0830083725019843E-5</v>
      </c>
      <c r="O111" s="21">
        <f t="shared" si="33"/>
        <v>2.0830083725019843E-5</v>
      </c>
      <c r="P111" s="21">
        <f t="shared" si="33"/>
        <v>2.0727945330282729E-5</v>
      </c>
      <c r="Q111" s="21">
        <f t="shared" si="33"/>
        <v>2.0629942763649078E-5</v>
      </c>
      <c r="R111" s="21">
        <f t="shared" si="33"/>
        <v>2.0546580912173839E-5</v>
      </c>
      <c r="S111" s="21">
        <f t="shared" si="33"/>
        <v>2.0474041844701936E-5</v>
      </c>
      <c r="T111" s="21">
        <f t="shared" si="33"/>
        <v>2.0404548230205183E-5</v>
      </c>
      <c r="U111" s="21">
        <f t="shared" si="33"/>
        <v>2.0346783946733668E-5</v>
      </c>
      <c r="V111" s="21">
        <f t="shared" si="33"/>
        <v>2.0290741164140285E-5</v>
      </c>
      <c r="W111" s="21">
        <f t="shared" si="33"/>
        <v>2.0239231086592953E-5</v>
      </c>
      <c r="X111" s="21">
        <f t="shared" si="33"/>
        <v>2.0193599764763703E-5</v>
      </c>
      <c r="Y111" s="21">
        <f t="shared" si="33"/>
        <v>1.6810772436356302E-5</v>
      </c>
      <c r="Z111" s="21">
        <f t="shared" si="33"/>
        <v>1.344559462296921E-5</v>
      </c>
      <c r="AA111" s="21">
        <f t="shared" si="33"/>
        <v>1.4272008581695353E-5</v>
      </c>
      <c r="AB111" s="21">
        <f t="shared" si="33"/>
        <v>1.5102723206226422E-5</v>
      </c>
      <c r="AC111" s="21">
        <f t="shared" si="33"/>
        <v>1.2201433559086174E-5</v>
      </c>
      <c r="AD111" s="21">
        <f t="shared" si="33"/>
        <v>9.9214238428133722E-6</v>
      </c>
      <c r="AE111" s="21">
        <f t="shared" si="33"/>
        <v>7.6472960322802354E-6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2.0830083725019849E-5</v>
      </c>
      <c r="D173" s="21">
        <f t="shared" ref="D173:AE173" si="39">+D182</f>
        <v>2.0830083725019853E-5</v>
      </c>
      <c r="E173" s="21">
        <f t="shared" si="39"/>
        <v>2.0830083725019849E-5</v>
      </c>
      <c r="F173" s="21">
        <f t="shared" si="39"/>
        <v>2.0830083725019843E-5</v>
      </c>
      <c r="G173" s="21">
        <f t="shared" si="39"/>
        <v>2.0830083725019846E-5</v>
      </c>
      <c r="H173" s="21">
        <f t="shared" si="39"/>
        <v>2.0830083725019843E-5</v>
      </c>
      <c r="I173" s="21">
        <f t="shared" si="39"/>
        <v>2.0830083725019843E-5</v>
      </c>
      <c r="J173" s="21">
        <f t="shared" si="39"/>
        <v>2.0830083725019839E-5</v>
      </c>
      <c r="K173" s="21">
        <f t="shared" si="39"/>
        <v>2.0830083725019843E-5</v>
      </c>
      <c r="L173" s="21">
        <f t="shared" si="39"/>
        <v>2.0830083725019843E-5</v>
      </c>
      <c r="M173" s="21">
        <f t="shared" si="39"/>
        <v>2.0830083725019843E-5</v>
      </c>
      <c r="N173" s="21">
        <f t="shared" si="39"/>
        <v>2.0830083725019843E-5</v>
      </c>
      <c r="O173" s="21">
        <f t="shared" si="39"/>
        <v>2.0830083725019843E-5</v>
      </c>
      <c r="P173" s="21">
        <f t="shared" si="39"/>
        <v>2.0727945330282729E-5</v>
      </c>
      <c r="Q173" s="21">
        <f t="shared" si="39"/>
        <v>2.0629942763649078E-5</v>
      </c>
      <c r="R173" s="21">
        <f t="shared" si="39"/>
        <v>2.0546580912173839E-5</v>
      </c>
      <c r="S173" s="21">
        <f t="shared" si="39"/>
        <v>2.0474041844701936E-5</v>
      </c>
      <c r="T173" s="21">
        <f t="shared" si="39"/>
        <v>2.0404548230205183E-5</v>
      </c>
      <c r="U173" s="21">
        <f t="shared" si="39"/>
        <v>2.0346783946733668E-5</v>
      </c>
      <c r="V173" s="21">
        <f t="shared" si="39"/>
        <v>2.0290741164140285E-5</v>
      </c>
      <c r="W173" s="21">
        <f t="shared" si="39"/>
        <v>2.0239231086592953E-5</v>
      </c>
      <c r="X173" s="21">
        <f t="shared" si="39"/>
        <v>2.0193599764763703E-5</v>
      </c>
      <c r="Y173" s="21">
        <f t="shared" si="39"/>
        <v>1.6810772436356302E-5</v>
      </c>
      <c r="Z173" s="21">
        <f t="shared" si="39"/>
        <v>1.344559462296921E-5</v>
      </c>
      <c r="AA173" s="21">
        <f t="shared" si="39"/>
        <v>1.4272008581695353E-5</v>
      </c>
      <c r="AB173" s="21">
        <f t="shared" si="39"/>
        <v>1.5102723206226422E-5</v>
      </c>
      <c r="AC173" s="21">
        <f t="shared" si="39"/>
        <v>1.2201433559086174E-5</v>
      </c>
      <c r="AD173" s="21">
        <f t="shared" si="39"/>
        <v>9.9214238428133722E-6</v>
      </c>
      <c r="AE173" s="21">
        <f t="shared" si="39"/>
        <v>7.6472960322802354E-6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2.0830083725019849E-5</v>
      </c>
      <c r="D182" s="21">
        <f t="shared" ref="D182:AE182" si="40">+D183+D184+D185</f>
        <v>2.0830083725019853E-5</v>
      </c>
      <c r="E182" s="21">
        <f t="shared" si="40"/>
        <v>2.0830083725019849E-5</v>
      </c>
      <c r="F182" s="21">
        <f t="shared" si="40"/>
        <v>2.0830083725019843E-5</v>
      </c>
      <c r="G182" s="21">
        <f t="shared" si="40"/>
        <v>2.0830083725019846E-5</v>
      </c>
      <c r="H182" s="21">
        <f t="shared" si="40"/>
        <v>2.0830083725019843E-5</v>
      </c>
      <c r="I182" s="21">
        <f t="shared" si="40"/>
        <v>2.0830083725019843E-5</v>
      </c>
      <c r="J182" s="21">
        <f t="shared" si="40"/>
        <v>2.0830083725019839E-5</v>
      </c>
      <c r="K182" s="21">
        <f t="shared" si="40"/>
        <v>2.0830083725019843E-5</v>
      </c>
      <c r="L182" s="21">
        <f t="shared" si="40"/>
        <v>2.0830083725019843E-5</v>
      </c>
      <c r="M182" s="21">
        <f t="shared" si="40"/>
        <v>2.0830083725019843E-5</v>
      </c>
      <c r="N182" s="21">
        <f t="shared" si="40"/>
        <v>2.0830083725019843E-5</v>
      </c>
      <c r="O182" s="21">
        <f t="shared" si="40"/>
        <v>2.0830083725019843E-5</v>
      </c>
      <c r="P182" s="21">
        <f t="shared" si="40"/>
        <v>2.0727945330282729E-5</v>
      </c>
      <c r="Q182" s="21">
        <f t="shared" si="40"/>
        <v>2.0629942763649078E-5</v>
      </c>
      <c r="R182" s="21">
        <f t="shared" si="40"/>
        <v>2.0546580912173839E-5</v>
      </c>
      <c r="S182" s="21">
        <f t="shared" si="40"/>
        <v>2.0474041844701936E-5</v>
      </c>
      <c r="T182" s="21">
        <f t="shared" si="40"/>
        <v>2.0404548230205183E-5</v>
      </c>
      <c r="U182" s="21">
        <f t="shared" si="40"/>
        <v>2.0346783946733668E-5</v>
      </c>
      <c r="V182" s="21">
        <f t="shared" si="40"/>
        <v>2.0290741164140285E-5</v>
      </c>
      <c r="W182" s="21">
        <f t="shared" si="40"/>
        <v>2.0239231086592953E-5</v>
      </c>
      <c r="X182" s="21">
        <f t="shared" si="40"/>
        <v>2.0193599764763703E-5</v>
      </c>
      <c r="Y182" s="21">
        <f t="shared" si="40"/>
        <v>1.6810772436356302E-5</v>
      </c>
      <c r="Z182" s="21">
        <f t="shared" si="40"/>
        <v>1.344559462296921E-5</v>
      </c>
      <c r="AA182" s="21">
        <f t="shared" si="40"/>
        <v>1.4272008581695353E-5</v>
      </c>
      <c r="AB182" s="21">
        <f t="shared" si="40"/>
        <v>1.5102723206226422E-5</v>
      </c>
      <c r="AC182" s="21">
        <f t="shared" si="40"/>
        <v>1.2201433559086174E-5</v>
      </c>
      <c r="AD182" s="21">
        <f t="shared" si="40"/>
        <v>9.9214238428133722E-6</v>
      </c>
      <c r="AE182" s="21">
        <f t="shared" si="40"/>
        <v>7.6472960322802354E-6</v>
      </c>
    </row>
    <row r="183" spans="1:31" x14ac:dyDescent="0.2">
      <c r="A183" s="13" t="s">
        <v>377</v>
      </c>
      <c r="B183" s="4" t="s">
        <v>378</v>
      </c>
      <c r="C183" s="27">
        <v>2.0830083725019849E-5</v>
      </c>
      <c r="D183" s="27">
        <v>2.0830083725019853E-5</v>
      </c>
      <c r="E183" s="27">
        <v>2.0830083725019849E-5</v>
      </c>
      <c r="F183" s="27">
        <v>2.0830083725019843E-5</v>
      </c>
      <c r="G183" s="27">
        <v>2.0830083725019846E-5</v>
      </c>
      <c r="H183" s="27">
        <v>2.0830083725019843E-5</v>
      </c>
      <c r="I183" s="27">
        <v>2.0830083725019843E-5</v>
      </c>
      <c r="J183" s="27">
        <v>2.0830083725019839E-5</v>
      </c>
      <c r="K183" s="27">
        <v>2.0830083725019843E-5</v>
      </c>
      <c r="L183" s="27">
        <v>2.0830083725019843E-5</v>
      </c>
      <c r="M183" s="27">
        <v>2.0830083725019843E-5</v>
      </c>
      <c r="N183" s="27">
        <v>2.0830083725019843E-5</v>
      </c>
      <c r="O183" s="27">
        <v>2.0830083725019843E-5</v>
      </c>
      <c r="P183" s="27">
        <v>2.0727945330282729E-5</v>
      </c>
      <c r="Q183" s="27">
        <v>2.0629942763649078E-5</v>
      </c>
      <c r="R183" s="27">
        <v>2.0546580912173839E-5</v>
      </c>
      <c r="S183" s="27">
        <v>2.0474041844701936E-5</v>
      </c>
      <c r="T183" s="27">
        <v>2.0404548230205183E-5</v>
      </c>
      <c r="U183" s="27">
        <v>2.0346783946733668E-5</v>
      </c>
      <c r="V183" s="27">
        <v>2.0290741164140285E-5</v>
      </c>
      <c r="W183" s="27">
        <v>2.0239231086592953E-5</v>
      </c>
      <c r="X183" s="27">
        <v>2.0193599764763703E-5</v>
      </c>
      <c r="Y183" s="27">
        <v>1.6810772436356302E-5</v>
      </c>
      <c r="Z183" s="27">
        <v>1.344559462296921E-5</v>
      </c>
      <c r="AA183" s="27">
        <v>1.4272008581695353E-5</v>
      </c>
      <c r="AB183" s="27">
        <v>1.5102723206226422E-5</v>
      </c>
      <c r="AC183" s="27">
        <v>1.2201433559086174E-5</v>
      </c>
      <c r="AD183" s="27">
        <v>9.9214238428133722E-6</v>
      </c>
      <c r="AE183" s="27">
        <v>7.6472960322802354E-6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0.54120117430849712</v>
      </c>
      <c r="D191" s="28">
        <f t="shared" si="41"/>
        <v>0.53567488668425067</v>
      </c>
      <c r="E191" s="28">
        <f t="shared" si="41"/>
        <v>0.54139669308198912</v>
      </c>
      <c r="F191" s="28">
        <f t="shared" si="41"/>
        <v>0.55124038755732496</v>
      </c>
      <c r="G191" s="28">
        <f t="shared" si="41"/>
        <v>0.5579688691907736</v>
      </c>
      <c r="H191" s="28">
        <f t="shared" si="41"/>
        <v>0.55601014170295326</v>
      </c>
      <c r="I191" s="28">
        <f t="shared" si="41"/>
        <v>0.52503323136240243</v>
      </c>
      <c r="J191" s="28">
        <f t="shared" si="41"/>
        <v>0.54364396437457208</v>
      </c>
      <c r="K191" s="28">
        <f t="shared" si="41"/>
        <v>0.54376644418509268</v>
      </c>
      <c r="L191" s="28">
        <f t="shared" si="41"/>
        <v>0.54586762794131916</v>
      </c>
      <c r="M191" s="28">
        <f t="shared" si="41"/>
        <v>0.54398748468741176</v>
      </c>
      <c r="N191" s="28">
        <f t="shared" si="41"/>
        <v>0.54570641853243596</v>
      </c>
      <c r="O191" s="28">
        <f t="shared" si="41"/>
        <v>0.5477885278839405</v>
      </c>
      <c r="P191" s="28">
        <f t="shared" si="41"/>
        <v>0.54571204312051347</v>
      </c>
      <c r="Q191" s="28">
        <f t="shared" si="41"/>
        <v>0.55055446698220856</v>
      </c>
      <c r="R191" s="28">
        <f t="shared" si="41"/>
        <v>0.54825000037333649</v>
      </c>
      <c r="S191" s="28">
        <f t="shared" si="41"/>
        <v>0.55011595262908319</v>
      </c>
      <c r="T191" s="28">
        <f t="shared" si="41"/>
        <v>0.55337164411408046</v>
      </c>
      <c r="U191" s="28">
        <f t="shared" si="41"/>
        <v>0.53269589367745596</v>
      </c>
      <c r="V191" s="28">
        <f t="shared" si="41"/>
        <v>0.51099114157254022</v>
      </c>
      <c r="W191" s="28">
        <f t="shared" si="41"/>
        <v>0.4880224190007118</v>
      </c>
      <c r="X191" s="28">
        <f t="shared" si="41"/>
        <v>0.4682263352249097</v>
      </c>
      <c r="Y191" s="28">
        <f t="shared" si="41"/>
        <v>0.46123384936789069</v>
      </c>
      <c r="Z191" s="28">
        <f t="shared" si="41"/>
        <v>0.45866803387787092</v>
      </c>
      <c r="AA191" s="28">
        <f t="shared" si="41"/>
        <v>0.44360803267848831</v>
      </c>
      <c r="AB191" s="28">
        <f t="shared" si="41"/>
        <v>0.4274968554134857</v>
      </c>
      <c r="AC191" s="28">
        <f t="shared" si="41"/>
        <v>0.41772524399230943</v>
      </c>
      <c r="AD191" s="28">
        <f t="shared" si="41"/>
        <v>0.40846470618925229</v>
      </c>
      <c r="AE191" s="28">
        <f t="shared" si="41"/>
        <v>0.39924262457058868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5.7137529963719206E-4</v>
      </c>
      <c r="D216" s="21">
        <f t="shared" si="48"/>
        <v>5.3671382153213255E-4</v>
      </c>
      <c r="E216" s="21">
        <f t="shared" si="48"/>
        <v>4.9312355146356854E-4</v>
      </c>
      <c r="F216" s="21">
        <f t="shared" si="48"/>
        <v>4.497574800949594E-4</v>
      </c>
      <c r="G216" s="21">
        <f t="shared" si="48"/>
        <v>4.1411519094326928E-4</v>
      </c>
      <c r="H216" s="21">
        <f t="shared" si="48"/>
        <v>3.865877650231294E-4</v>
      </c>
      <c r="I216" s="21">
        <f t="shared" si="48"/>
        <v>3.5413061223903196E-4</v>
      </c>
      <c r="J216" s="21">
        <f t="shared" si="48"/>
        <v>3.2638675887799654E-4</v>
      </c>
      <c r="K216" s="21">
        <f t="shared" si="48"/>
        <v>3.2482542341133648E-4</v>
      </c>
      <c r="L216" s="21">
        <f t="shared" si="48"/>
        <v>3.2732784320361238E-4</v>
      </c>
      <c r="M216" s="21">
        <f t="shared" si="48"/>
        <v>3.1380688797460083E-4</v>
      </c>
      <c r="N216" s="21">
        <f t="shared" si="48"/>
        <v>4.5004844857555857E-4</v>
      </c>
      <c r="O216" s="21">
        <f t="shared" si="48"/>
        <v>4.4020414639565653E-4</v>
      </c>
      <c r="P216" s="21">
        <f t="shared" si="48"/>
        <v>4.0569468323911812E-4</v>
      </c>
      <c r="Q216" s="21">
        <f t="shared" si="48"/>
        <v>4.0135317256281399E-4</v>
      </c>
      <c r="R216" s="21">
        <f t="shared" si="48"/>
        <v>4.0578098614215709E-4</v>
      </c>
      <c r="S216" s="21">
        <f t="shared" si="48"/>
        <v>4.0646166486350805E-4</v>
      </c>
      <c r="T216" s="21">
        <f t="shared" si="48"/>
        <v>3.7886561211703304E-4</v>
      </c>
      <c r="U216" s="21">
        <f t="shared" si="48"/>
        <v>3.676676748736638E-4</v>
      </c>
      <c r="V216" s="21">
        <f t="shared" si="48"/>
        <v>3.5627155512381667E-4</v>
      </c>
      <c r="W216" s="21">
        <f t="shared" si="48"/>
        <v>3.5471319951464904E-4</v>
      </c>
      <c r="X216" s="21">
        <f t="shared" si="48"/>
        <v>3.5971046530854962E-4</v>
      </c>
      <c r="Y216" s="21">
        <f t="shared" si="48"/>
        <v>3.7705021052478102E-4</v>
      </c>
      <c r="Z216" s="21">
        <f t="shared" si="48"/>
        <v>3.5910272988133265E-4</v>
      </c>
      <c r="AA216" s="21">
        <f t="shared" si="48"/>
        <v>3.4456478174327846E-4</v>
      </c>
      <c r="AB216" s="21">
        <f t="shared" si="48"/>
        <v>3.6151050751775341E-4</v>
      </c>
      <c r="AC216" s="21">
        <f t="shared" si="48"/>
        <v>3.6432280355379939E-4</v>
      </c>
      <c r="AD216" s="21">
        <f t="shared" si="48"/>
        <v>3.5998130116733965E-4</v>
      </c>
      <c r="AE216" s="21">
        <f t="shared" si="48"/>
        <v>3.650407065076618E-4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0</v>
      </c>
      <c r="D217" s="21">
        <f t="shared" si="49"/>
        <v>0</v>
      </c>
      <c r="E217" s="21">
        <f t="shared" si="49"/>
        <v>0</v>
      </c>
      <c r="F217" s="21">
        <f t="shared" si="49"/>
        <v>0</v>
      </c>
      <c r="G217" s="21">
        <f t="shared" si="49"/>
        <v>0</v>
      </c>
      <c r="H217" s="21">
        <f t="shared" si="49"/>
        <v>0</v>
      </c>
      <c r="I217" s="21">
        <f t="shared" si="49"/>
        <v>0</v>
      </c>
      <c r="J217" s="21">
        <f t="shared" si="49"/>
        <v>0</v>
      </c>
      <c r="K217" s="21">
        <f t="shared" si="49"/>
        <v>4.5378571252747279E-6</v>
      </c>
      <c r="L217" s="21">
        <f t="shared" si="49"/>
        <v>9.1001113318681385E-6</v>
      </c>
      <c r="M217" s="21">
        <f t="shared" si="49"/>
        <v>1.3686762619780232E-5</v>
      </c>
      <c r="N217" s="21">
        <f t="shared" si="49"/>
        <v>1.8297810989011008E-5</v>
      </c>
      <c r="O217" s="21">
        <f t="shared" si="49"/>
        <v>2.2933256439560463E-5</v>
      </c>
      <c r="P217" s="21">
        <f t="shared" si="49"/>
        <v>2.7593098971428595E-5</v>
      </c>
      <c r="Q217" s="21">
        <f t="shared" si="49"/>
        <v>3.2277338584615426E-5</v>
      </c>
      <c r="R217" s="21">
        <f t="shared" si="49"/>
        <v>3.6985975279120924E-5</v>
      </c>
      <c r="S217" s="21">
        <f t="shared" si="49"/>
        <v>4.1719009054945112E-5</v>
      </c>
      <c r="T217" s="21">
        <f t="shared" si="49"/>
        <v>4.6476439912087986E-5</v>
      </c>
      <c r="U217" s="21">
        <f t="shared" si="49"/>
        <v>4.5626005034282575E-5</v>
      </c>
      <c r="V217" s="21">
        <f t="shared" si="49"/>
        <v>4.4770478950799709E-5</v>
      </c>
      <c r="W217" s="21">
        <f t="shared" si="49"/>
        <v>4.3909861661639354E-5</v>
      </c>
      <c r="X217" s="21">
        <f t="shared" si="49"/>
        <v>4.3044153166801524E-5</v>
      </c>
      <c r="Y217" s="21">
        <f t="shared" si="49"/>
        <v>4.196570269062276E-5</v>
      </c>
      <c r="Z217" s="21">
        <f t="shared" si="49"/>
        <v>4.0881085098011785E-5</v>
      </c>
      <c r="AA217" s="21">
        <f t="shared" si="49"/>
        <v>4.0986823483485879E-5</v>
      </c>
      <c r="AB217" s="21">
        <f t="shared" si="49"/>
        <v>4.1092562397344859E-5</v>
      </c>
      <c r="AC217" s="21">
        <f t="shared" si="49"/>
        <v>3.7947460269890439E-5</v>
      </c>
      <c r="AD217" s="21">
        <f t="shared" si="49"/>
        <v>3.4696721735244975E-5</v>
      </c>
      <c r="AE217" s="21">
        <f t="shared" si="49"/>
        <v>3.144598320059953E-5</v>
      </c>
    </row>
    <row r="218" spans="1:31" x14ac:dyDescent="0.2">
      <c r="A218" s="80" t="s">
        <v>442</v>
      </c>
      <c r="B218" s="4" t="s">
        <v>397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4.5378571252747279E-6</v>
      </c>
      <c r="L218" s="27">
        <v>9.1001113318681385E-6</v>
      </c>
      <c r="M218" s="27">
        <v>1.3686762619780232E-5</v>
      </c>
      <c r="N218" s="27">
        <v>1.8297810989011008E-5</v>
      </c>
      <c r="O218" s="27">
        <v>2.2933256439560463E-5</v>
      </c>
      <c r="P218" s="27">
        <v>2.7593098971428595E-5</v>
      </c>
      <c r="Q218" s="27">
        <v>3.2277338584615426E-5</v>
      </c>
      <c r="R218" s="27">
        <v>3.6985975279120924E-5</v>
      </c>
      <c r="S218" s="27">
        <v>4.1719009054945112E-5</v>
      </c>
      <c r="T218" s="27">
        <v>4.6476439912087986E-5</v>
      </c>
      <c r="U218" s="27">
        <v>4.5626005034282575E-5</v>
      </c>
      <c r="V218" s="27">
        <v>4.4770478950799709E-5</v>
      </c>
      <c r="W218" s="27">
        <v>4.3909861661639354E-5</v>
      </c>
      <c r="X218" s="27">
        <v>4.3044153166801524E-5</v>
      </c>
      <c r="Y218" s="27">
        <v>4.196570269062276E-5</v>
      </c>
      <c r="Z218" s="27">
        <v>4.0881085098011785E-5</v>
      </c>
      <c r="AA218" s="27">
        <v>4.0986823483485879E-5</v>
      </c>
      <c r="AB218" s="27">
        <v>4.1092562397344859E-5</v>
      </c>
      <c r="AC218" s="27">
        <v>3.7947460269890439E-5</v>
      </c>
      <c r="AD218" s="27">
        <v>3.4696721735244975E-5</v>
      </c>
      <c r="AE218" s="27">
        <v>3.144598320059953E-5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6.5425937326521255E-5</v>
      </c>
      <c r="D226" s="21">
        <f t="shared" si="51"/>
        <v>6.5877570023526989E-5</v>
      </c>
      <c r="E226" s="21">
        <f t="shared" si="51"/>
        <v>5.6439930313002313E-5</v>
      </c>
      <c r="F226" s="21">
        <f t="shared" si="51"/>
        <v>5.2810845730840284E-5</v>
      </c>
      <c r="G226" s="21">
        <f t="shared" si="51"/>
        <v>5.3595000570357866E-5</v>
      </c>
      <c r="H226" s="21">
        <f t="shared" si="51"/>
        <v>4.1218514816008648E-5</v>
      </c>
      <c r="I226" s="21">
        <f t="shared" si="51"/>
        <v>3.9549934357610302E-5</v>
      </c>
      <c r="J226" s="21">
        <f t="shared" si="51"/>
        <v>3.8802574887074325E-5</v>
      </c>
      <c r="K226" s="21">
        <f t="shared" si="51"/>
        <v>3.5502884824644882E-5</v>
      </c>
      <c r="L226" s="21">
        <f t="shared" si="51"/>
        <v>3.2081549961279032E-5</v>
      </c>
      <c r="M226" s="21">
        <f t="shared" si="51"/>
        <v>2.9136742834730122E-5</v>
      </c>
      <c r="N226" s="21">
        <f t="shared" si="51"/>
        <v>6.4612478403713736E-5</v>
      </c>
      <c r="O226" s="21">
        <f t="shared" si="51"/>
        <v>6.2718265434020268E-5</v>
      </c>
      <c r="P226" s="21">
        <f t="shared" si="51"/>
        <v>5.4328680363482179E-5</v>
      </c>
      <c r="Q226" s="21">
        <f t="shared" si="51"/>
        <v>6.8157739890680683E-5</v>
      </c>
      <c r="R226" s="21">
        <f t="shared" si="51"/>
        <v>8.3432114400743161E-5</v>
      </c>
      <c r="S226" s="21">
        <f t="shared" si="51"/>
        <v>9.2966484263259366E-5</v>
      </c>
      <c r="T226" s="21">
        <f t="shared" si="51"/>
        <v>8.5967948965242201E-5</v>
      </c>
      <c r="U226" s="21">
        <f t="shared" si="51"/>
        <v>8.3609363889287469E-5</v>
      </c>
      <c r="V226" s="21">
        <f t="shared" si="51"/>
        <v>8.1164933757530807E-5</v>
      </c>
      <c r="W226" s="21">
        <f t="shared" si="51"/>
        <v>8.5469537219337528E-5</v>
      </c>
      <c r="X226" s="21">
        <f t="shared" si="51"/>
        <v>8.8358462199911668E-5</v>
      </c>
      <c r="Y226" s="21">
        <f t="shared" si="51"/>
        <v>9.7335795272983537E-5</v>
      </c>
      <c r="Z226" s="21">
        <f t="shared" si="51"/>
        <v>8.7533029570861537E-5</v>
      </c>
      <c r="AA226" s="21">
        <f t="shared" si="51"/>
        <v>8.3063690252657875E-5</v>
      </c>
      <c r="AB226" s="21">
        <f t="shared" si="51"/>
        <v>8.8181508211347125E-5</v>
      </c>
      <c r="AC226" s="21">
        <f t="shared" si="51"/>
        <v>8.924924059419291E-5</v>
      </c>
      <c r="AD226" s="21">
        <f t="shared" si="51"/>
        <v>8.6279609818514958E-5</v>
      </c>
      <c r="AE226" s="21">
        <f t="shared" si="51"/>
        <v>8.7795125661189823E-5</v>
      </c>
    </row>
    <row r="227" spans="1:31" x14ac:dyDescent="0.2">
      <c r="A227" s="80" t="s">
        <v>451</v>
      </c>
      <c r="B227" s="4" t="s">
        <v>415</v>
      </c>
      <c r="C227" s="27">
        <v>8.7264398551137263E-6</v>
      </c>
      <c r="D227" s="27">
        <v>8.7866781295362115E-6</v>
      </c>
      <c r="E227" s="27">
        <v>7.5278960826377865E-6</v>
      </c>
      <c r="F227" s="27">
        <v>7.0438527562532211E-6</v>
      </c>
      <c r="G227" s="27">
        <v>7.1484424698097227E-6</v>
      </c>
      <c r="H227" s="27">
        <v>5.4976803567047731E-6</v>
      </c>
      <c r="I227" s="27">
        <v>5.2751269228737396E-6</v>
      </c>
      <c r="J227" s="27">
        <v>5.1754449353275236E-6</v>
      </c>
      <c r="K227" s="27">
        <v>4.7353358891765745E-6</v>
      </c>
      <c r="L227" s="27">
        <v>4.2790019927225873E-6</v>
      </c>
      <c r="M227" s="27">
        <v>3.8862268438318671E-6</v>
      </c>
      <c r="N227" s="27">
        <v>8.6179415950267759E-6</v>
      </c>
      <c r="O227" s="27">
        <v>8.3652935439899005E-6</v>
      </c>
      <c r="P227" s="27">
        <v>7.246299876967057E-6</v>
      </c>
      <c r="Q227" s="27">
        <v>9.0908046887913824E-6</v>
      </c>
      <c r="R227" s="27">
        <v>1.1128084029877892E-5</v>
      </c>
      <c r="S227" s="27">
        <v>1.2399767838493804E-5</v>
      </c>
      <c r="T227" s="27">
        <v>1.1466310866417979E-5</v>
      </c>
      <c r="U227" s="27">
        <v>1.1151725372506461E-5</v>
      </c>
      <c r="V227" s="27">
        <v>1.0825689959084033E-5</v>
      </c>
      <c r="W227" s="27">
        <v>1.1399833253693641E-5</v>
      </c>
      <c r="X227" s="27">
        <v>1.1785154903165778E-5</v>
      </c>
      <c r="Y227" s="27">
        <v>1.2982541754966046E-5</v>
      </c>
      <c r="Z227" s="27">
        <v>1.1675059603255807E-5</v>
      </c>
      <c r="AA227" s="27">
        <v>1.1078944020566407E-5</v>
      </c>
      <c r="AB227" s="27">
        <v>1.1761552974000826E-5</v>
      </c>
      <c r="AC227" s="27">
        <v>1.1903965949664595E-5</v>
      </c>
      <c r="AD227" s="27">
        <v>1.1507879849644082E-5</v>
      </c>
      <c r="AE227" s="27">
        <v>1.1710017692692043E-5</v>
      </c>
    </row>
    <row r="228" spans="1:31" x14ac:dyDescent="0.2">
      <c r="A228" s="80" t="s">
        <v>452</v>
      </c>
      <c r="B228" s="4" t="s">
        <v>417</v>
      </c>
      <c r="C228" s="27">
        <v>1.9515566689491798E-7</v>
      </c>
      <c r="D228" s="27">
        <v>1.9650281886212374E-7</v>
      </c>
      <c r="E228" s="27">
        <v>1.6835176827144611E-7</v>
      </c>
      <c r="F228" s="27">
        <v>1.5752675833211119E-7</v>
      </c>
      <c r="G228" s="27">
        <v>1.5986577351337167E-7</v>
      </c>
      <c r="H228" s="27">
        <v>1.2294859005520849E-7</v>
      </c>
      <c r="I228" s="27">
        <v>1.1797146713679433E-7</v>
      </c>
      <c r="J228" s="27">
        <v>1.1574220697113892E-7</v>
      </c>
      <c r="K228" s="27">
        <v>1.0589973102056636E-7</v>
      </c>
      <c r="L228" s="27">
        <v>9.5694407043337902E-8</v>
      </c>
      <c r="M228" s="27">
        <v>8.6910493168471654E-8</v>
      </c>
      <c r="N228" s="27">
        <v>1.9272924206924305E-7</v>
      </c>
      <c r="O228" s="27">
        <v>1.8707909152578751E-7</v>
      </c>
      <c r="P228" s="27">
        <v>1.6205422927213177E-7</v>
      </c>
      <c r="Q228" s="27">
        <v>2.0330422040471492E-7</v>
      </c>
      <c r="R228" s="27">
        <v>2.4886536734002434E-7</v>
      </c>
      <c r="S228" s="27">
        <v>2.7730494933112411E-7</v>
      </c>
      <c r="T228" s="27">
        <v>2.5642937797238534E-7</v>
      </c>
      <c r="U228" s="27">
        <v>2.4939407573240106E-7</v>
      </c>
      <c r="V228" s="27">
        <v>2.4210271068614705E-7</v>
      </c>
      <c r="W228" s="27">
        <v>2.5494269118370625E-7</v>
      </c>
      <c r="X228" s="27">
        <v>2.6355991707654486E-7</v>
      </c>
      <c r="Y228" s="27">
        <v>2.9033794264872045E-7</v>
      </c>
      <c r="Z228" s="27">
        <v>2.6109777649772271E-7</v>
      </c>
      <c r="AA228" s="27">
        <v>2.4776641387817413E-7</v>
      </c>
      <c r="AB228" s="27">
        <v>2.6303209011587501E-7</v>
      </c>
      <c r="AC228" s="27">
        <v>2.6621697418103772E-7</v>
      </c>
      <c r="AD228" s="27">
        <v>2.5735901511861283E-7</v>
      </c>
      <c r="AE228" s="27">
        <v>2.6187956945917914E-7</v>
      </c>
    </row>
    <row r="229" spans="1:31" x14ac:dyDescent="0.2">
      <c r="A229" s="80" t="s">
        <v>453</v>
      </c>
      <c r="B229" s="4" t="s">
        <v>419</v>
      </c>
      <c r="C229" s="27">
        <v>5.6504341804512611E-5</v>
      </c>
      <c r="D229" s="27">
        <v>5.6894389075128656E-5</v>
      </c>
      <c r="E229" s="27">
        <v>4.8743682462093081E-5</v>
      </c>
      <c r="F229" s="27">
        <v>4.560946621625495E-5</v>
      </c>
      <c r="G229" s="27">
        <v>4.6286692327034769E-5</v>
      </c>
      <c r="H229" s="27">
        <v>3.5597885869248669E-5</v>
      </c>
      <c r="I229" s="27">
        <v>3.4156835967599766E-5</v>
      </c>
      <c r="J229" s="27">
        <v>3.3511387744775664E-5</v>
      </c>
      <c r="K229" s="27">
        <v>3.0661649204447738E-5</v>
      </c>
      <c r="L229" s="27">
        <v>2.7706853561513108E-5</v>
      </c>
      <c r="M229" s="27">
        <v>2.5163605497729785E-5</v>
      </c>
      <c r="N229" s="27">
        <v>5.580180756661772E-5</v>
      </c>
      <c r="O229" s="27">
        <v>5.416589279850458E-5</v>
      </c>
      <c r="P229" s="27">
        <v>4.6920326257242988E-5</v>
      </c>
      <c r="Q229" s="27">
        <v>5.8863630981484586E-5</v>
      </c>
      <c r="R229" s="27">
        <v>7.2055165003525248E-5</v>
      </c>
      <c r="S229" s="27">
        <v>8.0289411475434444E-5</v>
      </c>
      <c r="T229" s="27">
        <v>7.4245208720851832E-5</v>
      </c>
      <c r="U229" s="27">
        <v>7.2208244441048603E-5</v>
      </c>
      <c r="V229" s="27">
        <v>7.0097141087760632E-5</v>
      </c>
      <c r="W229" s="27">
        <v>7.3814761274460186E-5</v>
      </c>
      <c r="X229" s="27">
        <v>7.6309747379669346E-5</v>
      </c>
      <c r="Y229" s="27">
        <v>8.4062915575368772E-5</v>
      </c>
      <c r="Z229" s="27">
        <v>7.5596872191108005E-5</v>
      </c>
      <c r="AA229" s="27">
        <v>7.1736979818213292E-5</v>
      </c>
      <c r="AB229" s="27">
        <v>7.6156923147230419E-5</v>
      </c>
      <c r="AC229" s="27">
        <v>7.7079057670347283E-5</v>
      </c>
      <c r="AD229" s="27">
        <v>7.4514370953752265E-5</v>
      </c>
      <c r="AE229" s="27">
        <v>7.5823228399038596E-5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9.5664184726785678E-5</v>
      </c>
      <c r="D230" s="21">
        <f t="shared" si="52"/>
        <v>8.8147922617857121E-5</v>
      </c>
      <c r="E230" s="21">
        <f t="shared" si="52"/>
        <v>8.0631660508928565E-5</v>
      </c>
      <c r="F230" s="21">
        <f t="shared" si="52"/>
        <v>7.3115398399999996E-5</v>
      </c>
      <c r="G230" s="21">
        <f t="shared" si="52"/>
        <v>6.5599136291071412E-5</v>
      </c>
      <c r="H230" s="21">
        <f t="shared" si="52"/>
        <v>5.8082874182142856E-5</v>
      </c>
      <c r="I230" s="21">
        <f t="shared" si="52"/>
        <v>5.0566612073214286E-5</v>
      </c>
      <c r="J230" s="21">
        <f t="shared" si="52"/>
        <v>4.305034996428571E-5</v>
      </c>
      <c r="K230" s="21">
        <f t="shared" si="52"/>
        <v>4.0946452682142846E-5</v>
      </c>
      <c r="L230" s="21">
        <f t="shared" si="52"/>
        <v>3.884255539999999E-5</v>
      </c>
      <c r="M230" s="21">
        <f t="shared" si="52"/>
        <v>3.6738658117857133E-5</v>
      </c>
      <c r="N230" s="21">
        <f t="shared" si="52"/>
        <v>3.4634760835714269E-5</v>
      </c>
      <c r="O230" s="21">
        <f t="shared" si="52"/>
        <v>3.2530863553571413E-5</v>
      </c>
      <c r="P230" s="21">
        <f t="shared" si="52"/>
        <v>3.0426966271428563E-5</v>
      </c>
      <c r="Q230" s="21">
        <f t="shared" si="52"/>
        <v>2.8323068989285703E-5</v>
      </c>
      <c r="R230" s="21">
        <f t="shared" si="52"/>
        <v>2.6219171707142853E-5</v>
      </c>
      <c r="S230" s="21">
        <f t="shared" si="52"/>
        <v>2.4115274424999996E-5</v>
      </c>
      <c r="T230" s="21">
        <f t="shared" si="52"/>
        <v>2.2011377142857139E-5</v>
      </c>
      <c r="U230" s="21">
        <f t="shared" si="52"/>
        <v>2.1102387469532661E-5</v>
      </c>
      <c r="V230" s="21">
        <f t="shared" si="52"/>
        <v>2.0193397796208179E-5</v>
      </c>
      <c r="W230" s="21">
        <f t="shared" si="52"/>
        <v>1.9284408122883694E-5</v>
      </c>
      <c r="X230" s="21">
        <f t="shared" si="52"/>
        <v>1.9336742592970848E-5</v>
      </c>
      <c r="Y230" s="21">
        <f t="shared" si="52"/>
        <v>1.9313529723179143E-5</v>
      </c>
      <c r="Z230" s="21">
        <f t="shared" si="52"/>
        <v>2.0305352341767009E-5</v>
      </c>
      <c r="AA230" s="21">
        <f t="shared" si="52"/>
        <v>1.9585331325887007E-5</v>
      </c>
      <c r="AB230" s="21">
        <f t="shared" si="52"/>
        <v>2.1067156523282589E-5</v>
      </c>
      <c r="AC230" s="21">
        <f t="shared" si="52"/>
        <v>2.2548981720678168E-5</v>
      </c>
      <c r="AD230" s="21">
        <f t="shared" si="52"/>
        <v>2.4030806918073743E-5</v>
      </c>
      <c r="AE230" s="21">
        <f t="shared" si="52"/>
        <v>2.5512632115469318E-5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9.5664184726785678E-5</v>
      </c>
      <c r="D235" s="27">
        <v>8.8147922617857121E-5</v>
      </c>
      <c r="E235" s="27">
        <v>8.0631660508928565E-5</v>
      </c>
      <c r="F235" s="27">
        <v>7.3115398399999996E-5</v>
      </c>
      <c r="G235" s="27">
        <v>6.5599136291071412E-5</v>
      </c>
      <c r="H235" s="27">
        <v>5.8082874182142856E-5</v>
      </c>
      <c r="I235" s="27">
        <v>5.0566612073214286E-5</v>
      </c>
      <c r="J235" s="27">
        <v>4.305034996428571E-5</v>
      </c>
      <c r="K235" s="27">
        <v>4.0946452682142846E-5</v>
      </c>
      <c r="L235" s="27">
        <v>3.884255539999999E-5</v>
      </c>
      <c r="M235" s="27">
        <v>3.6738658117857133E-5</v>
      </c>
      <c r="N235" s="27">
        <v>3.4634760835714269E-5</v>
      </c>
      <c r="O235" s="27">
        <v>3.2530863553571413E-5</v>
      </c>
      <c r="P235" s="27">
        <v>3.0426966271428563E-5</v>
      </c>
      <c r="Q235" s="27">
        <v>2.8323068989285703E-5</v>
      </c>
      <c r="R235" s="27">
        <v>2.6219171707142853E-5</v>
      </c>
      <c r="S235" s="27">
        <v>2.4115274424999996E-5</v>
      </c>
      <c r="T235" s="27">
        <v>2.2011377142857139E-5</v>
      </c>
      <c r="U235" s="27">
        <v>2.1102387469532661E-5</v>
      </c>
      <c r="V235" s="27">
        <v>2.0193397796208179E-5</v>
      </c>
      <c r="W235" s="27">
        <v>1.9284408122883694E-5</v>
      </c>
      <c r="X235" s="27">
        <v>1.9336742592970848E-5</v>
      </c>
      <c r="Y235" s="27">
        <v>1.9313529723179143E-5</v>
      </c>
      <c r="Z235" s="27">
        <v>2.0305352341767009E-5</v>
      </c>
      <c r="AA235" s="27">
        <v>1.9585331325887007E-5</v>
      </c>
      <c r="AB235" s="27">
        <v>2.1067156523282589E-5</v>
      </c>
      <c r="AC235" s="27">
        <v>2.2548981720678168E-5</v>
      </c>
      <c r="AD235" s="27">
        <v>2.4030806918073743E-5</v>
      </c>
      <c r="AE235" s="27">
        <v>2.5512632115469318E-5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4.1028517758388518E-4</v>
      </c>
      <c r="D240" s="21">
        <f t="shared" ref="D240:AE240" si="54">+D241+D242+D243+D244</f>
        <v>3.8268832889074841E-4</v>
      </c>
      <c r="E240" s="21">
        <f t="shared" si="54"/>
        <v>3.5605196064163766E-4</v>
      </c>
      <c r="F240" s="21">
        <f t="shared" si="54"/>
        <v>3.2383123596411913E-4</v>
      </c>
      <c r="G240" s="21">
        <f t="shared" si="54"/>
        <v>2.9492105408183999E-4</v>
      </c>
      <c r="H240" s="21">
        <f t="shared" si="54"/>
        <v>2.8728637602497791E-4</v>
      </c>
      <c r="I240" s="21">
        <f t="shared" si="54"/>
        <v>2.6401406580820738E-4</v>
      </c>
      <c r="J240" s="21">
        <f t="shared" si="54"/>
        <v>2.445338340266365E-4</v>
      </c>
      <c r="K240" s="21">
        <f t="shared" si="54"/>
        <v>2.4383822877927403E-4</v>
      </c>
      <c r="L240" s="21">
        <f t="shared" si="54"/>
        <v>2.4730362651046518E-4</v>
      </c>
      <c r="M240" s="21">
        <f t="shared" si="54"/>
        <v>2.3424472440223334E-4</v>
      </c>
      <c r="N240" s="21">
        <f t="shared" si="54"/>
        <v>3.3250339834711956E-4</v>
      </c>
      <c r="O240" s="21">
        <f t="shared" si="54"/>
        <v>3.2202176096850438E-4</v>
      </c>
      <c r="P240" s="21">
        <f t="shared" si="54"/>
        <v>2.933459376327788E-4</v>
      </c>
      <c r="Q240" s="21">
        <f t="shared" si="54"/>
        <v>2.7259502509823218E-4</v>
      </c>
      <c r="R240" s="21">
        <f t="shared" si="54"/>
        <v>2.5914372475515014E-4</v>
      </c>
      <c r="S240" s="21">
        <f t="shared" si="54"/>
        <v>2.4766089712030358E-4</v>
      </c>
      <c r="T240" s="21">
        <f t="shared" si="54"/>
        <v>2.244098460968457E-4</v>
      </c>
      <c r="U240" s="21">
        <f t="shared" si="54"/>
        <v>2.1732991848056113E-4</v>
      </c>
      <c r="V240" s="21">
        <f t="shared" si="54"/>
        <v>2.1014274461927799E-4</v>
      </c>
      <c r="W240" s="21">
        <f t="shared" si="54"/>
        <v>2.060493925107885E-4</v>
      </c>
      <c r="X240" s="21">
        <f t="shared" si="54"/>
        <v>2.089711073488656E-4</v>
      </c>
      <c r="Y240" s="21">
        <f t="shared" si="54"/>
        <v>2.1843518283799559E-4</v>
      </c>
      <c r="Z240" s="21">
        <f t="shared" si="54"/>
        <v>2.103832628706923E-4</v>
      </c>
      <c r="AA240" s="21">
        <f t="shared" si="54"/>
        <v>2.0092893668124771E-4</v>
      </c>
      <c r="AB240" s="21">
        <f t="shared" si="54"/>
        <v>2.1116928038577881E-4</v>
      </c>
      <c r="AC240" s="21">
        <f t="shared" si="54"/>
        <v>2.1457712096903785E-4</v>
      </c>
      <c r="AD240" s="21">
        <f t="shared" si="54"/>
        <v>2.1497416269550593E-4</v>
      </c>
      <c r="AE240" s="21">
        <f t="shared" si="54"/>
        <v>2.2028696553040312E-4</v>
      </c>
    </row>
    <row r="241" spans="1:31" x14ac:dyDescent="0.2">
      <c r="A241" s="80" t="s">
        <v>466</v>
      </c>
      <c r="B241" s="4" t="s">
        <v>395</v>
      </c>
      <c r="C241" s="27">
        <v>0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3.1764999876923093E-6</v>
      </c>
      <c r="L241" s="27">
        <v>6.3700779323076968E-6</v>
      </c>
      <c r="M241" s="27">
        <v>9.580733833846162E-6</v>
      </c>
      <c r="N241" s="27">
        <v>1.2808467692307706E-5</v>
      </c>
      <c r="O241" s="27">
        <v>1.6053279507692324E-5</v>
      </c>
      <c r="P241" s="27">
        <v>1.9315169280000018E-5</v>
      </c>
      <c r="Q241" s="27">
        <v>2.2594137009230798E-5</v>
      </c>
      <c r="R241" s="27">
        <v>2.5890182695384646E-5</v>
      </c>
      <c r="S241" s="27">
        <v>2.9203306338461577E-5</v>
      </c>
      <c r="T241" s="27">
        <v>3.2533507938461584E-5</v>
      </c>
      <c r="U241" s="27">
        <v>3.1938203523997804E-5</v>
      </c>
      <c r="V241" s="27">
        <v>3.1339335265559793E-5</v>
      </c>
      <c r="W241" s="27">
        <v>3.0736903163147547E-5</v>
      </c>
      <c r="X241" s="27">
        <v>3.0130907216761063E-5</v>
      </c>
      <c r="Y241" s="27">
        <v>2.9375991883435933E-5</v>
      </c>
      <c r="Z241" s="27">
        <v>2.8616759568608252E-5</v>
      </c>
      <c r="AA241" s="27">
        <v>2.8690776438440111E-5</v>
      </c>
      <c r="AB241" s="27">
        <v>2.8764793678141395E-5</v>
      </c>
      <c r="AC241" s="27">
        <v>2.6563222188923306E-5</v>
      </c>
      <c r="AD241" s="27">
        <v>2.4287705214671483E-5</v>
      </c>
      <c r="AE241" s="27">
        <v>2.201218824041967E-5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2.7628438676742406E-5</v>
      </c>
      <c r="D243" s="27">
        <v>3.0096638419319906E-5</v>
      </c>
      <c r="E243" s="27">
        <v>3.3525318605923377E-5</v>
      </c>
      <c r="F243" s="27">
        <v>3.1369642364119135E-5</v>
      </c>
      <c r="G243" s="27">
        <v>3.2524508917554314E-5</v>
      </c>
      <c r="H243" s="27">
        <v>5.4954879296406502E-5</v>
      </c>
      <c r="I243" s="27">
        <v>6.1747617515350218E-5</v>
      </c>
      <c r="J243" s="27">
        <v>7.2332434169493636E-5</v>
      </c>
      <c r="K243" s="27">
        <v>7.6875918063010323E-5</v>
      </c>
      <c r="L243" s="27">
        <v>8.5563326978157529E-5</v>
      </c>
      <c r="M243" s="27">
        <v>7.7709358096958632E-5</v>
      </c>
      <c r="N243" s="27">
        <v>1.8115588731195477E-4</v>
      </c>
      <c r="O243" s="27">
        <v>1.758450272465264E-4</v>
      </c>
      <c r="P243" s="27">
        <v>1.5232290326706456E-4</v>
      </c>
      <c r="Q243" s="27">
        <v>1.3670861213185853E-4</v>
      </c>
      <c r="R243" s="27">
        <v>1.2837685523119408E-4</v>
      </c>
      <c r="S243" s="27">
        <v>1.21996493081842E-4</v>
      </c>
      <c r="T243" s="27">
        <v>1.0383082958695554E-4</v>
      </c>
      <c r="U243" s="27">
        <v>1.009821650784327E-4</v>
      </c>
      <c r="V243" s="27">
        <v>9.8029818168885485E-5</v>
      </c>
      <c r="W243" s="27">
        <v>9.8174856856106168E-5</v>
      </c>
      <c r="X243" s="27">
        <v>1.0149322976022113E-4</v>
      </c>
      <c r="Y243" s="27">
        <v>1.1180507206184308E-4</v>
      </c>
      <c r="Z243" s="27">
        <v>1.0054509393501604E-4</v>
      </c>
      <c r="AA243" s="27">
        <v>9.3896834939259546E-5</v>
      </c>
      <c r="AB243" s="27">
        <v>9.8135860614507022E-5</v>
      </c>
      <c r="AC243" s="27">
        <v>9.7817971897401875E-5</v>
      </c>
      <c r="AD243" s="27">
        <v>9.4563229808539463E-5</v>
      </c>
      <c r="AE243" s="27">
        <v>9.622424882810617E-5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3.8265673890714276E-4</v>
      </c>
      <c r="D244" s="21">
        <f t="shared" ref="D244:AE244" si="55">+D245+D246+D247+D248+D249+D250+D251</f>
        <v>3.5259169047142849E-4</v>
      </c>
      <c r="E244" s="21">
        <f t="shared" si="55"/>
        <v>3.2252664203571426E-4</v>
      </c>
      <c r="F244" s="21">
        <f t="shared" si="55"/>
        <v>2.9246159359999998E-4</v>
      </c>
      <c r="G244" s="21">
        <f t="shared" si="55"/>
        <v>2.6239654516428565E-4</v>
      </c>
      <c r="H244" s="21">
        <f t="shared" si="55"/>
        <v>2.3233149672857142E-4</v>
      </c>
      <c r="I244" s="21">
        <f t="shared" si="55"/>
        <v>2.0226644829285715E-4</v>
      </c>
      <c r="J244" s="21">
        <f t="shared" si="55"/>
        <v>1.7220139985714284E-4</v>
      </c>
      <c r="K244" s="21">
        <f t="shared" si="55"/>
        <v>1.6378581072857141E-4</v>
      </c>
      <c r="L244" s="21">
        <f t="shared" si="55"/>
        <v>1.5537022159999999E-4</v>
      </c>
      <c r="M244" s="21">
        <f t="shared" si="55"/>
        <v>1.4695463247142853E-4</v>
      </c>
      <c r="N244" s="21">
        <f t="shared" si="55"/>
        <v>1.385390433428571E-4</v>
      </c>
      <c r="O244" s="21">
        <f t="shared" si="55"/>
        <v>1.3012345421428565E-4</v>
      </c>
      <c r="P244" s="21">
        <f t="shared" si="55"/>
        <v>1.2170786508571425E-4</v>
      </c>
      <c r="Q244" s="21">
        <f t="shared" si="55"/>
        <v>1.1329227595714284E-4</v>
      </c>
      <c r="R244" s="21">
        <f t="shared" si="55"/>
        <v>1.0487668682857141E-4</v>
      </c>
      <c r="S244" s="21">
        <f t="shared" si="55"/>
        <v>9.6461097699999997E-5</v>
      </c>
      <c r="T244" s="21">
        <f t="shared" si="55"/>
        <v>8.804550857142857E-5</v>
      </c>
      <c r="U244" s="21">
        <f t="shared" si="55"/>
        <v>8.4409549878130643E-5</v>
      </c>
      <c r="V244" s="21">
        <f t="shared" si="55"/>
        <v>8.0773591184832717E-5</v>
      </c>
      <c r="W244" s="21">
        <f t="shared" si="55"/>
        <v>7.7137632491534777E-5</v>
      </c>
      <c r="X244" s="21">
        <f t="shared" si="55"/>
        <v>7.7346970371883406E-5</v>
      </c>
      <c r="Y244" s="21">
        <f t="shared" si="55"/>
        <v>7.725411889271657E-5</v>
      </c>
      <c r="Z244" s="21">
        <f t="shared" si="55"/>
        <v>8.1221409367068036E-5</v>
      </c>
      <c r="AA244" s="21">
        <f t="shared" si="55"/>
        <v>7.8341325303548043E-5</v>
      </c>
      <c r="AB244" s="21">
        <f t="shared" si="55"/>
        <v>8.4268626093130371E-5</v>
      </c>
      <c r="AC244" s="21">
        <f t="shared" si="55"/>
        <v>9.0195926882712671E-5</v>
      </c>
      <c r="AD244" s="21">
        <f t="shared" si="55"/>
        <v>9.6123227672294972E-5</v>
      </c>
      <c r="AE244" s="21">
        <f t="shared" si="55"/>
        <v>1.0205052846187727E-4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3.8265673890714276E-4</v>
      </c>
      <c r="D249" s="27">
        <v>3.5259169047142849E-4</v>
      </c>
      <c r="E249" s="27">
        <v>3.2252664203571426E-4</v>
      </c>
      <c r="F249" s="27">
        <v>2.9246159359999998E-4</v>
      </c>
      <c r="G249" s="27">
        <v>2.6239654516428565E-4</v>
      </c>
      <c r="H249" s="27">
        <v>2.3233149672857142E-4</v>
      </c>
      <c r="I249" s="27">
        <v>2.0226644829285715E-4</v>
      </c>
      <c r="J249" s="27">
        <v>1.7220139985714284E-4</v>
      </c>
      <c r="K249" s="27">
        <v>1.6378581072857141E-4</v>
      </c>
      <c r="L249" s="27">
        <v>1.5537022159999999E-4</v>
      </c>
      <c r="M249" s="27">
        <v>1.4695463247142853E-4</v>
      </c>
      <c r="N249" s="27">
        <v>1.385390433428571E-4</v>
      </c>
      <c r="O249" s="27">
        <v>1.3012345421428565E-4</v>
      </c>
      <c r="P249" s="27">
        <v>1.2170786508571425E-4</v>
      </c>
      <c r="Q249" s="27">
        <v>1.1329227595714284E-4</v>
      </c>
      <c r="R249" s="27">
        <v>1.0487668682857141E-4</v>
      </c>
      <c r="S249" s="27">
        <v>9.6461097699999997E-5</v>
      </c>
      <c r="T249" s="27">
        <v>8.804550857142857E-5</v>
      </c>
      <c r="U249" s="27">
        <v>8.4409549878130643E-5</v>
      </c>
      <c r="V249" s="27">
        <v>8.0773591184832717E-5</v>
      </c>
      <c r="W249" s="27">
        <v>7.7137632491534777E-5</v>
      </c>
      <c r="X249" s="27">
        <v>7.7346970371883406E-5</v>
      </c>
      <c r="Y249" s="27">
        <v>7.725411889271657E-5</v>
      </c>
      <c r="Z249" s="27">
        <v>8.1221409367068036E-5</v>
      </c>
      <c r="AA249" s="27">
        <v>7.8341325303548043E-5</v>
      </c>
      <c r="AB249" s="27">
        <v>8.4268626093130371E-5</v>
      </c>
      <c r="AC249" s="27">
        <v>9.0195926882712671E-5</v>
      </c>
      <c r="AD249" s="27">
        <v>9.6123227672294972E-5</v>
      </c>
      <c r="AE249" s="27">
        <v>1.0205052846187727E-4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0.54062937883413942</v>
      </c>
      <c r="D257" s="21">
        <f t="shared" si="57"/>
        <v>0.53513779434536224</v>
      </c>
      <c r="E257" s="21">
        <f t="shared" si="57"/>
        <v>0.54090323043932531</v>
      </c>
      <c r="F257" s="21">
        <f t="shared" si="57"/>
        <v>0.55079032766689795</v>
      </c>
      <c r="G257" s="21">
        <f t="shared" si="57"/>
        <v>0.55755448609963842</v>
      </c>
      <c r="H257" s="21">
        <f t="shared" si="57"/>
        <v>0.55562331705415025</v>
      </c>
      <c r="I257" s="21">
        <f t="shared" si="57"/>
        <v>0.52467889230382747</v>
      </c>
      <c r="J257" s="21">
        <f t="shared" si="57"/>
        <v>0.54331739575359417</v>
      </c>
      <c r="K257" s="21">
        <f t="shared" si="57"/>
        <v>0.5434414577750093</v>
      </c>
      <c r="L257" s="21">
        <f t="shared" si="57"/>
        <v>0.5455401587762635</v>
      </c>
      <c r="M257" s="21">
        <f t="shared" si="57"/>
        <v>0.54367355493179725</v>
      </c>
      <c r="N257" s="21">
        <f t="shared" si="57"/>
        <v>0.54525626006759043</v>
      </c>
      <c r="O257" s="21">
        <f t="shared" si="57"/>
        <v>0.54734822568686481</v>
      </c>
      <c r="P257" s="21">
        <f t="shared" si="57"/>
        <v>0.54530626146640426</v>
      </c>
      <c r="Q257" s="21">
        <f t="shared" si="57"/>
        <v>0.55015303703280571</v>
      </c>
      <c r="R257" s="21">
        <f t="shared" si="57"/>
        <v>0.54784415191860425</v>
      </c>
      <c r="S257" s="21">
        <f t="shared" si="57"/>
        <v>0.54970943191809962</v>
      </c>
      <c r="T257" s="21">
        <f t="shared" si="57"/>
        <v>0.55299272699253332</v>
      </c>
      <c r="U257" s="21">
        <f t="shared" si="57"/>
        <v>0.53232818084166222</v>
      </c>
      <c r="V257" s="21">
        <f t="shared" si="57"/>
        <v>0.51063482812808636</v>
      </c>
      <c r="W257" s="21">
        <f t="shared" si="57"/>
        <v>0.48766766384445714</v>
      </c>
      <c r="X257" s="21">
        <f t="shared" si="57"/>
        <v>0.46786657978138113</v>
      </c>
      <c r="Y257" s="21">
        <f t="shared" si="57"/>
        <v>0.46085675115766589</v>
      </c>
      <c r="Z257" s="21">
        <f t="shared" si="57"/>
        <v>0.45830888012680954</v>
      </c>
      <c r="AA257" s="21">
        <f t="shared" si="57"/>
        <v>0.44326341385408496</v>
      </c>
      <c r="AB257" s="21">
        <f t="shared" si="57"/>
        <v>0.42713528784182786</v>
      </c>
      <c r="AC257" s="21">
        <f t="shared" si="57"/>
        <v>0.41736086110313553</v>
      </c>
      <c r="AD257" s="21">
        <f t="shared" si="57"/>
        <v>0.40810466178098492</v>
      </c>
      <c r="AE257" s="21">
        <f t="shared" si="57"/>
        <v>0.39887751773550095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0.41010292535100895</v>
      </c>
      <c r="D258" s="21">
        <f t="shared" si="58"/>
        <v>0.40636214194530762</v>
      </c>
      <c r="E258" s="21">
        <f t="shared" si="58"/>
        <v>0.4114269960504493</v>
      </c>
      <c r="F258" s="21">
        <f t="shared" si="58"/>
        <v>0.41928047284517761</v>
      </c>
      <c r="G258" s="21">
        <f t="shared" si="58"/>
        <v>0.4248824401268807</v>
      </c>
      <c r="H258" s="21">
        <f t="shared" si="58"/>
        <v>0.42396776244485673</v>
      </c>
      <c r="I258" s="21">
        <f t="shared" si="58"/>
        <v>0.40264784216113297</v>
      </c>
      <c r="J258" s="21">
        <f t="shared" si="58"/>
        <v>0.41821430470874149</v>
      </c>
      <c r="K258" s="21">
        <f t="shared" si="58"/>
        <v>0.41859104019181309</v>
      </c>
      <c r="L258" s="21">
        <f t="shared" si="58"/>
        <v>0.42045703418983227</v>
      </c>
      <c r="M258" s="21">
        <f t="shared" si="58"/>
        <v>0.41933397053529692</v>
      </c>
      <c r="N258" s="21">
        <f t="shared" si="58"/>
        <v>0.42075121433844426</v>
      </c>
      <c r="O258" s="21">
        <f t="shared" si="58"/>
        <v>0.42261788862735367</v>
      </c>
      <c r="P258" s="21">
        <f t="shared" si="58"/>
        <v>0.42136685608461183</v>
      </c>
      <c r="Q258" s="21">
        <f t="shared" si="58"/>
        <v>0.4253118794402635</v>
      </c>
      <c r="R258" s="21">
        <f t="shared" si="58"/>
        <v>0.42385448636395046</v>
      </c>
      <c r="S258" s="21">
        <f t="shared" si="58"/>
        <v>0.42554412552889676</v>
      </c>
      <c r="T258" s="21">
        <f t="shared" si="58"/>
        <v>0.42830581748827906</v>
      </c>
      <c r="U258" s="21">
        <f t="shared" si="58"/>
        <v>0.41213316860880078</v>
      </c>
      <c r="V258" s="21">
        <f t="shared" si="58"/>
        <v>0.39518905878436777</v>
      </c>
      <c r="W258" s="21">
        <f t="shared" si="58"/>
        <v>0.37728715039654637</v>
      </c>
      <c r="X258" s="21">
        <f t="shared" si="58"/>
        <v>0.36138854337795595</v>
      </c>
      <c r="Y258" s="21">
        <f t="shared" si="58"/>
        <v>0.3559434825576831</v>
      </c>
      <c r="Z258" s="21">
        <f t="shared" si="58"/>
        <v>0.35386644025603475</v>
      </c>
      <c r="AA258" s="21">
        <f t="shared" si="58"/>
        <v>0.34248334104926209</v>
      </c>
      <c r="AB258" s="21">
        <f t="shared" si="58"/>
        <v>0.33027945524119745</v>
      </c>
      <c r="AC258" s="21">
        <f t="shared" si="58"/>
        <v>0.32365968983633076</v>
      </c>
      <c r="AD258" s="21">
        <f t="shared" si="58"/>
        <v>0.31746990977442607</v>
      </c>
      <c r="AE258" s="21">
        <f t="shared" si="58"/>
        <v>0.31130058332000038</v>
      </c>
    </row>
    <row r="259" spans="1:31" x14ac:dyDescent="0.2">
      <c r="A259" s="80" t="s">
        <v>490</v>
      </c>
      <c r="B259" s="4" t="s">
        <v>491</v>
      </c>
      <c r="C259" s="27">
        <v>9.1032929502197889E-3</v>
      </c>
      <c r="D259" s="27">
        <v>8.7054013193816494E-3</v>
      </c>
      <c r="E259" s="27">
        <v>9.6132576808153555E-3</v>
      </c>
      <c r="F259" s="27">
        <v>1.0783214246705541E-2</v>
      </c>
      <c r="G259" s="27">
        <v>1.0795199319756747E-2</v>
      </c>
      <c r="H259" s="27">
        <v>1.1884790138647253E-2</v>
      </c>
      <c r="I259" s="27">
        <v>1.2363792360785912E-2</v>
      </c>
      <c r="J259" s="27">
        <v>1.2181196671638767E-2</v>
      </c>
      <c r="K259" s="27">
        <v>1.1824063904550659E-2</v>
      </c>
      <c r="L259" s="27">
        <v>1.2940746933205918E-2</v>
      </c>
      <c r="M259" s="27">
        <v>1.113906365167632E-2</v>
      </c>
      <c r="N259" s="27">
        <v>1.1966613214841349E-2</v>
      </c>
      <c r="O259" s="27">
        <v>1.3105415891015746E-2</v>
      </c>
      <c r="P259" s="27">
        <v>1.1218170272601392E-2</v>
      </c>
      <c r="Q259" s="27">
        <v>1.448725442460373E-2</v>
      </c>
      <c r="R259" s="27">
        <v>1.2349552373949366E-2</v>
      </c>
      <c r="S259" s="27">
        <v>1.3382882494275989E-2</v>
      </c>
      <c r="T259" s="27">
        <v>1.555027971708149E-2</v>
      </c>
      <c r="U259" s="27">
        <v>1.7332313159441746E-2</v>
      </c>
      <c r="V259" s="27">
        <v>1.8285882153077661E-2</v>
      </c>
      <c r="W259" s="27">
        <v>1.8217687269375799E-2</v>
      </c>
      <c r="X259" s="27">
        <v>1.4624584834857594E-2</v>
      </c>
      <c r="Y259" s="27">
        <v>1.1621160442981844E-2</v>
      </c>
      <c r="Z259" s="27">
        <v>1.214408786209307E-2</v>
      </c>
      <c r="AA259" s="27">
        <v>1.3382254309050908E-2</v>
      </c>
      <c r="AB259" s="27">
        <v>1.3759808863783033E-2</v>
      </c>
      <c r="AC259" s="27">
        <v>1.4554193895401822E-2</v>
      </c>
      <c r="AD259" s="27">
        <v>1.5348578927020615E-2</v>
      </c>
      <c r="AE259" s="27">
        <v>1.6142963958639404E-2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4.7911645520487536E-3</v>
      </c>
      <c r="D260" s="21">
        <f t="shared" si="59"/>
        <v>4.8472860164566053E-3</v>
      </c>
      <c r="E260" s="21">
        <f t="shared" si="59"/>
        <v>5.0621106486512463E-3</v>
      </c>
      <c r="F260" s="21">
        <f t="shared" si="59"/>
        <v>5.2462745215654666E-3</v>
      </c>
      <c r="G260" s="21">
        <f t="shared" si="59"/>
        <v>5.4345398901510418E-3</v>
      </c>
      <c r="H260" s="21">
        <f t="shared" si="59"/>
        <v>5.6297501495546614E-3</v>
      </c>
      <c r="I260" s="21">
        <f t="shared" si="59"/>
        <v>5.7981902432668623E-3</v>
      </c>
      <c r="J260" s="21">
        <f t="shared" si="59"/>
        <v>6.2930900834301711E-3</v>
      </c>
      <c r="K260" s="21">
        <f t="shared" si="59"/>
        <v>6.0425345228686837E-3</v>
      </c>
      <c r="L260" s="21">
        <f t="shared" si="59"/>
        <v>5.8057355389545167E-3</v>
      </c>
      <c r="M260" s="21">
        <f t="shared" si="59"/>
        <v>5.5094974697162081E-3</v>
      </c>
      <c r="N260" s="21">
        <f t="shared" si="59"/>
        <v>5.557933903329545E-3</v>
      </c>
      <c r="O260" s="21">
        <f t="shared" si="59"/>
        <v>5.2740683004525585E-3</v>
      </c>
      <c r="P260" s="21">
        <f t="shared" si="59"/>
        <v>4.9282636874898814E-3</v>
      </c>
      <c r="Q260" s="21">
        <f t="shared" si="59"/>
        <v>4.6219060932007963E-3</v>
      </c>
      <c r="R260" s="21">
        <f t="shared" si="59"/>
        <v>4.3296894607316328E-3</v>
      </c>
      <c r="S260" s="21">
        <f t="shared" si="59"/>
        <v>4.0450998587981063E-3</v>
      </c>
      <c r="T260" s="21">
        <f t="shared" si="59"/>
        <v>3.7171610957316536E-3</v>
      </c>
      <c r="U260" s="21">
        <f t="shared" si="59"/>
        <v>3.5617777172406708E-3</v>
      </c>
      <c r="V260" s="21">
        <f t="shared" si="59"/>
        <v>3.4052941302329452E-3</v>
      </c>
      <c r="W260" s="21">
        <f t="shared" si="59"/>
        <v>3.2606970205103615E-3</v>
      </c>
      <c r="X260" s="21">
        <f t="shared" si="59"/>
        <v>3.1282945105078905E-3</v>
      </c>
      <c r="Y260" s="21">
        <f t="shared" si="59"/>
        <v>3.2204023642401591E-3</v>
      </c>
      <c r="Z260" s="21">
        <f t="shared" si="59"/>
        <v>3.2253338690816842E-3</v>
      </c>
      <c r="AA260" s="21">
        <f t="shared" si="59"/>
        <v>3.155985273725171E-3</v>
      </c>
      <c r="AB260" s="21">
        <f t="shared" si="59"/>
        <v>3.1307126519082014E-3</v>
      </c>
      <c r="AC260" s="21">
        <f t="shared" si="59"/>
        <v>3.1453305409471673E-3</v>
      </c>
      <c r="AD260" s="21">
        <f t="shared" si="59"/>
        <v>3.1416328238261216E-3</v>
      </c>
      <c r="AE260" s="21">
        <f t="shared" si="59"/>
        <v>3.1579735332755285E-3</v>
      </c>
    </row>
    <row r="261" spans="1:31" x14ac:dyDescent="0.2">
      <c r="A261" s="80" t="s">
        <v>494</v>
      </c>
      <c r="B261" s="4" t="s">
        <v>495</v>
      </c>
      <c r="C261" s="27">
        <v>4.7911645520487536E-3</v>
      </c>
      <c r="D261" s="27">
        <v>4.8472860164566053E-3</v>
      </c>
      <c r="E261" s="27">
        <v>5.0621106486512463E-3</v>
      </c>
      <c r="F261" s="27">
        <v>5.2462745215654666E-3</v>
      </c>
      <c r="G261" s="27">
        <v>5.4345398901510418E-3</v>
      </c>
      <c r="H261" s="27">
        <v>5.6297501495546614E-3</v>
      </c>
      <c r="I261" s="27">
        <v>5.7981902432668623E-3</v>
      </c>
      <c r="J261" s="27">
        <v>6.2930900834301711E-3</v>
      </c>
      <c r="K261" s="27">
        <v>6.0425345228686837E-3</v>
      </c>
      <c r="L261" s="27">
        <v>5.8057355389545167E-3</v>
      </c>
      <c r="M261" s="27">
        <v>5.5094974697162081E-3</v>
      </c>
      <c r="N261" s="27">
        <v>5.557933903329545E-3</v>
      </c>
      <c r="O261" s="27">
        <v>5.2740683004525585E-3</v>
      </c>
      <c r="P261" s="27">
        <v>4.9282636874898814E-3</v>
      </c>
      <c r="Q261" s="27">
        <v>4.6219060932007963E-3</v>
      </c>
      <c r="R261" s="27">
        <v>4.3296894607316328E-3</v>
      </c>
      <c r="S261" s="27">
        <v>4.0450998587981063E-3</v>
      </c>
      <c r="T261" s="27">
        <v>3.7171610957316536E-3</v>
      </c>
      <c r="U261" s="27">
        <v>3.5617777172406708E-3</v>
      </c>
      <c r="V261" s="27">
        <v>3.4052941302329452E-3</v>
      </c>
      <c r="W261" s="27">
        <v>3.2606970205103615E-3</v>
      </c>
      <c r="X261" s="27">
        <v>3.1282945105078905E-3</v>
      </c>
      <c r="Y261" s="27">
        <v>3.2204023642401591E-3</v>
      </c>
      <c r="Z261" s="27">
        <v>3.2253338690816842E-3</v>
      </c>
      <c r="AA261" s="27">
        <v>3.155985273725171E-3</v>
      </c>
      <c r="AB261" s="27">
        <v>3.1307126519082014E-3</v>
      </c>
      <c r="AC261" s="27">
        <v>3.1453305409471673E-3</v>
      </c>
      <c r="AD261" s="27">
        <v>3.1416328238261216E-3</v>
      </c>
      <c r="AE261" s="27">
        <v>3.1579735332755285E-3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0.38612878679128132</v>
      </c>
      <c r="D264" s="27">
        <v>0.38343293894239444</v>
      </c>
      <c r="E264" s="27">
        <v>0.38805569068533552</v>
      </c>
      <c r="F264" s="27">
        <v>0.39522809734776271</v>
      </c>
      <c r="G264" s="27">
        <v>0.40137638231712897</v>
      </c>
      <c r="H264" s="27">
        <v>0.39986452415332141</v>
      </c>
      <c r="I264" s="27">
        <v>0.37858187463931892</v>
      </c>
      <c r="J264" s="27">
        <v>0.39457369861926428</v>
      </c>
      <c r="K264" s="27">
        <v>0.39574271764659441</v>
      </c>
      <c r="L264" s="27">
        <v>0.39689858434395914</v>
      </c>
      <c r="M264" s="27">
        <v>0.3980532329019551</v>
      </c>
      <c r="N264" s="27">
        <v>0.39876194869527476</v>
      </c>
      <c r="O264" s="27">
        <v>0.39994720573501846</v>
      </c>
      <c r="P264" s="27">
        <v>0.40111216993365512</v>
      </c>
      <c r="Q264" s="27">
        <v>0.40227321968800117</v>
      </c>
      <c r="R264" s="27">
        <v>0.40342227932590552</v>
      </c>
      <c r="S264" s="27">
        <v>0.40453757936789725</v>
      </c>
      <c r="T264" s="27">
        <v>0.4056517975112513</v>
      </c>
      <c r="U264" s="27">
        <v>0.38818339312322264</v>
      </c>
      <c r="V264" s="27">
        <v>0.37077102221994884</v>
      </c>
      <c r="W264" s="27">
        <v>0.35341539032675257</v>
      </c>
      <c r="X264" s="27">
        <v>0.34143050080919746</v>
      </c>
      <c r="Y264" s="27">
        <v>0.33890229373880426</v>
      </c>
      <c r="Z264" s="27">
        <v>0.33629928697054545</v>
      </c>
      <c r="AA264" s="27">
        <v>0.32374424306915328</v>
      </c>
      <c r="AB264" s="27">
        <v>0.31118521184258457</v>
      </c>
      <c r="AC264" s="27">
        <v>0.30375384338890055</v>
      </c>
      <c r="AD264" s="27">
        <v>0.29677103000930977</v>
      </c>
      <c r="AE264" s="27">
        <v>0.28978886285445776</v>
      </c>
    </row>
    <row r="265" spans="1:31" x14ac:dyDescent="0.2">
      <c r="A265" s="80" t="s">
        <v>502</v>
      </c>
      <c r="B265" s="4" t="s">
        <v>503</v>
      </c>
      <c r="C265" s="27">
        <v>1.007968105745911E-2</v>
      </c>
      <c r="D265" s="27">
        <v>9.3765156670749337E-3</v>
      </c>
      <c r="E265" s="27">
        <v>8.6959370356471857E-3</v>
      </c>
      <c r="F265" s="27">
        <v>8.0228867291439309E-3</v>
      </c>
      <c r="G265" s="27">
        <v>7.2763185998439769E-3</v>
      </c>
      <c r="H265" s="27">
        <v>6.5886980033333766E-3</v>
      </c>
      <c r="I265" s="27">
        <v>5.9039849177612977E-3</v>
      </c>
      <c r="J265" s="27">
        <v>5.1663193344082276E-3</v>
      </c>
      <c r="K265" s="27">
        <v>4.9817241177993318E-3</v>
      </c>
      <c r="L265" s="27">
        <v>4.8119673737126931E-3</v>
      </c>
      <c r="M265" s="27">
        <v>4.6321765119493102E-3</v>
      </c>
      <c r="N265" s="27">
        <v>4.4647185249985606E-3</v>
      </c>
      <c r="O265" s="27">
        <v>4.2911987008668953E-3</v>
      </c>
      <c r="P265" s="27">
        <v>4.1082521908654482E-3</v>
      </c>
      <c r="Q265" s="27">
        <v>3.9294992344578008E-3</v>
      </c>
      <c r="R265" s="27">
        <v>3.7529652033639607E-3</v>
      </c>
      <c r="S265" s="27">
        <v>3.5785638079254048E-3</v>
      </c>
      <c r="T265" s="27">
        <v>3.3865791642146642E-3</v>
      </c>
      <c r="U265" s="27">
        <v>3.0556846088957003E-3</v>
      </c>
      <c r="V265" s="27">
        <v>2.7268602811082909E-3</v>
      </c>
      <c r="W265" s="27">
        <v>2.3933757799076212E-3</v>
      </c>
      <c r="X265" s="27">
        <v>2.2051632233929634E-3</v>
      </c>
      <c r="Y265" s="27">
        <v>2.1996260116568397E-3</v>
      </c>
      <c r="Z265" s="27">
        <v>2.1977315543145848E-3</v>
      </c>
      <c r="AA265" s="27">
        <v>2.2008583973327665E-3</v>
      </c>
      <c r="AB265" s="27">
        <v>2.203721882921643E-3</v>
      </c>
      <c r="AC265" s="27">
        <v>2.2063220110812112E-3</v>
      </c>
      <c r="AD265" s="27">
        <v>2.2086680142695807E-3</v>
      </c>
      <c r="AE265" s="27">
        <v>2.210782973627728E-3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0.13052645348313041</v>
      </c>
      <c r="D269" s="21">
        <f t="shared" si="60"/>
        <v>0.12877565240005462</v>
      </c>
      <c r="E269" s="21">
        <f t="shared" si="60"/>
        <v>0.12947623438887607</v>
      </c>
      <c r="F269" s="21">
        <f t="shared" si="60"/>
        <v>0.13150985482172034</v>
      </c>
      <c r="G269" s="21">
        <f t="shared" si="60"/>
        <v>0.13267204597275778</v>
      </c>
      <c r="H269" s="21">
        <f t="shared" si="60"/>
        <v>0.13165555460929357</v>
      </c>
      <c r="I269" s="21">
        <f t="shared" si="60"/>
        <v>0.12203105014269455</v>
      </c>
      <c r="J269" s="21">
        <f t="shared" si="60"/>
        <v>0.1251030910448527</v>
      </c>
      <c r="K269" s="21">
        <f t="shared" si="60"/>
        <v>0.12485041758319618</v>
      </c>
      <c r="L269" s="21">
        <f t="shared" si="60"/>
        <v>0.12508312458643123</v>
      </c>
      <c r="M269" s="21">
        <f t="shared" si="60"/>
        <v>0.12433958439650028</v>
      </c>
      <c r="N269" s="21">
        <f t="shared" si="60"/>
        <v>0.12450504572914621</v>
      </c>
      <c r="O269" s="21">
        <f t="shared" si="60"/>
        <v>0.12473033705951114</v>
      </c>
      <c r="P269" s="21">
        <f t="shared" si="60"/>
        <v>0.12393940538179241</v>
      </c>
      <c r="Q269" s="21">
        <f t="shared" si="60"/>
        <v>0.12484115759254219</v>
      </c>
      <c r="R269" s="21">
        <f t="shared" si="60"/>
        <v>0.12398966555465379</v>
      </c>
      <c r="S269" s="21">
        <f t="shared" si="60"/>
        <v>0.12416530638920288</v>
      </c>
      <c r="T269" s="21">
        <f t="shared" si="60"/>
        <v>0.12468690950425429</v>
      </c>
      <c r="U269" s="21">
        <f t="shared" si="60"/>
        <v>0.12019501223286147</v>
      </c>
      <c r="V269" s="21">
        <f t="shared" si="60"/>
        <v>0.11544576934371864</v>
      </c>
      <c r="W269" s="21">
        <f t="shared" si="60"/>
        <v>0.11038051344791075</v>
      </c>
      <c r="X269" s="21">
        <f t="shared" si="60"/>
        <v>0.10647803640342519</v>
      </c>
      <c r="Y269" s="21">
        <f t="shared" si="60"/>
        <v>0.10491326859998279</v>
      </c>
      <c r="Z269" s="21">
        <f t="shared" si="60"/>
        <v>0.10444243987077478</v>
      </c>
      <c r="AA269" s="21">
        <f t="shared" si="60"/>
        <v>0.1007800728048229</v>
      </c>
      <c r="AB269" s="21">
        <f t="shared" si="60"/>
        <v>9.6855832600630409E-2</v>
      </c>
      <c r="AC269" s="21">
        <f t="shared" si="60"/>
        <v>9.3701171266804772E-2</v>
      </c>
      <c r="AD269" s="21">
        <f t="shared" si="60"/>
        <v>9.063475200655885E-2</v>
      </c>
      <c r="AE269" s="21">
        <f t="shared" si="60"/>
        <v>8.7576934415500546E-2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5.9875014018024648E-2</v>
      </c>
      <c r="D270" s="21">
        <f t="shared" si="61"/>
        <v>5.9146625283074045E-2</v>
      </c>
      <c r="E270" s="21">
        <f t="shared" si="61"/>
        <v>5.9500309207888818E-2</v>
      </c>
      <c r="F270" s="21">
        <f t="shared" si="61"/>
        <v>6.0466632331721684E-2</v>
      </c>
      <c r="G270" s="21">
        <f t="shared" si="61"/>
        <v>6.1091959700856582E-2</v>
      </c>
      <c r="H270" s="21">
        <f t="shared" si="61"/>
        <v>6.062873349079801E-2</v>
      </c>
      <c r="I270" s="21">
        <f t="shared" si="61"/>
        <v>5.6146695009698752E-2</v>
      </c>
      <c r="J270" s="21">
        <f t="shared" si="61"/>
        <v>5.7680133914847782E-2</v>
      </c>
      <c r="K270" s="21">
        <f t="shared" si="61"/>
        <v>5.7599681161143237E-2</v>
      </c>
      <c r="L270" s="21">
        <f t="shared" si="61"/>
        <v>5.7668046069345988E-2</v>
      </c>
      <c r="M270" s="21">
        <f t="shared" si="61"/>
        <v>5.7432564715528524E-2</v>
      </c>
      <c r="N270" s="21">
        <f t="shared" si="61"/>
        <v>5.7484348270283245E-2</v>
      </c>
      <c r="O270" s="21">
        <f t="shared" si="61"/>
        <v>5.7548450853683215E-2</v>
      </c>
      <c r="P270" s="21">
        <f t="shared" si="61"/>
        <v>5.7295531521496489E-2</v>
      </c>
      <c r="Q270" s="21">
        <f t="shared" si="61"/>
        <v>5.7565743125657078E-2</v>
      </c>
      <c r="R270" s="21">
        <f t="shared" si="61"/>
        <v>5.7296905290271809E-2</v>
      </c>
      <c r="S270" s="21">
        <f t="shared" si="61"/>
        <v>5.7343320118500532E-2</v>
      </c>
      <c r="T270" s="21">
        <f t="shared" si="61"/>
        <v>5.749436363488674E-2</v>
      </c>
      <c r="U270" s="21">
        <f t="shared" si="61"/>
        <v>5.5321222571963653E-2</v>
      </c>
      <c r="V270" s="21">
        <f t="shared" si="61"/>
        <v>5.3070618370940265E-2</v>
      </c>
      <c r="W270" s="21">
        <f t="shared" si="61"/>
        <v>5.0725888978647889E-2</v>
      </c>
      <c r="X270" s="21">
        <f t="shared" si="61"/>
        <v>4.9099580651407203E-2</v>
      </c>
      <c r="Y270" s="21">
        <f t="shared" si="61"/>
        <v>4.8522810445893912E-2</v>
      </c>
      <c r="Z270" s="21">
        <f t="shared" si="61"/>
        <v>4.8273760181914614E-2</v>
      </c>
      <c r="AA270" s="21">
        <f t="shared" si="61"/>
        <v>4.6484412261484621E-2</v>
      </c>
      <c r="AB270" s="21">
        <f t="shared" si="61"/>
        <v>4.4617419614022331E-2</v>
      </c>
      <c r="AC270" s="21">
        <f t="shared" si="61"/>
        <v>4.3090542118154732E-2</v>
      </c>
      <c r="AD270" s="21">
        <f t="shared" si="61"/>
        <v>4.1605217211321585E-2</v>
      </c>
      <c r="AE270" s="21">
        <f t="shared" si="61"/>
        <v>4.0123964612276429E-2</v>
      </c>
    </row>
    <row r="271" spans="1:31" x14ac:dyDescent="0.2">
      <c r="A271" s="80" t="s">
        <v>513</v>
      </c>
      <c r="B271" s="4" t="s">
        <v>491</v>
      </c>
      <c r="C271" s="27">
        <v>9.1032929502197905E-4</v>
      </c>
      <c r="D271" s="27">
        <v>8.7054013193816509E-4</v>
      </c>
      <c r="E271" s="27">
        <v>9.6132576808153551E-4</v>
      </c>
      <c r="F271" s="27">
        <v>1.0783214246705541E-3</v>
      </c>
      <c r="G271" s="27">
        <v>1.0795199319756747E-3</v>
      </c>
      <c r="H271" s="27">
        <v>1.1884790138647254E-3</v>
      </c>
      <c r="I271" s="27">
        <v>1.2363792360785913E-3</v>
      </c>
      <c r="J271" s="27">
        <v>1.2181196671638766E-3</v>
      </c>
      <c r="K271" s="27">
        <v>1.1824063904550661E-3</v>
      </c>
      <c r="L271" s="27">
        <v>1.2940746933205922E-3</v>
      </c>
      <c r="M271" s="27">
        <v>1.1139063651676323E-3</v>
      </c>
      <c r="N271" s="27">
        <v>1.1966613214841348E-3</v>
      </c>
      <c r="O271" s="27">
        <v>1.3105415891015747E-3</v>
      </c>
      <c r="P271" s="27">
        <v>1.1218170272601392E-3</v>
      </c>
      <c r="Q271" s="27">
        <v>1.4487254424603731E-3</v>
      </c>
      <c r="R271" s="27">
        <v>1.2349552373949366E-3</v>
      </c>
      <c r="S271" s="27">
        <v>1.3382882494275988E-3</v>
      </c>
      <c r="T271" s="27">
        <v>1.5550279717081493E-3</v>
      </c>
      <c r="U271" s="27">
        <v>1.7332313159441747E-3</v>
      </c>
      <c r="V271" s="27">
        <v>1.8285882153077663E-3</v>
      </c>
      <c r="W271" s="27">
        <v>1.8217687269375801E-3</v>
      </c>
      <c r="X271" s="27">
        <v>1.4624584834857595E-3</v>
      </c>
      <c r="Y271" s="27">
        <v>1.1621160442981844E-3</v>
      </c>
      <c r="Z271" s="27">
        <v>1.2144087862093072E-3</v>
      </c>
      <c r="AA271" s="27">
        <v>1.3382254309050909E-3</v>
      </c>
      <c r="AB271" s="27">
        <v>1.3759808863783034E-3</v>
      </c>
      <c r="AC271" s="27">
        <v>1.4554193895401823E-3</v>
      </c>
      <c r="AD271" s="27">
        <v>1.5348578927020615E-3</v>
      </c>
      <c r="AE271" s="27">
        <v>1.6142963958639402E-3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9.5823291040975089E-4</v>
      </c>
      <c r="D272" s="21">
        <f t="shared" si="62"/>
        <v>9.6945720329132123E-4</v>
      </c>
      <c r="E272" s="21">
        <f t="shared" si="62"/>
        <v>1.0124221297302493E-3</v>
      </c>
      <c r="F272" s="21">
        <f t="shared" si="62"/>
        <v>1.0492549043130935E-3</v>
      </c>
      <c r="G272" s="21">
        <f t="shared" si="62"/>
        <v>1.0869079780302085E-3</v>
      </c>
      <c r="H272" s="21">
        <f t="shared" si="62"/>
        <v>1.1259500299109324E-3</v>
      </c>
      <c r="I272" s="21">
        <f t="shared" si="62"/>
        <v>1.1596380486533723E-3</v>
      </c>
      <c r="J272" s="21">
        <f t="shared" si="62"/>
        <v>1.2586180166860343E-3</v>
      </c>
      <c r="K272" s="21">
        <f t="shared" si="62"/>
        <v>1.2085069045737369E-3</v>
      </c>
      <c r="L272" s="21">
        <f t="shared" si="62"/>
        <v>1.1611471077909033E-3</v>
      </c>
      <c r="M272" s="21">
        <f t="shared" si="62"/>
        <v>1.1018994939432415E-3</v>
      </c>
      <c r="N272" s="21">
        <f t="shared" si="62"/>
        <v>1.111586780665909E-3</v>
      </c>
      <c r="O272" s="21">
        <f t="shared" si="62"/>
        <v>1.0548136600905115E-3</v>
      </c>
      <c r="P272" s="21">
        <f t="shared" si="62"/>
        <v>9.8565273749797659E-4</v>
      </c>
      <c r="Q272" s="21">
        <f t="shared" si="62"/>
        <v>9.243812186401592E-4</v>
      </c>
      <c r="R272" s="21">
        <f t="shared" si="62"/>
        <v>8.6593789214632654E-4</v>
      </c>
      <c r="S272" s="21">
        <f t="shared" si="62"/>
        <v>8.0901997175962146E-4</v>
      </c>
      <c r="T272" s="21">
        <f t="shared" si="62"/>
        <v>7.4343221914633078E-4</v>
      </c>
      <c r="U272" s="21">
        <f t="shared" si="62"/>
        <v>7.1235554344813428E-4</v>
      </c>
      <c r="V272" s="21">
        <f t="shared" si="62"/>
        <v>6.8105882604658921E-4</v>
      </c>
      <c r="W272" s="21">
        <f t="shared" si="62"/>
        <v>6.5213940410207237E-4</v>
      </c>
      <c r="X272" s="21">
        <f t="shared" si="62"/>
        <v>6.2565890210157819E-4</v>
      </c>
      <c r="Y272" s="21">
        <f t="shared" si="62"/>
        <v>6.4408047284803178E-4</v>
      </c>
      <c r="Z272" s="21">
        <f t="shared" si="62"/>
        <v>6.4506677381633687E-4</v>
      </c>
      <c r="AA272" s="21">
        <f t="shared" si="62"/>
        <v>6.3119705474503414E-4</v>
      </c>
      <c r="AB272" s="21">
        <f t="shared" si="62"/>
        <v>6.261425303816403E-4</v>
      </c>
      <c r="AC272" s="21">
        <f t="shared" si="62"/>
        <v>6.290661081894335E-4</v>
      </c>
      <c r="AD272" s="21">
        <f t="shared" si="62"/>
        <v>6.283265647652244E-4</v>
      </c>
      <c r="AE272" s="21">
        <f t="shared" si="62"/>
        <v>6.3159470665510571E-4</v>
      </c>
    </row>
    <row r="273" spans="1:31" x14ac:dyDescent="0.2">
      <c r="A273" s="80" t="s">
        <v>515</v>
      </c>
      <c r="B273" s="4" t="s">
        <v>495</v>
      </c>
      <c r="C273" s="27">
        <v>9.5823291040975089E-4</v>
      </c>
      <c r="D273" s="27">
        <v>9.6945720329132123E-4</v>
      </c>
      <c r="E273" s="27">
        <v>1.0124221297302493E-3</v>
      </c>
      <c r="F273" s="27">
        <v>1.0492549043130935E-3</v>
      </c>
      <c r="G273" s="27">
        <v>1.0869079780302085E-3</v>
      </c>
      <c r="H273" s="27">
        <v>1.1259500299109324E-3</v>
      </c>
      <c r="I273" s="27">
        <v>1.1596380486533723E-3</v>
      </c>
      <c r="J273" s="27">
        <v>1.2586180166860343E-3</v>
      </c>
      <c r="K273" s="27">
        <v>1.2085069045737369E-3</v>
      </c>
      <c r="L273" s="27">
        <v>1.1611471077909033E-3</v>
      </c>
      <c r="M273" s="27">
        <v>1.1018994939432415E-3</v>
      </c>
      <c r="N273" s="27">
        <v>1.111586780665909E-3</v>
      </c>
      <c r="O273" s="27">
        <v>1.0548136600905115E-3</v>
      </c>
      <c r="P273" s="27">
        <v>9.8565273749797659E-4</v>
      </c>
      <c r="Q273" s="27">
        <v>9.243812186401592E-4</v>
      </c>
      <c r="R273" s="27">
        <v>8.6593789214632654E-4</v>
      </c>
      <c r="S273" s="27">
        <v>8.0901997175962146E-4</v>
      </c>
      <c r="T273" s="27">
        <v>7.4343221914633078E-4</v>
      </c>
      <c r="U273" s="27">
        <v>7.1235554344813428E-4</v>
      </c>
      <c r="V273" s="27">
        <v>6.8105882604658921E-4</v>
      </c>
      <c r="W273" s="27">
        <v>6.5213940410207237E-4</v>
      </c>
      <c r="X273" s="27">
        <v>6.2565890210157819E-4</v>
      </c>
      <c r="Y273" s="27">
        <v>6.4408047284803178E-4</v>
      </c>
      <c r="Z273" s="27">
        <v>6.4506677381633687E-4</v>
      </c>
      <c r="AA273" s="27">
        <v>6.3119705474503414E-4</v>
      </c>
      <c r="AB273" s="27">
        <v>6.261425303816403E-4</v>
      </c>
      <c r="AC273" s="27">
        <v>6.290661081894335E-4</v>
      </c>
      <c r="AD273" s="27">
        <v>6.283265647652244E-4</v>
      </c>
      <c r="AE273" s="27">
        <v>6.3159470665510571E-4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5.8006451812592917E-2</v>
      </c>
      <c r="D276" s="27">
        <v>5.7306627947844559E-2</v>
      </c>
      <c r="E276" s="27">
        <v>5.752656131007703E-2</v>
      </c>
      <c r="F276" s="27">
        <v>5.8339056002738039E-2</v>
      </c>
      <c r="G276" s="27">
        <v>5.8925531790850701E-2</v>
      </c>
      <c r="H276" s="27">
        <v>5.8314304447022354E-2</v>
      </c>
      <c r="I276" s="27">
        <v>5.3750677724966792E-2</v>
      </c>
      <c r="J276" s="27">
        <v>5.5203396230997868E-2</v>
      </c>
      <c r="K276" s="27">
        <v>5.5208767866114436E-2</v>
      </c>
      <c r="L276" s="27">
        <v>5.5212824268234491E-2</v>
      </c>
      <c r="M276" s="27">
        <v>5.521675885641765E-2</v>
      </c>
      <c r="N276" s="27">
        <v>5.5176100168133201E-2</v>
      </c>
      <c r="O276" s="27">
        <v>5.5183095604491132E-2</v>
      </c>
      <c r="P276" s="27">
        <v>5.518806175673837E-2</v>
      </c>
      <c r="Q276" s="27">
        <v>5.5192636464556542E-2</v>
      </c>
      <c r="R276" s="27">
        <v>5.5196012160730543E-2</v>
      </c>
      <c r="S276" s="27">
        <v>5.519601189731331E-2</v>
      </c>
      <c r="T276" s="27">
        <v>5.519590344403226E-2</v>
      </c>
      <c r="U276" s="27">
        <v>5.2875635712571346E-2</v>
      </c>
      <c r="V276" s="27">
        <v>5.056097132958591E-2</v>
      </c>
      <c r="W276" s="27">
        <v>4.8251980847608233E-2</v>
      </c>
      <c r="X276" s="27">
        <v>4.7011463265819863E-2</v>
      </c>
      <c r="Y276" s="27">
        <v>4.6716613928747694E-2</v>
      </c>
      <c r="Z276" s="27">
        <v>4.6414284621888971E-2</v>
      </c>
      <c r="AA276" s="27">
        <v>4.4514989775834499E-2</v>
      </c>
      <c r="AB276" s="27">
        <v>4.2615296197262391E-2</v>
      </c>
      <c r="AC276" s="27">
        <v>4.1006056620425113E-2</v>
      </c>
      <c r="AD276" s="27">
        <v>3.94420327538543E-2</v>
      </c>
      <c r="AE276" s="27">
        <v>3.787807350975738E-2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7.0651439465105756E-2</v>
      </c>
      <c r="D277" s="21">
        <f t="shared" si="63"/>
        <v>6.9629027116980588E-2</v>
      </c>
      <c r="E277" s="21">
        <f t="shared" si="63"/>
        <v>6.9975925180987261E-2</v>
      </c>
      <c r="F277" s="21">
        <f t="shared" si="63"/>
        <v>7.1043222489998642E-2</v>
      </c>
      <c r="G277" s="21">
        <f t="shared" si="63"/>
        <v>7.1580086271901183E-2</v>
      </c>
      <c r="H277" s="21">
        <f t="shared" si="63"/>
        <v>7.1026821118495564E-2</v>
      </c>
      <c r="I277" s="21">
        <f t="shared" si="63"/>
        <v>6.58843551329958E-2</v>
      </c>
      <c r="J277" s="21">
        <f t="shared" si="63"/>
        <v>6.7422957130004929E-2</v>
      </c>
      <c r="K277" s="21">
        <f t="shared" si="63"/>
        <v>6.725073642205294E-2</v>
      </c>
      <c r="L277" s="21">
        <f t="shared" si="63"/>
        <v>6.7415078517085253E-2</v>
      </c>
      <c r="M277" s="21">
        <f t="shared" si="63"/>
        <v>6.6907019680971749E-2</v>
      </c>
      <c r="N277" s="21">
        <f t="shared" si="63"/>
        <v>6.7020697458862966E-2</v>
      </c>
      <c r="O277" s="21">
        <f t="shared" si="63"/>
        <v>6.7181886205827934E-2</v>
      </c>
      <c r="P277" s="21">
        <f t="shared" si="63"/>
        <v>6.664387386029591E-2</v>
      </c>
      <c r="Q277" s="21">
        <f t="shared" si="63"/>
        <v>6.7275414466885106E-2</v>
      </c>
      <c r="R277" s="21">
        <f t="shared" si="63"/>
        <v>6.6692760264381978E-2</v>
      </c>
      <c r="S277" s="21">
        <f t="shared" si="63"/>
        <v>6.6821986270702349E-2</v>
      </c>
      <c r="T277" s="21">
        <f t="shared" si="63"/>
        <v>6.7192545869367543E-2</v>
      </c>
      <c r="U277" s="21">
        <f t="shared" si="63"/>
        <v>6.4873789660897824E-2</v>
      </c>
      <c r="V277" s="21">
        <f t="shared" si="63"/>
        <v>6.2375150972778383E-2</v>
      </c>
      <c r="W277" s="21">
        <f t="shared" si="63"/>
        <v>5.9654624469262854E-2</v>
      </c>
      <c r="X277" s="21">
        <f t="shared" si="63"/>
        <v>5.7378455752017991E-2</v>
      </c>
      <c r="Y277" s="21">
        <f t="shared" si="63"/>
        <v>5.6390458154088885E-2</v>
      </c>
      <c r="Z277" s="21">
        <f t="shared" si="63"/>
        <v>5.6168679688860176E-2</v>
      </c>
      <c r="AA277" s="21">
        <f t="shared" si="63"/>
        <v>5.429566054333828E-2</v>
      </c>
      <c r="AB277" s="21">
        <f t="shared" si="63"/>
        <v>5.2238412986608085E-2</v>
      </c>
      <c r="AC277" s="21">
        <f t="shared" si="63"/>
        <v>5.0610629148650048E-2</v>
      </c>
      <c r="AD277" s="21">
        <f t="shared" si="63"/>
        <v>4.9029534795237258E-2</v>
      </c>
      <c r="AE277" s="21">
        <f t="shared" si="63"/>
        <v>4.7452969803224124E-2</v>
      </c>
    </row>
    <row r="278" spans="1:31" x14ac:dyDescent="0.2">
      <c r="A278" s="80" t="s">
        <v>522</v>
      </c>
      <c r="B278" s="4" t="s">
        <v>491</v>
      </c>
      <c r="C278" s="27">
        <v>2.0482409137994521E-3</v>
      </c>
      <c r="D278" s="27">
        <v>1.9587152968608712E-3</v>
      </c>
      <c r="E278" s="27">
        <v>2.1629829781834552E-3</v>
      </c>
      <c r="F278" s="27">
        <v>2.4262232055087467E-3</v>
      </c>
      <c r="G278" s="27">
        <v>2.4289198469452681E-3</v>
      </c>
      <c r="H278" s="27">
        <v>2.674077781195632E-3</v>
      </c>
      <c r="I278" s="27">
        <v>2.78185328117683E-3</v>
      </c>
      <c r="J278" s="27">
        <v>2.7407692511187218E-3</v>
      </c>
      <c r="K278" s="27">
        <v>2.6604143785238983E-3</v>
      </c>
      <c r="L278" s="27">
        <v>2.9116680599713314E-3</v>
      </c>
      <c r="M278" s="27">
        <v>2.506289321627172E-3</v>
      </c>
      <c r="N278" s="27">
        <v>2.6924879733393036E-3</v>
      </c>
      <c r="O278" s="27">
        <v>2.9487185754785423E-3</v>
      </c>
      <c r="P278" s="27">
        <v>2.5240883113353124E-3</v>
      </c>
      <c r="Q278" s="27">
        <v>3.2596322455358392E-3</v>
      </c>
      <c r="R278" s="27">
        <v>2.778649284138607E-3</v>
      </c>
      <c r="S278" s="27">
        <v>3.0111485612120971E-3</v>
      </c>
      <c r="T278" s="27">
        <v>3.4988129363433353E-3</v>
      </c>
      <c r="U278" s="27">
        <v>3.8997704608743924E-3</v>
      </c>
      <c r="V278" s="27">
        <v>4.1143234844424744E-3</v>
      </c>
      <c r="W278" s="27">
        <v>4.0989796356095537E-3</v>
      </c>
      <c r="X278" s="27">
        <v>3.2905315878429581E-3</v>
      </c>
      <c r="Y278" s="27">
        <v>2.6147610996709145E-3</v>
      </c>
      <c r="Z278" s="27">
        <v>2.7324197689709406E-3</v>
      </c>
      <c r="AA278" s="27">
        <v>3.0110072195364546E-3</v>
      </c>
      <c r="AB278" s="27">
        <v>3.0959569943511825E-3</v>
      </c>
      <c r="AC278" s="27">
        <v>3.2746936264654095E-3</v>
      </c>
      <c r="AD278" s="27">
        <v>3.4534302585796381E-3</v>
      </c>
      <c r="AE278" s="27">
        <v>3.6321668906938659E-3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1.0780120242109698E-3</v>
      </c>
      <c r="D279" s="21">
        <f t="shared" si="64"/>
        <v>1.0906393537027362E-3</v>
      </c>
      <c r="E279" s="21">
        <f t="shared" si="64"/>
        <v>1.1389748959465301E-3</v>
      </c>
      <c r="F279" s="21">
        <f t="shared" si="64"/>
        <v>1.1804117673522299E-3</v>
      </c>
      <c r="G279" s="21">
        <f t="shared" si="64"/>
        <v>1.2227714752839844E-3</v>
      </c>
      <c r="H279" s="21">
        <f t="shared" si="64"/>
        <v>1.2666937836497986E-3</v>
      </c>
      <c r="I279" s="21">
        <f t="shared" si="64"/>
        <v>1.3045928047350438E-3</v>
      </c>
      <c r="J279" s="21">
        <f t="shared" si="64"/>
        <v>1.4159452687717885E-3</v>
      </c>
      <c r="K279" s="21">
        <f t="shared" si="64"/>
        <v>1.3595702676454538E-3</v>
      </c>
      <c r="L279" s="21">
        <f t="shared" si="64"/>
        <v>1.3062904962647661E-3</v>
      </c>
      <c r="M279" s="21">
        <f t="shared" si="64"/>
        <v>1.2396369306861465E-3</v>
      </c>
      <c r="N279" s="21">
        <f t="shared" si="64"/>
        <v>1.2505351282491475E-3</v>
      </c>
      <c r="O279" s="21">
        <f t="shared" si="64"/>
        <v>1.1866653676018254E-3</v>
      </c>
      <c r="P279" s="21">
        <f t="shared" si="64"/>
        <v>1.1088593296852236E-3</v>
      </c>
      <c r="Q279" s="21">
        <f t="shared" si="64"/>
        <v>1.0399288709701791E-3</v>
      </c>
      <c r="R279" s="21">
        <f t="shared" si="64"/>
        <v>9.7418012866461732E-4</v>
      </c>
      <c r="S279" s="21">
        <f t="shared" si="64"/>
        <v>9.1014746822957397E-4</v>
      </c>
      <c r="T279" s="21">
        <f t="shared" si="64"/>
        <v>8.3636124653962193E-4</v>
      </c>
      <c r="U279" s="21">
        <f t="shared" si="64"/>
        <v>8.0139998637915094E-4</v>
      </c>
      <c r="V279" s="21">
        <f t="shared" si="64"/>
        <v>7.6619117930241259E-4</v>
      </c>
      <c r="W279" s="21">
        <f t="shared" si="64"/>
        <v>7.3365682961483143E-4</v>
      </c>
      <c r="X279" s="21">
        <f t="shared" si="64"/>
        <v>7.038662648642753E-4</v>
      </c>
      <c r="Y279" s="21">
        <f t="shared" si="64"/>
        <v>7.2459053195403562E-4</v>
      </c>
      <c r="Z279" s="21">
        <f t="shared" si="64"/>
        <v>7.2570012054337879E-4</v>
      </c>
      <c r="AA279" s="21">
        <f t="shared" si="64"/>
        <v>7.100966865881634E-4</v>
      </c>
      <c r="AB279" s="21">
        <f t="shared" si="64"/>
        <v>7.0441034667934521E-4</v>
      </c>
      <c r="AC279" s="21">
        <f t="shared" si="64"/>
        <v>7.0769937171311255E-4</v>
      </c>
      <c r="AD279" s="21">
        <f t="shared" si="64"/>
        <v>7.0686738536087724E-4</v>
      </c>
      <c r="AE279" s="21">
        <f t="shared" si="64"/>
        <v>7.1054404498699375E-4</v>
      </c>
    </row>
    <row r="280" spans="1:31" x14ac:dyDescent="0.2">
      <c r="A280" s="80" t="s">
        <v>524</v>
      </c>
      <c r="B280" s="4" t="s">
        <v>495</v>
      </c>
      <c r="C280" s="27">
        <v>1.0780120242109698E-3</v>
      </c>
      <c r="D280" s="27">
        <v>1.0906393537027362E-3</v>
      </c>
      <c r="E280" s="27">
        <v>1.1389748959465301E-3</v>
      </c>
      <c r="F280" s="27">
        <v>1.1804117673522299E-3</v>
      </c>
      <c r="G280" s="27">
        <v>1.2227714752839844E-3</v>
      </c>
      <c r="H280" s="27">
        <v>1.2666937836497986E-3</v>
      </c>
      <c r="I280" s="27">
        <v>1.3045928047350438E-3</v>
      </c>
      <c r="J280" s="27">
        <v>1.4159452687717885E-3</v>
      </c>
      <c r="K280" s="27">
        <v>1.3595702676454538E-3</v>
      </c>
      <c r="L280" s="27">
        <v>1.3062904962647661E-3</v>
      </c>
      <c r="M280" s="27">
        <v>1.2396369306861465E-3</v>
      </c>
      <c r="N280" s="27">
        <v>1.2505351282491475E-3</v>
      </c>
      <c r="O280" s="27">
        <v>1.1866653676018254E-3</v>
      </c>
      <c r="P280" s="27">
        <v>1.1088593296852236E-3</v>
      </c>
      <c r="Q280" s="27">
        <v>1.0399288709701791E-3</v>
      </c>
      <c r="R280" s="27">
        <v>9.7418012866461732E-4</v>
      </c>
      <c r="S280" s="27">
        <v>9.1014746822957397E-4</v>
      </c>
      <c r="T280" s="27">
        <v>8.3636124653962193E-4</v>
      </c>
      <c r="U280" s="27">
        <v>8.0139998637915094E-4</v>
      </c>
      <c r="V280" s="27">
        <v>7.6619117930241259E-4</v>
      </c>
      <c r="W280" s="27">
        <v>7.3365682961483143E-4</v>
      </c>
      <c r="X280" s="27">
        <v>7.038662648642753E-4</v>
      </c>
      <c r="Y280" s="27">
        <v>7.2459053195403562E-4</v>
      </c>
      <c r="Z280" s="27">
        <v>7.2570012054337879E-4</v>
      </c>
      <c r="AA280" s="27">
        <v>7.100966865881634E-4</v>
      </c>
      <c r="AB280" s="27">
        <v>7.0441034667934521E-4</v>
      </c>
      <c r="AC280" s="27">
        <v>7.0769937171311255E-4</v>
      </c>
      <c r="AD280" s="27">
        <v>7.0686738536087724E-4</v>
      </c>
      <c r="AE280" s="27">
        <v>7.1054404498699375E-4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6.5257258289167036E-2</v>
      </c>
      <c r="D283" s="27">
        <v>6.4469956441325124E-2</v>
      </c>
      <c r="E283" s="27">
        <v>6.4717381473836655E-2</v>
      </c>
      <c r="F283" s="27">
        <v>6.5631438003080286E-2</v>
      </c>
      <c r="G283" s="27">
        <v>6.629122326470703E-2</v>
      </c>
      <c r="H283" s="27">
        <v>6.5603592502900127E-2</v>
      </c>
      <c r="I283" s="27">
        <v>6.0469512440587639E-2</v>
      </c>
      <c r="J283" s="27">
        <v>6.2103820759872579E-2</v>
      </c>
      <c r="K283" s="27">
        <v>6.2109863849378735E-2</v>
      </c>
      <c r="L283" s="27">
        <v>6.2114427301763801E-2</v>
      </c>
      <c r="M283" s="27">
        <v>6.2118853713469847E-2</v>
      </c>
      <c r="N283" s="27">
        <v>6.2073112689149834E-2</v>
      </c>
      <c r="O283" s="27">
        <v>6.2080982555052511E-2</v>
      </c>
      <c r="P283" s="27">
        <v>6.208656947633065E-2</v>
      </c>
      <c r="Q283" s="27">
        <v>6.2091716022626094E-2</v>
      </c>
      <c r="R283" s="27">
        <v>6.2095513680821862E-2</v>
      </c>
      <c r="S283" s="27">
        <v>6.2095513384477462E-2</v>
      </c>
      <c r="T283" s="27">
        <v>6.2095391374536291E-2</v>
      </c>
      <c r="U283" s="27">
        <v>5.9485090176642746E-2</v>
      </c>
      <c r="V283" s="27">
        <v>5.688109274578413E-2</v>
      </c>
      <c r="W283" s="27">
        <v>5.4283478453559249E-2</v>
      </c>
      <c r="X283" s="27">
        <v>5.2887896174047343E-2</v>
      </c>
      <c r="Y283" s="27">
        <v>5.2556190669841144E-2</v>
      </c>
      <c r="Z283" s="27">
        <v>5.2216070199625077E-2</v>
      </c>
      <c r="AA283" s="27">
        <v>5.0079363497813792E-2</v>
      </c>
      <c r="AB283" s="27">
        <v>4.7942208221920184E-2</v>
      </c>
      <c r="AC283" s="27">
        <v>4.6131813697978252E-2</v>
      </c>
      <c r="AD283" s="27">
        <v>4.4372286848086084E-2</v>
      </c>
      <c r="AE283" s="27">
        <v>4.2612832698477029E-2</v>
      </c>
    </row>
    <row r="284" spans="1:31" x14ac:dyDescent="0.2">
      <c r="A284" s="80" t="s">
        <v>528</v>
      </c>
      <c r="B284" s="4" t="s">
        <v>503</v>
      </c>
      <c r="C284" s="27">
        <v>2.2679282379283001E-3</v>
      </c>
      <c r="D284" s="27">
        <v>2.1097160250918602E-3</v>
      </c>
      <c r="E284" s="27">
        <v>1.9565858330206167E-3</v>
      </c>
      <c r="F284" s="27">
        <v>1.8051495140573846E-3</v>
      </c>
      <c r="G284" s="27">
        <v>1.6371716849648947E-3</v>
      </c>
      <c r="H284" s="27">
        <v>1.4824570507500098E-3</v>
      </c>
      <c r="I284" s="27">
        <v>1.3283966064962919E-3</v>
      </c>
      <c r="J284" s="27">
        <v>1.162421850241851E-3</v>
      </c>
      <c r="K284" s="27">
        <v>1.1208879265048497E-3</v>
      </c>
      <c r="L284" s="27">
        <v>1.0826926590853561E-3</v>
      </c>
      <c r="M284" s="27">
        <v>1.0422397151885945E-3</v>
      </c>
      <c r="N284" s="27">
        <v>1.0045616681246762E-3</v>
      </c>
      <c r="O284" s="27">
        <v>9.6551970769505162E-4</v>
      </c>
      <c r="P284" s="27">
        <v>9.2435674294472558E-4</v>
      </c>
      <c r="Q284" s="27">
        <v>8.8413732775300519E-4</v>
      </c>
      <c r="R284" s="27">
        <v>8.4441717075689124E-4</v>
      </c>
      <c r="S284" s="27">
        <v>8.051768567832161E-4</v>
      </c>
      <c r="T284" s="27">
        <v>7.6198031194829932E-4</v>
      </c>
      <c r="U284" s="27">
        <v>6.8752903700153246E-4</v>
      </c>
      <c r="V284" s="27">
        <v>6.1354356324936547E-4</v>
      </c>
      <c r="W284" s="27">
        <v>5.3850955047921468E-4</v>
      </c>
      <c r="X284" s="27">
        <v>4.9616172526341677E-4</v>
      </c>
      <c r="Y284" s="27">
        <v>4.9491585262278885E-4</v>
      </c>
      <c r="Z284" s="27">
        <v>4.9448959972078147E-4</v>
      </c>
      <c r="AA284" s="27">
        <v>4.951931393998724E-4</v>
      </c>
      <c r="AB284" s="27">
        <v>4.9583742365736966E-4</v>
      </c>
      <c r="AC284" s="27">
        <v>4.964224524932724E-4</v>
      </c>
      <c r="AD284" s="27">
        <v>4.9695030321065549E-4</v>
      </c>
      <c r="AE284" s="27">
        <v>4.974261690662388E-4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4.201747204828333E-7</v>
      </c>
      <c r="D287" s="21">
        <f t="shared" si="65"/>
        <v>3.7851735632596371E-7</v>
      </c>
      <c r="E287" s="21">
        <f t="shared" si="65"/>
        <v>3.3909120018507682E-7</v>
      </c>
      <c r="F287" s="21">
        <f t="shared" si="65"/>
        <v>3.024103320486819E-7</v>
      </c>
      <c r="G287" s="21">
        <f t="shared" si="65"/>
        <v>2.6790019192962164E-7</v>
      </c>
      <c r="H287" s="21">
        <f t="shared" si="65"/>
        <v>2.3688377996259927E-7</v>
      </c>
      <c r="I287" s="21">
        <f t="shared" si="65"/>
        <v>2.0844633597562966E-7</v>
      </c>
      <c r="J287" s="21">
        <f t="shared" si="65"/>
        <v>1.8186209998492963E-7</v>
      </c>
      <c r="K287" s="21">
        <f t="shared" si="65"/>
        <v>1.6098667198880917E-7</v>
      </c>
      <c r="L287" s="21">
        <f t="shared" si="65"/>
        <v>1.4132185198924013E-7</v>
      </c>
      <c r="M287" s="21">
        <f t="shared" si="65"/>
        <v>1.2286763998622238E-7</v>
      </c>
      <c r="N287" s="21">
        <f t="shared" si="65"/>
        <v>1.1001626999465597E-7</v>
      </c>
      <c r="O287" s="21">
        <f t="shared" si="65"/>
        <v>9.8050680005703933E-8</v>
      </c>
      <c r="P287" s="21">
        <f t="shared" si="65"/>
        <v>8.6970870019366359E-8</v>
      </c>
      <c r="Q287" s="21">
        <f t="shared" si="65"/>
        <v>7.6776840035643135E-8</v>
      </c>
      <c r="R287" s="21">
        <f t="shared" si="65"/>
        <v>6.7468590054534365E-8</v>
      </c>
      <c r="S287" s="21">
        <f t="shared" si="65"/>
        <v>5.9046120076040024E-8</v>
      </c>
      <c r="T287" s="21">
        <f t="shared" si="65"/>
        <v>5.1509430100160064E-8</v>
      </c>
      <c r="U287" s="21">
        <f t="shared" si="65"/>
        <v>4.5160920125767919E-8</v>
      </c>
      <c r="V287" s="21">
        <f t="shared" si="65"/>
        <v>4.188933000152661E-8</v>
      </c>
      <c r="W287" s="21">
        <f t="shared" si="65"/>
        <v>4.1956740038859257E-8</v>
      </c>
      <c r="X287" s="21">
        <f t="shared" si="65"/>
        <v>4.497822004302184E-8</v>
      </c>
      <c r="Y287" s="21">
        <f t="shared" si="65"/>
        <v>4.7999700047184417E-8</v>
      </c>
      <c r="Z287" s="21">
        <f t="shared" si="65"/>
        <v>5.1021180051346994E-8</v>
      </c>
      <c r="AA287" s="21">
        <f t="shared" si="65"/>
        <v>5.4042660055509577E-8</v>
      </c>
      <c r="AB287" s="21">
        <f t="shared" si="65"/>
        <v>5.7064140059672153E-8</v>
      </c>
      <c r="AC287" s="21">
        <f t="shared" si="65"/>
        <v>6.008562006383473E-8</v>
      </c>
      <c r="AD287" s="21">
        <f t="shared" si="65"/>
        <v>6.3107100067997293E-8</v>
      </c>
      <c r="AE287" s="21">
        <f t="shared" si="65"/>
        <v>6.6128580072159883E-8</v>
      </c>
    </row>
    <row r="288" spans="1:31" x14ac:dyDescent="0.2">
      <c r="A288" s="80" t="s">
        <v>534</v>
      </c>
      <c r="B288" s="4" t="s">
        <v>798</v>
      </c>
      <c r="C288" s="27">
        <v>0</v>
      </c>
      <c r="D288" s="27">
        <v>0</v>
      </c>
      <c r="E288" s="27">
        <v>0</v>
      </c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27">
        <v>0</v>
      </c>
      <c r="L288" s="27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>
        <v>0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4.201747204828333E-7</v>
      </c>
      <c r="D289" s="27">
        <v>3.7851735632596371E-7</v>
      </c>
      <c r="E289" s="27">
        <v>3.3909120018507682E-7</v>
      </c>
      <c r="F289" s="27">
        <v>3.024103320486819E-7</v>
      </c>
      <c r="G289" s="27">
        <v>2.6790019192962164E-7</v>
      </c>
      <c r="H289" s="27">
        <v>2.3688377996259927E-7</v>
      </c>
      <c r="I289" s="27">
        <v>2.0844633597562966E-7</v>
      </c>
      <c r="J289" s="27">
        <v>1.8186209998492963E-7</v>
      </c>
      <c r="K289" s="27">
        <v>1.6098667198880917E-7</v>
      </c>
      <c r="L289" s="27">
        <v>1.4132185198924013E-7</v>
      </c>
      <c r="M289" s="27">
        <v>1.2286763998622238E-7</v>
      </c>
      <c r="N289" s="27">
        <v>1.1001626999465597E-7</v>
      </c>
      <c r="O289" s="27">
        <v>9.8050680005703933E-8</v>
      </c>
      <c r="P289" s="27">
        <v>8.6970870019366359E-8</v>
      </c>
      <c r="Q289" s="27">
        <v>7.6776840035643135E-8</v>
      </c>
      <c r="R289" s="27">
        <v>6.7468590054534365E-8</v>
      </c>
      <c r="S289" s="27">
        <v>5.9046120076040024E-8</v>
      </c>
      <c r="T289" s="27">
        <v>5.1509430100160064E-8</v>
      </c>
      <c r="U289" s="27">
        <v>4.5160920125767919E-8</v>
      </c>
      <c r="V289" s="27">
        <v>4.188933000152661E-8</v>
      </c>
      <c r="W289" s="27">
        <v>4.1956740038859257E-8</v>
      </c>
      <c r="X289" s="27">
        <v>4.497822004302184E-8</v>
      </c>
      <c r="Y289" s="27">
        <v>4.7999700047184417E-8</v>
      </c>
      <c r="Z289" s="27">
        <v>5.1021180051346994E-8</v>
      </c>
      <c r="AA289" s="27">
        <v>5.4042660055509577E-8</v>
      </c>
      <c r="AB289" s="27">
        <v>5.7064140059672153E-8</v>
      </c>
      <c r="AC289" s="27">
        <v>6.008562006383473E-8</v>
      </c>
      <c r="AD289" s="27">
        <v>6.3107100067997293E-8</v>
      </c>
      <c r="AE289" s="27">
        <v>6.6128580072159883E-8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2.9683252551905037E-3</v>
      </c>
      <c r="D297" s="28">
        <f t="shared" si="67"/>
        <v>5.3583408268201769E-5</v>
      </c>
      <c r="E297" s="28">
        <f t="shared" si="67"/>
        <v>4.2961331673313692E-4</v>
      </c>
      <c r="F297" s="28">
        <f t="shared" si="67"/>
        <v>0.19469000697523303</v>
      </c>
      <c r="G297" s="28">
        <f t="shared" si="67"/>
        <v>3.9447128724816602E-3</v>
      </c>
      <c r="H297" s="28">
        <f t="shared" si="67"/>
        <v>3.5054489486125638E-4</v>
      </c>
      <c r="I297" s="28">
        <f t="shared" si="67"/>
        <v>5.2816026687002961E-4</v>
      </c>
      <c r="J297" s="28">
        <f t="shared" si="67"/>
        <v>2.918589055298325E-3</v>
      </c>
      <c r="K297" s="28">
        <f t="shared" si="67"/>
        <v>1.1383018130551925E-4</v>
      </c>
      <c r="L297" s="28">
        <f t="shared" si="67"/>
        <v>1.2452814893372105E-3</v>
      </c>
      <c r="M297" s="28">
        <f t="shared" si="67"/>
        <v>2.1215568500090675E-4</v>
      </c>
      <c r="N297" s="28">
        <f t="shared" si="67"/>
        <v>1.8410086445651711E-4</v>
      </c>
      <c r="O297" s="28">
        <f t="shared" si="67"/>
        <v>1.1546257435510407E-3</v>
      </c>
      <c r="P297" s="28">
        <f t="shared" si="67"/>
        <v>5.0529061367657422E-4</v>
      </c>
      <c r="Q297" s="28">
        <f t="shared" si="67"/>
        <v>7.261543414141258E-5</v>
      </c>
      <c r="R297" s="28">
        <f t="shared" si="67"/>
        <v>8.0345977334503049E-2</v>
      </c>
      <c r="S297" s="28">
        <f t="shared" si="67"/>
        <v>1.0569124343731747E-3</v>
      </c>
      <c r="T297" s="28">
        <f t="shared" si="67"/>
        <v>2.0602370114145506E-4</v>
      </c>
      <c r="U297" s="28">
        <f t="shared" si="67"/>
        <v>1.2062044389690154E-3</v>
      </c>
      <c r="V297" s="28">
        <f t="shared" si="67"/>
        <v>1.7330917016742956E-4</v>
      </c>
      <c r="W297" s="28">
        <f t="shared" si="67"/>
        <v>2.3725144138777158E-5</v>
      </c>
      <c r="X297" s="28">
        <f t="shared" si="67"/>
        <v>4.663395853358011E-5</v>
      </c>
      <c r="Y297" s="28">
        <f t="shared" si="67"/>
        <v>6.5576293988359249E-2</v>
      </c>
      <c r="Z297" s="28">
        <f t="shared" si="67"/>
        <v>2.6999033805518048E-4</v>
      </c>
      <c r="AA297" s="28">
        <f t="shared" si="67"/>
        <v>1.5155077164594558E-5</v>
      </c>
      <c r="AB297" s="28">
        <f t="shared" si="67"/>
        <v>2.9680882763874244E-5</v>
      </c>
      <c r="AC297" s="28">
        <f t="shared" si="67"/>
        <v>1.4911244684827534E-3</v>
      </c>
      <c r="AD297" s="28">
        <f t="shared" si="67"/>
        <v>6.6067521234602466E-4</v>
      </c>
      <c r="AE297" s="28">
        <f t="shared" si="67"/>
        <v>8.2476654904836715E-5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2.7921521559905035E-3</v>
      </c>
      <c r="D298" s="21">
        <f t="shared" si="68"/>
        <v>9.8546546682017744E-6</v>
      </c>
      <c r="E298" s="21">
        <f t="shared" si="68"/>
        <v>4.2670654713313692E-4</v>
      </c>
      <c r="F298" s="21">
        <f t="shared" si="68"/>
        <v>0.19422407490163304</v>
      </c>
      <c r="G298" s="21">
        <f t="shared" si="68"/>
        <v>3.6626466516816603E-3</v>
      </c>
      <c r="H298" s="21">
        <f t="shared" si="68"/>
        <v>3.3954136526125636E-4</v>
      </c>
      <c r="I298" s="21">
        <f t="shared" si="68"/>
        <v>1.6424424447002961E-4</v>
      </c>
      <c r="J298" s="21">
        <f t="shared" si="68"/>
        <v>2.913692896898325E-3</v>
      </c>
      <c r="K298" s="21">
        <f t="shared" si="68"/>
        <v>1.0675875890551925E-4</v>
      </c>
      <c r="L298" s="21">
        <f t="shared" si="68"/>
        <v>1.1661341357372104E-3</v>
      </c>
      <c r="M298" s="21">
        <f t="shared" si="68"/>
        <v>1.4847679700090674E-4</v>
      </c>
      <c r="N298" s="21">
        <f t="shared" si="68"/>
        <v>1.7555100845651712E-4</v>
      </c>
      <c r="O298" s="21">
        <f t="shared" si="68"/>
        <v>1.1122620235510406E-3</v>
      </c>
      <c r="P298" s="21">
        <f t="shared" si="68"/>
        <v>4.914287992765742E-4</v>
      </c>
      <c r="Q298" s="21">
        <f t="shared" si="68"/>
        <v>6.7846082141412582E-5</v>
      </c>
      <c r="R298" s="21">
        <f t="shared" si="68"/>
        <v>7.4985779582503048E-2</v>
      </c>
      <c r="S298" s="21">
        <f t="shared" si="68"/>
        <v>9.6904104237317465E-4</v>
      </c>
      <c r="T298" s="21">
        <f t="shared" si="68"/>
        <v>1.9479367394145507E-4</v>
      </c>
      <c r="U298" s="21">
        <f t="shared" si="68"/>
        <v>1.0849974789690154E-3</v>
      </c>
      <c r="V298" s="21">
        <f t="shared" si="68"/>
        <v>1.4032237016742958E-4</v>
      </c>
      <c r="W298" s="21">
        <f t="shared" si="68"/>
        <v>2.1768414538777158E-5</v>
      </c>
      <c r="X298" s="21">
        <f t="shared" si="68"/>
        <v>2.966054893358011E-5</v>
      </c>
      <c r="Y298" s="21">
        <f t="shared" si="68"/>
        <v>5.9185881629959254E-2</v>
      </c>
      <c r="Z298" s="21">
        <f t="shared" si="68"/>
        <v>1.554227212551805E-4</v>
      </c>
      <c r="AA298" s="21">
        <f t="shared" si="68"/>
        <v>1.4830299564594558E-5</v>
      </c>
      <c r="AB298" s="21">
        <f t="shared" si="68"/>
        <v>2.8885006283874244E-5</v>
      </c>
      <c r="AC298" s="21">
        <f t="shared" si="68"/>
        <v>1.4724729404827534E-3</v>
      </c>
      <c r="AD298" s="21">
        <f t="shared" si="68"/>
        <v>6.4920007079402467E-4</v>
      </c>
      <c r="AE298" s="21">
        <f t="shared" si="68"/>
        <v>4.1339166904836718E-5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2.7921521559905035E-3</v>
      </c>
      <c r="D299" s="21">
        <f t="shared" si="69"/>
        <v>9.8546546682017744E-6</v>
      </c>
      <c r="E299" s="21">
        <f t="shared" si="69"/>
        <v>4.2670654713313692E-4</v>
      </c>
      <c r="F299" s="21">
        <f t="shared" si="69"/>
        <v>0.19422407490163304</v>
      </c>
      <c r="G299" s="21">
        <f t="shared" si="69"/>
        <v>3.6626466516816603E-3</v>
      </c>
      <c r="H299" s="21">
        <f t="shared" si="69"/>
        <v>3.3954136526125636E-4</v>
      </c>
      <c r="I299" s="21">
        <f t="shared" si="69"/>
        <v>1.6424424447002961E-4</v>
      </c>
      <c r="J299" s="21">
        <f t="shared" si="69"/>
        <v>2.913692896898325E-3</v>
      </c>
      <c r="K299" s="21">
        <f t="shared" si="69"/>
        <v>1.0675875890551925E-4</v>
      </c>
      <c r="L299" s="21">
        <f t="shared" si="69"/>
        <v>1.1661341357372104E-3</v>
      </c>
      <c r="M299" s="21">
        <f t="shared" si="69"/>
        <v>1.4847679700090674E-4</v>
      </c>
      <c r="N299" s="21">
        <f t="shared" si="69"/>
        <v>1.7555100845651712E-4</v>
      </c>
      <c r="O299" s="21">
        <f t="shared" si="69"/>
        <v>1.1122620235510406E-3</v>
      </c>
      <c r="P299" s="21">
        <f t="shared" si="69"/>
        <v>4.914287992765742E-4</v>
      </c>
      <c r="Q299" s="21">
        <f t="shared" si="69"/>
        <v>6.7846082141412582E-5</v>
      </c>
      <c r="R299" s="21">
        <f t="shared" si="69"/>
        <v>7.4985779582503048E-2</v>
      </c>
      <c r="S299" s="21">
        <f t="shared" si="69"/>
        <v>9.6904104237317465E-4</v>
      </c>
      <c r="T299" s="21">
        <f t="shared" si="69"/>
        <v>1.9479367394145507E-4</v>
      </c>
      <c r="U299" s="21">
        <f t="shared" si="69"/>
        <v>1.0849974789690154E-3</v>
      </c>
      <c r="V299" s="21">
        <f t="shared" si="69"/>
        <v>1.4032237016742958E-4</v>
      </c>
      <c r="W299" s="21">
        <f t="shared" si="69"/>
        <v>2.1768414538777158E-5</v>
      </c>
      <c r="X299" s="21">
        <f t="shared" si="69"/>
        <v>2.966054893358011E-5</v>
      </c>
      <c r="Y299" s="21">
        <f t="shared" si="69"/>
        <v>5.9185881629959254E-2</v>
      </c>
      <c r="Z299" s="21">
        <f t="shared" si="69"/>
        <v>1.554227212551805E-4</v>
      </c>
      <c r="AA299" s="21">
        <f t="shared" si="69"/>
        <v>1.4830299564594558E-5</v>
      </c>
      <c r="AB299" s="21">
        <f t="shared" si="69"/>
        <v>2.8885006283874244E-5</v>
      </c>
      <c r="AC299" s="21">
        <f t="shared" si="69"/>
        <v>1.4724729404827534E-3</v>
      </c>
      <c r="AD299" s="21">
        <f t="shared" si="69"/>
        <v>6.4920007079402467E-4</v>
      </c>
      <c r="AE299" s="21">
        <f t="shared" si="69"/>
        <v>4.1339166904836718E-5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2.7921521559905035E-3</v>
      </c>
      <c r="D349" s="21">
        <f t="shared" si="76"/>
        <v>9.8546546682017744E-6</v>
      </c>
      <c r="E349" s="21">
        <f t="shared" si="76"/>
        <v>4.2670654713313692E-4</v>
      </c>
      <c r="F349" s="21">
        <f t="shared" si="76"/>
        <v>0.19422407490163304</v>
      </c>
      <c r="G349" s="21">
        <f t="shared" si="76"/>
        <v>3.6626466516816603E-3</v>
      </c>
      <c r="H349" s="21">
        <f t="shared" si="76"/>
        <v>3.3954136526125636E-4</v>
      </c>
      <c r="I349" s="21">
        <f t="shared" si="76"/>
        <v>1.6424424447002961E-4</v>
      </c>
      <c r="J349" s="21">
        <f t="shared" si="76"/>
        <v>2.913692896898325E-3</v>
      </c>
      <c r="K349" s="21">
        <f t="shared" si="76"/>
        <v>1.0675875890551925E-4</v>
      </c>
      <c r="L349" s="21">
        <f t="shared" si="76"/>
        <v>1.1661341357372104E-3</v>
      </c>
      <c r="M349" s="21">
        <f t="shared" si="76"/>
        <v>1.4847679700090674E-4</v>
      </c>
      <c r="N349" s="21">
        <f t="shared" si="76"/>
        <v>1.7555100845651712E-4</v>
      </c>
      <c r="O349" s="21">
        <f t="shared" si="76"/>
        <v>1.1122620235510406E-3</v>
      </c>
      <c r="P349" s="21">
        <f t="shared" si="76"/>
        <v>4.914287992765742E-4</v>
      </c>
      <c r="Q349" s="21">
        <f t="shared" si="76"/>
        <v>6.7846082141412582E-5</v>
      </c>
      <c r="R349" s="21">
        <f t="shared" si="76"/>
        <v>7.4985779582503048E-2</v>
      </c>
      <c r="S349" s="21">
        <f t="shared" si="76"/>
        <v>9.6904104237317465E-4</v>
      </c>
      <c r="T349" s="21">
        <f t="shared" si="76"/>
        <v>1.9479367394145507E-4</v>
      </c>
      <c r="U349" s="21">
        <f t="shared" si="76"/>
        <v>1.0849974789690154E-3</v>
      </c>
      <c r="V349" s="21">
        <f t="shared" si="76"/>
        <v>1.4032237016742958E-4</v>
      </c>
      <c r="W349" s="21">
        <f t="shared" si="76"/>
        <v>2.1768414538777158E-5</v>
      </c>
      <c r="X349" s="21">
        <f t="shared" si="76"/>
        <v>2.966054893358011E-5</v>
      </c>
      <c r="Y349" s="21">
        <f t="shared" si="76"/>
        <v>5.9185881629959254E-2</v>
      </c>
      <c r="Z349" s="21">
        <f t="shared" si="76"/>
        <v>1.554227212551805E-4</v>
      </c>
      <c r="AA349" s="21">
        <f t="shared" si="76"/>
        <v>1.4830299564594558E-5</v>
      </c>
      <c r="AB349" s="21">
        <f t="shared" si="76"/>
        <v>2.8885006283874244E-5</v>
      </c>
      <c r="AC349" s="21">
        <f t="shared" si="76"/>
        <v>1.4724729404827534E-3</v>
      </c>
      <c r="AD349" s="21">
        <f t="shared" si="76"/>
        <v>6.4920007079402467E-4</v>
      </c>
      <c r="AE349" s="21">
        <f t="shared" si="76"/>
        <v>4.1339166904836718E-5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2.7921521559905035E-3</v>
      </c>
      <c r="D358" s="21">
        <f t="shared" si="79"/>
        <v>9.8546546682017744E-6</v>
      </c>
      <c r="E358" s="21">
        <f t="shared" si="79"/>
        <v>4.2670654713313692E-4</v>
      </c>
      <c r="F358" s="21">
        <f t="shared" si="79"/>
        <v>0.19422407490163304</v>
      </c>
      <c r="G358" s="21">
        <f t="shared" si="79"/>
        <v>3.6626466516816603E-3</v>
      </c>
      <c r="H358" s="21">
        <f t="shared" si="79"/>
        <v>3.3831211882623342E-4</v>
      </c>
      <c r="I358" s="21">
        <f t="shared" si="79"/>
        <v>1.6424424447002961E-4</v>
      </c>
      <c r="J358" s="21">
        <f t="shared" si="79"/>
        <v>2.913692896898325E-3</v>
      </c>
      <c r="K358" s="21">
        <f t="shared" si="79"/>
        <v>1.0675875890551925E-4</v>
      </c>
      <c r="L358" s="21">
        <f t="shared" si="79"/>
        <v>1.1661341357372104E-3</v>
      </c>
      <c r="M358" s="21">
        <f t="shared" si="79"/>
        <v>1.4847679700090674E-4</v>
      </c>
      <c r="N358" s="21">
        <f t="shared" si="79"/>
        <v>1.531541384103994E-4</v>
      </c>
      <c r="O358" s="21">
        <f t="shared" si="79"/>
        <v>1.1122620235510406E-3</v>
      </c>
      <c r="P358" s="21">
        <f t="shared" si="79"/>
        <v>4.9019955284155127E-4</v>
      </c>
      <c r="Q358" s="21">
        <f t="shared" si="79"/>
        <v>6.2412812898611256E-5</v>
      </c>
      <c r="R358" s="21">
        <f t="shared" si="79"/>
        <v>7.4983075240346003E-2</v>
      </c>
      <c r="S358" s="21">
        <f t="shared" si="79"/>
        <v>9.6904104237317465E-4</v>
      </c>
      <c r="T358" s="21">
        <f t="shared" si="79"/>
        <v>1.9479367394145507E-4</v>
      </c>
      <c r="U358" s="21">
        <f t="shared" si="79"/>
        <v>1.0849974789690154E-3</v>
      </c>
      <c r="V358" s="21">
        <f t="shared" si="79"/>
        <v>1.0217308898189207E-5</v>
      </c>
      <c r="W358" s="21">
        <f t="shared" si="79"/>
        <v>2.1443233180943516E-5</v>
      </c>
      <c r="X358" s="21">
        <f t="shared" si="79"/>
        <v>2.6408735355243686E-5</v>
      </c>
      <c r="Y358" s="21">
        <f t="shared" si="79"/>
        <v>5.9185881629959254E-2</v>
      </c>
      <c r="Z358" s="21">
        <f t="shared" si="79"/>
        <v>5.4496068109729907E-5</v>
      </c>
      <c r="AA358" s="21">
        <f t="shared" si="79"/>
        <v>8.1508442454455811E-6</v>
      </c>
      <c r="AB358" s="21">
        <f t="shared" si="79"/>
        <v>2.8850261662984496E-5</v>
      </c>
      <c r="AC358" s="21">
        <f t="shared" si="79"/>
        <v>1.4724079042111866E-3</v>
      </c>
      <c r="AD358" s="21">
        <f t="shared" si="79"/>
        <v>6.4177333145901529E-4</v>
      </c>
      <c r="AE358" s="21">
        <f t="shared" si="79"/>
        <v>1.3942917864630735E-6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2.7921521559905035E-3</v>
      </c>
      <c r="D359" s="21">
        <f t="shared" si="80"/>
        <v>9.8546546682017744E-6</v>
      </c>
      <c r="E359" s="21">
        <f t="shared" si="80"/>
        <v>4.2670654713313692E-4</v>
      </c>
      <c r="F359" s="21">
        <f t="shared" si="80"/>
        <v>0.19422407490163304</v>
      </c>
      <c r="G359" s="21">
        <f t="shared" si="80"/>
        <v>3.6626466516816603E-3</v>
      </c>
      <c r="H359" s="21">
        <f t="shared" si="80"/>
        <v>3.2356116160595831E-4</v>
      </c>
      <c r="I359" s="21">
        <f t="shared" si="80"/>
        <v>1.6424424447002961E-4</v>
      </c>
      <c r="J359" s="21">
        <f t="shared" si="80"/>
        <v>2.913692896898325E-3</v>
      </c>
      <c r="K359" s="21">
        <f t="shared" si="80"/>
        <v>1.0675875890551925E-4</v>
      </c>
      <c r="L359" s="21">
        <f t="shared" si="80"/>
        <v>1.1661341357372104E-3</v>
      </c>
      <c r="M359" s="21">
        <f t="shared" si="80"/>
        <v>1.4847679700090674E-4</v>
      </c>
      <c r="N359" s="21">
        <f t="shared" si="80"/>
        <v>1.5143319340136729E-4</v>
      </c>
      <c r="O359" s="21">
        <f t="shared" si="80"/>
        <v>1.1122620235510406E-3</v>
      </c>
      <c r="P359" s="21">
        <f t="shared" si="80"/>
        <v>3.3088921486258005E-4</v>
      </c>
      <c r="Q359" s="21">
        <f t="shared" si="80"/>
        <v>6.2412812898611256E-5</v>
      </c>
      <c r="R359" s="21">
        <f t="shared" si="80"/>
        <v>7.4097476938698087E-2</v>
      </c>
      <c r="S359" s="21">
        <f t="shared" si="80"/>
        <v>9.6904104237317465E-4</v>
      </c>
      <c r="T359" s="21">
        <f t="shared" si="80"/>
        <v>1.9479367394145507E-4</v>
      </c>
      <c r="U359" s="21">
        <f t="shared" si="80"/>
        <v>1.0849974789690154E-3</v>
      </c>
      <c r="V359" s="21">
        <f t="shared" si="80"/>
        <v>6.5697697788011841E-7</v>
      </c>
      <c r="W359" s="21">
        <f t="shared" si="80"/>
        <v>4.5988388451608296E-6</v>
      </c>
      <c r="X359" s="21">
        <f t="shared" si="80"/>
        <v>2.6408735355243686E-5</v>
      </c>
      <c r="Y359" s="21">
        <f t="shared" si="80"/>
        <v>5.9185881629959254E-2</v>
      </c>
      <c r="Z359" s="21">
        <f t="shared" si="80"/>
        <v>5.4496068109729907E-5</v>
      </c>
      <c r="AA359" s="21">
        <f t="shared" si="80"/>
        <v>8.1508442454455811E-6</v>
      </c>
      <c r="AB359" s="21">
        <f t="shared" si="80"/>
        <v>2.8796407500605386E-5</v>
      </c>
      <c r="AC359" s="21">
        <f t="shared" si="80"/>
        <v>1.4688146502071248E-3</v>
      </c>
      <c r="AD359" s="21">
        <f t="shared" si="80"/>
        <v>6.4174861685224326E-4</v>
      </c>
      <c r="AE359" s="21">
        <f t="shared" si="80"/>
        <v>1.3693418332348577E-6</v>
      </c>
    </row>
    <row r="360" spans="1:31" x14ac:dyDescent="0.2">
      <c r="A360" s="9" t="s">
        <v>624</v>
      </c>
      <c r="B360" s="4" t="s">
        <v>556</v>
      </c>
      <c r="C360" s="27">
        <v>2.7921521559905035E-3</v>
      </c>
      <c r="D360" s="27">
        <v>9.8546546682017744E-6</v>
      </c>
      <c r="E360" s="27">
        <v>4.2670654713313692E-4</v>
      </c>
      <c r="F360" s="27">
        <v>0.19422407490163304</v>
      </c>
      <c r="G360" s="27">
        <v>3.6626466516816603E-3</v>
      </c>
      <c r="H360" s="27">
        <v>3.2356116160595831E-4</v>
      </c>
      <c r="I360" s="27">
        <v>1.6424424447002961E-4</v>
      </c>
      <c r="J360" s="27">
        <v>2.913692896898325E-3</v>
      </c>
      <c r="K360" s="27">
        <v>1.0675875890551925E-4</v>
      </c>
      <c r="L360" s="27">
        <v>1.1661341357372104E-3</v>
      </c>
      <c r="M360" s="27">
        <v>1.4847679700090674E-4</v>
      </c>
      <c r="N360" s="27">
        <v>1.5143319340136729E-4</v>
      </c>
      <c r="O360" s="27">
        <v>1.1122620235510406E-3</v>
      </c>
      <c r="P360" s="27">
        <v>3.3078790836263959E-4</v>
      </c>
      <c r="Q360" s="27">
        <v>6.2412812898611256E-5</v>
      </c>
      <c r="R360" s="27">
        <v>7.4097476938698087E-2</v>
      </c>
      <c r="S360" s="27">
        <v>9.6904104237317465E-4</v>
      </c>
      <c r="T360" s="27">
        <v>1.9479367394145507E-4</v>
      </c>
      <c r="U360" s="27">
        <v>1.0849974789690154E-3</v>
      </c>
      <c r="V360" s="27">
        <v>6.5697697788011841E-7</v>
      </c>
      <c r="W360" s="27">
        <v>4.5988388451608296E-6</v>
      </c>
      <c r="X360" s="27">
        <v>2.6408735355243686E-5</v>
      </c>
      <c r="Y360" s="27">
        <v>5.5520616696046944E-2</v>
      </c>
      <c r="Z360" s="27">
        <v>6.5206753963564662E-7</v>
      </c>
      <c r="AA360" s="27">
        <v>8.1508442454455811E-6</v>
      </c>
      <c r="AB360" s="27">
        <v>7.1727429359921123E-6</v>
      </c>
      <c r="AC360" s="27">
        <v>7.15644124750122E-4</v>
      </c>
      <c r="AD360" s="27">
        <v>4.1324780324409097E-4</v>
      </c>
      <c r="AE360" s="27">
        <v>1.3693418332348577E-6</v>
      </c>
    </row>
    <row r="361" spans="1:31" x14ac:dyDescent="0.2">
      <c r="A361" s="9" t="s">
        <v>625</v>
      </c>
      <c r="B361" s="4" t="s">
        <v>592</v>
      </c>
      <c r="C361" s="27"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1.0130649994048035E-7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3.6652649339123104E-3</v>
      </c>
      <c r="Z361" s="27">
        <v>5.3844000570094259E-5</v>
      </c>
      <c r="AA361" s="27">
        <v>0</v>
      </c>
      <c r="AB361" s="27">
        <v>2.1623664564613273E-5</v>
      </c>
      <c r="AC361" s="27">
        <v>7.5317052545700294E-4</v>
      </c>
      <c r="AD361" s="27">
        <v>2.2850081360815226E-4</v>
      </c>
      <c r="AE361" s="27">
        <v>0</v>
      </c>
    </row>
    <row r="362" spans="1:31" x14ac:dyDescent="0.2">
      <c r="A362" s="9" t="s">
        <v>626</v>
      </c>
      <c r="B362" s="4" t="s">
        <v>627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1.4750957220275111E-5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1.7209450090320964E-6</v>
      </c>
      <c r="O362" s="27">
        <v>0</v>
      </c>
      <c r="P362" s="27">
        <v>1.5931033797897122E-4</v>
      </c>
      <c r="Q362" s="27">
        <v>0</v>
      </c>
      <c r="R362" s="27">
        <v>8.8559830164791674E-4</v>
      </c>
      <c r="S362" s="27">
        <v>0</v>
      </c>
      <c r="T362" s="27">
        <v>0</v>
      </c>
      <c r="U362" s="27">
        <v>0</v>
      </c>
      <c r="V362" s="27">
        <v>9.5603319203090886E-6</v>
      </c>
      <c r="W362" s="27">
        <v>1.6844394335782686E-5</v>
      </c>
      <c r="X362" s="27">
        <v>0</v>
      </c>
      <c r="Y362" s="27">
        <v>0</v>
      </c>
      <c r="Z362" s="27">
        <v>0</v>
      </c>
      <c r="AA362" s="27">
        <v>0</v>
      </c>
      <c r="AB362" s="27">
        <v>5.3854162379108223E-8</v>
      </c>
      <c r="AC362" s="27">
        <v>3.5932540040617491E-6</v>
      </c>
      <c r="AD362" s="27">
        <v>2.4714606772077907E-8</v>
      </c>
      <c r="AE362" s="27">
        <v>2.4949953228215898E-8</v>
      </c>
    </row>
    <row r="363" spans="1:31" x14ac:dyDescent="0.2">
      <c r="A363" s="9" t="s">
        <v>628</v>
      </c>
      <c r="B363" s="4" t="s">
        <v>629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1.229246435022926E-6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2.2396870046117712E-5</v>
      </c>
      <c r="O363" s="27">
        <v>0</v>
      </c>
      <c r="P363" s="27">
        <v>1.229246435022926E-6</v>
      </c>
      <c r="Q363" s="27">
        <v>5.4332692428013314E-6</v>
      </c>
      <c r="R363" s="27">
        <v>2.704342157050437E-6</v>
      </c>
      <c r="S363" s="27">
        <v>0</v>
      </c>
      <c r="T363" s="27">
        <v>0</v>
      </c>
      <c r="U363" s="27">
        <v>0</v>
      </c>
      <c r="V363" s="27">
        <v>1.3010506126924037E-4</v>
      </c>
      <c r="W363" s="27">
        <v>3.2518135783364263E-7</v>
      </c>
      <c r="X363" s="27">
        <v>3.2518135783364248E-6</v>
      </c>
      <c r="Y363" s="27">
        <v>0</v>
      </c>
      <c r="Z363" s="27">
        <v>1.009266531454506E-4</v>
      </c>
      <c r="AA363" s="27">
        <v>6.6794553191489757E-6</v>
      </c>
      <c r="AB363" s="27">
        <v>3.474462088974724E-8</v>
      </c>
      <c r="AC363" s="27">
        <v>6.5036271566728494E-8</v>
      </c>
      <c r="AD363" s="27">
        <v>7.4267393350094102E-6</v>
      </c>
      <c r="AE363" s="27">
        <v>3.9944875118373643E-5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0</v>
      </c>
      <c r="D383" s="21">
        <f t="shared" si="88"/>
        <v>0</v>
      </c>
      <c r="E383" s="21">
        <f t="shared" si="88"/>
        <v>0</v>
      </c>
      <c r="F383" s="21">
        <f t="shared" si="88"/>
        <v>0</v>
      </c>
      <c r="G383" s="21">
        <f t="shared" si="88"/>
        <v>0</v>
      </c>
      <c r="H383" s="21">
        <f t="shared" si="88"/>
        <v>0</v>
      </c>
      <c r="I383" s="21">
        <f t="shared" si="88"/>
        <v>0</v>
      </c>
      <c r="J383" s="21">
        <f t="shared" si="88"/>
        <v>0</v>
      </c>
      <c r="K383" s="21">
        <f t="shared" si="88"/>
        <v>0</v>
      </c>
      <c r="L383" s="21">
        <f t="shared" si="88"/>
        <v>0</v>
      </c>
      <c r="M383" s="21">
        <f t="shared" si="88"/>
        <v>0</v>
      </c>
      <c r="N383" s="21">
        <f t="shared" si="88"/>
        <v>0</v>
      </c>
      <c r="O383" s="21">
        <f t="shared" si="88"/>
        <v>0</v>
      </c>
      <c r="P383" s="21">
        <f t="shared" si="88"/>
        <v>0</v>
      </c>
      <c r="Q383" s="21">
        <f t="shared" si="88"/>
        <v>0</v>
      </c>
      <c r="R383" s="21">
        <f t="shared" si="88"/>
        <v>0</v>
      </c>
      <c r="S383" s="21">
        <f t="shared" si="88"/>
        <v>0</v>
      </c>
      <c r="T383" s="21">
        <f t="shared" si="88"/>
        <v>0</v>
      </c>
      <c r="U383" s="21">
        <f t="shared" si="88"/>
        <v>0</v>
      </c>
      <c r="V383" s="21">
        <f t="shared" si="88"/>
        <v>0</v>
      </c>
      <c r="W383" s="21">
        <f t="shared" si="88"/>
        <v>0</v>
      </c>
      <c r="X383" s="21">
        <f t="shared" si="88"/>
        <v>0</v>
      </c>
      <c r="Y383" s="21">
        <f t="shared" si="88"/>
        <v>0</v>
      </c>
      <c r="Z383" s="21">
        <f t="shared" si="88"/>
        <v>0</v>
      </c>
      <c r="AA383" s="21">
        <f t="shared" si="88"/>
        <v>0</v>
      </c>
      <c r="AB383" s="21">
        <f t="shared" si="88"/>
        <v>0</v>
      </c>
      <c r="AC383" s="21">
        <f t="shared" si="88"/>
        <v>0</v>
      </c>
      <c r="AD383" s="21">
        <f t="shared" si="88"/>
        <v>0</v>
      </c>
      <c r="AE383" s="21">
        <f t="shared" si="88"/>
        <v>0</v>
      </c>
    </row>
    <row r="384" spans="1:31" x14ac:dyDescent="0.2">
      <c r="A384" s="9" t="s">
        <v>669</v>
      </c>
      <c r="B384" s="4" t="s">
        <v>670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1.7617309919999998E-4</v>
      </c>
      <c r="D391" s="21">
        <f t="shared" si="89"/>
        <v>4.3728753599999995E-5</v>
      </c>
      <c r="E391" s="21">
        <f t="shared" si="89"/>
        <v>2.9067695999999997E-6</v>
      </c>
      <c r="F391" s="21">
        <f t="shared" si="89"/>
        <v>4.6593207360000002E-4</v>
      </c>
      <c r="G391" s="21">
        <f t="shared" si="89"/>
        <v>2.8206622079999995E-4</v>
      </c>
      <c r="H391" s="21">
        <f t="shared" si="89"/>
        <v>1.1003529599999998E-5</v>
      </c>
      <c r="I391" s="21">
        <f t="shared" si="89"/>
        <v>3.6391602239999998E-4</v>
      </c>
      <c r="J391" s="21">
        <f t="shared" si="89"/>
        <v>4.8961583999999997E-6</v>
      </c>
      <c r="K391" s="21">
        <f t="shared" si="89"/>
        <v>7.0714224000000005E-6</v>
      </c>
      <c r="L391" s="21">
        <f t="shared" si="89"/>
        <v>7.9147353599999995E-5</v>
      </c>
      <c r="M391" s="21">
        <f t="shared" si="89"/>
        <v>6.3678887999999998E-5</v>
      </c>
      <c r="N391" s="21">
        <f t="shared" si="89"/>
        <v>8.5498559999999989E-6</v>
      </c>
      <c r="O391" s="21">
        <f t="shared" si="89"/>
        <v>4.2363719999999997E-5</v>
      </c>
      <c r="P391" s="21">
        <f t="shared" si="89"/>
        <v>1.3861814399999998E-5</v>
      </c>
      <c r="Q391" s="21">
        <f t="shared" si="89"/>
        <v>4.769352E-6</v>
      </c>
      <c r="R391" s="21">
        <f t="shared" si="89"/>
        <v>5.3601977519999993E-3</v>
      </c>
      <c r="S391" s="21">
        <f t="shared" si="89"/>
        <v>8.7871391999999978E-5</v>
      </c>
      <c r="T391" s="21">
        <f t="shared" si="89"/>
        <v>1.12300272E-5</v>
      </c>
      <c r="U391" s="21">
        <f t="shared" si="89"/>
        <v>1.2120695999999996E-4</v>
      </c>
      <c r="V391" s="21">
        <f t="shared" si="89"/>
        <v>3.2986799999999994E-5</v>
      </c>
      <c r="W391" s="21">
        <f t="shared" si="89"/>
        <v>1.9567296000000001E-6</v>
      </c>
      <c r="X391" s="21">
        <f t="shared" si="89"/>
        <v>1.69734096E-5</v>
      </c>
      <c r="Y391" s="21">
        <f t="shared" si="89"/>
        <v>6.3904123583999987E-3</v>
      </c>
      <c r="Z391" s="21">
        <f t="shared" si="89"/>
        <v>1.1456761679999999E-4</v>
      </c>
      <c r="AA391" s="21">
        <f t="shared" si="89"/>
        <v>3.247776E-7</v>
      </c>
      <c r="AB391" s="21">
        <f t="shared" si="89"/>
        <v>7.9587647999999989E-7</v>
      </c>
      <c r="AC391" s="21">
        <f t="shared" si="89"/>
        <v>1.8651527999999999E-5</v>
      </c>
      <c r="AD391" s="21">
        <f t="shared" si="89"/>
        <v>1.1475141552E-5</v>
      </c>
      <c r="AE391" s="21">
        <f t="shared" si="89"/>
        <v>4.1137487999999991E-5</v>
      </c>
    </row>
    <row r="392" spans="1:31" x14ac:dyDescent="0.2">
      <c r="A392" s="9" t="s">
        <v>679</v>
      </c>
      <c r="B392" s="4" t="s">
        <v>680</v>
      </c>
      <c r="C392" s="27">
        <v>1.7617309919999998E-4</v>
      </c>
      <c r="D392" s="27">
        <v>4.3728753599999995E-5</v>
      </c>
      <c r="E392" s="27">
        <v>2.9067695999999997E-6</v>
      </c>
      <c r="F392" s="27">
        <v>4.6593207360000002E-4</v>
      </c>
      <c r="G392" s="27">
        <v>2.8206622079999995E-4</v>
      </c>
      <c r="H392" s="27">
        <v>1.1003529599999998E-5</v>
      </c>
      <c r="I392" s="27">
        <v>3.6391602239999998E-4</v>
      </c>
      <c r="J392" s="27">
        <v>4.8961583999999997E-6</v>
      </c>
      <c r="K392" s="27">
        <v>7.0714224000000005E-6</v>
      </c>
      <c r="L392" s="27">
        <v>7.9147353599999995E-5</v>
      </c>
      <c r="M392" s="27">
        <v>6.3678887999999998E-5</v>
      </c>
      <c r="N392" s="27">
        <v>8.5498559999999989E-6</v>
      </c>
      <c r="O392" s="27">
        <v>4.2363719999999997E-5</v>
      </c>
      <c r="P392" s="27">
        <v>1.3861814399999998E-5</v>
      </c>
      <c r="Q392" s="27">
        <v>4.769352E-6</v>
      </c>
      <c r="R392" s="27">
        <v>5.3601977519999993E-3</v>
      </c>
      <c r="S392" s="27">
        <v>8.7871391999999978E-5</v>
      </c>
      <c r="T392" s="27">
        <v>1.12300272E-5</v>
      </c>
      <c r="U392" s="27">
        <v>1.2120695999999996E-4</v>
      </c>
      <c r="V392" s="27">
        <v>3.2986799999999994E-5</v>
      </c>
      <c r="W392" s="27">
        <v>1.9567296000000001E-6</v>
      </c>
      <c r="X392" s="27">
        <v>1.69734096E-5</v>
      </c>
      <c r="Y392" s="27">
        <v>6.3904123583999987E-3</v>
      </c>
      <c r="Z392" s="27">
        <v>1.1456761679999999E-4</v>
      </c>
      <c r="AA392" s="27">
        <v>3.247776E-7</v>
      </c>
      <c r="AB392" s="27">
        <v>7.9587647999999989E-7</v>
      </c>
      <c r="AC392" s="27">
        <v>1.8651527999999999E-5</v>
      </c>
      <c r="AD392" s="27">
        <v>1.1475141552E-5</v>
      </c>
      <c r="AE392" s="27">
        <v>4.1137487999999991E-5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0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0</v>
      </c>
      <c r="S393" s="21">
        <f t="shared" si="90"/>
        <v>0</v>
      </c>
      <c r="T393" s="21">
        <f t="shared" si="90"/>
        <v>0</v>
      </c>
      <c r="U393" s="21">
        <f t="shared" si="90"/>
        <v>0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4.6674419956270639E-3</v>
      </c>
      <c r="D425" s="28">
        <f t="shared" si="96"/>
        <v>5.0055278189815224E-3</v>
      </c>
      <c r="E425" s="28">
        <f t="shared" si="96"/>
        <v>5.614335345223832E-3</v>
      </c>
      <c r="F425" s="28">
        <f t="shared" si="96"/>
        <v>5.3443912470192657E-3</v>
      </c>
      <c r="G425" s="28">
        <f t="shared" si="96"/>
        <v>4.9805387851653126E-3</v>
      </c>
      <c r="H425" s="28">
        <f t="shared" si="96"/>
        <v>5.1246879937476642E-3</v>
      </c>
      <c r="I425" s="28">
        <f t="shared" si="96"/>
        <v>5.1579399796579653E-3</v>
      </c>
      <c r="J425" s="28">
        <f t="shared" si="96"/>
        <v>4.7806389750881936E-3</v>
      </c>
      <c r="K425" s="28">
        <f t="shared" si="96"/>
        <v>4.4275339075366162E-3</v>
      </c>
      <c r="L425" s="28">
        <f t="shared" si="96"/>
        <v>4.3832831478457972E-3</v>
      </c>
      <c r="M425" s="28">
        <f t="shared" si="96"/>
        <v>4.3839332892600105E-3</v>
      </c>
      <c r="N425" s="28">
        <f t="shared" si="96"/>
        <v>2.8453190804263147E-3</v>
      </c>
      <c r="O425" s="28">
        <f t="shared" si="96"/>
        <v>2.3662694547699889E-3</v>
      </c>
      <c r="P425" s="28">
        <f t="shared" si="96"/>
        <v>2.432416496616342E-3</v>
      </c>
      <c r="Q425" s="28">
        <f t="shared" si="96"/>
        <v>5.4680918408874209E-3</v>
      </c>
      <c r="R425" s="28">
        <f t="shared" si="96"/>
        <v>4.5710800079884996E-3</v>
      </c>
      <c r="S425" s="28">
        <f t="shared" si="96"/>
        <v>4.470459073182451E-3</v>
      </c>
      <c r="T425" s="28">
        <f t="shared" si="96"/>
        <v>4.2978924524890829E-3</v>
      </c>
      <c r="U425" s="28">
        <f t="shared" si="96"/>
        <v>4.3042587473218971E-3</v>
      </c>
      <c r="V425" s="28">
        <f t="shared" si="96"/>
        <v>4.4068098694291617E-3</v>
      </c>
      <c r="W425" s="28">
        <f t="shared" si="96"/>
        <v>4.2278338500561464E-3</v>
      </c>
      <c r="X425" s="28">
        <f t="shared" si="96"/>
        <v>4.1575419271907711E-3</v>
      </c>
      <c r="Y425" s="28">
        <f t="shared" si="96"/>
        <v>4.0252571842102503E-3</v>
      </c>
      <c r="Z425" s="28">
        <f t="shared" si="96"/>
        <v>4.1205180257796676E-3</v>
      </c>
      <c r="AA425" s="28">
        <f t="shared" si="96"/>
        <v>4.1837927655436992E-3</v>
      </c>
      <c r="AB425" s="28">
        <f t="shared" si="96"/>
        <v>3.8865381176225989E-3</v>
      </c>
      <c r="AC425" s="28">
        <f t="shared" si="96"/>
        <v>3.8663978384933565E-3</v>
      </c>
      <c r="AD425" s="28">
        <f t="shared" si="96"/>
        <v>4.2149522772860111E-3</v>
      </c>
      <c r="AE425" s="28">
        <f t="shared" si="96"/>
        <v>4.1927085001987451E-3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2.7556439791117835E-4</v>
      </c>
      <c r="D431" s="21">
        <f t="shared" si="97"/>
        <v>2.7818476875959906E-4</v>
      </c>
      <c r="E431" s="21">
        <f t="shared" si="97"/>
        <v>2.670713736238535E-4</v>
      </c>
      <c r="F431" s="21">
        <f t="shared" si="97"/>
        <v>2.6954784287548086E-4</v>
      </c>
      <c r="G431" s="21">
        <f t="shared" si="97"/>
        <v>2.7003502573929265E-4</v>
      </c>
      <c r="H431" s="21">
        <f t="shared" si="97"/>
        <v>2.7460194421111383E-4</v>
      </c>
      <c r="I431" s="21">
        <f t="shared" si="97"/>
        <v>2.7478777048698777E-4</v>
      </c>
      <c r="J431" s="21">
        <f t="shared" si="97"/>
        <v>2.7540541659779131E-4</v>
      </c>
      <c r="K431" s="21">
        <f t="shared" si="97"/>
        <v>2.7220803379449397E-4</v>
      </c>
      <c r="L431" s="21">
        <f t="shared" si="97"/>
        <v>2.6339557681928215E-4</v>
      </c>
      <c r="M431" s="21">
        <f t="shared" si="97"/>
        <v>2.609274270853264E-4</v>
      </c>
      <c r="N431" s="21">
        <f t="shared" si="97"/>
        <v>2.5826378132239264E-4</v>
      </c>
      <c r="O431" s="21">
        <f t="shared" si="97"/>
        <v>2.5344162211529572E-4</v>
      </c>
      <c r="P431" s="21">
        <f t="shared" si="97"/>
        <v>2.5451085309428825E-4</v>
      </c>
      <c r="Q431" s="21">
        <f t="shared" si="97"/>
        <v>2.5809156485216787E-4</v>
      </c>
      <c r="R431" s="21">
        <f t="shared" si="97"/>
        <v>1.9430143797013501E-4</v>
      </c>
      <c r="S431" s="21">
        <f t="shared" si="97"/>
        <v>2.0121926640651906E-4</v>
      </c>
      <c r="T431" s="21">
        <f t="shared" si="97"/>
        <v>2.1146128667885318E-4</v>
      </c>
      <c r="U431" s="21">
        <f t="shared" si="97"/>
        <v>2.0642691397616076E-4</v>
      </c>
      <c r="V431" s="21">
        <f t="shared" si="97"/>
        <v>2.54480564322083E-4</v>
      </c>
      <c r="W431" s="21">
        <f t="shared" si="97"/>
        <v>2.8288942590579878E-4</v>
      </c>
      <c r="X431" s="21">
        <f t="shared" si="97"/>
        <v>3.2086271233756512E-4</v>
      </c>
      <c r="Y431" s="21">
        <f t="shared" si="97"/>
        <v>2.8520918217765889E-4</v>
      </c>
      <c r="Z431" s="21">
        <f t="shared" si="97"/>
        <v>3.4779152646804924E-4</v>
      </c>
      <c r="AA431" s="21">
        <f t="shared" si="97"/>
        <v>4.7455478199248457E-4</v>
      </c>
      <c r="AB431" s="21">
        <f t="shared" si="97"/>
        <v>2.2183684899166757E-4</v>
      </c>
      <c r="AC431" s="21">
        <f t="shared" si="97"/>
        <v>2.6728961260791018E-4</v>
      </c>
      <c r="AD431" s="21">
        <f t="shared" si="97"/>
        <v>4.9629118811927151E-4</v>
      </c>
      <c r="AE431" s="21">
        <f t="shared" si="97"/>
        <v>3.1549835239384413E-4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1.5373316922163231E-9</v>
      </c>
      <c r="P432" s="27">
        <v>2.7206069560915425E-9</v>
      </c>
      <c r="Q432" s="27">
        <v>6.0877539462944234E-9</v>
      </c>
      <c r="R432" s="27">
        <v>7.5176012276581306E-9</v>
      </c>
      <c r="S432" s="27">
        <v>9.0907775715831369E-9</v>
      </c>
      <c r="T432" s="27">
        <v>7.0501348537121478E-9</v>
      </c>
      <c r="U432" s="27">
        <v>1.6260522363416573E-8</v>
      </c>
      <c r="V432" s="27">
        <v>1.3370291299551276E-8</v>
      </c>
      <c r="W432" s="27">
        <v>1.8316416922497082E-8</v>
      </c>
      <c r="X432" s="27">
        <v>2.4310402401340228E-8</v>
      </c>
      <c r="Y432" s="27">
        <v>2.3660644011546278E-8</v>
      </c>
      <c r="Z432" s="27">
        <v>2.3560593904237166E-8</v>
      </c>
      <c r="AA432" s="27">
        <v>3.3538096391125988E-7</v>
      </c>
      <c r="AB432" s="27">
        <v>2.7465294187744806E-7</v>
      </c>
      <c r="AC432" s="27">
        <v>1.830719886766759E-7</v>
      </c>
      <c r="AD432" s="27">
        <v>1.8707799088382175E-7</v>
      </c>
      <c r="AE432" s="27">
        <v>1.5944232605782196E-7</v>
      </c>
    </row>
    <row r="433" spans="1:31" x14ac:dyDescent="0.2">
      <c r="A433" s="80" t="s">
        <v>734</v>
      </c>
      <c r="B433" s="4" t="s">
        <v>735</v>
      </c>
      <c r="C433" s="27">
        <v>2.7556439791117835E-4</v>
      </c>
      <c r="D433" s="27">
        <v>2.7818476875959906E-4</v>
      </c>
      <c r="E433" s="27">
        <v>2.670713736238535E-4</v>
      </c>
      <c r="F433" s="27">
        <v>2.6954784287548086E-4</v>
      </c>
      <c r="G433" s="27">
        <v>2.7003502573929265E-4</v>
      </c>
      <c r="H433" s="27">
        <v>2.7460194421111383E-4</v>
      </c>
      <c r="I433" s="27">
        <v>2.7478777048698777E-4</v>
      </c>
      <c r="J433" s="27">
        <v>2.7540541659779131E-4</v>
      </c>
      <c r="K433" s="27">
        <v>2.7220803379449397E-4</v>
      </c>
      <c r="L433" s="27">
        <v>2.6339557681928215E-4</v>
      </c>
      <c r="M433" s="27">
        <v>2.609274270853264E-4</v>
      </c>
      <c r="N433" s="27">
        <v>2.5826378132239264E-4</v>
      </c>
      <c r="O433" s="27">
        <v>2.5344008478360349E-4</v>
      </c>
      <c r="P433" s="27">
        <v>2.5450813248733216E-4</v>
      </c>
      <c r="Q433" s="27">
        <v>2.5808547709822157E-4</v>
      </c>
      <c r="R433" s="27">
        <v>1.9429392036890734E-4</v>
      </c>
      <c r="S433" s="27">
        <v>2.0121017562894748E-4</v>
      </c>
      <c r="T433" s="27">
        <v>2.1145423654399947E-4</v>
      </c>
      <c r="U433" s="27">
        <v>2.0641065345379734E-4</v>
      </c>
      <c r="V433" s="27">
        <v>2.5446719403078344E-4</v>
      </c>
      <c r="W433" s="27">
        <v>2.8287110948887627E-4</v>
      </c>
      <c r="X433" s="27">
        <v>3.208384019351638E-4</v>
      </c>
      <c r="Y433" s="27">
        <v>2.8518552153364735E-4</v>
      </c>
      <c r="Z433" s="27">
        <v>3.4776796587414501E-4</v>
      </c>
      <c r="AA433" s="27">
        <v>4.7421940102857331E-4</v>
      </c>
      <c r="AB433" s="27">
        <v>2.2156219604979014E-4</v>
      </c>
      <c r="AC433" s="27">
        <v>2.6710654061923349E-4</v>
      </c>
      <c r="AD433" s="27">
        <v>4.9610411012838767E-4</v>
      </c>
      <c r="AE433" s="27">
        <v>3.1533891006778629E-4</v>
      </c>
    </row>
    <row r="434" spans="1:31" x14ac:dyDescent="0.2">
      <c r="A434" s="80" t="s">
        <v>736</v>
      </c>
      <c r="B434" s="4" t="s">
        <v>737</v>
      </c>
      <c r="C434" s="21">
        <f>+C435</f>
        <v>4.3918775977158852E-3</v>
      </c>
      <c r="D434" s="21">
        <f t="shared" ref="D434:AE434" si="98">+D435</f>
        <v>4.7273430502219231E-3</v>
      </c>
      <c r="E434" s="21">
        <f t="shared" si="98"/>
        <v>5.3472639715999781E-3</v>
      </c>
      <c r="F434" s="21">
        <f t="shared" si="98"/>
        <v>5.0748434041437852E-3</v>
      </c>
      <c r="G434" s="21">
        <f t="shared" si="98"/>
        <v>4.7105037594260199E-3</v>
      </c>
      <c r="H434" s="21">
        <f t="shared" si="98"/>
        <v>4.8500860495365502E-3</v>
      </c>
      <c r="I434" s="21">
        <f t="shared" si="98"/>
        <v>4.8831522091709774E-3</v>
      </c>
      <c r="J434" s="21">
        <f t="shared" si="98"/>
        <v>4.5052335584904023E-3</v>
      </c>
      <c r="K434" s="21">
        <f t="shared" si="98"/>
        <v>4.1553258737421226E-3</v>
      </c>
      <c r="L434" s="21">
        <f t="shared" si="98"/>
        <v>4.1198875710265152E-3</v>
      </c>
      <c r="M434" s="21">
        <f t="shared" si="98"/>
        <v>4.123005862174684E-3</v>
      </c>
      <c r="N434" s="21">
        <f t="shared" si="98"/>
        <v>2.5870552991039222E-3</v>
      </c>
      <c r="O434" s="21">
        <f t="shared" si="98"/>
        <v>2.1128278326546933E-3</v>
      </c>
      <c r="P434" s="21">
        <f t="shared" si="98"/>
        <v>2.1779056435220537E-3</v>
      </c>
      <c r="Q434" s="21">
        <f t="shared" si="98"/>
        <v>5.210000276035253E-3</v>
      </c>
      <c r="R434" s="21">
        <f t="shared" si="98"/>
        <v>4.3767785700183645E-3</v>
      </c>
      <c r="S434" s="21">
        <f t="shared" si="98"/>
        <v>4.2692398067759318E-3</v>
      </c>
      <c r="T434" s="21">
        <f t="shared" si="98"/>
        <v>4.0864311658102299E-3</v>
      </c>
      <c r="U434" s="21">
        <f t="shared" si="98"/>
        <v>4.0978318333457367E-3</v>
      </c>
      <c r="V434" s="21">
        <f t="shared" si="98"/>
        <v>4.1523293051070791E-3</v>
      </c>
      <c r="W434" s="21">
        <f t="shared" si="98"/>
        <v>3.9449444241503474E-3</v>
      </c>
      <c r="X434" s="21">
        <f t="shared" si="98"/>
        <v>3.8366792148532064E-3</v>
      </c>
      <c r="Y434" s="21">
        <f t="shared" si="98"/>
        <v>3.7400480020325917E-3</v>
      </c>
      <c r="Z434" s="21">
        <f t="shared" si="98"/>
        <v>3.7727264993116182E-3</v>
      </c>
      <c r="AA434" s="21">
        <f t="shared" si="98"/>
        <v>3.7092379835512142E-3</v>
      </c>
      <c r="AB434" s="21">
        <f t="shared" si="98"/>
        <v>3.6647012686309311E-3</v>
      </c>
      <c r="AC434" s="21">
        <f t="shared" si="98"/>
        <v>3.5991082258854464E-3</v>
      </c>
      <c r="AD434" s="21">
        <f t="shared" si="98"/>
        <v>3.7186610891667398E-3</v>
      </c>
      <c r="AE434" s="21">
        <f t="shared" si="98"/>
        <v>3.877210147804901E-3</v>
      </c>
    </row>
    <row r="435" spans="1:31" x14ac:dyDescent="0.2">
      <c r="A435" s="80" t="s">
        <v>738</v>
      </c>
      <c r="B435" s="4" t="s">
        <v>739</v>
      </c>
      <c r="C435" s="27">
        <v>4.3918775977158852E-3</v>
      </c>
      <c r="D435" s="27">
        <v>4.7273430502219231E-3</v>
      </c>
      <c r="E435" s="27">
        <v>5.3472639715999781E-3</v>
      </c>
      <c r="F435" s="27">
        <v>5.0748434041437852E-3</v>
      </c>
      <c r="G435" s="27">
        <v>4.7105037594260199E-3</v>
      </c>
      <c r="H435" s="27">
        <v>4.8500860495365502E-3</v>
      </c>
      <c r="I435" s="27">
        <v>4.8831522091709774E-3</v>
      </c>
      <c r="J435" s="27">
        <v>4.5052335584904023E-3</v>
      </c>
      <c r="K435" s="27">
        <v>4.1553258737421226E-3</v>
      </c>
      <c r="L435" s="27">
        <v>4.1198875710265152E-3</v>
      </c>
      <c r="M435" s="27">
        <v>4.123005862174684E-3</v>
      </c>
      <c r="N435" s="27">
        <v>2.5870552991039222E-3</v>
      </c>
      <c r="O435" s="27">
        <v>2.1128278326546933E-3</v>
      </c>
      <c r="P435" s="27">
        <v>2.1779056435220537E-3</v>
      </c>
      <c r="Q435" s="27">
        <v>5.210000276035253E-3</v>
      </c>
      <c r="R435" s="27">
        <v>4.3767785700183645E-3</v>
      </c>
      <c r="S435" s="27">
        <v>4.2692398067759318E-3</v>
      </c>
      <c r="T435" s="27">
        <v>4.0864311658102299E-3</v>
      </c>
      <c r="U435" s="27">
        <v>4.0978318333457367E-3</v>
      </c>
      <c r="V435" s="27">
        <v>4.1523293051070791E-3</v>
      </c>
      <c r="W435" s="27">
        <v>3.9449444241503474E-3</v>
      </c>
      <c r="X435" s="27">
        <v>3.8366792148532064E-3</v>
      </c>
      <c r="Y435" s="27">
        <v>3.7400480020325917E-3</v>
      </c>
      <c r="Z435" s="27">
        <v>3.7727264993116182E-3</v>
      </c>
      <c r="AA435" s="27">
        <v>3.7092379835512142E-3</v>
      </c>
      <c r="AB435" s="27">
        <v>3.6647012686309311E-3</v>
      </c>
      <c r="AC435" s="27">
        <v>3.5991082258854464E-3</v>
      </c>
      <c r="AD435" s="27">
        <v>3.7186610891667398E-3</v>
      </c>
      <c r="AE435" s="27">
        <v>3.877210147804901E-3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0.58111759536958751</v>
      </c>
      <c r="D455" s="28">
        <f t="shared" si="101"/>
        <v>0.5742823887754418</v>
      </c>
      <c r="E455" s="28">
        <f t="shared" si="101"/>
        <v>0.58061434538941858</v>
      </c>
      <c r="F455" s="28">
        <f t="shared" si="101"/>
        <v>0.78574946803427115</v>
      </c>
      <c r="G455" s="28">
        <f t="shared" si="101"/>
        <v>0.60143057338699379</v>
      </c>
      <c r="H455" s="28">
        <f t="shared" si="101"/>
        <v>0.59847581338544287</v>
      </c>
      <c r="I455" s="28">
        <f t="shared" si="101"/>
        <v>0.5689534937033357</v>
      </c>
      <c r="J455" s="28">
        <f t="shared" si="101"/>
        <v>0.59078601500932526</v>
      </c>
      <c r="K455" s="28">
        <f t="shared" si="101"/>
        <v>0.58699190482667352</v>
      </c>
      <c r="L455" s="28">
        <f t="shared" si="101"/>
        <v>0.58916307959879588</v>
      </c>
      <c r="M455" s="28">
        <f t="shared" si="101"/>
        <v>0.58615707629502101</v>
      </c>
      <c r="N455" s="28">
        <f t="shared" si="101"/>
        <v>0.58626757542931529</v>
      </c>
      <c r="O455" s="28">
        <f t="shared" si="101"/>
        <v>0.58945652969947859</v>
      </c>
      <c r="P455" s="28">
        <f t="shared" si="101"/>
        <v>0.58713255851363966</v>
      </c>
      <c r="Q455" s="28">
        <f t="shared" si="101"/>
        <v>0.59568842990863757</v>
      </c>
      <c r="R455" s="28">
        <f t="shared" si="101"/>
        <v>0.6757689487785602</v>
      </c>
      <c r="S455" s="28">
        <f t="shared" si="101"/>
        <v>0.59810411952411968</v>
      </c>
      <c r="T455" s="28">
        <f t="shared" si="101"/>
        <v>0.59836068217934024</v>
      </c>
      <c r="U455" s="28">
        <f t="shared" si="101"/>
        <v>0.57827199999315326</v>
      </c>
      <c r="V455" s="28">
        <f t="shared" si="101"/>
        <v>0.55550082127803602</v>
      </c>
      <c r="W455" s="28">
        <f t="shared" si="101"/>
        <v>0.53068551828856725</v>
      </c>
      <c r="X455" s="28">
        <f t="shared" si="101"/>
        <v>0.51247487803835001</v>
      </c>
      <c r="Y455" s="28">
        <f t="shared" si="101"/>
        <v>0.57132085737750404</v>
      </c>
      <c r="Z455" s="28">
        <f t="shared" si="101"/>
        <v>0.50539531820934991</v>
      </c>
      <c r="AA455" s="28">
        <f t="shared" si="101"/>
        <v>0.48825199008728942</v>
      </c>
      <c r="AB455" s="28">
        <f t="shared" si="101"/>
        <v>0.47251730285904231</v>
      </c>
      <c r="AC455" s="28">
        <f t="shared" si="101"/>
        <v>0.46580400163787178</v>
      </c>
      <c r="AD455" s="28">
        <f t="shared" si="101"/>
        <v>0.45550964503950347</v>
      </c>
      <c r="AE455" s="28">
        <f t="shared" si="101"/>
        <v>0.44760263378234694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3.2259823726547787E-2</v>
      </c>
      <c r="D456" s="28">
        <f t="shared" si="102"/>
        <v>3.3527560780216278E-2</v>
      </c>
      <c r="E456" s="28">
        <f t="shared" si="102"/>
        <v>3.3152873561747426E-2</v>
      </c>
      <c r="F456" s="28">
        <f t="shared" si="102"/>
        <v>3.4453852170968961E-2</v>
      </c>
      <c r="G456" s="28">
        <f t="shared" si="102"/>
        <v>3.4515622454848197E-2</v>
      </c>
      <c r="H456" s="28">
        <f t="shared" si="102"/>
        <v>3.6969608710155595E-2</v>
      </c>
      <c r="I456" s="28">
        <f t="shared" si="102"/>
        <v>3.8213332010680209E-2</v>
      </c>
      <c r="J456" s="28">
        <f t="shared" si="102"/>
        <v>3.9421992520641734E-2</v>
      </c>
      <c r="K456" s="28">
        <f t="shared" si="102"/>
        <v>3.8663266469013698E-2</v>
      </c>
      <c r="L456" s="28">
        <f t="shared" si="102"/>
        <v>3.7646056936568771E-2</v>
      </c>
      <c r="M456" s="28">
        <f t="shared" si="102"/>
        <v>3.7552672549623391E-2</v>
      </c>
      <c r="N456" s="28">
        <f t="shared" si="102"/>
        <v>3.7510906868271514E-2</v>
      </c>
      <c r="O456" s="28">
        <f t="shared" si="102"/>
        <v>3.8126276533491994E-2</v>
      </c>
      <c r="P456" s="28">
        <f t="shared" si="102"/>
        <v>3.8462080337503063E-2</v>
      </c>
      <c r="Q456" s="28">
        <f t="shared" si="102"/>
        <v>3.9572625708636587E-2</v>
      </c>
      <c r="R456" s="28">
        <f t="shared" si="102"/>
        <v>4.2581344481819959E-2</v>
      </c>
      <c r="S456" s="28">
        <f t="shared" si="102"/>
        <v>4.2440321345636148E-2</v>
      </c>
      <c r="T456" s="28">
        <f t="shared" si="102"/>
        <v>4.0464717363399072E-2</v>
      </c>
      <c r="U456" s="28">
        <f t="shared" si="102"/>
        <v>4.0045296345459717E-2</v>
      </c>
      <c r="V456" s="28">
        <f t="shared" si="102"/>
        <v>3.9909269924734973E-2</v>
      </c>
      <c r="W456" s="28">
        <f t="shared" si="102"/>
        <v>3.839130106257399E-2</v>
      </c>
      <c r="X456" s="28">
        <f t="shared" si="102"/>
        <v>4.002417332795128E-2</v>
      </c>
      <c r="Y456" s="28">
        <f t="shared" si="102"/>
        <v>4.0468646064607455E-2</v>
      </c>
      <c r="Z456" s="28">
        <f t="shared" si="102"/>
        <v>4.2323330373021266E-2</v>
      </c>
      <c r="AA456" s="28">
        <f t="shared" si="102"/>
        <v>4.0430737557511122E-2</v>
      </c>
      <c r="AB456" s="28">
        <f t="shared" si="102"/>
        <v>4.108912572196393E-2</v>
      </c>
      <c r="AC456" s="28">
        <f t="shared" si="102"/>
        <v>4.2709033905027165E-2</v>
      </c>
      <c r="AD456" s="28">
        <f t="shared" si="102"/>
        <v>4.2159389936776294E-2</v>
      </c>
      <c r="AE456" s="28">
        <f t="shared" si="102"/>
        <v>4.4077176760622366E-2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3.2254145650522613E-2</v>
      </c>
      <c r="D457" s="21">
        <f t="shared" si="103"/>
        <v>3.3523287786252562E-2</v>
      </c>
      <c r="E457" s="21">
        <f t="shared" si="103"/>
        <v>3.3148064957600032E-2</v>
      </c>
      <c r="F457" s="21">
        <f t="shared" si="103"/>
        <v>3.4449160027134662E-2</v>
      </c>
      <c r="G457" s="21">
        <f t="shared" si="103"/>
        <v>3.4510370719525688E-2</v>
      </c>
      <c r="H457" s="21">
        <f t="shared" si="103"/>
        <v>3.6964561697834554E-2</v>
      </c>
      <c r="I457" s="21">
        <f t="shared" si="103"/>
        <v>3.8208266181700853E-2</v>
      </c>
      <c r="J457" s="21">
        <f t="shared" si="103"/>
        <v>3.9416656429459171E-2</v>
      </c>
      <c r="K457" s="21">
        <f t="shared" si="103"/>
        <v>3.8658493406822078E-2</v>
      </c>
      <c r="L457" s="21">
        <f t="shared" si="103"/>
        <v>3.7640676980121253E-2</v>
      </c>
      <c r="M457" s="21">
        <f t="shared" si="103"/>
        <v>3.7546837001478942E-2</v>
      </c>
      <c r="N457" s="21">
        <f t="shared" si="103"/>
        <v>3.7504723084539504E-2</v>
      </c>
      <c r="O457" s="21">
        <f t="shared" si="103"/>
        <v>3.812019767443333E-2</v>
      </c>
      <c r="P457" s="21">
        <f t="shared" si="103"/>
        <v>3.8456870995937621E-2</v>
      </c>
      <c r="Q457" s="21">
        <f t="shared" si="103"/>
        <v>3.9567587712005428E-2</v>
      </c>
      <c r="R457" s="21">
        <f t="shared" si="103"/>
        <v>4.2575853419589589E-2</v>
      </c>
      <c r="S457" s="21">
        <f t="shared" si="103"/>
        <v>4.243505812570203E-2</v>
      </c>
      <c r="T457" s="21">
        <f t="shared" si="103"/>
        <v>4.0459778699408672E-2</v>
      </c>
      <c r="U457" s="21">
        <f t="shared" si="103"/>
        <v>4.0040250985571929E-2</v>
      </c>
      <c r="V457" s="21">
        <f t="shared" si="103"/>
        <v>3.9903234123989703E-2</v>
      </c>
      <c r="W457" s="21">
        <f t="shared" si="103"/>
        <v>3.8386640017524426E-2</v>
      </c>
      <c r="X457" s="21">
        <f t="shared" si="103"/>
        <v>4.0020389546890217E-2</v>
      </c>
      <c r="Y457" s="21">
        <f t="shared" si="103"/>
        <v>4.0465694375567386E-2</v>
      </c>
      <c r="Z457" s="21">
        <f t="shared" si="103"/>
        <v>4.2321015011607691E-2</v>
      </c>
      <c r="AA457" s="21">
        <f t="shared" si="103"/>
        <v>4.0428842038815326E-2</v>
      </c>
      <c r="AB457" s="21">
        <f t="shared" si="103"/>
        <v>4.1086714384594956E-2</v>
      </c>
      <c r="AC457" s="21">
        <f t="shared" si="103"/>
        <v>4.2706149139565441E-2</v>
      </c>
      <c r="AD457" s="21">
        <f t="shared" si="103"/>
        <v>4.2156457132893316E-2</v>
      </c>
      <c r="AE457" s="21">
        <f t="shared" si="103"/>
        <v>4.4074187054206772E-2</v>
      </c>
    </row>
    <row r="458" spans="1:32" x14ac:dyDescent="0.2">
      <c r="A458" s="8" t="s">
        <v>25</v>
      </c>
      <c r="B458" s="4" t="s">
        <v>26</v>
      </c>
      <c r="C458" s="37">
        <f>+C8</f>
        <v>6.8852474380715349E-4</v>
      </c>
      <c r="D458" s="37">
        <f t="shared" ref="D458:AE458" si="104">+D8</f>
        <v>8.0418613226271665E-4</v>
      </c>
      <c r="E458" s="37">
        <f t="shared" si="104"/>
        <v>8.5829920939348571E-4</v>
      </c>
      <c r="F458" s="37">
        <f t="shared" si="104"/>
        <v>9.6371883236471331E-4</v>
      </c>
      <c r="G458" s="37">
        <f t="shared" si="104"/>
        <v>1.1870075941134203E-3</v>
      </c>
      <c r="H458" s="37">
        <f t="shared" si="104"/>
        <v>1.2368551679599574E-3</v>
      </c>
      <c r="I458" s="37">
        <f t="shared" si="104"/>
        <v>1.5858137819905033E-3</v>
      </c>
      <c r="J458" s="37">
        <f t="shared" si="104"/>
        <v>1.5625134167009331E-3</v>
      </c>
      <c r="K458" s="37">
        <f t="shared" si="104"/>
        <v>1.2010353808380963E-3</v>
      </c>
      <c r="L458" s="37">
        <f t="shared" si="104"/>
        <v>1.4856200503504825E-3</v>
      </c>
      <c r="M458" s="37">
        <f t="shared" si="104"/>
        <v>1.3896339180590465E-3</v>
      </c>
      <c r="N458" s="37">
        <f t="shared" si="104"/>
        <v>1.4667273660245563E-3</v>
      </c>
      <c r="O458" s="37">
        <f t="shared" si="104"/>
        <v>1.6851272948884589E-3</v>
      </c>
      <c r="P458" s="37">
        <f t="shared" si="104"/>
        <v>1.4735795490756984E-3</v>
      </c>
      <c r="Q458" s="37">
        <f t="shared" si="104"/>
        <v>1.5830821028926492E-3</v>
      </c>
      <c r="R458" s="37">
        <f t="shared" si="104"/>
        <v>2.0476633441803664E-3</v>
      </c>
      <c r="S458" s="37">
        <f t="shared" si="104"/>
        <v>2.5185860104324121E-3</v>
      </c>
      <c r="T458" s="37">
        <f t="shared" si="104"/>
        <v>2.1247726849106308E-3</v>
      </c>
      <c r="U458" s="37">
        <f t="shared" si="104"/>
        <v>2.5789303102155725E-3</v>
      </c>
      <c r="V458" s="37">
        <f t="shared" si="104"/>
        <v>2.9591607464338103E-3</v>
      </c>
      <c r="W458" s="37">
        <f t="shared" si="104"/>
        <v>2.3444096013186624E-3</v>
      </c>
      <c r="X458" s="37">
        <f t="shared" si="104"/>
        <v>2.8281875455903561E-3</v>
      </c>
      <c r="Y458" s="37">
        <f t="shared" si="104"/>
        <v>3.1831546136504929E-3</v>
      </c>
      <c r="Z458" s="37">
        <f t="shared" si="104"/>
        <v>3.4159206585656614E-3</v>
      </c>
      <c r="AA458" s="37">
        <f t="shared" si="104"/>
        <v>2.865153138937134E-3</v>
      </c>
      <c r="AB458" s="37">
        <f t="shared" si="104"/>
        <v>8.6181662348631136E-4</v>
      </c>
      <c r="AC458" s="37">
        <f t="shared" si="104"/>
        <v>9.0078800468196708E-4</v>
      </c>
      <c r="AD458" s="37">
        <f t="shared" si="104"/>
        <v>7.8462987424321765E-4</v>
      </c>
      <c r="AE458" s="37">
        <f t="shared" si="104"/>
        <v>8.7374591096680372E-4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1.8603053118189565E-3</v>
      </c>
      <c r="D459" s="37">
        <f t="shared" ref="D459:AE459" si="105">+D17</f>
        <v>1.879342178134521E-3</v>
      </c>
      <c r="E459" s="37">
        <f t="shared" si="105"/>
        <v>2.0975918739794498E-3</v>
      </c>
      <c r="F459" s="37">
        <f t="shared" si="105"/>
        <v>2.2276523752974876E-3</v>
      </c>
      <c r="G459" s="37">
        <f t="shared" si="105"/>
        <v>2.2266934639992757E-3</v>
      </c>
      <c r="H459" s="37">
        <f t="shared" si="105"/>
        <v>2.4148003690909288E-3</v>
      </c>
      <c r="I459" s="37">
        <f t="shared" si="105"/>
        <v>1.3503877773949498E-3</v>
      </c>
      <c r="J459" s="37">
        <f t="shared" si="105"/>
        <v>1.7447443424337371E-3</v>
      </c>
      <c r="K459" s="37">
        <f t="shared" si="105"/>
        <v>1.5808818062772729E-3</v>
      </c>
      <c r="L459" s="37">
        <f t="shared" si="105"/>
        <v>1.5698612966403545E-3</v>
      </c>
      <c r="M459" s="37">
        <f t="shared" si="105"/>
        <v>1.4031576180931183E-3</v>
      </c>
      <c r="N459" s="37">
        <f t="shared" si="105"/>
        <v>1.6824543612505324E-3</v>
      </c>
      <c r="O459" s="37">
        <f t="shared" si="105"/>
        <v>1.5946348526362651E-3</v>
      </c>
      <c r="P459" s="37">
        <f t="shared" si="105"/>
        <v>3.2416440377696447E-3</v>
      </c>
      <c r="Q459" s="37">
        <f t="shared" si="105"/>
        <v>2.6547596803359504E-3</v>
      </c>
      <c r="R459" s="37">
        <f t="shared" si="105"/>
        <v>2.6755206912154371E-3</v>
      </c>
      <c r="S459" s="37">
        <f t="shared" si="105"/>
        <v>2.8528044795999917E-3</v>
      </c>
      <c r="T459" s="37">
        <f t="shared" si="105"/>
        <v>2.3782354896460202E-3</v>
      </c>
      <c r="U459" s="37">
        <f t="shared" si="105"/>
        <v>1.4270621067551817E-3</v>
      </c>
      <c r="V459" s="37">
        <f t="shared" si="105"/>
        <v>1.2214652309518188E-3</v>
      </c>
      <c r="W459" s="37">
        <f t="shared" si="105"/>
        <v>1.1523553843249743E-3</v>
      </c>
      <c r="X459" s="37">
        <f t="shared" si="105"/>
        <v>1.5879960394684666E-3</v>
      </c>
      <c r="Y459" s="37">
        <f t="shared" si="105"/>
        <v>1.9931987012185405E-3</v>
      </c>
      <c r="Z459" s="37">
        <f t="shared" si="105"/>
        <v>1.8934454827457545E-3</v>
      </c>
      <c r="AA459" s="37">
        <f t="shared" si="105"/>
        <v>1.3282740967843916E-3</v>
      </c>
      <c r="AB459" s="37">
        <f t="shared" si="105"/>
        <v>2.0146348290903423E-3</v>
      </c>
      <c r="AC459" s="37">
        <f t="shared" si="105"/>
        <v>2.0096266899158597E-3</v>
      </c>
      <c r="AD459" s="37">
        <f t="shared" si="105"/>
        <v>1.9176748846731701E-3</v>
      </c>
      <c r="AE459" s="37">
        <f t="shared" si="105"/>
        <v>1.9939641675669993E-3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1.0492796087502428E-2</v>
      </c>
      <c r="D460" s="37">
        <f t="shared" ref="D460:AE460" si="106">+D31</f>
        <v>1.1408315976138547E-2</v>
      </c>
      <c r="E460" s="37">
        <f t="shared" si="106"/>
        <v>1.090434367798785E-2</v>
      </c>
      <c r="F460" s="37">
        <f t="shared" si="106"/>
        <v>1.2384754872296054E-2</v>
      </c>
      <c r="G460" s="37">
        <f t="shared" si="106"/>
        <v>1.2856905913508847E-2</v>
      </c>
      <c r="H460" s="37">
        <f t="shared" si="106"/>
        <v>1.5077895852407614E-2</v>
      </c>
      <c r="I460" s="37">
        <f t="shared" si="106"/>
        <v>1.6683114014739521E-2</v>
      </c>
      <c r="J460" s="37">
        <f t="shared" si="106"/>
        <v>1.7668576062367148E-2</v>
      </c>
      <c r="K460" s="37">
        <f t="shared" si="106"/>
        <v>1.7138936639339943E-2</v>
      </c>
      <c r="L460" s="37">
        <f t="shared" si="106"/>
        <v>1.585923036121422E-2</v>
      </c>
      <c r="M460" s="37">
        <f t="shared" si="106"/>
        <v>1.6148158881968928E-2</v>
      </c>
      <c r="N460" s="37">
        <f t="shared" si="106"/>
        <v>1.5884062336326471E-2</v>
      </c>
      <c r="O460" s="37">
        <f t="shared" si="106"/>
        <v>1.6265744961220657E-2</v>
      </c>
      <c r="P460" s="37">
        <f t="shared" si="106"/>
        <v>1.5485084743419208E-2</v>
      </c>
      <c r="Q460" s="37">
        <f t="shared" si="106"/>
        <v>1.6874589191063695E-2</v>
      </c>
      <c r="R460" s="37">
        <f t="shared" si="106"/>
        <v>1.9654679794695977E-2</v>
      </c>
      <c r="S460" s="37">
        <f t="shared" si="106"/>
        <v>1.8919744582542124E-2</v>
      </c>
      <c r="T460" s="37">
        <f t="shared" si="106"/>
        <v>1.7805684409089917E-2</v>
      </c>
      <c r="U460" s="37">
        <f t="shared" si="106"/>
        <v>1.8013243709272753E-2</v>
      </c>
      <c r="V460" s="37">
        <f t="shared" si="106"/>
        <v>1.769979774317619E-2</v>
      </c>
      <c r="W460" s="37">
        <f t="shared" si="106"/>
        <v>1.6588434563385462E-2</v>
      </c>
      <c r="X460" s="37">
        <f t="shared" si="106"/>
        <v>1.6783859380869029E-2</v>
      </c>
      <c r="Y460" s="37">
        <f t="shared" si="106"/>
        <v>1.6852876507319873E-2</v>
      </c>
      <c r="Z460" s="37">
        <f t="shared" si="106"/>
        <v>1.9129878414439871E-2</v>
      </c>
      <c r="AA460" s="37">
        <f t="shared" si="106"/>
        <v>1.7434189850877441E-2</v>
      </c>
      <c r="AB460" s="37">
        <f t="shared" si="106"/>
        <v>1.917693741771348E-2</v>
      </c>
      <c r="AC460" s="37">
        <f t="shared" si="106"/>
        <v>2.1806237038464512E-2</v>
      </c>
      <c r="AD460" s="37">
        <f t="shared" si="106"/>
        <v>2.15746939753329E-2</v>
      </c>
      <c r="AE460" s="37">
        <f t="shared" si="106"/>
        <v>2.219895219592144E-2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1.9212519507394075E-2</v>
      </c>
      <c r="D461" s="37">
        <f t="shared" ref="D461:AE461" si="107">+D53</f>
        <v>1.9431443499716781E-2</v>
      </c>
      <c r="E461" s="37">
        <f t="shared" si="107"/>
        <v>1.9287830196239246E-2</v>
      </c>
      <c r="F461" s="37">
        <f t="shared" si="107"/>
        <v>1.8873033947176408E-2</v>
      </c>
      <c r="G461" s="37">
        <f t="shared" si="107"/>
        <v>1.8239763747904141E-2</v>
      </c>
      <c r="H461" s="37">
        <f t="shared" si="107"/>
        <v>1.8235010308376053E-2</v>
      </c>
      <c r="I461" s="37">
        <f t="shared" si="107"/>
        <v>1.8588950607575875E-2</v>
      </c>
      <c r="J461" s="37">
        <f t="shared" si="107"/>
        <v>1.8440822607957357E-2</v>
      </c>
      <c r="K461" s="37">
        <f t="shared" si="107"/>
        <v>1.8737639580366765E-2</v>
      </c>
      <c r="L461" s="37">
        <f t="shared" si="107"/>
        <v>1.8725965271916195E-2</v>
      </c>
      <c r="M461" s="37">
        <f t="shared" si="107"/>
        <v>1.8605886583357847E-2</v>
      </c>
      <c r="N461" s="37">
        <f t="shared" si="107"/>
        <v>1.8471479020937948E-2</v>
      </c>
      <c r="O461" s="37">
        <f t="shared" si="107"/>
        <v>1.8574690565687949E-2</v>
      </c>
      <c r="P461" s="37">
        <f t="shared" si="107"/>
        <v>1.8256562665673069E-2</v>
      </c>
      <c r="Q461" s="37">
        <f t="shared" si="107"/>
        <v>1.8455156737713137E-2</v>
      </c>
      <c r="R461" s="37">
        <f t="shared" si="107"/>
        <v>1.8197989589497809E-2</v>
      </c>
      <c r="S461" s="37">
        <f t="shared" si="107"/>
        <v>1.8143923053127505E-2</v>
      </c>
      <c r="T461" s="37">
        <f t="shared" si="107"/>
        <v>1.8151086115762105E-2</v>
      </c>
      <c r="U461" s="37">
        <f t="shared" si="107"/>
        <v>1.8021014859328426E-2</v>
      </c>
      <c r="V461" s="37">
        <f t="shared" si="107"/>
        <v>1.8022810403427878E-2</v>
      </c>
      <c r="W461" s="37">
        <f t="shared" si="107"/>
        <v>1.8260389600798579E-2</v>
      </c>
      <c r="X461" s="37">
        <f t="shared" si="107"/>
        <v>1.8779027749426785E-2</v>
      </c>
      <c r="Y461" s="37">
        <f t="shared" si="107"/>
        <v>1.8215290362550107E-2</v>
      </c>
      <c r="Z461" s="37">
        <f t="shared" si="107"/>
        <v>1.7614982944986701E-2</v>
      </c>
      <c r="AA461" s="37">
        <f t="shared" si="107"/>
        <v>1.8546179321598952E-2</v>
      </c>
      <c r="AB461" s="37">
        <f t="shared" si="107"/>
        <v>1.880844555551631E-2</v>
      </c>
      <c r="AC461" s="37">
        <f t="shared" si="107"/>
        <v>1.7970557567053541E-2</v>
      </c>
      <c r="AD461" s="37">
        <f t="shared" si="107"/>
        <v>1.7864676255325687E-2</v>
      </c>
      <c r="AE461" s="37">
        <f t="shared" si="107"/>
        <v>1.9001847487658607E-2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4.1050867696745375E-5</v>
      </c>
      <c r="X462" s="37">
        <f t="shared" si="108"/>
        <v>4.1318831535576174E-5</v>
      </c>
      <c r="Y462" s="37">
        <f t="shared" si="108"/>
        <v>2.2117419082838088E-4</v>
      </c>
      <c r="Z462" s="37">
        <f t="shared" si="108"/>
        <v>2.6678751086969539E-4</v>
      </c>
      <c r="AA462" s="37">
        <f t="shared" si="108"/>
        <v>2.5504563061740668E-4</v>
      </c>
      <c r="AB462" s="37">
        <f t="shared" si="108"/>
        <v>2.2487995878850891E-4</v>
      </c>
      <c r="AC462" s="37">
        <f t="shared" si="108"/>
        <v>1.8939839449557991E-5</v>
      </c>
      <c r="AD462" s="37">
        <f t="shared" si="108"/>
        <v>1.4782143318338161E-5</v>
      </c>
      <c r="AE462" s="37">
        <f t="shared" si="108"/>
        <v>5.6772920929209378E-6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5.6780760251716297E-6</v>
      </c>
      <c r="D463" s="21">
        <f t="shared" si="109"/>
        <v>4.2729939637196043E-6</v>
      </c>
      <c r="E463" s="21">
        <f t="shared" si="109"/>
        <v>4.8086041473904525E-6</v>
      </c>
      <c r="F463" s="21">
        <f t="shared" si="109"/>
        <v>4.6921438343016834E-6</v>
      </c>
      <c r="G463" s="21">
        <f t="shared" si="109"/>
        <v>5.2517353225090677E-6</v>
      </c>
      <c r="H463" s="21">
        <f t="shared" si="109"/>
        <v>5.0470123210393017E-6</v>
      </c>
      <c r="I463" s="21">
        <f t="shared" si="109"/>
        <v>5.0658289793543021E-6</v>
      </c>
      <c r="J463" s="21">
        <f t="shared" si="109"/>
        <v>5.3360911825641003E-6</v>
      </c>
      <c r="K463" s="21">
        <f t="shared" si="109"/>
        <v>4.7730621916213807E-6</v>
      </c>
      <c r="L463" s="21">
        <f t="shared" si="109"/>
        <v>5.3799564475176882E-6</v>
      </c>
      <c r="M463" s="21">
        <f t="shared" si="109"/>
        <v>5.8355481444509193E-6</v>
      </c>
      <c r="N463" s="21">
        <f t="shared" si="109"/>
        <v>6.1837837320102261E-6</v>
      </c>
      <c r="O463" s="21">
        <f t="shared" si="109"/>
        <v>6.0788590586622272E-6</v>
      </c>
      <c r="P463" s="21">
        <f t="shared" si="109"/>
        <v>5.2093415654438429E-6</v>
      </c>
      <c r="Q463" s="21">
        <f t="shared" si="109"/>
        <v>5.0379966311597818E-6</v>
      </c>
      <c r="R463" s="21">
        <f t="shared" si="109"/>
        <v>5.4910622303671907E-6</v>
      </c>
      <c r="S463" s="21">
        <f t="shared" si="109"/>
        <v>5.2632199341174161E-6</v>
      </c>
      <c r="T463" s="21">
        <f t="shared" si="109"/>
        <v>4.9386639903973176E-6</v>
      </c>
      <c r="U463" s="21">
        <f t="shared" si="109"/>
        <v>5.0453598877917063E-6</v>
      </c>
      <c r="V463" s="21">
        <f t="shared" si="109"/>
        <v>6.0358007452695864E-6</v>
      </c>
      <c r="W463" s="21">
        <f t="shared" si="109"/>
        <v>4.6610450495644968E-6</v>
      </c>
      <c r="X463" s="21">
        <f t="shared" si="109"/>
        <v>3.7837810610642283E-6</v>
      </c>
      <c r="Y463" s="21">
        <f t="shared" si="109"/>
        <v>2.9516890400694509E-6</v>
      </c>
      <c r="Z463" s="21">
        <f t="shared" si="109"/>
        <v>2.3153614135761463E-6</v>
      </c>
      <c r="AA463" s="21">
        <f t="shared" si="109"/>
        <v>1.8955186957978754E-6</v>
      </c>
      <c r="AB463" s="21">
        <f t="shared" si="109"/>
        <v>2.4113373689708375E-6</v>
      </c>
      <c r="AC463" s="21">
        <f t="shared" si="109"/>
        <v>2.884765461724418E-6</v>
      </c>
      <c r="AD463" s="21">
        <f t="shared" si="109"/>
        <v>2.9328038829783743E-6</v>
      </c>
      <c r="AE463" s="21">
        <f t="shared" si="109"/>
        <v>2.9897064155953261E-6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5.6780760251716297E-6</v>
      </c>
      <c r="D465" s="37">
        <f t="shared" ref="D465:AE465" si="111">+D80</f>
        <v>4.2729939637196043E-6</v>
      </c>
      <c r="E465" s="37">
        <f t="shared" si="111"/>
        <v>4.8086041473904525E-6</v>
      </c>
      <c r="F465" s="37">
        <f t="shared" si="111"/>
        <v>4.6921438343016834E-6</v>
      </c>
      <c r="G465" s="37">
        <f t="shared" si="111"/>
        <v>5.2517353225090677E-6</v>
      </c>
      <c r="H465" s="37">
        <f t="shared" si="111"/>
        <v>5.0470123210393017E-6</v>
      </c>
      <c r="I465" s="37">
        <f t="shared" si="111"/>
        <v>5.0658289793543021E-6</v>
      </c>
      <c r="J465" s="37">
        <f t="shared" si="111"/>
        <v>5.3360911825641003E-6</v>
      </c>
      <c r="K465" s="37">
        <f t="shared" si="111"/>
        <v>4.7730621916213807E-6</v>
      </c>
      <c r="L465" s="37">
        <f t="shared" si="111"/>
        <v>5.3799564475176882E-6</v>
      </c>
      <c r="M465" s="37">
        <f t="shared" si="111"/>
        <v>5.8355481444509193E-6</v>
      </c>
      <c r="N465" s="37">
        <f t="shared" si="111"/>
        <v>6.1837837320102261E-6</v>
      </c>
      <c r="O465" s="37">
        <f t="shared" si="111"/>
        <v>6.0788590586622272E-6</v>
      </c>
      <c r="P465" s="37">
        <f t="shared" si="111"/>
        <v>5.2093415654438429E-6</v>
      </c>
      <c r="Q465" s="37">
        <f t="shared" si="111"/>
        <v>5.0379966311597818E-6</v>
      </c>
      <c r="R465" s="37">
        <f t="shared" si="111"/>
        <v>5.4910622303671907E-6</v>
      </c>
      <c r="S465" s="37">
        <f t="shared" si="111"/>
        <v>5.2632199341174161E-6</v>
      </c>
      <c r="T465" s="37">
        <f t="shared" si="111"/>
        <v>4.9386639903973176E-6</v>
      </c>
      <c r="U465" s="37">
        <f t="shared" si="111"/>
        <v>5.0453598877917063E-6</v>
      </c>
      <c r="V465" s="37">
        <f t="shared" si="111"/>
        <v>6.0358007452695864E-6</v>
      </c>
      <c r="W465" s="37">
        <f t="shared" si="111"/>
        <v>4.6610450495644968E-6</v>
      </c>
      <c r="X465" s="37">
        <f t="shared" si="111"/>
        <v>3.7837810610642283E-6</v>
      </c>
      <c r="Y465" s="37">
        <f t="shared" si="111"/>
        <v>2.9516890400694509E-6</v>
      </c>
      <c r="Z465" s="37">
        <f t="shared" si="111"/>
        <v>2.3153614135761463E-6</v>
      </c>
      <c r="AA465" s="37">
        <f t="shared" si="111"/>
        <v>1.8955186957978754E-6</v>
      </c>
      <c r="AB465" s="37">
        <f t="shared" si="111"/>
        <v>2.4113373689708375E-6</v>
      </c>
      <c r="AC465" s="37">
        <f t="shared" si="111"/>
        <v>2.884765461724418E-6</v>
      </c>
      <c r="AD465" s="37">
        <f t="shared" si="111"/>
        <v>2.9328038829783743E-6</v>
      </c>
      <c r="AE465" s="37">
        <f t="shared" si="111"/>
        <v>2.9897064155953261E-6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2.0830083725019849E-5</v>
      </c>
      <c r="D471" s="28">
        <f t="shared" si="114"/>
        <v>2.0830083725019853E-5</v>
      </c>
      <c r="E471" s="28">
        <f t="shared" si="114"/>
        <v>2.0830083725019849E-5</v>
      </c>
      <c r="F471" s="28">
        <f t="shared" si="114"/>
        <v>2.0830083725019843E-5</v>
      </c>
      <c r="G471" s="28">
        <f t="shared" si="114"/>
        <v>2.0830083725019846E-5</v>
      </c>
      <c r="H471" s="28">
        <f t="shared" si="114"/>
        <v>2.0830083725019843E-5</v>
      </c>
      <c r="I471" s="28">
        <f t="shared" si="114"/>
        <v>2.0830083725019843E-5</v>
      </c>
      <c r="J471" s="28">
        <f t="shared" si="114"/>
        <v>2.0830083725019839E-5</v>
      </c>
      <c r="K471" s="28">
        <f t="shared" si="114"/>
        <v>2.0830083725019843E-5</v>
      </c>
      <c r="L471" s="28">
        <f t="shared" si="114"/>
        <v>2.0830083725019843E-5</v>
      </c>
      <c r="M471" s="28">
        <f t="shared" si="114"/>
        <v>2.0830083725019843E-5</v>
      </c>
      <c r="N471" s="28">
        <f t="shared" si="114"/>
        <v>2.0830083725019843E-5</v>
      </c>
      <c r="O471" s="28">
        <f t="shared" si="114"/>
        <v>2.0830083725019843E-5</v>
      </c>
      <c r="P471" s="28">
        <f t="shared" si="114"/>
        <v>2.0727945330282729E-5</v>
      </c>
      <c r="Q471" s="28">
        <f t="shared" si="114"/>
        <v>2.0629942763649078E-5</v>
      </c>
      <c r="R471" s="28">
        <f t="shared" si="114"/>
        <v>2.0546580912173839E-5</v>
      </c>
      <c r="S471" s="28">
        <f t="shared" si="114"/>
        <v>2.0474041844701936E-5</v>
      </c>
      <c r="T471" s="28">
        <f t="shared" si="114"/>
        <v>2.0404548230205183E-5</v>
      </c>
      <c r="U471" s="28">
        <f t="shared" si="114"/>
        <v>2.0346783946733668E-5</v>
      </c>
      <c r="V471" s="28">
        <f t="shared" si="114"/>
        <v>2.0290741164140285E-5</v>
      </c>
      <c r="W471" s="28">
        <f t="shared" si="114"/>
        <v>2.0239231086592953E-5</v>
      </c>
      <c r="X471" s="28">
        <f t="shared" si="114"/>
        <v>2.0193599764763703E-5</v>
      </c>
      <c r="Y471" s="28">
        <f t="shared" si="114"/>
        <v>1.6810772436356302E-5</v>
      </c>
      <c r="Z471" s="28">
        <f t="shared" si="114"/>
        <v>1.344559462296921E-5</v>
      </c>
      <c r="AA471" s="28">
        <f t="shared" si="114"/>
        <v>1.4272008581695353E-5</v>
      </c>
      <c r="AB471" s="28">
        <f t="shared" si="114"/>
        <v>1.5102723206226422E-5</v>
      </c>
      <c r="AC471" s="28">
        <f t="shared" si="114"/>
        <v>1.2201433559086174E-5</v>
      </c>
      <c r="AD471" s="28">
        <f t="shared" si="114"/>
        <v>9.9214238428133722E-6</v>
      </c>
      <c r="AE471" s="28">
        <f t="shared" si="114"/>
        <v>7.6472960322802354E-6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2.0830083725019849E-5</v>
      </c>
      <c r="D515" s="21">
        <f t="shared" ref="D515:AE515" si="122">+D518</f>
        <v>2.0830083725019853E-5</v>
      </c>
      <c r="E515" s="21">
        <f t="shared" si="122"/>
        <v>2.0830083725019849E-5</v>
      </c>
      <c r="F515" s="21">
        <f t="shared" si="122"/>
        <v>2.0830083725019843E-5</v>
      </c>
      <c r="G515" s="21">
        <f t="shared" si="122"/>
        <v>2.0830083725019846E-5</v>
      </c>
      <c r="H515" s="21">
        <f t="shared" si="122"/>
        <v>2.0830083725019843E-5</v>
      </c>
      <c r="I515" s="21">
        <f t="shared" si="122"/>
        <v>2.0830083725019843E-5</v>
      </c>
      <c r="J515" s="21">
        <f t="shared" si="122"/>
        <v>2.0830083725019839E-5</v>
      </c>
      <c r="K515" s="21">
        <f t="shared" si="122"/>
        <v>2.0830083725019843E-5</v>
      </c>
      <c r="L515" s="21">
        <f t="shared" si="122"/>
        <v>2.0830083725019843E-5</v>
      </c>
      <c r="M515" s="21">
        <f t="shared" si="122"/>
        <v>2.0830083725019843E-5</v>
      </c>
      <c r="N515" s="21">
        <f t="shared" si="122"/>
        <v>2.0830083725019843E-5</v>
      </c>
      <c r="O515" s="21">
        <f t="shared" si="122"/>
        <v>2.0830083725019843E-5</v>
      </c>
      <c r="P515" s="21">
        <f t="shared" si="122"/>
        <v>2.0727945330282729E-5</v>
      </c>
      <c r="Q515" s="21">
        <f t="shared" si="122"/>
        <v>2.0629942763649078E-5</v>
      </c>
      <c r="R515" s="21">
        <f t="shared" si="122"/>
        <v>2.0546580912173839E-5</v>
      </c>
      <c r="S515" s="21">
        <f t="shared" si="122"/>
        <v>2.0474041844701936E-5</v>
      </c>
      <c r="T515" s="21">
        <f t="shared" si="122"/>
        <v>2.0404548230205183E-5</v>
      </c>
      <c r="U515" s="21">
        <f t="shared" si="122"/>
        <v>2.0346783946733668E-5</v>
      </c>
      <c r="V515" s="21">
        <f t="shared" si="122"/>
        <v>2.0290741164140285E-5</v>
      </c>
      <c r="W515" s="21">
        <f t="shared" si="122"/>
        <v>2.0239231086592953E-5</v>
      </c>
      <c r="X515" s="21">
        <f t="shared" si="122"/>
        <v>2.0193599764763703E-5</v>
      </c>
      <c r="Y515" s="21">
        <f t="shared" si="122"/>
        <v>1.6810772436356302E-5</v>
      </c>
      <c r="Z515" s="21">
        <f t="shared" si="122"/>
        <v>1.344559462296921E-5</v>
      </c>
      <c r="AA515" s="21">
        <f t="shared" si="122"/>
        <v>1.4272008581695353E-5</v>
      </c>
      <c r="AB515" s="21">
        <f t="shared" si="122"/>
        <v>1.5102723206226422E-5</v>
      </c>
      <c r="AC515" s="21">
        <f t="shared" si="122"/>
        <v>1.2201433559086174E-5</v>
      </c>
      <c r="AD515" s="21">
        <f t="shared" si="122"/>
        <v>9.9214238428133722E-6</v>
      </c>
      <c r="AE515" s="21">
        <f t="shared" si="122"/>
        <v>7.6472960322802354E-6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2.0830083725019849E-5</v>
      </c>
      <c r="D518" s="37">
        <f t="shared" ref="D518:AE518" si="123">+D182</f>
        <v>2.0830083725019853E-5</v>
      </c>
      <c r="E518" s="37">
        <f t="shared" si="123"/>
        <v>2.0830083725019849E-5</v>
      </c>
      <c r="F518" s="37">
        <f t="shared" si="123"/>
        <v>2.0830083725019843E-5</v>
      </c>
      <c r="G518" s="37">
        <f t="shared" si="123"/>
        <v>2.0830083725019846E-5</v>
      </c>
      <c r="H518" s="37">
        <f t="shared" si="123"/>
        <v>2.0830083725019843E-5</v>
      </c>
      <c r="I518" s="37">
        <f t="shared" si="123"/>
        <v>2.0830083725019843E-5</v>
      </c>
      <c r="J518" s="37">
        <f t="shared" si="123"/>
        <v>2.0830083725019839E-5</v>
      </c>
      <c r="K518" s="37">
        <f t="shared" si="123"/>
        <v>2.0830083725019843E-5</v>
      </c>
      <c r="L518" s="37">
        <f t="shared" si="123"/>
        <v>2.0830083725019843E-5</v>
      </c>
      <c r="M518" s="37">
        <f t="shared" si="123"/>
        <v>2.0830083725019843E-5</v>
      </c>
      <c r="N518" s="37">
        <f t="shared" si="123"/>
        <v>2.0830083725019843E-5</v>
      </c>
      <c r="O518" s="37">
        <f t="shared" si="123"/>
        <v>2.0830083725019843E-5</v>
      </c>
      <c r="P518" s="37">
        <f t="shared" si="123"/>
        <v>2.0727945330282729E-5</v>
      </c>
      <c r="Q518" s="37">
        <f t="shared" si="123"/>
        <v>2.0629942763649078E-5</v>
      </c>
      <c r="R518" s="37">
        <f t="shared" si="123"/>
        <v>2.0546580912173839E-5</v>
      </c>
      <c r="S518" s="37">
        <f t="shared" si="123"/>
        <v>2.0474041844701936E-5</v>
      </c>
      <c r="T518" s="37">
        <f t="shared" si="123"/>
        <v>2.0404548230205183E-5</v>
      </c>
      <c r="U518" s="37">
        <f t="shared" si="123"/>
        <v>2.0346783946733668E-5</v>
      </c>
      <c r="V518" s="37">
        <f t="shared" si="123"/>
        <v>2.0290741164140285E-5</v>
      </c>
      <c r="W518" s="37">
        <f t="shared" si="123"/>
        <v>2.0239231086592953E-5</v>
      </c>
      <c r="X518" s="37">
        <f t="shared" si="123"/>
        <v>2.0193599764763703E-5</v>
      </c>
      <c r="Y518" s="37">
        <f t="shared" si="123"/>
        <v>1.6810772436356302E-5</v>
      </c>
      <c r="Z518" s="37">
        <f t="shared" si="123"/>
        <v>1.344559462296921E-5</v>
      </c>
      <c r="AA518" s="37">
        <f t="shared" si="123"/>
        <v>1.4272008581695353E-5</v>
      </c>
      <c r="AB518" s="37">
        <f t="shared" si="123"/>
        <v>1.5102723206226422E-5</v>
      </c>
      <c r="AC518" s="37">
        <f t="shared" si="123"/>
        <v>1.2201433559086174E-5</v>
      </c>
      <c r="AD518" s="37">
        <f t="shared" si="123"/>
        <v>9.9214238428133722E-6</v>
      </c>
      <c r="AE518" s="37">
        <f t="shared" si="123"/>
        <v>7.6472960322802354E-6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0.54120117430849712</v>
      </c>
      <c r="D524" s="28">
        <f t="shared" si="125"/>
        <v>0.53567488668425067</v>
      </c>
      <c r="E524" s="28">
        <f t="shared" si="125"/>
        <v>0.54139669308198912</v>
      </c>
      <c r="F524" s="28">
        <f t="shared" si="125"/>
        <v>0.55124038755732496</v>
      </c>
      <c r="G524" s="28">
        <f t="shared" si="125"/>
        <v>0.5579688691907736</v>
      </c>
      <c r="H524" s="28">
        <f t="shared" si="125"/>
        <v>0.55601014170295326</v>
      </c>
      <c r="I524" s="28">
        <f t="shared" si="125"/>
        <v>0.52503323136240243</v>
      </c>
      <c r="J524" s="28">
        <f t="shared" si="125"/>
        <v>0.54364396437457208</v>
      </c>
      <c r="K524" s="28">
        <f t="shared" si="125"/>
        <v>0.54376644418509268</v>
      </c>
      <c r="L524" s="28">
        <f t="shared" si="125"/>
        <v>0.54586762794131916</v>
      </c>
      <c r="M524" s="28">
        <f t="shared" si="125"/>
        <v>0.54398748468741176</v>
      </c>
      <c r="N524" s="28">
        <f t="shared" si="125"/>
        <v>0.54570641853243596</v>
      </c>
      <c r="O524" s="28">
        <f t="shared" si="125"/>
        <v>0.5477885278839405</v>
      </c>
      <c r="P524" s="28">
        <f t="shared" si="125"/>
        <v>0.54571204312051347</v>
      </c>
      <c r="Q524" s="28">
        <f t="shared" si="125"/>
        <v>0.55055446698220856</v>
      </c>
      <c r="R524" s="28">
        <f t="shared" si="125"/>
        <v>0.54825000037333649</v>
      </c>
      <c r="S524" s="28">
        <f t="shared" si="125"/>
        <v>0.55011595262908319</v>
      </c>
      <c r="T524" s="28">
        <f t="shared" si="125"/>
        <v>0.55337164411408046</v>
      </c>
      <c r="U524" s="28">
        <f t="shared" si="125"/>
        <v>0.53269589367745596</v>
      </c>
      <c r="V524" s="28">
        <f t="shared" si="125"/>
        <v>0.51099114157254022</v>
      </c>
      <c r="W524" s="28">
        <f t="shared" si="125"/>
        <v>0.4880224190007118</v>
      </c>
      <c r="X524" s="28">
        <f t="shared" si="125"/>
        <v>0.4682263352249097</v>
      </c>
      <c r="Y524" s="28">
        <f t="shared" si="125"/>
        <v>0.46123384936789069</v>
      </c>
      <c r="Z524" s="28">
        <f t="shared" si="125"/>
        <v>0.45866803387787092</v>
      </c>
      <c r="AA524" s="28">
        <f t="shared" si="125"/>
        <v>0.44360803267848831</v>
      </c>
      <c r="AB524" s="28">
        <f t="shared" si="125"/>
        <v>0.4274968554134857</v>
      </c>
      <c r="AC524" s="28">
        <f t="shared" si="125"/>
        <v>0.41772524399230943</v>
      </c>
      <c r="AD524" s="28">
        <f t="shared" si="125"/>
        <v>0.40846470618925229</v>
      </c>
      <c r="AE524" s="28">
        <f t="shared" si="125"/>
        <v>0.39924262457058868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5.7137529963719206E-4</v>
      </c>
      <c r="D530" s="21">
        <f t="shared" si="127"/>
        <v>5.3671382153213255E-4</v>
      </c>
      <c r="E530" s="21">
        <f t="shared" si="127"/>
        <v>4.9312355146356854E-4</v>
      </c>
      <c r="F530" s="21">
        <f t="shared" si="127"/>
        <v>4.497574800949594E-4</v>
      </c>
      <c r="G530" s="21">
        <f t="shared" si="127"/>
        <v>4.1411519094326928E-4</v>
      </c>
      <c r="H530" s="21">
        <f t="shared" si="127"/>
        <v>3.865877650231294E-4</v>
      </c>
      <c r="I530" s="21">
        <f t="shared" si="127"/>
        <v>3.5413061223903196E-4</v>
      </c>
      <c r="J530" s="21">
        <f t="shared" si="127"/>
        <v>3.2638675887799654E-4</v>
      </c>
      <c r="K530" s="21">
        <f t="shared" si="127"/>
        <v>3.2482542341133648E-4</v>
      </c>
      <c r="L530" s="21">
        <f t="shared" si="127"/>
        <v>3.2732784320361238E-4</v>
      </c>
      <c r="M530" s="21">
        <f t="shared" si="127"/>
        <v>3.1380688797460083E-4</v>
      </c>
      <c r="N530" s="21">
        <f t="shared" si="127"/>
        <v>4.5004844857555857E-4</v>
      </c>
      <c r="O530" s="21">
        <f t="shared" si="127"/>
        <v>4.4020414639565653E-4</v>
      </c>
      <c r="P530" s="21">
        <f t="shared" si="127"/>
        <v>4.0569468323911812E-4</v>
      </c>
      <c r="Q530" s="21">
        <f t="shared" si="127"/>
        <v>4.0135317256281399E-4</v>
      </c>
      <c r="R530" s="21">
        <f t="shared" si="127"/>
        <v>4.0578098614215709E-4</v>
      </c>
      <c r="S530" s="21">
        <f t="shared" si="127"/>
        <v>4.0646166486350805E-4</v>
      </c>
      <c r="T530" s="21">
        <f t="shared" si="127"/>
        <v>3.7886561211703304E-4</v>
      </c>
      <c r="U530" s="21">
        <f t="shared" si="127"/>
        <v>3.676676748736638E-4</v>
      </c>
      <c r="V530" s="21">
        <f t="shared" si="127"/>
        <v>3.5627155512381667E-4</v>
      </c>
      <c r="W530" s="21">
        <f t="shared" si="127"/>
        <v>3.5471319951464904E-4</v>
      </c>
      <c r="X530" s="21">
        <f t="shared" si="127"/>
        <v>3.5971046530854962E-4</v>
      </c>
      <c r="Y530" s="21">
        <f t="shared" si="127"/>
        <v>3.7705021052478102E-4</v>
      </c>
      <c r="Z530" s="21">
        <f t="shared" si="127"/>
        <v>3.5910272988133265E-4</v>
      </c>
      <c r="AA530" s="21">
        <f t="shared" si="127"/>
        <v>3.4456478174327846E-4</v>
      </c>
      <c r="AB530" s="21">
        <f t="shared" si="127"/>
        <v>3.6151050751775341E-4</v>
      </c>
      <c r="AC530" s="21">
        <f t="shared" si="127"/>
        <v>3.6432280355379939E-4</v>
      </c>
      <c r="AD530" s="21">
        <f t="shared" si="127"/>
        <v>3.5998130116733965E-4</v>
      </c>
      <c r="AE530" s="21">
        <f t="shared" si="127"/>
        <v>3.650407065076618E-4</v>
      </c>
    </row>
    <row r="531" spans="1:31" x14ac:dyDescent="0.2">
      <c r="A531" s="9" t="s">
        <v>441</v>
      </c>
      <c r="B531" s="4" t="s">
        <v>395</v>
      </c>
      <c r="C531" s="35">
        <f>+C217</f>
        <v>0</v>
      </c>
      <c r="D531" s="35">
        <f t="shared" ref="D531:AE531" si="128">+D217</f>
        <v>0</v>
      </c>
      <c r="E531" s="35">
        <f t="shared" si="128"/>
        <v>0</v>
      </c>
      <c r="F531" s="35">
        <f t="shared" si="128"/>
        <v>0</v>
      </c>
      <c r="G531" s="35">
        <f t="shared" si="128"/>
        <v>0</v>
      </c>
      <c r="H531" s="35">
        <f t="shared" si="128"/>
        <v>0</v>
      </c>
      <c r="I531" s="35">
        <f t="shared" si="128"/>
        <v>0</v>
      </c>
      <c r="J531" s="35">
        <f t="shared" si="128"/>
        <v>0</v>
      </c>
      <c r="K531" s="35">
        <f t="shared" si="128"/>
        <v>4.5378571252747279E-6</v>
      </c>
      <c r="L531" s="35">
        <f t="shared" si="128"/>
        <v>9.1001113318681385E-6</v>
      </c>
      <c r="M531" s="35">
        <f t="shared" si="128"/>
        <v>1.3686762619780232E-5</v>
      </c>
      <c r="N531" s="35">
        <f t="shared" si="128"/>
        <v>1.8297810989011008E-5</v>
      </c>
      <c r="O531" s="35">
        <f t="shared" si="128"/>
        <v>2.2933256439560463E-5</v>
      </c>
      <c r="P531" s="35">
        <f t="shared" si="128"/>
        <v>2.7593098971428595E-5</v>
      </c>
      <c r="Q531" s="35">
        <f t="shared" si="128"/>
        <v>3.2277338584615426E-5</v>
      </c>
      <c r="R531" s="35">
        <f t="shared" si="128"/>
        <v>3.6985975279120924E-5</v>
      </c>
      <c r="S531" s="35">
        <f t="shared" si="128"/>
        <v>4.1719009054945112E-5</v>
      </c>
      <c r="T531" s="35">
        <f t="shared" si="128"/>
        <v>4.6476439912087986E-5</v>
      </c>
      <c r="U531" s="35">
        <f t="shared" si="128"/>
        <v>4.5626005034282575E-5</v>
      </c>
      <c r="V531" s="35">
        <f t="shared" si="128"/>
        <v>4.4770478950799709E-5</v>
      </c>
      <c r="W531" s="35">
        <f t="shared" si="128"/>
        <v>4.3909861661639354E-5</v>
      </c>
      <c r="X531" s="35">
        <f t="shared" si="128"/>
        <v>4.3044153166801524E-5</v>
      </c>
      <c r="Y531" s="35">
        <f t="shared" si="128"/>
        <v>4.196570269062276E-5</v>
      </c>
      <c r="Z531" s="35">
        <f t="shared" si="128"/>
        <v>4.0881085098011785E-5</v>
      </c>
      <c r="AA531" s="35">
        <f t="shared" si="128"/>
        <v>4.0986823483485879E-5</v>
      </c>
      <c r="AB531" s="35">
        <f t="shared" si="128"/>
        <v>4.1092562397344859E-5</v>
      </c>
      <c r="AC531" s="35">
        <f t="shared" si="128"/>
        <v>3.7947460269890439E-5</v>
      </c>
      <c r="AD531" s="35">
        <f t="shared" si="128"/>
        <v>3.4696721735244975E-5</v>
      </c>
      <c r="AE531" s="35">
        <f t="shared" si="128"/>
        <v>3.144598320059953E-5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6.5425937326521255E-5</v>
      </c>
      <c r="D533" s="35">
        <f t="shared" ref="D533:AE533" si="130">+D226</f>
        <v>6.5877570023526989E-5</v>
      </c>
      <c r="E533" s="35">
        <f t="shared" si="130"/>
        <v>5.6439930313002313E-5</v>
      </c>
      <c r="F533" s="35">
        <f t="shared" si="130"/>
        <v>5.2810845730840284E-5</v>
      </c>
      <c r="G533" s="35">
        <f t="shared" si="130"/>
        <v>5.3595000570357866E-5</v>
      </c>
      <c r="H533" s="35">
        <f t="shared" si="130"/>
        <v>4.1218514816008648E-5</v>
      </c>
      <c r="I533" s="35">
        <f t="shared" si="130"/>
        <v>3.9549934357610302E-5</v>
      </c>
      <c r="J533" s="35">
        <f t="shared" si="130"/>
        <v>3.8802574887074325E-5</v>
      </c>
      <c r="K533" s="35">
        <f t="shared" si="130"/>
        <v>3.5502884824644882E-5</v>
      </c>
      <c r="L533" s="35">
        <f t="shared" si="130"/>
        <v>3.2081549961279032E-5</v>
      </c>
      <c r="M533" s="35">
        <f t="shared" si="130"/>
        <v>2.9136742834730122E-5</v>
      </c>
      <c r="N533" s="35">
        <f t="shared" si="130"/>
        <v>6.4612478403713736E-5</v>
      </c>
      <c r="O533" s="35">
        <f t="shared" si="130"/>
        <v>6.2718265434020268E-5</v>
      </c>
      <c r="P533" s="35">
        <f t="shared" si="130"/>
        <v>5.4328680363482179E-5</v>
      </c>
      <c r="Q533" s="35">
        <f t="shared" si="130"/>
        <v>6.8157739890680683E-5</v>
      </c>
      <c r="R533" s="35">
        <f t="shared" si="130"/>
        <v>8.3432114400743161E-5</v>
      </c>
      <c r="S533" s="35">
        <f t="shared" si="130"/>
        <v>9.2966484263259366E-5</v>
      </c>
      <c r="T533" s="35">
        <f t="shared" si="130"/>
        <v>8.5967948965242201E-5</v>
      </c>
      <c r="U533" s="35">
        <f t="shared" si="130"/>
        <v>8.3609363889287469E-5</v>
      </c>
      <c r="V533" s="35">
        <f t="shared" si="130"/>
        <v>8.1164933757530807E-5</v>
      </c>
      <c r="W533" s="35">
        <f t="shared" si="130"/>
        <v>8.5469537219337528E-5</v>
      </c>
      <c r="X533" s="35">
        <f t="shared" si="130"/>
        <v>8.8358462199911668E-5</v>
      </c>
      <c r="Y533" s="35">
        <f t="shared" si="130"/>
        <v>9.7335795272983537E-5</v>
      </c>
      <c r="Z533" s="35">
        <f t="shared" si="130"/>
        <v>8.7533029570861537E-5</v>
      </c>
      <c r="AA533" s="35">
        <f t="shared" si="130"/>
        <v>8.3063690252657875E-5</v>
      </c>
      <c r="AB533" s="35">
        <f t="shared" si="130"/>
        <v>8.8181508211347125E-5</v>
      </c>
      <c r="AC533" s="35">
        <f t="shared" si="130"/>
        <v>8.924924059419291E-5</v>
      </c>
      <c r="AD533" s="35">
        <f t="shared" si="130"/>
        <v>8.6279609818514958E-5</v>
      </c>
      <c r="AE533" s="35">
        <f t="shared" si="130"/>
        <v>8.7795125661189823E-5</v>
      </c>
    </row>
    <row r="534" spans="1:31" x14ac:dyDescent="0.2">
      <c r="A534" s="9" t="s">
        <v>454</v>
      </c>
      <c r="B534" s="4" t="s">
        <v>421</v>
      </c>
      <c r="C534" s="35">
        <f>+C230</f>
        <v>9.5664184726785678E-5</v>
      </c>
      <c r="D534" s="35">
        <f t="shared" ref="D534:AE534" si="131">+D230</f>
        <v>8.8147922617857121E-5</v>
      </c>
      <c r="E534" s="35">
        <f t="shared" si="131"/>
        <v>8.0631660508928565E-5</v>
      </c>
      <c r="F534" s="35">
        <f t="shared" si="131"/>
        <v>7.3115398399999996E-5</v>
      </c>
      <c r="G534" s="35">
        <f t="shared" si="131"/>
        <v>6.5599136291071412E-5</v>
      </c>
      <c r="H534" s="35">
        <f t="shared" si="131"/>
        <v>5.8082874182142856E-5</v>
      </c>
      <c r="I534" s="35">
        <f t="shared" si="131"/>
        <v>5.0566612073214286E-5</v>
      </c>
      <c r="J534" s="35">
        <f t="shared" si="131"/>
        <v>4.305034996428571E-5</v>
      </c>
      <c r="K534" s="35">
        <f t="shared" si="131"/>
        <v>4.0946452682142846E-5</v>
      </c>
      <c r="L534" s="35">
        <f t="shared" si="131"/>
        <v>3.884255539999999E-5</v>
      </c>
      <c r="M534" s="35">
        <f t="shared" si="131"/>
        <v>3.6738658117857133E-5</v>
      </c>
      <c r="N534" s="35">
        <f t="shared" si="131"/>
        <v>3.4634760835714269E-5</v>
      </c>
      <c r="O534" s="35">
        <f t="shared" si="131"/>
        <v>3.2530863553571413E-5</v>
      </c>
      <c r="P534" s="35">
        <f t="shared" si="131"/>
        <v>3.0426966271428563E-5</v>
      </c>
      <c r="Q534" s="35">
        <f t="shared" si="131"/>
        <v>2.8323068989285703E-5</v>
      </c>
      <c r="R534" s="35">
        <f t="shared" si="131"/>
        <v>2.6219171707142853E-5</v>
      </c>
      <c r="S534" s="35">
        <f t="shared" si="131"/>
        <v>2.4115274424999996E-5</v>
      </c>
      <c r="T534" s="35">
        <f t="shared" si="131"/>
        <v>2.2011377142857139E-5</v>
      </c>
      <c r="U534" s="35">
        <f t="shared" si="131"/>
        <v>2.1102387469532661E-5</v>
      </c>
      <c r="V534" s="35">
        <f t="shared" si="131"/>
        <v>2.0193397796208179E-5</v>
      </c>
      <c r="W534" s="35">
        <f t="shared" si="131"/>
        <v>1.9284408122883694E-5</v>
      </c>
      <c r="X534" s="35">
        <f t="shared" si="131"/>
        <v>1.9336742592970848E-5</v>
      </c>
      <c r="Y534" s="35">
        <f t="shared" si="131"/>
        <v>1.9313529723179143E-5</v>
      </c>
      <c r="Z534" s="35">
        <f t="shared" si="131"/>
        <v>2.0305352341767009E-5</v>
      </c>
      <c r="AA534" s="35">
        <f t="shared" si="131"/>
        <v>1.9585331325887007E-5</v>
      </c>
      <c r="AB534" s="35">
        <f t="shared" si="131"/>
        <v>2.1067156523282589E-5</v>
      </c>
      <c r="AC534" s="35">
        <f t="shared" si="131"/>
        <v>2.2548981720678168E-5</v>
      </c>
      <c r="AD534" s="35">
        <f t="shared" si="131"/>
        <v>2.4030806918073743E-5</v>
      </c>
      <c r="AE534" s="35">
        <f t="shared" si="131"/>
        <v>2.5512632115469318E-5</v>
      </c>
    </row>
    <row r="535" spans="1:31" x14ac:dyDescent="0.2">
      <c r="A535" s="9" t="s">
        <v>464</v>
      </c>
      <c r="B535" s="4" t="s">
        <v>465</v>
      </c>
      <c r="C535" s="35">
        <f>+C240</f>
        <v>4.1028517758388518E-4</v>
      </c>
      <c r="D535" s="35">
        <f t="shared" ref="D535:AE535" si="132">+D240</f>
        <v>3.8268832889074841E-4</v>
      </c>
      <c r="E535" s="35">
        <f t="shared" si="132"/>
        <v>3.5605196064163766E-4</v>
      </c>
      <c r="F535" s="35">
        <f t="shared" si="132"/>
        <v>3.2383123596411913E-4</v>
      </c>
      <c r="G535" s="35">
        <f t="shared" si="132"/>
        <v>2.9492105408183999E-4</v>
      </c>
      <c r="H535" s="35">
        <f t="shared" si="132"/>
        <v>2.8728637602497791E-4</v>
      </c>
      <c r="I535" s="35">
        <f t="shared" si="132"/>
        <v>2.6401406580820738E-4</v>
      </c>
      <c r="J535" s="35">
        <f t="shared" si="132"/>
        <v>2.445338340266365E-4</v>
      </c>
      <c r="K535" s="35">
        <f t="shared" si="132"/>
        <v>2.4383822877927403E-4</v>
      </c>
      <c r="L535" s="35">
        <f t="shared" si="132"/>
        <v>2.4730362651046518E-4</v>
      </c>
      <c r="M535" s="35">
        <f t="shared" si="132"/>
        <v>2.3424472440223334E-4</v>
      </c>
      <c r="N535" s="35">
        <f t="shared" si="132"/>
        <v>3.3250339834711956E-4</v>
      </c>
      <c r="O535" s="35">
        <f t="shared" si="132"/>
        <v>3.2202176096850438E-4</v>
      </c>
      <c r="P535" s="35">
        <f t="shared" si="132"/>
        <v>2.933459376327788E-4</v>
      </c>
      <c r="Q535" s="35">
        <f t="shared" si="132"/>
        <v>2.7259502509823218E-4</v>
      </c>
      <c r="R535" s="35">
        <f t="shared" si="132"/>
        <v>2.5914372475515014E-4</v>
      </c>
      <c r="S535" s="35">
        <f t="shared" si="132"/>
        <v>2.4766089712030358E-4</v>
      </c>
      <c r="T535" s="35">
        <f t="shared" si="132"/>
        <v>2.244098460968457E-4</v>
      </c>
      <c r="U535" s="35">
        <f t="shared" si="132"/>
        <v>2.1732991848056113E-4</v>
      </c>
      <c r="V535" s="35">
        <f t="shared" si="132"/>
        <v>2.1014274461927799E-4</v>
      </c>
      <c r="W535" s="35">
        <f t="shared" si="132"/>
        <v>2.060493925107885E-4</v>
      </c>
      <c r="X535" s="35">
        <f t="shared" si="132"/>
        <v>2.089711073488656E-4</v>
      </c>
      <c r="Y535" s="35">
        <f t="shared" si="132"/>
        <v>2.1843518283799559E-4</v>
      </c>
      <c r="Z535" s="35">
        <f t="shared" si="132"/>
        <v>2.103832628706923E-4</v>
      </c>
      <c r="AA535" s="35">
        <f t="shared" si="132"/>
        <v>2.0092893668124771E-4</v>
      </c>
      <c r="AB535" s="35">
        <f t="shared" si="132"/>
        <v>2.1116928038577881E-4</v>
      </c>
      <c r="AC535" s="35">
        <f t="shared" si="132"/>
        <v>2.1457712096903785E-4</v>
      </c>
      <c r="AD535" s="35">
        <f t="shared" si="132"/>
        <v>2.1497416269550593E-4</v>
      </c>
      <c r="AE535" s="35">
        <f t="shared" si="132"/>
        <v>2.2028696553040312E-4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0.54062937883413942</v>
      </c>
      <c r="D541" s="21">
        <f t="shared" si="134"/>
        <v>0.53513779434536224</v>
      </c>
      <c r="E541" s="21">
        <f t="shared" si="134"/>
        <v>0.54090323043932531</v>
      </c>
      <c r="F541" s="21">
        <f t="shared" si="134"/>
        <v>0.55079032766689795</v>
      </c>
      <c r="G541" s="21">
        <f t="shared" si="134"/>
        <v>0.55755448609963842</v>
      </c>
      <c r="H541" s="21">
        <f t="shared" si="134"/>
        <v>0.55562331705415025</v>
      </c>
      <c r="I541" s="21">
        <f t="shared" si="134"/>
        <v>0.52467889230382747</v>
      </c>
      <c r="J541" s="21">
        <f t="shared" si="134"/>
        <v>0.54331739575359417</v>
      </c>
      <c r="K541" s="21">
        <f t="shared" si="134"/>
        <v>0.5434414577750093</v>
      </c>
      <c r="L541" s="21">
        <f t="shared" si="134"/>
        <v>0.5455401587762635</v>
      </c>
      <c r="M541" s="21">
        <f t="shared" si="134"/>
        <v>0.54367355493179725</v>
      </c>
      <c r="N541" s="21">
        <f t="shared" si="134"/>
        <v>0.54525626006759043</v>
      </c>
      <c r="O541" s="21">
        <f t="shared" si="134"/>
        <v>0.54734822568686481</v>
      </c>
      <c r="P541" s="21">
        <f t="shared" si="134"/>
        <v>0.54530626146640426</v>
      </c>
      <c r="Q541" s="21">
        <f t="shared" si="134"/>
        <v>0.55015303703280571</v>
      </c>
      <c r="R541" s="21">
        <f t="shared" si="134"/>
        <v>0.54784415191860425</v>
      </c>
      <c r="S541" s="21">
        <f t="shared" si="134"/>
        <v>0.54970943191809962</v>
      </c>
      <c r="T541" s="21">
        <f t="shared" si="134"/>
        <v>0.55299272699253332</v>
      </c>
      <c r="U541" s="21">
        <f t="shared" si="134"/>
        <v>0.53232818084166222</v>
      </c>
      <c r="V541" s="21">
        <f t="shared" si="134"/>
        <v>0.51063482812808636</v>
      </c>
      <c r="W541" s="21">
        <f t="shared" si="134"/>
        <v>0.48766766384445714</v>
      </c>
      <c r="X541" s="21">
        <f t="shared" si="134"/>
        <v>0.46786657978138113</v>
      </c>
      <c r="Y541" s="21">
        <f t="shared" si="134"/>
        <v>0.46085675115766589</v>
      </c>
      <c r="Z541" s="21">
        <f t="shared" si="134"/>
        <v>0.45830888012680954</v>
      </c>
      <c r="AA541" s="21">
        <f t="shared" si="134"/>
        <v>0.44326341385408496</v>
      </c>
      <c r="AB541" s="21">
        <f t="shared" si="134"/>
        <v>0.42713528784182786</v>
      </c>
      <c r="AC541" s="21">
        <f t="shared" si="134"/>
        <v>0.41736086110313553</v>
      </c>
      <c r="AD541" s="21">
        <f t="shared" si="134"/>
        <v>0.40810466178098492</v>
      </c>
      <c r="AE541" s="21">
        <f t="shared" si="134"/>
        <v>0.39887751773550095</v>
      </c>
    </row>
    <row r="542" spans="1:31" x14ac:dyDescent="0.2">
      <c r="A542" s="9" t="s">
        <v>488</v>
      </c>
      <c r="B542" s="4" t="s">
        <v>489</v>
      </c>
      <c r="C542" s="35">
        <f>+C258</f>
        <v>0.41010292535100895</v>
      </c>
      <c r="D542" s="35">
        <f t="shared" ref="D542:AE542" si="135">+D258</f>
        <v>0.40636214194530762</v>
      </c>
      <c r="E542" s="35">
        <f t="shared" si="135"/>
        <v>0.4114269960504493</v>
      </c>
      <c r="F542" s="35">
        <f t="shared" si="135"/>
        <v>0.41928047284517761</v>
      </c>
      <c r="G542" s="35">
        <f t="shared" si="135"/>
        <v>0.4248824401268807</v>
      </c>
      <c r="H542" s="35">
        <f t="shared" si="135"/>
        <v>0.42396776244485673</v>
      </c>
      <c r="I542" s="35">
        <f t="shared" si="135"/>
        <v>0.40264784216113297</v>
      </c>
      <c r="J542" s="35">
        <f t="shared" si="135"/>
        <v>0.41821430470874149</v>
      </c>
      <c r="K542" s="35">
        <f t="shared" si="135"/>
        <v>0.41859104019181309</v>
      </c>
      <c r="L542" s="35">
        <f t="shared" si="135"/>
        <v>0.42045703418983227</v>
      </c>
      <c r="M542" s="35">
        <f t="shared" si="135"/>
        <v>0.41933397053529692</v>
      </c>
      <c r="N542" s="35">
        <f t="shared" si="135"/>
        <v>0.42075121433844426</v>
      </c>
      <c r="O542" s="35">
        <f t="shared" si="135"/>
        <v>0.42261788862735367</v>
      </c>
      <c r="P542" s="35">
        <f t="shared" si="135"/>
        <v>0.42136685608461183</v>
      </c>
      <c r="Q542" s="35">
        <f t="shared" si="135"/>
        <v>0.4253118794402635</v>
      </c>
      <c r="R542" s="35">
        <f t="shared" si="135"/>
        <v>0.42385448636395046</v>
      </c>
      <c r="S542" s="35">
        <f t="shared" si="135"/>
        <v>0.42554412552889676</v>
      </c>
      <c r="T542" s="35">
        <f t="shared" si="135"/>
        <v>0.42830581748827906</v>
      </c>
      <c r="U542" s="35">
        <f t="shared" si="135"/>
        <v>0.41213316860880078</v>
      </c>
      <c r="V542" s="35">
        <f t="shared" si="135"/>
        <v>0.39518905878436777</v>
      </c>
      <c r="W542" s="35">
        <f t="shared" si="135"/>
        <v>0.37728715039654637</v>
      </c>
      <c r="X542" s="35">
        <f t="shared" si="135"/>
        <v>0.36138854337795595</v>
      </c>
      <c r="Y542" s="35">
        <f t="shared" si="135"/>
        <v>0.3559434825576831</v>
      </c>
      <c r="Z542" s="35">
        <f t="shared" si="135"/>
        <v>0.35386644025603475</v>
      </c>
      <c r="AA542" s="35">
        <f t="shared" si="135"/>
        <v>0.34248334104926209</v>
      </c>
      <c r="AB542" s="35">
        <f t="shared" si="135"/>
        <v>0.33027945524119745</v>
      </c>
      <c r="AC542" s="35">
        <f t="shared" si="135"/>
        <v>0.32365968983633076</v>
      </c>
      <c r="AD542" s="35">
        <f t="shared" si="135"/>
        <v>0.31746990977442607</v>
      </c>
      <c r="AE542" s="35">
        <f t="shared" si="135"/>
        <v>0.31130058332000038</v>
      </c>
    </row>
    <row r="543" spans="1:31" x14ac:dyDescent="0.2">
      <c r="A543" s="9" t="s">
        <v>509</v>
      </c>
      <c r="B543" s="4" t="s">
        <v>510</v>
      </c>
      <c r="C543" s="35">
        <f>+C269</f>
        <v>0.13052645348313041</v>
      </c>
      <c r="D543" s="35">
        <f t="shared" ref="D543:AE543" si="136">+D269</f>
        <v>0.12877565240005462</v>
      </c>
      <c r="E543" s="35">
        <f t="shared" si="136"/>
        <v>0.12947623438887607</v>
      </c>
      <c r="F543" s="35">
        <f t="shared" si="136"/>
        <v>0.13150985482172034</v>
      </c>
      <c r="G543" s="35">
        <f t="shared" si="136"/>
        <v>0.13267204597275778</v>
      </c>
      <c r="H543" s="35">
        <f t="shared" si="136"/>
        <v>0.13165555460929357</v>
      </c>
      <c r="I543" s="35">
        <f t="shared" si="136"/>
        <v>0.12203105014269455</v>
      </c>
      <c r="J543" s="35">
        <f t="shared" si="136"/>
        <v>0.1251030910448527</v>
      </c>
      <c r="K543" s="35">
        <f t="shared" si="136"/>
        <v>0.12485041758319618</v>
      </c>
      <c r="L543" s="35">
        <f t="shared" si="136"/>
        <v>0.12508312458643123</v>
      </c>
      <c r="M543" s="35">
        <f t="shared" si="136"/>
        <v>0.12433958439650028</v>
      </c>
      <c r="N543" s="35">
        <f t="shared" si="136"/>
        <v>0.12450504572914621</v>
      </c>
      <c r="O543" s="35">
        <f t="shared" si="136"/>
        <v>0.12473033705951114</v>
      </c>
      <c r="P543" s="35">
        <f t="shared" si="136"/>
        <v>0.12393940538179241</v>
      </c>
      <c r="Q543" s="35">
        <f t="shared" si="136"/>
        <v>0.12484115759254219</v>
      </c>
      <c r="R543" s="35">
        <f t="shared" si="136"/>
        <v>0.12398966555465379</v>
      </c>
      <c r="S543" s="35">
        <f t="shared" si="136"/>
        <v>0.12416530638920288</v>
      </c>
      <c r="T543" s="35">
        <f t="shared" si="136"/>
        <v>0.12468690950425429</v>
      </c>
      <c r="U543" s="35">
        <f t="shared" si="136"/>
        <v>0.12019501223286147</v>
      </c>
      <c r="V543" s="35">
        <f t="shared" si="136"/>
        <v>0.11544576934371864</v>
      </c>
      <c r="W543" s="35">
        <f t="shared" si="136"/>
        <v>0.11038051344791075</v>
      </c>
      <c r="X543" s="35">
        <f t="shared" si="136"/>
        <v>0.10647803640342519</v>
      </c>
      <c r="Y543" s="35">
        <f t="shared" si="136"/>
        <v>0.10491326859998279</v>
      </c>
      <c r="Z543" s="35">
        <f t="shared" si="136"/>
        <v>0.10444243987077478</v>
      </c>
      <c r="AA543" s="35">
        <f t="shared" si="136"/>
        <v>0.1007800728048229</v>
      </c>
      <c r="AB543" s="35">
        <f t="shared" si="136"/>
        <v>9.6855832600630409E-2</v>
      </c>
      <c r="AC543" s="35">
        <f t="shared" si="136"/>
        <v>9.3701171266804772E-2</v>
      </c>
      <c r="AD543" s="35">
        <f t="shared" si="136"/>
        <v>9.063475200655885E-2</v>
      </c>
      <c r="AE543" s="35">
        <f t="shared" si="136"/>
        <v>8.7576934415500546E-2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4.201747204828333E-7</v>
      </c>
      <c r="D545" s="21">
        <f t="shared" si="137"/>
        <v>3.7851735632596371E-7</v>
      </c>
      <c r="E545" s="21">
        <f t="shared" si="137"/>
        <v>3.3909120018507682E-7</v>
      </c>
      <c r="F545" s="21">
        <f t="shared" si="137"/>
        <v>3.024103320486819E-7</v>
      </c>
      <c r="G545" s="21">
        <f t="shared" si="137"/>
        <v>2.6790019192962164E-7</v>
      </c>
      <c r="H545" s="21">
        <f t="shared" si="137"/>
        <v>2.3688377996259927E-7</v>
      </c>
      <c r="I545" s="21">
        <f t="shared" si="137"/>
        <v>2.0844633597562966E-7</v>
      </c>
      <c r="J545" s="21">
        <f t="shared" si="137"/>
        <v>1.8186209998492963E-7</v>
      </c>
      <c r="K545" s="21">
        <f t="shared" si="137"/>
        <v>1.6098667198880917E-7</v>
      </c>
      <c r="L545" s="21">
        <f t="shared" si="137"/>
        <v>1.4132185198924013E-7</v>
      </c>
      <c r="M545" s="21">
        <f t="shared" si="137"/>
        <v>1.2286763998622238E-7</v>
      </c>
      <c r="N545" s="21">
        <f t="shared" si="137"/>
        <v>1.1001626999465597E-7</v>
      </c>
      <c r="O545" s="21">
        <f t="shared" si="137"/>
        <v>9.8050680005703933E-8</v>
      </c>
      <c r="P545" s="21">
        <f t="shared" si="137"/>
        <v>8.6970870019366359E-8</v>
      </c>
      <c r="Q545" s="21">
        <f t="shared" si="137"/>
        <v>7.6776840035643135E-8</v>
      </c>
      <c r="R545" s="21">
        <f t="shared" si="137"/>
        <v>6.7468590054534365E-8</v>
      </c>
      <c r="S545" s="21">
        <f t="shared" si="137"/>
        <v>5.9046120076040024E-8</v>
      </c>
      <c r="T545" s="21">
        <f t="shared" si="137"/>
        <v>5.1509430100160064E-8</v>
      </c>
      <c r="U545" s="21">
        <f t="shared" si="137"/>
        <v>4.5160920125767919E-8</v>
      </c>
      <c r="V545" s="21">
        <f t="shared" si="137"/>
        <v>4.188933000152661E-8</v>
      </c>
      <c r="W545" s="21">
        <f t="shared" si="137"/>
        <v>4.1956740038859257E-8</v>
      </c>
      <c r="X545" s="21">
        <f t="shared" si="137"/>
        <v>4.497822004302184E-8</v>
      </c>
      <c r="Y545" s="21">
        <f t="shared" si="137"/>
        <v>4.7999700047184417E-8</v>
      </c>
      <c r="Z545" s="21">
        <f t="shared" si="137"/>
        <v>5.1021180051346994E-8</v>
      </c>
      <c r="AA545" s="21">
        <f t="shared" si="137"/>
        <v>5.4042660055509577E-8</v>
      </c>
      <c r="AB545" s="21">
        <f t="shared" si="137"/>
        <v>5.7064140059672153E-8</v>
      </c>
      <c r="AC545" s="21">
        <f t="shared" si="137"/>
        <v>6.008562006383473E-8</v>
      </c>
      <c r="AD545" s="21">
        <f t="shared" si="137"/>
        <v>6.3107100067997293E-8</v>
      </c>
      <c r="AE545" s="21">
        <f t="shared" si="137"/>
        <v>6.6128580072159883E-8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0</v>
      </c>
      <c r="D546" s="36">
        <f t="shared" si="138"/>
        <v>0</v>
      </c>
      <c r="E546" s="36">
        <f t="shared" si="138"/>
        <v>0</v>
      </c>
      <c r="F546" s="36">
        <f t="shared" si="138"/>
        <v>0</v>
      </c>
      <c r="G546" s="36">
        <f t="shared" si="138"/>
        <v>0</v>
      </c>
      <c r="H546" s="36">
        <f t="shared" si="138"/>
        <v>0</v>
      </c>
      <c r="I546" s="36">
        <f t="shared" si="138"/>
        <v>0</v>
      </c>
      <c r="J546" s="36">
        <f t="shared" si="138"/>
        <v>0</v>
      </c>
      <c r="K546" s="36">
        <f t="shared" si="138"/>
        <v>0</v>
      </c>
      <c r="L546" s="36">
        <f t="shared" si="138"/>
        <v>0</v>
      </c>
      <c r="M546" s="36">
        <f t="shared" si="138"/>
        <v>0</v>
      </c>
      <c r="N546" s="36">
        <f t="shared" si="138"/>
        <v>0</v>
      </c>
      <c r="O546" s="36">
        <f t="shared" si="138"/>
        <v>0</v>
      </c>
      <c r="P546" s="36">
        <f t="shared" si="138"/>
        <v>0</v>
      </c>
      <c r="Q546" s="36">
        <f t="shared" si="138"/>
        <v>0</v>
      </c>
      <c r="R546" s="36">
        <f t="shared" si="138"/>
        <v>0</v>
      </c>
      <c r="S546" s="36">
        <f t="shared" ref="D546:AE548" si="139">+S288</f>
        <v>0</v>
      </c>
      <c r="T546" s="36">
        <f t="shared" si="139"/>
        <v>0</v>
      </c>
      <c r="U546" s="36">
        <f t="shared" si="139"/>
        <v>0</v>
      </c>
      <c r="V546" s="36">
        <f t="shared" si="139"/>
        <v>0</v>
      </c>
      <c r="W546" s="36">
        <f t="shared" si="139"/>
        <v>0</v>
      </c>
      <c r="X546" s="36">
        <f t="shared" si="139"/>
        <v>0</v>
      </c>
      <c r="Y546" s="36">
        <f t="shared" si="139"/>
        <v>0</v>
      </c>
      <c r="Z546" s="36">
        <f t="shared" si="139"/>
        <v>0</v>
      </c>
      <c r="AA546" s="36">
        <f t="shared" si="139"/>
        <v>0</v>
      </c>
      <c r="AB546" s="36">
        <f t="shared" si="139"/>
        <v>0</v>
      </c>
      <c r="AC546" s="36">
        <f t="shared" si="139"/>
        <v>0</v>
      </c>
      <c r="AD546" s="36">
        <f t="shared" si="139"/>
        <v>0</v>
      </c>
      <c r="AE546" s="36">
        <f t="shared" si="139"/>
        <v>0</v>
      </c>
    </row>
    <row r="547" spans="1:31" x14ac:dyDescent="0.2">
      <c r="A547" s="9" t="s">
        <v>535</v>
      </c>
      <c r="B547" s="4" t="s">
        <v>799</v>
      </c>
      <c r="C547" s="36">
        <f t="shared" si="138"/>
        <v>4.201747204828333E-7</v>
      </c>
      <c r="D547" s="36">
        <f t="shared" si="139"/>
        <v>3.7851735632596371E-7</v>
      </c>
      <c r="E547" s="36">
        <f t="shared" si="139"/>
        <v>3.3909120018507682E-7</v>
      </c>
      <c r="F547" s="36">
        <f t="shared" si="139"/>
        <v>3.024103320486819E-7</v>
      </c>
      <c r="G547" s="36">
        <f t="shared" si="139"/>
        <v>2.6790019192962164E-7</v>
      </c>
      <c r="H547" s="36">
        <f t="shared" si="139"/>
        <v>2.3688377996259927E-7</v>
      </c>
      <c r="I547" s="36">
        <f t="shared" si="139"/>
        <v>2.0844633597562966E-7</v>
      </c>
      <c r="J547" s="36">
        <f t="shared" si="139"/>
        <v>1.8186209998492963E-7</v>
      </c>
      <c r="K547" s="36">
        <f t="shared" si="139"/>
        <v>1.6098667198880917E-7</v>
      </c>
      <c r="L547" s="36">
        <f t="shared" si="139"/>
        <v>1.4132185198924013E-7</v>
      </c>
      <c r="M547" s="36">
        <f t="shared" si="139"/>
        <v>1.2286763998622238E-7</v>
      </c>
      <c r="N547" s="36">
        <f t="shared" si="139"/>
        <v>1.1001626999465597E-7</v>
      </c>
      <c r="O547" s="36">
        <f t="shared" si="139"/>
        <v>9.8050680005703933E-8</v>
      </c>
      <c r="P547" s="36">
        <f t="shared" si="139"/>
        <v>8.6970870019366359E-8</v>
      </c>
      <c r="Q547" s="36">
        <f t="shared" si="139"/>
        <v>7.6776840035643135E-8</v>
      </c>
      <c r="R547" s="36">
        <f t="shared" si="139"/>
        <v>6.7468590054534365E-8</v>
      </c>
      <c r="S547" s="36">
        <f t="shared" si="139"/>
        <v>5.9046120076040024E-8</v>
      </c>
      <c r="T547" s="36">
        <f t="shared" si="139"/>
        <v>5.1509430100160064E-8</v>
      </c>
      <c r="U547" s="36">
        <f t="shared" si="139"/>
        <v>4.5160920125767919E-8</v>
      </c>
      <c r="V547" s="36">
        <f t="shared" si="139"/>
        <v>4.188933000152661E-8</v>
      </c>
      <c r="W547" s="36">
        <f t="shared" si="139"/>
        <v>4.1956740038859257E-8</v>
      </c>
      <c r="X547" s="36">
        <f t="shared" si="139"/>
        <v>4.497822004302184E-8</v>
      </c>
      <c r="Y547" s="36">
        <f t="shared" si="139"/>
        <v>4.7999700047184417E-8</v>
      </c>
      <c r="Z547" s="36">
        <f t="shared" si="139"/>
        <v>5.1021180051346994E-8</v>
      </c>
      <c r="AA547" s="36">
        <f t="shared" si="139"/>
        <v>5.4042660055509577E-8</v>
      </c>
      <c r="AB547" s="36">
        <f t="shared" si="139"/>
        <v>5.7064140059672153E-8</v>
      </c>
      <c r="AC547" s="36">
        <f t="shared" si="139"/>
        <v>6.008562006383473E-8</v>
      </c>
      <c r="AD547" s="36">
        <f t="shared" si="139"/>
        <v>6.3107100067997293E-8</v>
      </c>
      <c r="AE547" s="36">
        <f t="shared" si="139"/>
        <v>6.6128580072159883E-8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2.9683252551905037E-3</v>
      </c>
      <c r="D555" s="28">
        <f t="shared" si="142"/>
        <v>5.3583408268201769E-5</v>
      </c>
      <c r="E555" s="28">
        <f t="shared" si="142"/>
        <v>4.2961331673313692E-4</v>
      </c>
      <c r="F555" s="28">
        <f t="shared" si="142"/>
        <v>0.19469000697523303</v>
      </c>
      <c r="G555" s="28">
        <f t="shared" si="142"/>
        <v>3.9447128724816602E-3</v>
      </c>
      <c r="H555" s="28">
        <f t="shared" si="142"/>
        <v>3.5054489486125638E-4</v>
      </c>
      <c r="I555" s="28">
        <f t="shared" si="142"/>
        <v>5.2816026687002961E-4</v>
      </c>
      <c r="J555" s="28">
        <f t="shared" si="142"/>
        <v>2.918589055298325E-3</v>
      </c>
      <c r="K555" s="28">
        <f t="shared" si="142"/>
        <v>1.1383018130551925E-4</v>
      </c>
      <c r="L555" s="28">
        <f t="shared" si="142"/>
        <v>1.2452814893372105E-3</v>
      </c>
      <c r="M555" s="28">
        <f t="shared" si="142"/>
        <v>2.1215568500090675E-4</v>
      </c>
      <c r="N555" s="28">
        <f t="shared" si="142"/>
        <v>1.8410086445651711E-4</v>
      </c>
      <c r="O555" s="28">
        <f t="shared" si="142"/>
        <v>1.1546257435510407E-3</v>
      </c>
      <c r="P555" s="28">
        <f t="shared" si="142"/>
        <v>5.0529061367657422E-4</v>
      </c>
      <c r="Q555" s="28">
        <f t="shared" si="142"/>
        <v>7.261543414141258E-5</v>
      </c>
      <c r="R555" s="28">
        <f t="shared" si="142"/>
        <v>8.0345977334503049E-2</v>
      </c>
      <c r="S555" s="28">
        <f t="shared" si="142"/>
        <v>1.0569124343731747E-3</v>
      </c>
      <c r="T555" s="28">
        <f t="shared" si="142"/>
        <v>2.0602370114145506E-4</v>
      </c>
      <c r="U555" s="28">
        <f t="shared" si="142"/>
        <v>1.2062044389690154E-3</v>
      </c>
      <c r="V555" s="28">
        <f t="shared" si="142"/>
        <v>1.7330917016742956E-4</v>
      </c>
      <c r="W555" s="28">
        <f t="shared" si="142"/>
        <v>2.3725144138777158E-5</v>
      </c>
      <c r="X555" s="28">
        <f t="shared" si="142"/>
        <v>4.663395853358011E-5</v>
      </c>
      <c r="Y555" s="28">
        <f t="shared" si="142"/>
        <v>6.5576293988359249E-2</v>
      </c>
      <c r="Z555" s="28">
        <f t="shared" si="142"/>
        <v>2.6999033805518048E-4</v>
      </c>
      <c r="AA555" s="28">
        <f t="shared" si="142"/>
        <v>1.5155077164594558E-5</v>
      </c>
      <c r="AB555" s="28">
        <f t="shared" si="142"/>
        <v>2.9680882763874244E-5</v>
      </c>
      <c r="AC555" s="28">
        <f t="shared" si="142"/>
        <v>1.4911244684827534E-3</v>
      </c>
      <c r="AD555" s="28">
        <f t="shared" si="142"/>
        <v>6.6067521234602466E-4</v>
      </c>
      <c r="AE555" s="28">
        <f t="shared" si="142"/>
        <v>8.2476654904836715E-5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2.7921521559905035E-3</v>
      </c>
      <c r="D556" s="21">
        <f t="shared" si="143"/>
        <v>9.8546546682017744E-6</v>
      </c>
      <c r="E556" s="21">
        <f t="shared" si="143"/>
        <v>4.2670654713313692E-4</v>
      </c>
      <c r="F556" s="21">
        <f t="shared" si="143"/>
        <v>0.19422407490163304</v>
      </c>
      <c r="G556" s="21">
        <f t="shared" si="143"/>
        <v>3.6626466516816603E-3</v>
      </c>
      <c r="H556" s="21">
        <f t="shared" si="143"/>
        <v>3.3954136526125636E-4</v>
      </c>
      <c r="I556" s="21">
        <f t="shared" si="143"/>
        <v>1.6424424447002961E-4</v>
      </c>
      <c r="J556" s="21">
        <f t="shared" si="143"/>
        <v>2.913692896898325E-3</v>
      </c>
      <c r="K556" s="21">
        <f t="shared" si="143"/>
        <v>1.0675875890551925E-4</v>
      </c>
      <c r="L556" s="21">
        <f t="shared" si="143"/>
        <v>1.1661341357372104E-3</v>
      </c>
      <c r="M556" s="21">
        <f t="shared" si="143"/>
        <v>1.4847679700090674E-4</v>
      </c>
      <c r="N556" s="21">
        <f t="shared" si="143"/>
        <v>1.7555100845651712E-4</v>
      </c>
      <c r="O556" s="21">
        <f t="shared" si="143"/>
        <v>1.1122620235510406E-3</v>
      </c>
      <c r="P556" s="21">
        <f t="shared" si="143"/>
        <v>4.914287992765742E-4</v>
      </c>
      <c r="Q556" s="21">
        <f t="shared" si="143"/>
        <v>6.7846082141412582E-5</v>
      </c>
      <c r="R556" s="21">
        <f t="shared" si="143"/>
        <v>7.4985779582503048E-2</v>
      </c>
      <c r="S556" s="21">
        <f t="shared" si="143"/>
        <v>9.6904104237317465E-4</v>
      </c>
      <c r="T556" s="21">
        <f t="shared" si="143"/>
        <v>1.9479367394145507E-4</v>
      </c>
      <c r="U556" s="21">
        <f t="shared" si="143"/>
        <v>1.0849974789690154E-3</v>
      </c>
      <c r="V556" s="21">
        <f t="shared" si="143"/>
        <v>1.4032237016742958E-4</v>
      </c>
      <c r="W556" s="21">
        <f t="shared" si="143"/>
        <v>2.1768414538777158E-5</v>
      </c>
      <c r="X556" s="21">
        <f t="shared" si="143"/>
        <v>2.966054893358011E-5</v>
      </c>
      <c r="Y556" s="21">
        <f t="shared" si="143"/>
        <v>5.9185881629959254E-2</v>
      </c>
      <c r="Z556" s="21">
        <f t="shared" si="143"/>
        <v>1.554227212551805E-4</v>
      </c>
      <c r="AA556" s="21">
        <f t="shared" si="143"/>
        <v>1.4830299564594558E-5</v>
      </c>
      <c r="AB556" s="21">
        <f t="shared" si="143"/>
        <v>2.8885006283874244E-5</v>
      </c>
      <c r="AC556" s="21">
        <f t="shared" si="143"/>
        <v>1.4724729404827534E-3</v>
      </c>
      <c r="AD556" s="21">
        <f t="shared" si="143"/>
        <v>6.4920007079402467E-4</v>
      </c>
      <c r="AE556" s="21">
        <f t="shared" si="143"/>
        <v>4.1339166904836718E-5</v>
      </c>
    </row>
    <row r="557" spans="1:31" x14ac:dyDescent="0.2">
      <c r="A557" s="9" t="s">
        <v>551</v>
      </c>
      <c r="B557" s="4" t="s">
        <v>552</v>
      </c>
      <c r="C557" s="35">
        <f>+C299</f>
        <v>2.7921521559905035E-3</v>
      </c>
      <c r="D557" s="35">
        <f t="shared" ref="D557:AE557" si="144">+D299</f>
        <v>9.8546546682017744E-6</v>
      </c>
      <c r="E557" s="35">
        <f t="shared" si="144"/>
        <v>4.2670654713313692E-4</v>
      </c>
      <c r="F557" s="35">
        <f t="shared" si="144"/>
        <v>0.19422407490163304</v>
      </c>
      <c r="G557" s="35">
        <f t="shared" si="144"/>
        <v>3.6626466516816603E-3</v>
      </c>
      <c r="H557" s="35">
        <f t="shared" si="144"/>
        <v>3.3954136526125636E-4</v>
      </c>
      <c r="I557" s="35">
        <f t="shared" si="144"/>
        <v>1.6424424447002961E-4</v>
      </c>
      <c r="J557" s="35">
        <f t="shared" si="144"/>
        <v>2.913692896898325E-3</v>
      </c>
      <c r="K557" s="35">
        <f t="shared" si="144"/>
        <v>1.0675875890551925E-4</v>
      </c>
      <c r="L557" s="35">
        <f t="shared" si="144"/>
        <v>1.1661341357372104E-3</v>
      </c>
      <c r="M557" s="35">
        <f t="shared" si="144"/>
        <v>1.4847679700090674E-4</v>
      </c>
      <c r="N557" s="35">
        <f t="shared" si="144"/>
        <v>1.7555100845651712E-4</v>
      </c>
      <c r="O557" s="35">
        <f t="shared" si="144"/>
        <v>1.1122620235510406E-3</v>
      </c>
      <c r="P557" s="35">
        <f t="shared" si="144"/>
        <v>4.914287992765742E-4</v>
      </c>
      <c r="Q557" s="35">
        <f t="shared" si="144"/>
        <v>6.7846082141412582E-5</v>
      </c>
      <c r="R557" s="35">
        <f t="shared" si="144"/>
        <v>7.4985779582503048E-2</v>
      </c>
      <c r="S557" s="35">
        <f t="shared" si="144"/>
        <v>9.6904104237317465E-4</v>
      </c>
      <c r="T557" s="35">
        <f t="shared" si="144"/>
        <v>1.9479367394145507E-4</v>
      </c>
      <c r="U557" s="35">
        <f t="shared" si="144"/>
        <v>1.0849974789690154E-3</v>
      </c>
      <c r="V557" s="35">
        <f t="shared" si="144"/>
        <v>1.4032237016742958E-4</v>
      </c>
      <c r="W557" s="35">
        <f t="shared" si="144"/>
        <v>2.1768414538777158E-5</v>
      </c>
      <c r="X557" s="35">
        <f t="shared" si="144"/>
        <v>2.966054893358011E-5</v>
      </c>
      <c r="Y557" s="35">
        <f t="shared" si="144"/>
        <v>5.9185881629959254E-2</v>
      </c>
      <c r="Z557" s="35">
        <f t="shared" si="144"/>
        <v>1.554227212551805E-4</v>
      </c>
      <c r="AA557" s="35">
        <f t="shared" si="144"/>
        <v>1.4830299564594558E-5</v>
      </c>
      <c r="AB557" s="35">
        <f t="shared" si="144"/>
        <v>2.8885006283874244E-5</v>
      </c>
      <c r="AC557" s="35">
        <f t="shared" si="144"/>
        <v>1.4724729404827534E-3</v>
      </c>
      <c r="AD557" s="35">
        <f t="shared" si="144"/>
        <v>6.4920007079402467E-4</v>
      </c>
      <c r="AE557" s="35">
        <f t="shared" si="144"/>
        <v>4.1339166904836718E-5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0</v>
      </c>
      <c r="D559" s="21">
        <f t="shared" si="145"/>
        <v>0</v>
      </c>
      <c r="E559" s="21">
        <f t="shared" si="145"/>
        <v>0</v>
      </c>
      <c r="F559" s="21">
        <f t="shared" si="145"/>
        <v>0</v>
      </c>
      <c r="G559" s="21">
        <f t="shared" si="145"/>
        <v>0</v>
      </c>
      <c r="H559" s="21">
        <f t="shared" si="145"/>
        <v>0</v>
      </c>
      <c r="I559" s="21">
        <f t="shared" si="145"/>
        <v>0</v>
      </c>
      <c r="J559" s="21">
        <f t="shared" si="145"/>
        <v>0</v>
      </c>
      <c r="K559" s="21">
        <f t="shared" si="145"/>
        <v>0</v>
      </c>
      <c r="L559" s="21">
        <f t="shared" si="145"/>
        <v>0</v>
      </c>
      <c r="M559" s="21">
        <f t="shared" si="145"/>
        <v>0</v>
      </c>
      <c r="N559" s="21">
        <f t="shared" si="145"/>
        <v>0</v>
      </c>
      <c r="O559" s="21">
        <f t="shared" si="145"/>
        <v>0</v>
      </c>
      <c r="P559" s="21">
        <f t="shared" si="145"/>
        <v>0</v>
      </c>
      <c r="Q559" s="21">
        <f t="shared" si="145"/>
        <v>0</v>
      </c>
      <c r="R559" s="21">
        <f t="shared" si="145"/>
        <v>0</v>
      </c>
      <c r="S559" s="21">
        <f t="shared" si="145"/>
        <v>0</v>
      </c>
      <c r="T559" s="21">
        <f t="shared" si="145"/>
        <v>0</v>
      </c>
      <c r="U559" s="21">
        <f t="shared" si="145"/>
        <v>0</v>
      </c>
      <c r="V559" s="21">
        <f t="shared" si="145"/>
        <v>0</v>
      </c>
      <c r="W559" s="21">
        <f t="shared" si="145"/>
        <v>0</v>
      </c>
      <c r="X559" s="21">
        <f t="shared" si="145"/>
        <v>0</v>
      </c>
      <c r="Y559" s="21">
        <f t="shared" si="145"/>
        <v>0</v>
      </c>
      <c r="Z559" s="21">
        <f t="shared" si="145"/>
        <v>0</v>
      </c>
      <c r="AA559" s="21">
        <f t="shared" si="145"/>
        <v>0</v>
      </c>
      <c r="AB559" s="21">
        <f t="shared" si="145"/>
        <v>0</v>
      </c>
      <c r="AC559" s="21">
        <f t="shared" si="145"/>
        <v>0</v>
      </c>
      <c r="AD559" s="21">
        <f t="shared" si="145"/>
        <v>0</v>
      </c>
      <c r="AE559" s="21">
        <f t="shared" si="145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0</v>
      </c>
      <c r="D560" s="35">
        <f t="shared" si="146"/>
        <v>0</v>
      </c>
      <c r="E560" s="35">
        <f t="shared" si="146"/>
        <v>0</v>
      </c>
      <c r="F560" s="35">
        <f t="shared" si="146"/>
        <v>0</v>
      </c>
      <c r="G560" s="35">
        <f t="shared" si="146"/>
        <v>0</v>
      </c>
      <c r="H560" s="35">
        <f t="shared" si="146"/>
        <v>0</v>
      </c>
      <c r="I560" s="35">
        <f t="shared" si="146"/>
        <v>0</v>
      </c>
      <c r="J560" s="35">
        <f t="shared" si="146"/>
        <v>0</v>
      </c>
      <c r="K560" s="35">
        <f t="shared" si="146"/>
        <v>0</v>
      </c>
      <c r="L560" s="35">
        <f t="shared" si="146"/>
        <v>0</v>
      </c>
      <c r="M560" s="35">
        <f t="shared" si="146"/>
        <v>0</v>
      </c>
      <c r="N560" s="35">
        <f t="shared" si="146"/>
        <v>0</v>
      </c>
      <c r="O560" s="35">
        <f t="shared" si="146"/>
        <v>0</v>
      </c>
      <c r="P560" s="35">
        <f t="shared" si="146"/>
        <v>0</v>
      </c>
      <c r="Q560" s="35">
        <f t="shared" si="146"/>
        <v>0</v>
      </c>
      <c r="R560" s="35">
        <f t="shared" si="146"/>
        <v>0</v>
      </c>
      <c r="S560" s="35">
        <f t="shared" si="146"/>
        <v>0</v>
      </c>
      <c r="T560" s="35">
        <f t="shared" si="146"/>
        <v>0</v>
      </c>
      <c r="U560" s="35">
        <f t="shared" si="146"/>
        <v>0</v>
      </c>
      <c r="V560" s="35">
        <f t="shared" si="146"/>
        <v>0</v>
      </c>
      <c r="W560" s="35">
        <f t="shared" si="146"/>
        <v>0</v>
      </c>
      <c r="X560" s="35">
        <f t="shared" si="146"/>
        <v>0</v>
      </c>
      <c r="Y560" s="35">
        <f t="shared" si="146"/>
        <v>0</v>
      </c>
      <c r="Z560" s="35">
        <f t="shared" si="146"/>
        <v>0</v>
      </c>
      <c r="AA560" s="35">
        <f t="shared" si="146"/>
        <v>0</v>
      </c>
      <c r="AB560" s="35">
        <f t="shared" si="146"/>
        <v>0</v>
      </c>
      <c r="AC560" s="35">
        <f t="shared" si="146"/>
        <v>0</v>
      </c>
      <c r="AD560" s="35">
        <f t="shared" si="146"/>
        <v>0</v>
      </c>
      <c r="AE560" s="35">
        <f t="shared" si="146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1.7617309919999998E-4</v>
      </c>
      <c r="D562" s="21">
        <f t="shared" si="147"/>
        <v>4.3728753599999995E-5</v>
      </c>
      <c r="E562" s="21">
        <f t="shared" si="147"/>
        <v>2.9067695999999997E-6</v>
      </c>
      <c r="F562" s="21">
        <f t="shared" si="147"/>
        <v>4.6593207360000002E-4</v>
      </c>
      <c r="G562" s="21">
        <f t="shared" si="147"/>
        <v>2.8206622079999995E-4</v>
      </c>
      <c r="H562" s="21">
        <f t="shared" si="147"/>
        <v>1.1003529599999998E-5</v>
      </c>
      <c r="I562" s="21">
        <f t="shared" si="147"/>
        <v>3.6391602239999998E-4</v>
      </c>
      <c r="J562" s="21">
        <f t="shared" si="147"/>
        <v>4.8961583999999997E-6</v>
      </c>
      <c r="K562" s="21">
        <f t="shared" si="147"/>
        <v>7.0714224000000005E-6</v>
      </c>
      <c r="L562" s="21">
        <f t="shared" si="147"/>
        <v>7.9147353599999995E-5</v>
      </c>
      <c r="M562" s="21">
        <f t="shared" si="147"/>
        <v>6.3678887999999998E-5</v>
      </c>
      <c r="N562" s="21">
        <f t="shared" si="147"/>
        <v>8.5498559999999989E-6</v>
      </c>
      <c r="O562" s="21">
        <f t="shared" si="147"/>
        <v>4.2363719999999997E-5</v>
      </c>
      <c r="P562" s="21">
        <f t="shared" si="147"/>
        <v>1.3861814399999998E-5</v>
      </c>
      <c r="Q562" s="21">
        <f t="shared" si="147"/>
        <v>4.769352E-6</v>
      </c>
      <c r="R562" s="21">
        <f t="shared" si="147"/>
        <v>5.3601977519999993E-3</v>
      </c>
      <c r="S562" s="21">
        <f t="shared" si="147"/>
        <v>8.7871391999999978E-5</v>
      </c>
      <c r="T562" s="21">
        <f t="shared" si="147"/>
        <v>1.12300272E-5</v>
      </c>
      <c r="U562" s="21">
        <f t="shared" si="147"/>
        <v>1.2120695999999996E-4</v>
      </c>
      <c r="V562" s="21">
        <f t="shared" si="147"/>
        <v>3.2986799999999994E-5</v>
      </c>
      <c r="W562" s="21">
        <f t="shared" si="147"/>
        <v>1.9567296000000001E-6</v>
      </c>
      <c r="X562" s="21">
        <f t="shared" si="147"/>
        <v>1.69734096E-5</v>
      </c>
      <c r="Y562" s="21">
        <f t="shared" si="147"/>
        <v>6.3904123583999987E-3</v>
      </c>
      <c r="Z562" s="21">
        <f t="shared" si="147"/>
        <v>1.1456761679999999E-4</v>
      </c>
      <c r="AA562" s="21">
        <f t="shared" si="147"/>
        <v>3.247776E-7</v>
      </c>
      <c r="AB562" s="21">
        <f t="shared" si="147"/>
        <v>7.9587647999999989E-7</v>
      </c>
      <c r="AC562" s="21">
        <f t="shared" si="147"/>
        <v>1.8651527999999999E-5</v>
      </c>
      <c r="AD562" s="21">
        <f t="shared" si="147"/>
        <v>1.1475141552E-5</v>
      </c>
      <c r="AE562" s="21">
        <f t="shared" si="147"/>
        <v>4.1137487999999991E-5</v>
      </c>
    </row>
    <row r="563" spans="1:31" x14ac:dyDescent="0.2">
      <c r="A563" s="9" t="s">
        <v>679</v>
      </c>
      <c r="B563" s="4" t="s">
        <v>680</v>
      </c>
      <c r="C563" s="35">
        <f>+C392</f>
        <v>1.7617309919999998E-4</v>
      </c>
      <c r="D563" s="35">
        <f t="shared" ref="D563:AE563" si="148">+D392</f>
        <v>4.3728753599999995E-5</v>
      </c>
      <c r="E563" s="35">
        <f t="shared" si="148"/>
        <v>2.9067695999999997E-6</v>
      </c>
      <c r="F563" s="35">
        <f t="shared" si="148"/>
        <v>4.6593207360000002E-4</v>
      </c>
      <c r="G563" s="35">
        <f t="shared" si="148"/>
        <v>2.8206622079999995E-4</v>
      </c>
      <c r="H563" s="35">
        <f t="shared" si="148"/>
        <v>1.1003529599999998E-5</v>
      </c>
      <c r="I563" s="35">
        <f t="shared" si="148"/>
        <v>3.6391602239999998E-4</v>
      </c>
      <c r="J563" s="35">
        <f t="shared" si="148"/>
        <v>4.8961583999999997E-6</v>
      </c>
      <c r="K563" s="35">
        <f t="shared" si="148"/>
        <v>7.0714224000000005E-6</v>
      </c>
      <c r="L563" s="35">
        <f t="shared" si="148"/>
        <v>7.9147353599999995E-5</v>
      </c>
      <c r="M563" s="35">
        <f t="shared" si="148"/>
        <v>6.3678887999999998E-5</v>
      </c>
      <c r="N563" s="35">
        <f t="shared" si="148"/>
        <v>8.5498559999999989E-6</v>
      </c>
      <c r="O563" s="35">
        <f t="shared" si="148"/>
        <v>4.2363719999999997E-5</v>
      </c>
      <c r="P563" s="35">
        <f t="shared" si="148"/>
        <v>1.3861814399999998E-5</v>
      </c>
      <c r="Q563" s="35">
        <f t="shared" si="148"/>
        <v>4.769352E-6</v>
      </c>
      <c r="R563" s="35">
        <f t="shared" si="148"/>
        <v>5.3601977519999993E-3</v>
      </c>
      <c r="S563" s="35">
        <f t="shared" si="148"/>
        <v>8.7871391999999978E-5</v>
      </c>
      <c r="T563" s="35">
        <f t="shared" si="148"/>
        <v>1.12300272E-5</v>
      </c>
      <c r="U563" s="35">
        <f t="shared" si="148"/>
        <v>1.2120695999999996E-4</v>
      </c>
      <c r="V563" s="35">
        <f t="shared" si="148"/>
        <v>3.2986799999999994E-5</v>
      </c>
      <c r="W563" s="35">
        <f t="shared" si="148"/>
        <v>1.9567296000000001E-6</v>
      </c>
      <c r="X563" s="35">
        <f t="shared" si="148"/>
        <v>1.69734096E-5</v>
      </c>
      <c r="Y563" s="35">
        <f t="shared" si="148"/>
        <v>6.3904123583999987E-3</v>
      </c>
      <c r="Z563" s="35">
        <f t="shared" si="148"/>
        <v>1.1456761679999999E-4</v>
      </c>
      <c r="AA563" s="35">
        <f t="shared" si="148"/>
        <v>3.247776E-7</v>
      </c>
      <c r="AB563" s="35">
        <f t="shared" si="148"/>
        <v>7.9587647999999989E-7</v>
      </c>
      <c r="AC563" s="35">
        <f t="shared" si="148"/>
        <v>1.8651527999999999E-5</v>
      </c>
      <c r="AD563" s="35">
        <f t="shared" si="148"/>
        <v>1.1475141552E-5</v>
      </c>
      <c r="AE563" s="35">
        <f t="shared" si="148"/>
        <v>4.1137487999999991E-5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0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0</v>
      </c>
      <c r="S564" s="35">
        <f t="shared" si="149"/>
        <v>0</v>
      </c>
      <c r="T564" s="35">
        <f t="shared" si="149"/>
        <v>0</v>
      </c>
      <c r="U564" s="35">
        <f t="shared" si="149"/>
        <v>0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4.6674419956270639E-3</v>
      </c>
      <c r="D576" s="28">
        <f t="shared" si="155"/>
        <v>5.0055278189815224E-3</v>
      </c>
      <c r="E576" s="28">
        <f t="shared" si="155"/>
        <v>5.614335345223832E-3</v>
      </c>
      <c r="F576" s="28">
        <f t="shared" si="155"/>
        <v>5.3443912470192657E-3</v>
      </c>
      <c r="G576" s="28">
        <f t="shared" si="155"/>
        <v>4.9805387851653126E-3</v>
      </c>
      <c r="H576" s="28">
        <f t="shared" si="155"/>
        <v>5.1246879937476642E-3</v>
      </c>
      <c r="I576" s="28">
        <f t="shared" si="155"/>
        <v>5.1579399796579653E-3</v>
      </c>
      <c r="J576" s="28">
        <f t="shared" si="155"/>
        <v>4.7806389750881936E-3</v>
      </c>
      <c r="K576" s="28">
        <f t="shared" si="155"/>
        <v>4.4275339075366162E-3</v>
      </c>
      <c r="L576" s="28">
        <f t="shared" si="155"/>
        <v>4.3832831478457972E-3</v>
      </c>
      <c r="M576" s="28">
        <f t="shared" si="155"/>
        <v>4.3839332892600105E-3</v>
      </c>
      <c r="N576" s="28">
        <f t="shared" si="155"/>
        <v>2.8453190804263147E-3</v>
      </c>
      <c r="O576" s="28">
        <f t="shared" si="155"/>
        <v>2.3662694547699889E-3</v>
      </c>
      <c r="P576" s="28">
        <f t="shared" si="155"/>
        <v>2.432416496616342E-3</v>
      </c>
      <c r="Q576" s="28">
        <f t="shared" si="155"/>
        <v>5.4680918408874209E-3</v>
      </c>
      <c r="R576" s="28">
        <f t="shared" si="155"/>
        <v>4.5710800079884996E-3</v>
      </c>
      <c r="S576" s="28">
        <f t="shared" si="155"/>
        <v>4.470459073182451E-3</v>
      </c>
      <c r="T576" s="28">
        <f t="shared" si="155"/>
        <v>4.2978924524890829E-3</v>
      </c>
      <c r="U576" s="28">
        <f t="shared" si="155"/>
        <v>4.3042587473218971E-3</v>
      </c>
      <c r="V576" s="28">
        <f t="shared" si="155"/>
        <v>4.4068098694291617E-3</v>
      </c>
      <c r="W576" s="28">
        <f t="shared" si="155"/>
        <v>4.2278338500561464E-3</v>
      </c>
      <c r="X576" s="28">
        <f t="shared" si="155"/>
        <v>4.1575419271907711E-3</v>
      </c>
      <c r="Y576" s="28">
        <f t="shared" si="155"/>
        <v>4.0252571842102503E-3</v>
      </c>
      <c r="Z576" s="28">
        <f t="shared" si="155"/>
        <v>4.1205180257796676E-3</v>
      </c>
      <c r="AA576" s="28">
        <f t="shared" si="155"/>
        <v>4.1837927655436992E-3</v>
      </c>
      <c r="AB576" s="28">
        <f t="shared" si="155"/>
        <v>3.8865381176225989E-3</v>
      </c>
      <c r="AC576" s="28">
        <f t="shared" si="155"/>
        <v>3.8663978384933565E-3</v>
      </c>
      <c r="AD576" s="28">
        <f t="shared" si="155"/>
        <v>4.2149522772860111E-3</v>
      </c>
      <c r="AE576" s="28">
        <f t="shared" si="155"/>
        <v>4.1927085001987451E-3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0</v>
      </c>
      <c r="W578" s="35">
        <f t="shared" si="157"/>
        <v>0</v>
      </c>
      <c r="X578" s="35">
        <f t="shared" si="157"/>
        <v>0</v>
      </c>
      <c r="Y578" s="35">
        <f t="shared" si="157"/>
        <v>0</v>
      </c>
      <c r="Z578" s="35">
        <f t="shared" si="157"/>
        <v>0</v>
      </c>
      <c r="AA578" s="35">
        <f t="shared" si="157"/>
        <v>0</v>
      </c>
      <c r="AB578" s="35">
        <f t="shared" si="157"/>
        <v>0</v>
      </c>
      <c r="AC578" s="35">
        <f t="shared" si="157"/>
        <v>0</v>
      </c>
      <c r="AD578" s="35">
        <f t="shared" si="157"/>
        <v>0</v>
      </c>
      <c r="AE578" s="35">
        <f t="shared" si="157"/>
        <v>0</v>
      </c>
    </row>
    <row r="579" spans="1:31" x14ac:dyDescent="0.2">
      <c r="A579" s="9" t="s">
        <v>730</v>
      </c>
      <c r="B579" s="4" t="s">
        <v>731</v>
      </c>
      <c r="C579" s="35">
        <f t="shared" si="156"/>
        <v>2.7556439791117835E-4</v>
      </c>
      <c r="D579" s="35">
        <f t="shared" si="157"/>
        <v>2.7818476875959906E-4</v>
      </c>
      <c r="E579" s="35">
        <f t="shared" si="157"/>
        <v>2.670713736238535E-4</v>
      </c>
      <c r="F579" s="35">
        <f t="shared" si="157"/>
        <v>2.6954784287548086E-4</v>
      </c>
      <c r="G579" s="35">
        <f t="shared" si="157"/>
        <v>2.7003502573929265E-4</v>
      </c>
      <c r="H579" s="35">
        <f t="shared" si="157"/>
        <v>2.7460194421111383E-4</v>
      </c>
      <c r="I579" s="35">
        <f t="shared" si="157"/>
        <v>2.7478777048698777E-4</v>
      </c>
      <c r="J579" s="35">
        <f t="shared" si="157"/>
        <v>2.7540541659779131E-4</v>
      </c>
      <c r="K579" s="35">
        <f t="shared" si="157"/>
        <v>2.7220803379449397E-4</v>
      </c>
      <c r="L579" s="35">
        <f t="shared" si="157"/>
        <v>2.6339557681928215E-4</v>
      </c>
      <c r="M579" s="35">
        <f t="shared" si="157"/>
        <v>2.609274270853264E-4</v>
      </c>
      <c r="N579" s="35">
        <f t="shared" si="157"/>
        <v>2.5826378132239264E-4</v>
      </c>
      <c r="O579" s="35">
        <f t="shared" si="157"/>
        <v>2.5344162211529572E-4</v>
      </c>
      <c r="P579" s="35">
        <f t="shared" si="157"/>
        <v>2.5451085309428825E-4</v>
      </c>
      <c r="Q579" s="35">
        <f t="shared" si="157"/>
        <v>2.5809156485216787E-4</v>
      </c>
      <c r="R579" s="35">
        <f t="shared" si="157"/>
        <v>1.9430143797013501E-4</v>
      </c>
      <c r="S579" s="35">
        <f t="shared" si="157"/>
        <v>2.0121926640651906E-4</v>
      </c>
      <c r="T579" s="35">
        <f t="shared" si="157"/>
        <v>2.1146128667885318E-4</v>
      </c>
      <c r="U579" s="35">
        <f t="shared" si="157"/>
        <v>2.0642691397616076E-4</v>
      </c>
      <c r="V579" s="35">
        <f t="shared" si="157"/>
        <v>2.54480564322083E-4</v>
      </c>
      <c r="W579" s="35">
        <f t="shared" si="157"/>
        <v>2.8288942590579878E-4</v>
      </c>
      <c r="X579" s="35">
        <f t="shared" si="157"/>
        <v>3.2086271233756512E-4</v>
      </c>
      <c r="Y579" s="35">
        <f t="shared" si="157"/>
        <v>2.8520918217765889E-4</v>
      </c>
      <c r="Z579" s="35">
        <f t="shared" si="157"/>
        <v>3.4779152646804924E-4</v>
      </c>
      <c r="AA579" s="35">
        <f t="shared" si="157"/>
        <v>4.7455478199248457E-4</v>
      </c>
      <c r="AB579" s="35">
        <f t="shared" si="157"/>
        <v>2.2183684899166757E-4</v>
      </c>
      <c r="AC579" s="35">
        <f t="shared" si="157"/>
        <v>2.6728961260791018E-4</v>
      </c>
      <c r="AD579" s="35">
        <f t="shared" si="157"/>
        <v>4.9629118811927151E-4</v>
      </c>
      <c r="AE579" s="35">
        <f t="shared" si="157"/>
        <v>3.1549835239384413E-4</v>
      </c>
    </row>
    <row r="580" spans="1:31" x14ac:dyDescent="0.2">
      <c r="A580" s="9" t="s">
        <v>736</v>
      </c>
      <c r="B580" s="4" t="s">
        <v>737</v>
      </c>
      <c r="C580" s="35">
        <f>+C434</f>
        <v>4.3918775977158852E-3</v>
      </c>
      <c r="D580" s="35">
        <f t="shared" ref="D580:AE580" si="158">+D434</f>
        <v>4.7273430502219231E-3</v>
      </c>
      <c r="E580" s="35">
        <f t="shared" si="158"/>
        <v>5.3472639715999781E-3</v>
      </c>
      <c r="F580" s="35">
        <f t="shared" si="158"/>
        <v>5.0748434041437852E-3</v>
      </c>
      <c r="G580" s="35">
        <f t="shared" si="158"/>
        <v>4.7105037594260199E-3</v>
      </c>
      <c r="H580" s="35">
        <f t="shared" si="158"/>
        <v>4.8500860495365502E-3</v>
      </c>
      <c r="I580" s="35">
        <f t="shared" si="158"/>
        <v>4.8831522091709774E-3</v>
      </c>
      <c r="J580" s="35">
        <f t="shared" si="158"/>
        <v>4.5052335584904023E-3</v>
      </c>
      <c r="K580" s="35">
        <f t="shared" si="158"/>
        <v>4.1553258737421226E-3</v>
      </c>
      <c r="L580" s="35">
        <f t="shared" si="158"/>
        <v>4.1198875710265152E-3</v>
      </c>
      <c r="M580" s="35">
        <f t="shared" si="158"/>
        <v>4.123005862174684E-3</v>
      </c>
      <c r="N580" s="35">
        <f t="shared" si="158"/>
        <v>2.5870552991039222E-3</v>
      </c>
      <c r="O580" s="35">
        <f t="shared" si="158"/>
        <v>2.1128278326546933E-3</v>
      </c>
      <c r="P580" s="35">
        <f t="shared" si="158"/>
        <v>2.1779056435220537E-3</v>
      </c>
      <c r="Q580" s="35">
        <f t="shared" si="158"/>
        <v>5.210000276035253E-3</v>
      </c>
      <c r="R580" s="35">
        <f t="shared" si="158"/>
        <v>4.3767785700183645E-3</v>
      </c>
      <c r="S580" s="35">
        <f t="shared" si="158"/>
        <v>4.2692398067759318E-3</v>
      </c>
      <c r="T580" s="35">
        <f t="shared" si="158"/>
        <v>4.0864311658102299E-3</v>
      </c>
      <c r="U580" s="35">
        <f t="shared" si="158"/>
        <v>4.0978318333457367E-3</v>
      </c>
      <c r="V580" s="35">
        <f t="shared" si="158"/>
        <v>4.1523293051070791E-3</v>
      </c>
      <c r="W580" s="35">
        <f t="shared" si="158"/>
        <v>3.9449444241503474E-3</v>
      </c>
      <c r="X580" s="35">
        <f t="shared" si="158"/>
        <v>3.8366792148532064E-3</v>
      </c>
      <c r="Y580" s="35">
        <f t="shared" si="158"/>
        <v>3.7400480020325917E-3</v>
      </c>
      <c r="Z580" s="35">
        <f t="shared" si="158"/>
        <v>3.7727264993116182E-3</v>
      </c>
      <c r="AA580" s="35">
        <f t="shared" si="158"/>
        <v>3.7092379835512142E-3</v>
      </c>
      <c r="AB580" s="35">
        <f t="shared" si="158"/>
        <v>3.6647012686309311E-3</v>
      </c>
      <c r="AC580" s="35">
        <f t="shared" si="158"/>
        <v>3.5991082258854464E-3</v>
      </c>
      <c r="AD580" s="35">
        <f t="shared" si="158"/>
        <v>3.7186610891667398E-3</v>
      </c>
      <c r="AE580" s="35">
        <f t="shared" si="158"/>
        <v>3.877210147804901E-3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0.58111759536958751</v>
      </c>
      <c r="D599" s="28">
        <f t="shared" si="163"/>
        <v>0.5742823887754418</v>
      </c>
      <c r="E599" s="28">
        <f t="shared" si="163"/>
        <v>0.58061434538941858</v>
      </c>
      <c r="F599" s="28">
        <f t="shared" si="163"/>
        <v>0.78574946803427115</v>
      </c>
      <c r="G599" s="28">
        <f t="shared" si="163"/>
        <v>0.60143057338699379</v>
      </c>
      <c r="H599" s="28">
        <f t="shared" si="163"/>
        <v>0.59847581338544287</v>
      </c>
      <c r="I599" s="28">
        <f t="shared" si="163"/>
        <v>0.5689534937033357</v>
      </c>
      <c r="J599" s="28">
        <f t="shared" si="163"/>
        <v>0.59078601500932526</v>
      </c>
      <c r="K599" s="28">
        <f t="shared" si="163"/>
        <v>0.58699190482667352</v>
      </c>
      <c r="L599" s="28">
        <f t="shared" si="163"/>
        <v>0.58916307959879588</v>
      </c>
      <c r="M599" s="28">
        <f t="shared" si="163"/>
        <v>0.58615707629502101</v>
      </c>
      <c r="N599" s="28">
        <f t="shared" si="163"/>
        <v>0.58626757542931529</v>
      </c>
      <c r="O599" s="28">
        <f t="shared" si="163"/>
        <v>0.58945652969947859</v>
      </c>
      <c r="P599" s="28">
        <f t="shared" si="163"/>
        <v>0.58713255851363966</v>
      </c>
      <c r="Q599" s="28">
        <f t="shared" si="163"/>
        <v>0.59568842990863757</v>
      </c>
      <c r="R599" s="28">
        <f t="shared" si="163"/>
        <v>0.6757689487785602</v>
      </c>
      <c r="S599" s="28">
        <f t="shared" si="163"/>
        <v>0.59810411952411968</v>
      </c>
      <c r="T599" s="28">
        <f t="shared" si="163"/>
        <v>0.59836068217934024</v>
      </c>
      <c r="U599" s="28">
        <f t="shared" si="163"/>
        <v>0.57827199999315326</v>
      </c>
      <c r="V599" s="28">
        <f t="shared" si="163"/>
        <v>0.55550082127803602</v>
      </c>
      <c r="W599" s="28">
        <f t="shared" si="163"/>
        <v>0.53068551828856725</v>
      </c>
      <c r="X599" s="28">
        <f t="shared" si="163"/>
        <v>0.51247487803835001</v>
      </c>
      <c r="Y599" s="28">
        <f t="shared" si="163"/>
        <v>0.57132085737750404</v>
      </c>
      <c r="Z599" s="28">
        <f t="shared" si="163"/>
        <v>0.50539531820934991</v>
      </c>
      <c r="AA599" s="28">
        <f t="shared" si="163"/>
        <v>0.48825199008728942</v>
      </c>
      <c r="AB599" s="28">
        <f t="shared" si="163"/>
        <v>0.47251730285904231</v>
      </c>
      <c r="AC599" s="28">
        <f t="shared" si="163"/>
        <v>0.46580400163787178</v>
      </c>
      <c r="AD599" s="28">
        <f t="shared" si="163"/>
        <v>0.45550964503950347</v>
      </c>
      <c r="AE599" s="28">
        <f t="shared" si="163"/>
        <v>0.44760263378234694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3.2259823726547787E-2</v>
      </c>
      <c r="D600" s="28">
        <f t="shared" si="164"/>
        <v>3.3527560780216278E-2</v>
      </c>
      <c r="E600" s="28">
        <f t="shared" si="164"/>
        <v>3.3152873561747426E-2</v>
      </c>
      <c r="F600" s="28">
        <f t="shared" si="164"/>
        <v>3.4453852170968961E-2</v>
      </c>
      <c r="G600" s="28">
        <f t="shared" si="164"/>
        <v>3.4515622454848197E-2</v>
      </c>
      <c r="H600" s="28">
        <f t="shared" si="164"/>
        <v>3.6969608710155595E-2</v>
      </c>
      <c r="I600" s="28">
        <f t="shared" si="164"/>
        <v>3.8213332010680209E-2</v>
      </c>
      <c r="J600" s="28">
        <f t="shared" si="164"/>
        <v>3.9421992520641734E-2</v>
      </c>
      <c r="K600" s="28">
        <f t="shared" si="164"/>
        <v>3.8663266469013698E-2</v>
      </c>
      <c r="L600" s="28">
        <f t="shared" si="164"/>
        <v>3.7646056936568771E-2</v>
      </c>
      <c r="M600" s="28">
        <f t="shared" si="164"/>
        <v>3.7552672549623391E-2</v>
      </c>
      <c r="N600" s="28">
        <f t="shared" si="164"/>
        <v>3.7510906868271514E-2</v>
      </c>
      <c r="O600" s="28">
        <f t="shared" si="164"/>
        <v>3.8126276533491994E-2</v>
      </c>
      <c r="P600" s="28">
        <f t="shared" si="164"/>
        <v>3.8462080337503063E-2</v>
      </c>
      <c r="Q600" s="28">
        <f t="shared" si="164"/>
        <v>3.9572625708636587E-2</v>
      </c>
      <c r="R600" s="28">
        <f t="shared" si="164"/>
        <v>4.2581344481819959E-2</v>
      </c>
      <c r="S600" s="28">
        <f t="shared" si="164"/>
        <v>4.2440321345636148E-2</v>
      </c>
      <c r="T600" s="28">
        <f t="shared" si="164"/>
        <v>4.0464717363399072E-2</v>
      </c>
      <c r="U600" s="28">
        <f t="shared" si="164"/>
        <v>4.0045296345459717E-2</v>
      </c>
      <c r="V600" s="28">
        <f t="shared" si="164"/>
        <v>3.9909269924734973E-2</v>
      </c>
      <c r="W600" s="28">
        <f t="shared" si="164"/>
        <v>3.839130106257399E-2</v>
      </c>
      <c r="X600" s="28">
        <f t="shared" si="164"/>
        <v>4.002417332795128E-2</v>
      </c>
      <c r="Y600" s="28">
        <f t="shared" si="164"/>
        <v>4.0468646064607455E-2</v>
      </c>
      <c r="Z600" s="28">
        <f t="shared" si="164"/>
        <v>4.2323330373021266E-2</v>
      </c>
      <c r="AA600" s="28">
        <f t="shared" si="164"/>
        <v>4.0430737557511122E-2</v>
      </c>
      <c r="AB600" s="28">
        <f t="shared" si="164"/>
        <v>4.108912572196393E-2</v>
      </c>
      <c r="AC600" s="28">
        <f t="shared" si="164"/>
        <v>4.2709033905027165E-2</v>
      </c>
      <c r="AD600" s="28">
        <f t="shared" si="164"/>
        <v>4.2159389936776294E-2</v>
      </c>
      <c r="AE600" s="28">
        <f t="shared" si="164"/>
        <v>4.4077176760622366E-2</v>
      </c>
    </row>
    <row r="601" spans="1:31" x14ac:dyDescent="0.2">
      <c r="A601" s="8" t="s">
        <v>23</v>
      </c>
      <c r="B601" s="4" t="s">
        <v>24</v>
      </c>
      <c r="C601" s="37">
        <f>+C457</f>
        <v>3.2254145650522613E-2</v>
      </c>
      <c r="D601" s="37">
        <f t="shared" ref="D601:AE601" si="165">+D457</f>
        <v>3.3523287786252562E-2</v>
      </c>
      <c r="E601" s="37">
        <f t="shared" si="165"/>
        <v>3.3148064957600032E-2</v>
      </c>
      <c r="F601" s="37">
        <f t="shared" si="165"/>
        <v>3.4449160027134662E-2</v>
      </c>
      <c r="G601" s="37">
        <f t="shared" si="165"/>
        <v>3.4510370719525688E-2</v>
      </c>
      <c r="H601" s="37">
        <f t="shared" si="165"/>
        <v>3.6964561697834554E-2</v>
      </c>
      <c r="I601" s="37">
        <f t="shared" si="165"/>
        <v>3.8208266181700853E-2</v>
      </c>
      <c r="J601" s="37">
        <f t="shared" si="165"/>
        <v>3.9416656429459171E-2</v>
      </c>
      <c r="K601" s="37">
        <f t="shared" si="165"/>
        <v>3.8658493406822078E-2</v>
      </c>
      <c r="L601" s="37">
        <f t="shared" si="165"/>
        <v>3.7640676980121253E-2</v>
      </c>
      <c r="M601" s="37">
        <f t="shared" si="165"/>
        <v>3.7546837001478942E-2</v>
      </c>
      <c r="N601" s="37">
        <f t="shared" si="165"/>
        <v>3.7504723084539504E-2</v>
      </c>
      <c r="O601" s="37">
        <f t="shared" si="165"/>
        <v>3.812019767443333E-2</v>
      </c>
      <c r="P601" s="37">
        <f t="shared" si="165"/>
        <v>3.8456870995937621E-2</v>
      </c>
      <c r="Q601" s="37">
        <f t="shared" si="165"/>
        <v>3.9567587712005428E-2</v>
      </c>
      <c r="R601" s="37">
        <f t="shared" si="165"/>
        <v>4.2575853419589589E-2</v>
      </c>
      <c r="S601" s="37">
        <f t="shared" si="165"/>
        <v>4.243505812570203E-2</v>
      </c>
      <c r="T601" s="37">
        <f t="shared" si="165"/>
        <v>4.0459778699408672E-2</v>
      </c>
      <c r="U601" s="37">
        <f t="shared" si="165"/>
        <v>4.0040250985571929E-2</v>
      </c>
      <c r="V601" s="37">
        <f t="shared" si="165"/>
        <v>3.9903234123989703E-2</v>
      </c>
      <c r="W601" s="37">
        <f t="shared" si="165"/>
        <v>3.8386640017524426E-2</v>
      </c>
      <c r="X601" s="37">
        <f t="shared" si="165"/>
        <v>4.0020389546890217E-2</v>
      </c>
      <c r="Y601" s="37">
        <f t="shared" si="165"/>
        <v>4.0465694375567386E-2</v>
      </c>
      <c r="Z601" s="37">
        <f t="shared" si="165"/>
        <v>4.2321015011607691E-2</v>
      </c>
      <c r="AA601" s="37">
        <f t="shared" si="165"/>
        <v>4.0428842038815326E-2</v>
      </c>
      <c r="AB601" s="37">
        <f t="shared" si="165"/>
        <v>4.1086714384594956E-2</v>
      </c>
      <c r="AC601" s="37">
        <f t="shared" si="165"/>
        <v>4.2706149139565441E-2</v>
      </c>
      <c r="AD601" s="37">
        <f t="shared" si="165"/>
        <v>4.2156457132893316E-2</v>
      </c>
      <c r="AE601" s="37">
        <f t="shared" si="165"/>
        <v>4.4074187054206772E-2</v>
      </c>
    </row>
    <row r="602" spans="1:31" x14ac:dyDescent="0.2">
      <c r="A602" s="9" t="s">
        <v>142</v>
      </c>
      <c r="B602" s="4" t="s">
        <v>143</v>
      </c>
      <c r="C602" s="37">
        <f>+C463</f>
        <v>5.6780760251716297E-6</v>
      </c>
      <c r="D602" s="37">
        <f t="shared" ref="D602:AE602" si="166">+D463</f>
        <v>4.2729939637196043E-6</v>
      </c>
      <c r="E602" s="37">
        <f t="shared" si="166"/>
        <v>4.8086041473904525E-6</v>
      </c>
      <c r="F602" s="37">
        <f t="shared" si="166"/>
        <v>4.6921438343016834E-6</v>
      </c>
      <c r="G602" s="37">
        <f t="shared" si="166"/>
        <v>5.2517353225090677E-6</v>
      </c>
      <c r="H602" s="37">
        <f t="shared" si="166"/>
        <v>5.0470123210393017E-6</v>
      </c>
      <c r="I602" s="37">
        <f t="shared" si="166"/>
        <v>5.0658289793543021E-6</v>
      </c>
      <c r="J602" s="37">
        <f t="shared" si="166"/>
        <v>5.3360911825641003E-6</v>
      </c>
      <c r="K602" s="37">
        <f t="shared" si="166"/>
        <v>4.7730621916213807E-6</v>
      </c>
      <c r="L602" s="37">
        <f t="shared" si="166"/>
        <v>5.3799564475176882E-6</v>
      </c>
      <c r="M602" s="37">
        <f t="shared" si="166"/>
        <v>5.8355481444509193E-6</v>
      </c>
      <c r="N602" s="37">
        <f t="shared" si="166"/>
        <v>6.1837837320102261E-6</v>
      </c>
      <c r="O602" s="37">
        <f t="shared" si="166"/>
        <v>6.0788590586622272E-6</v>
      </c>
      <c r="P602" s="37">
        <f t="shared" si="166"/>
        <v>5.2093415654438429E-6</v>
      </c>
      <c r="Q602" s="37">
        <f t="shared" si="166"/>
        <v>5.0379966311597818E-6</v>
      </c>
      <c r="R602" s="37">
        <f t="shared" si="166"/>
        <v>5.4910622303671907E-6</v>
      </c>
      <c r="S602" s="37">
        <f t="shared" si="166"/>
        <v>5.2632199341174161E-6</v>
      </c>
      <c r="T602" s="37">
        <f t="shared" si="166"/>
        <v>4.9386639903973176E-6</v>
      </c>
      <c r="U602" s="37">
        <f t="shared" si="166"/>
        <v>5.0453598877917063E-6</v>
      </c>
      <c r="V602" s="37">
        <f t="shared" si="166"/>
        <v>6.0358007452695864E-6</v>
      </c>
      <c r="W602" s="37">
        <f t="shared" si="166"/>
        <v>4.6610450495644968E-6</v>
      </c>
      <c r="X602" s="37">
        <f t="shared" si="166"/>
        <v>3.7837810610642283E-6</v>
      </c>
      <c r="Y602" s="37">
        <f t="shared" si="166"/>
        <v>2.9516890400694509E-6</v>
      </c>
      <c r="Z602" s="37">
        <f t="shared" si="166"/>
        <v>2.3153614135761463E-6</v>
      </c>
      <c r="AA602" s="37">
        <f t="shared" si="166"/>
        <v>1.8955186957978754E-6</v>
      </c>
      <c r="AB602" s="37">
        <f t="shared" si="166"/>
        <v>2.4113373689708375E-6</v>
      </c>
      <c r="AC602" s="37">
        <f t="shared" si="166"/>
        <v>2.884765461724418E-6</v>
      </c>
      <c r="AD602" s="37">
        <f t="shared" si="166"/>
        <v>2.9328038829783743E-6</v>
      </c>
      <c r="AE602" s="37">
        <f t="shared" si="166"/>
        <v>2.9897064155953261E-6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2.0830083725019849E-5</v>
      </c>
      <c r="D604" s="28">
        <f t="shared" si="167"/>
        <v>2.0830083725019853E-5</v>
      </c>
      <c r="E604" s="28">
        <f t="shared" si="167"/>
        <v>2.0830083725019849E-5</v>
      </c>
      <c r="F604" s="28">
        <f t="shared" si="167"/>
        <v>2.0830083725019843E-5</v>
      </c>
      <c r="G604" s="28">
        <f t="shared" si="167"/>
        <v>2.0830083725019846E-5</v>
      </c>
      <c r="H604" s="28">
        <f t="shared" si="167"/>
        <v>2.0830083725019843E-5</v>
      </c>
      <c r="I604" s="28">
        <f t="shared" si="167"/>
        <v>2.0830083725019843E-5</v>
      </c>
      <c r="J604" s="28">
        <f t="shared" si="167"/>
        <v>2.0830083725019839E-5</v>
      </c>
      <c r="K604" s="28">
        <f t="shared" si="167"/>
        <v>2.0830083725019843E-5</v>
      </c>
      <c r="L604" s="28">
        <f t="shared" si="167"/>
        <v>2.0830083725019843E-5</v>
      </c>
      <c r="M604" s="28">
        <f t="shared" si="167"/>
        <v>2.0830083725019843E-5</v>
      </c>
      <c r="N604" s="28">
        <f t="shared" si="167"/>
        <v>2.0830083725019843E-5</v>
      </c>
      <c r="O604" s="28">
        <f t="shared" si="167"/>
        <v>2.0830083725019843E-5</v>
      </c>
      <c r="P604" s="28">
        <f t="shared" si="167"/>
        <v>2.0727945330282729E-5</v>
      </c>
      <c r="Q604" s="28">
        <f t="shared" si="167"/>
        <v>2.0629942763649078E-5</v>
      </c>
      <c r="R604" s="28">
        <f t="shared" si="167"/>
        <v>2.0546580912173839E-5</v>
      </c>
      <c r="S604" s="28">
        <f t="shared" si="167"/>
        <v>2.0474041844701936E-5</v>
      </c>
      <c r="T604" s="28">
        <f t="shared" si="167"/>
        <v>2.0404548230205183E-5</v>
      </c>
      <c r="U604" s="28">
        <f t="shared" si="167"/>
        <v>2.0346783946733668E-5</v>
      </c>
      <c r="V604" s="28">
        <f t="shared" si="167"/>
        <v>2.0290741164140285E-5</v>
      </c>
      <c r="W604" s="28">
        <f t="shared" si="167"/>
        <v>2.0239231086592953E-5</v>
      </c>
      <c r="X604" s="28">
        <f t="shared" si="167"/>
        <v>2.0193599764763703E-5</v>
      </c>
      <c r="Y604" s="28">
        <f t="shared" si="167"/>
        <v>1.6810772436356302E-5</v>
      </c>
      <c r="Z604" s="28">
        <f t="shared" si="167"/>
        <v>1.344559462296921E-5</v>
      </c>
      <c r="AA604" s="28">
        <f t="shared" si="167"/>
        <v>1.4272008581695353E-5</v>
      </c>
      <c r="AB604" s="28">
        <f t="shared" si="167"/>
        <v>1.5102723206226422E-5</v>
      </c>
      <c r="AC604" s="28">
        <f t="shared" si="167"/>
        <v>1.2201433559086174E-5</v>
      </c>
      <c r="AD604" s="28">
        <f t="shared" si="167"/>
        <v>9.9214238428133722E-6</v>
      </c>
      <c r="AE604" s="28">
        <f t="shared" si="167"/>
        <v>7.6472960322802354E-6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2.0830083725019849E-5</v>
      </c>
      <c r="D611" s="37">
        <f t="shared" si="173"/>
        <v>2.0830083725019853E-5</v>
      </c>
      <c r="E611" s="37">
        <f t="shared" si="173"/>
        <v>2.0830083725019849E-5</v>
      </c>
      <c r="F611" s="37">
        <f t="shared" si="173"/>
        <v>2.0830083725019843E-5</v>
      </c>
      <c r="G611" s="37">
        <f t="shared" si="173"/>
        <v>2.0830083725019846E-5</v>
      </c>
      <c r="H611" s="37">
        <f t="shared" si="173"/>
        <v>2.0830083725019843E-5</v>
      </c>
      <c r="I611" s="37">
        <f t="shared" si="173"/>
        <v>2.0830083725019843E-5</v>
      </c>
      <c r="J611" s="37">
        <f t="shared" si="173"/>
        <v>2.0830083725019839E-5</v>
      </c>
      <c r="K611" s="37">
        <f t="shared" si="173"/>
        <v>2.0830083725019843E-5</v>
      </c>
      <c r="L611" s="37">
        <f t="shared" si="173"/>
        <v>2.0830083725019843E-5</v>
      </c>
      <c r="M611" s="37">
        <f t="shared" si="173"/>
        <v>2.0830083725019843E-5</v>
      </c>
      <c r="N611" s="37">
        <f t="shared" si="173"/>
        <v>2.0830083725019843E-5</v>
      </c>
      <c r="O611" s="37">
        <f t="shared" si="173"/>
        <v>2.0830083725019843E-5</v>
      </c>
      <c r="P611" s="37">
        <f t="shared" si="173"/>
        <v>2.0727945330282729E-5</v>
      </c>
      <c r="Q611" s="37">
        <f t="shared" si="173"/>
        <v>2.0629942763649078E-5</v>
      </c>
      <c r="R611" s="37">
        <f t="shared" si="173"/>
        <v>2.0546580912173839E-5</v>
      </c>
      <c r="S611" s="37">
        <f t="shared" si="173"/>
        <v>2.0474041844701936E-5</v>
      </c>
      <c r="T611" s="37">
        <f t="shared" si="173"/>
        <v>2.0404548230205183E-5</v>
      </c>
      <c r="U611" s="37">
        <f t="shared" si="173"/>
        <v>2.0346783946733668E-5</v>
      </c>
      <c r="V611" s="37">
        <f t="shared" si="173"/>
        <v>2.0290741164140285E-5</v>
      </c>
      <c r="W611" s="37">
        <f t="shared" si="173"/>
        <v>2.0239231086592953E-5</v>
      </c>
      <c r="X611" s="37">
        <f t="shared" si="173"/>
        <v>2.0193599764763703E-5</v>
      </c>
      <c r="Y611" s="37">
        <f t="shared" si="173"/>
        <v>1.6810772436356302E-5</v>
      </c>
      <c r="Z611" s="37">
        <f t="shared" si="173"/>
        <v>1.344559462296921E-5</v>
      </c>
      <c r="AA611" s="37">
        <f t="shared" si="173"/>
        <v>1.4272008581695353E-5</v>
      </c>
      <c r="AB611" s="37">
        <f t="shared" si="173"/>
        <v>1.5102723206226422E-5</v>
      </c>
      <c r="AC611" s="37">
        <f t="shared" si="173"/>
        <v>1.2201433559086174E-5</v>
      </c>
      <c r="AD611" s="37">
        <f t="shared" si="173"/>
        <v>9.9214238428133722E-6</v>
      </c>
      <c r="AE611" s="37">
        <f t="shared" si="173"/>
        <v>7.6472960322802354E-6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0.54120117430849712</v>
      </c>
      <c r="D613" s="28">
        <f t="shared" si="175"/>
        <v>0.53567488668425067</v>
      </c>
      <c r="E613" s="28">
        <f t="shared" si="175"/>
        <v>0.54139669308198912</v>
      </c>
      <c r="F613" s="28">
        <f t="shared" si="175"/>
        <v>0.55124038755732496</v>
      </c>
      <c r="G613" s="28">
        <f t="shared" si="175"/>
        <v>0.5579688691907736</v>
      </c>
      <c r="H613" s="28">
        <f t="shared" si="175"/>
        <v>0.55601014170295326</v>
      </c>
      <c r="I613" s="28">
        <f t="shared" si="175"/>
        <v>0.52503323136240243</v>
      </c>
      <c r="J613" s="28">
        <f t="shared" si="175"/>
        <v>0.54364396437457208</v>
      </c>
      <c r="K613" s="28">
        <f t="shared" si="175"/>
        <v>0.54376644418509268</v>
      </c>
      <c r="L613" s="28">
        <f t="shared" si="175"/>
        <v>0.54586762794131916</v>
      </c>
      <c r="M613" s="28">
        <f t="shared" si="175"/>
        <v>0.54398748468741176</v>
      </c>
      <c r="N613" s="28">
        <f t="shared" si="175"/>
        <v>0.54570641853243596</v>
      </c>
      <c r="O613" s="28">
        <f t="shared" si="175"/>
        <v>0.5477885278839405</v>
      </c>
      <c r="P613" s="28">
        <f t="shared" si="175"/>
        <v>0.54571204312051347</v>
      </c>
      <c r="Q613" s="28">
        <f t="shared" si="175"/>
        <v>0.55055446698220856</v>
      </c>
      <c r="R613" s="28">
        <f t="shared" si="175"/>
        <v>0.54825000037333649</v>
      </c>
      <c r="S613" s="28">
        <f t="shared" si="175"/>
        <v>0.55011595262908319</v>
      </c>
      <c r="T613" s="28">
        <f t="shared" si="175"/>
        <v>0.55337164411408046</v>
      </c>
      <c r="U613" s="28">
        <f t="shared" si="175"/>
        <v>0.53269589367745596</v>
      </c>
      <c r="V613" s="28">
        <f t="shared" si="175"/>
        <v>0.51099114157254022</v>
      </c>
      <c r="W613" s="28">
        <f t="shared" si="175"/>
        <v>0.4880224190007118</v>
      </c>
      <c r="X613" s="28">
        <f t="shared" si="175"/>
        <v>0.4682263352249097</v>
      </c>
      <c r="Y613" s="28">
        <f t="shared" si="175"/>
        <v>0.46123384936789069</v>
      </c>
      <c r="Z613" s="28">
        <f t="shared" si="175"/>
        <v>0.45866803387787092</v>
      </c>
      <c r="AA613" s="28">
        <f t="shared" si="175"/>
        <v>0.44360803267848831</v>
      </c>
      <c r="AB613" s="28">
        <f t="shared" si="175"/>
        <v>0.4274968554134857</v>
      </c>
      <c r="AC613" s="28">
        <f t="shared" si="175"/>
        <v>0.41772524399230943</v>
      </c>
      <c r="AD613" s="28">
        <f t="shared" si="175"/>
        <v>0.40846470618925229</v>
      </c>
      <c r="AE613" s="28">
        <f t="shared" si="175"/>
        <v>0.39924262457058868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5.7137529963719206E-4</v>
      </c>
      <c r="D615" s="37">
        <f t="shared" ref="D615:AE615" si="176">+D530</f>
        <v>5.3671382153213255E-4</v>
      </c>
      <c r="E615" s="37">
        <f t="shared" si="176"/>
        <v>4.9312355146356854E-4</v>
      </c>
      <c r="F615" s="37">
        <f t="shared" si="176"/>
        <v>4.497574800949594E-4</v>
      </c>
      <c r="G615" s="37">
        <f t="shared" si="176"/>
        <v>4.1411519094326928E-4</v>
      </c>
      <c r="H615" s="37">
        <f t="shared" si="176"/>
        <v>3.865877650231294E-4</v>
      </c>
      <c r="I615" s="37">
        <f t="shared" si="176"/>
        <v>3.5413061223903196E-4</v>
      </c>
      <c r="J615" s="37">
        <f t="shared" si="176"/>
        <v>3.2638675887799654E-4</v>
      </c>
      <c r="K615" s="37">
        <f t="shared" si="176"/>
        <v>3.2482542341133648E-4</v>
      </c>
      <c r="L615" s="37">
        <f t="shared" si="176"/>
        <v>3.2732784320361238E-4</v>
      </c>
      <c r="M615" s="37">
        <f t="shared" si="176"/>
        <v>3.1380688797460083E-4</v>
      </c>
      <c r="N615" s="37">
        <f t="shared" si="176"/>
        <v>4.5004844857555857E-4</v>
      </c>
      <c r="O615" s="37">
        <f t="shared" si="176"/>
        <v>4.4020414639565653E-4</v>
      </c>
      <c r="P615" s="37">
        <f t="shared" si="176"/>
        <v>4.0569468323911812E-4</v>
      </c>
      <c r="Q615" s="37">
        <f t="shared" si="176"/>
        <v>4.0135317256281399E-4</v>
      </c>
      <c r="R615" s="37">
        <f t="shared" si="176"/>
        <v>4.0578098614215709E-4</v>
      </c>
      <c r="S615" s="37">
        <f t="shared" si="176"/>
        <v>4.0646166486350805E-4</v>
      </c>
      <c r="T615" s="37">
        <f t="shared" si="176"/>
        <v>3.7886561211703304E-4</v>
      </c>
      <c r="U615" s="37">
        <f t="shared" si="176"/>
        <v>3.676676748736638E-4</v>
      </c>
      <c r="V615" s="37">
        <f t="shared" si="176"/>
        <v>3.5627155512381667E-4</v>
      </c>
      <c r="W615" s="37">
        <f t="shared" si="176"/>
        <v>3.5471319951464904E-4</v>
      </c>
      <c r="X615" s="37">
        <f t="shared" si="176"/>
        <v>3.5971046530854962E-4</v>
      </c>
      <c r="Y615" s="37">
        <f t="shared" si="176"/>
        <v>3.7705021052478102E-4</v>
      </c>
      <c r="Z615" s="37">
        <f t="shared" si="176"/>
        <v>3.5910272988133265E-4</v>
      </c>
      <c r="AA615" s="37">
        <f t="shared" si="176"/>
        <v>3.4456478174327846E-4</v>
      </c>
      <c r="AB615" s="37">
        <f t="shared" si="176"/>
        <v>3.6151050751775341E-4</v>
      </c>
      <c r="AC615" s="37">
        <f t="shared" si="176"/>
        <v>3.6432280355379939E-4</v>
      </c>
      <c r="AD615" s="37">
        <f t="shared" si="176"/>
        <v>3.5998130116733965E-4</v>
      </c>
      <c r="AE615" s="37">
        <f t="shared" si="176"/>
        <v>3.650407065076618E-4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0.54062937883413942</v>
      </c>
      <c r="D617" s="37">
        <f t="shared" ref="D617:AE617" si="177">+D541</f>
        <v>0.53513779434536224</v>
      </c>
      <c r="E617" s="37">
        <f t="shared" si="177"/>
        <v>0.54090323043932531</v>
      </c>
      <c r="F617" s="37">
        <f t="shared" si="177"/>
        <v>0.55079032766689795</v>
      </c>
      <c r="G617" s="37">
        <f t="shared" si="177"/>
        <v>0.55755448609963842</v>
      </c>
      <c r="H617" s="37">
        <f t="shared" si="177"/>
        <v>0.55562331705415025</v>
      </c>
      <c r="I617" s="37">
        <f t="shared" si="177"/>
        <v>0.52467889230382747</v>
      </c>
      <c r="J617" s="37">
        <f t="shared" si="177"/>
        <v>0.54331739575359417</v>
      </c>
      <c r="K617" s="37">
        <f t="shared" si="177"/>
        <v>0.5434414577750093</v>
      </c>
      <c r="L617" s="37">
        <f t="shared" si="177"/>
        <v>0.5455401587762635</v>
      </c>
      <c r="M617" s="37">
        <f t="shared" si="177"/>
        <v>0.54367355493179725</v>
      </c>
      <c r="N617" s="37">
        <f t="shared" si="177"/>
        <v>0.54525626006759043</v>
      </c>
      <c r="O617" s="37">
        <f t="shared" si="177"/>
        <v>0.54734822568686481</v>
      </c>
      <c r="P617" s="37">
        <f t="shared" si="177"/>
        <v>0.54530626146640426</v>
      </c>
      <c r="Q617" s="37">
        <f t="shared" si="177"/>
        <v>0.55015303703280571</v>
      </c>
      <c r="R617" s="37">
        <f t="shared" si="177"/>
        <v>0.54784415191860425</v>
      </c>
      <c r="S617" s="37">
        <f t="shared" si="177"/>
        <v>0.54970943191809962</v>
      </c>
      <c r="T617" s="37">
        <f t="shared" si="177"/>
        <v>0.55299272699253332</v>
      </c>
      <c r="U617" s="37">
        <f t="shared" si="177"/>
        <v>0.53232818084166222</v>
      </c>
      <c r="V617" s="37">
        <f t="shared" si="177"/>
        <v>0.51063482812808636</v>
      </c>
      <c r="W617" s="37">
        <f t="shared" si="177"/>
        <v>0.48766766384445714</v>
      </c>
      <c r="X617" s="37">
        <f t="shared" si="177"/>
        <v>0.46786657978138113</v>
      </c>
      <c r="Y617" s="37">
        <f t="shared" si="177"/>
        <v>0.46085675115766589</v>
      </c>
      <c r="Z617" s="37">
        <f t="shared" si="177"/>
        <v>0.45830888012680954</v>
      </c>
      <c r="AA617" s="37">
        <f t="shared" si="177"/>
        <v>0.44326341385408496</v>
      </c>
      <c r="AB617" s="37">
        <f t="shared" si="177"/>
        <v>0.42713528784182786</v>
      </c>
      <c r="AC617" s="37">
        <f t="shared" si="177"/>
        <v>0.41736086110313553</v>
      </c>
      <c r="AD617" s="37">
        <f t="shared" si="177"/>
        <v>0.40810466178098492</v>
      </c>
      <c r="AE617" s="37">
        <f t="shared" si="177"/>
        <v>0.39887751773550095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4.201747204828333E-7</v>
      </c>
      <c r="D619" s="36">
        <f t="shared" ref="D619:AE619" si="178">+D545</f>
        <v>3.7851735632596371E-7</v>
      </c>
      <c r="E619" s="36">
        <f t="shared" si="178"/>
        <v>3.3909120018507682E-7</v>
      </c>
      <c r="F619" s="36">
        <f t="shared" si="178"/>
        <v>3.024103320486819E-7</v>
      </c>
      <c r="G619" s="36">
        <f t="shared" si="178"/>
        <v>2.6790019192962164E-7</v>
      </c>
      <c r="H619" s="36">
        <f t="shared" si="178"/>
        <v>2.3688377996259927E-7</v>
      </c>
      <c r="I619" s="36">
        <f t="shared" si="178"/>
        <v>2.0844633597562966E-7</v>
      </c>
      <c r="J619" s="36">
        <f t="shared" si="178"/>
        <v>1.8186209998492963E-7</v>
      </c>
      <c r="K619" s="36">
        <f t="shared" si="178"/>
        <v>1.6098667198880917E-7</v>
      </c>
      <c r="L619" s="36">
        <f t="shared" si="178"/>
        <v>1.4132185198924013E-7</v>
      </c>
      <c r="M619" s="36">
        <f t="shared" si="178"/>
        <v>1.2286763998622238E-7</v>
      </c>
      <c r="N619" s="36">
        <f t="shared" si="178"/>
        <v>1.1001626999465597E-7</v>
      </c>
      <c r="O619" s="36">
        <f t="shared" si="178"/>
        <v>9.8050680005703933E-8</v>
      </c>
      <c r="P619" s="36">
        <f t="shared" si="178"/>
        <v>8.6970870019366359E-8</v>
      </c>
      <c r="Q619" s="36">
        <f t="shared" si="178"/>
        <v>7.6776840035643135E-8</v>
      </c>
      <c r="R619" s="36">
        <f t="shared" si="178"/>
        <v>6.7468590054534365E-8</v>
      </c>
      <c r="S619" s="36">
        <f t="shared" si="178"/>
        <v>5.9046120076040024E-8</v>
      </c>
      <c r="T619" s="36">
        <f t="shared" si="178"/>
        <v>5.1509430100160064E-8</v>
      </c>
      <c r="U619" s="36">
        <f t="shared" si="178"/>
        <v>4.5160920125767919E-8</v>
      </c>
      <c r="V619" s="36">
        <f t="shared" si="178"/>
        <v>4.188933000152661E-8</v>
      </c>
      <c r="W619" s="36">
        <f t="shared" si="178"/>
        <v>4.1956740038859257E-8</v>
      </c>
      <c r="X619" s="36">
        <f t="shared" si="178"/>
        <v>4.497822004302184E-8</v>
      </c>
      <c r="Y619" s="36">
        <f t="shared" si="178"/>
        <v>4.7999700047184417E-8</v>
      </c>
      <c r="Z619" s="36">
        <f t="shared" si="178"/>
        <v>5.1021180051346994E-8</v>
      </c>
      <c r="AA619" s="36">
        <f t="shared" si="178"/>
        <v>5.4042660055509577E-8</v>
      </c>
      <c r="AB619" s="36">
        <f t="shared" si="178"/>
        <v>5.7064140059672153E-8</v>
      </c>
      <c r="AC619" s="36">
        <f t="shared" si="178"/>
        <v>6.008562006383473E-8</v>
      </c>
      <c r="AD619" s="36">
        <f t="shared" si="178"/>
        <v>6.3107100067997293E-8</v>
      </c>
      <c r="AE619" s="36">
        <f t="shared" si="178"/>
        <v>6.6128580072159883E-8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2.9683252551905037E-3</v>
      </c>
      <c r="D624" s="28">
        <f t="shared" si="180"/>
        <v>5.3583408268201769E-5</v>
      </c>
      <c r="E624" s="28">
        <f t="shared" si="180"/>
        <v>4.2961331673313692E-4</v>
      </c>
      <c r="F624" s="28">
        <f t="shared" si="180"/>
        <v>0.19469000697523303</v>
      </c>
      <c r="G624" s="28">
        <f t="shared" si="180"/>
        <v>3.9447128724816602E-3</v>
      </c>
      <c r="H624" s="28">
        <f t="shared" si="180"/>
        <v>3.5054489486125638E-4</v>
      </c>
      <c r="I624" s="28">
        <f t="shared" si="180"/>
        <v>5.2816026687002961E-4</v>
      </c>
      <c r="J624" s="28">
        <f t="shared" si="180"/>
        <v>2.918589055298325E-3</v>
      </c>
      <c r="K624" s="28">
        <f t="shared" si="180"/>
        <v>1.1383018130551925E-4</v>
      </c>
      <c r="L624" s="28">
        <f t="shared" si="180"/>
        <v>1.2452814893372105E-3</v>
      </c>
      <c r="M624" s="28">
        <f t="shared" si="180"/>
        <v>2.1215568500090675E-4</v>
      </c>
      <c r="N624" s="28">
        <f t="shared" si="180"/>
        <v>1.8410086445651711E-4</v>
      </c>
      <c r="O624" s="28">
        <f t="shared" si="180"/>
        <v>1.1546257435510407E-3</v>
      </c>
      <c r="P624" s="28">
        <f t="shared" si="180"/>
        <v>5.0529061367657422E-4</v>
      </c>
      <c r="Q624" s="28">
        <f t="shared" si="180"/>
        <v>7.261543414141258E-5</v>
      </c>
      <c r="R624" s="28">
        <f t="shared" si="180"/>
        <v>8.0345977334503049E-2</v>
      </c>
      <c r="S624" s="28">
        <f t="shared" si="180"/>
        <v>1.0569124343731747E-3</v>
      </c>
      <c r="T624" s="28">
        <f t="shared" si="180"/>
        <v>2.0602370114145506E-4</v>
      </c>
      <c r="U624" s="28">
        <f t="shared" si="180"/>
        <v>1.2062044389690154E-3</v>
      </c>
      <c r="V624" s="28">
        <f t="shared" si="180"/>
        <v>1.7330917016742956E-4</v>
      </c>
      <c r="W624" s="28">
        <f t="shared" si="180"/>
        <v>2.3725144138777158E-5</v>
      </c>
      <c r="X624" s="28">
        <f t="shared" si="180"/>
        <v>4.663395853358011E-5</v>
      </c>
      <c r="Y624" s="28">
        <f t="shared" si="180"/>
        <v>6.5576293988359249E-2</v>
      </c>
      <c r="Z624" s="28">
        <f t="shared" si="180"/>
        <v>2.6999033805518048E-4</v>
      </c>
      <c r="AA624" s="28">
        <f t="shared" si="180"/>
        <v>1.5155077164594558E-5</v>
      </c>
      <c r="AB624" s="28">
        <f t="shared" si="180"/>
        <v>2.9680882763874244E-5</v>
      </c>
      <c r="AC624" s="28">
        <f t="shared" si="180"/>
        <v>1.4911244684827534E-3</v>
      </c>
      <c r="AD624" s="28">
        <f t="shared" si="180"/>
        <v>6.6067521234602466E-4</v>
      </c>
      <c r="AE624" s="28">
        <f t="shared" si="180"/>
        <v>8.2476654904836715E-5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2.7921521559905035E-3</v>
      </c>
      <c r="D625" s="37">
        <f t="shared" si="181"/>
        <v>9.8546546682017744E-6</v>
      </c>
      <c r="E625" s="37">
        <f t="shared" si="181"/>
        <v>4.2670654713313692E-4</v>
      </c>
      <c r="F625" s="37">
        <f t="shared" si="181"/>
        <v>0.19422407490163304</v>
      </c>
      <c r="G625" s="37">
        <f t="shared" si="181"/>
        <v>3.6626466516816603E-3</v>
      </c>
      <c r="H625" s="37">
        <f t="shared" si="181"/>
        <v>3.3954136526125636E-4</v>
      </c>
      <c r="I625" s="37">
        <f t="shared" si="181"/>
        <v>1.6424424447002961E-4</v>
      </c>
      <c r="J625" s="37">
        <f t="shared" si="181"/>
        <v>2.913692896898325E-3</v>
      </c>
      <c r="K625" s="37">
        <f t="shared" si="181"/>
        <v>1.0675875890551925E-4</v>
      </c>
      <c r="L625" s="37">
        <f t="shared" si="181"/>
        <v>1.1661341357372104E-3</v>
      </c>
      <c r="M625" s="37">
        <f t="shared" si="181"/>
        <v>1.4847679700090674E-4</v>
      </c>
      <c r="N625" s="37">
        <f t="shared" si="181"/>
        <v>1.7555100845651712E-4</v>
      </c>
      <c r="O625" s="37">
        <f t="shared" si="181"/>
        <v>1.1122620235510406E-3</v>
      </c>
      <c r="P625" s="37">
        <f t="shared" si="181"/>
        <v>4.914287992765742E-4</v>
      </c>
      <c r="Q625" s="37">
        <f t="shared" si="181"/>
        <v>6.7846082141412582E-5</v>
      </c>
      <c r="R625" s="37">
        <f t="shared" si="181"/>
        <v>7.4985779582503048E-2</v>
      </c>
      <c r="S625" s="37">
        <f t="shared" si="181"/>
        <v>9.6904104237317465E-4</v>
      </c>
      <c r="T625" s="37">
        <f t="shared" si="181"/>
        <v>1.9479367394145507E-4</v>
      </c>
      <c r="U625" s="37">
        <f t="shared" si="181"/>
        <v>1.0849974789690154E-3</v>
      </c>
      <c r="V625" s="37">
        <f t="shared" si="181"/>
        <v>1.4032237016742958E-4</v>
      </c>
      <c r="W625" s="37">
        <f t="shared" si="181"/>
        <v>2.1768414538777158E-5</v>
      </c>
      <c r="X625" s="37">
        <f t="shared" si="181"/>
        <v>2.966054893358011E-5</v>
      </c>
      <c r="Y625" s="37">
        <f t="shared" si="181"/>
        <v>5.9185881629959254E-2</v>
      </c>
      <c r="Z625" s="37">
        <f t="shared" si="181"/>
        <v>1.554227212551805E-4</v>
      </c>
      <c r="AA625" s="37">
        <f t="shared" si="181"/>
        <v>1.4830299564594558E-5</v>
      </c>
      <c r="AB625" s="37">
        <f t="shared" si="181"/>
        <v>2.8885006283874244E-5</v>
      </c>
      <c r="AC625" s="37">
        <f t="shared" si="181"/>
        <v>1.4724729404827534E-3</v>
      </c>
      <c r="AD625" s="37">
        <f t="shared" si="181"/>
        <v>6.4920007079402467E-4</v>
      </c>
      <c r="AE625" s="37">
        <f t="shared" si="181"/>
        <v>4.1339166904836718E-5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0</v>
      </c>
      <c r="D626" s="37">
        <f t="shared" si="182"/>
        <v>0</v>
      </c>
      <c r="E626" s="37">
        <f t="shared" si="182"/>
        <v>0</v>
      </c>
      <c r="F626" s="37">
        <f t="shared" si="182"/>
        <v>0</v>
      </c>
      <c r="G626" s="37">
        <f t="shared" si="182"/>
        <v>0</v>
      </c>
      <c r="H626" s="37">
        <f t="shared" si="182"/>
        <v>0</v>
      </c>
      <c r="I626" s="37">
        <f t="shared" si="182"/>
        <v>0</v>
      </c>
      <c r="J626" s="37">
        <f t="shared" si="182"/>
        <v>0</v>
      </c>
      <c r="K626" s="37">
        <f t="shared" si="182"/>
        <v>0</v>
      </c>
      <c r="L626" s="37">
        <f t="shared" si="182"/>
        <v>0</v>
      </c>
      <c r="M626" s="37">
        <f t="shared" si="182"/>
        <v>0</v>
      </c>
      <c r="N626" s="37">
        <f t="shared" si="182"/>
        <v>0</v>
      </c>
      <c r="O626" s="37">
        <f t="shared" si="182"/>
        <v>0</v>
      </c>
      <c r="P626" s="37">
        <f t="shared" si="182"/>
        <v>0</v>
      </c>
      <c r="Q626" s="37">
        <f t="shared" si="182"/>
        <v>0</v>
      </c>
      <c r="R626" s="37">
        <f t="shared" si="182"/>
        <v>0</v>
      </c>
      <c r="S626" s="37">
        <f t="shared" si="182"/>
        <v>0</v>
      </c>
      <c r="T626" s="37">
        <f t="shared" si="182"/>
        <v>0</v>
      </c>
      <c r="U626" s="37">
        <f t="shared" si="182"/>
        <v>0</v>
      </c>
      <c r="V626" s="37">
        <f t="shared" si="182"/>
        <v>0</v>
      </c>
      <c r="W626" s="37">
        <f t="shared" si="182"/>
        <v>0</v>
      </c>
      <c r="X626" s="37">
        <f t="shared" si="182"/>
        <v>0</v>
      </c>
      <c r="Y626" s="37">
        <f t="shared" si="182"/>
        <v>0</v>
      </c>
      <c r="Z626" s="37">
        <f t="shared" si="182"/>
        <v>0</v>
      </c>
      <c r="AA626" s="37">
        <f t="shared" si="182"/>
        <v>0</v>
      </c>
      <c r="AB626" s="37">
        <f t="shared" si="182"/>
        <v>0</v>
      </c>
      <c r="AC626" s="37">
        <f t="shared" si="182"/>
        <v>0</v>
      </c>
      <c r="AD626" s="37">
        <f t="shared" si="182"/>
        <v>0</v>
      </c>
      <c r="AE626" s="37">
        <f t="shared" si="182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1.7617309919999998E-4</v>
      </c>
      <c r="D627" s="37">
        <f t="shared" si="183"/>
        <v>4.3728753599999995E-5</v>
      </c>
      <c r="E627" s="37">
        <f t="shared" si="183"/>
        <v>2.9067695999999997E-6</v>
      </c>
      <c r="F627" s="37">
        <f t="shared" si="183"/>
        <v>4.6593207360000002E-4</v>
      </c>
      <c r="G627" s="37">
        <f t="shared" si="183"/>
        <v>2.8206622079999995E-4</v>
      </c>
      <c r="H627" s="37">
        <f t="shared" si="183"/>
        <v>1.1003529599999998E-5</v>
      </c>
      <c r="I627" s="37">
        <f t="shared" si="183"/>
        <v>3.6391602239999998E-4</v>
      </c>
      <c r="J627" s="37">
        <f t="shared" si="183"/>
        <v>4.8961583999999997E-6</v>
      </c>
      <c r="K627" s="37">
        <f t="shared" si="183"/>
        <v>7.0714224000000005E-6</v>
      </c>
      <c r="L627" s="37">
        <f t="shared" si="183"/>
        <v>7.9147353599999995E-5</v>
      </c>
      <c r="M627" s="37">
        <f t="shared" si="183"/>
        <v>6.3678887999999998E-5</v>
      </c>
      <c r="N627" s="37">
        <f t="shared" si="183"/>
        <v>8.5498559999999989E-6</v>
      </c>
      <c r="O627" s="37">
        <f t="shared" si="183"/>
        <v>4.2363719999999997E-5</v>
      </c>
      <c r="P627" s="37">
        <f t="shared" si="183"/>
        <v>1.3861814399999998E-5</v>
      </c>
      <c r="Q627" s="37">
        <f t="shared" si="183"/>
        <v>4.769352E-6</v>
      </c>
      <c r="R627" s="37">
        <f t="shared" si="183"/>
        <v>5.3601977519999993E-3</v>
      </c>
      <c r="S627" s="37">
        <f t="shared" si="183"/>
        <v>8.7871391999999978E-5</v>
      </c>
      <c r="T627" s="37">
        <f t="shared" si="183"/>
        <v>1.12300272E-5</v>
      </c>
      <c r="U627" s="37">
        <f t="shared" si="183"/>
        <v>1.2120695999999996E-4</v>
      </c>
      <c r="V627" s="37">
        <f t="shared" si="183"/>
        <v>3.2986799999999994E-5</v>
      </c>
      <c r="W627" s="37">
        <f t="shared" si="183"/>
        <v>1.9567296000000001E-6</v>
      </c>
      <c r="X627" s="37">
        <f t="shared" si="183"/>
        <v>1.69734096E-5</v>
      </c>
      <c r="Y627" s="37">
        <f t="shared" si="183"/>
        <v>6.3904123583999987E-3</v>
      </c>
      <c r="Z627" s="37">
        <f t="shared" si="183"/>
        <v>1.1456761679999999E-4</v>
      </c>
      <c r="AA627" s="37">
        <f t="shared" si="183"/>
        <v>3.247776E-7</v>
      </c>
      <c r="AB627" s="37">
        <f t="shared" si="183"/>
        <v>7.9587647999999989E-7</v>
      </c>
      <c r="AC627" s="37">
        <f t="shared" si="183"/>
        <v>1.8651527999999999E-5</v>
      </c>
      <c r="AD627" s="37">
        <f t="shared" si="183"/>
        <v>1.1475141552E-5</v>
      </c>
      <c r="AE627" s="37">
        <f t="shared" si="183"/>
        <v>4.1137487999999991E-5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4.6674419956270639E-3</v>
      </c>
      <c r="D633" s="28">
        <f t="shared" si="187"/>
        <v>5.0055278189815224E-3</v>
      </c>
      <c r="E633" s="28">
        <f t="shared" si="187"/>
        <v>5.614335345223832E-3</v>
      </c>
      <c r="F633" s="28">
        <f t="shared" si="187"/>
        <v>5.3443912470192657E-3</v>
      </c>
      <c r="G633" s="28">
        <f t="shared" si="187"/>
        <v>4.9805387851653126E-3</v>
      </c>
      <c r="H633" s="28">
        <f t="shared" si="187"/>
        <v>5.1246879937476642E-3</v>
      </c>
      <c r="I633" s="28">
        <f t="shared" si="187"/>
        <v>5.1579399796579653E-3</v>
      </c>
      <c r="J633" s="28">
        <f t="shared" si="187"/>
        <v>4.7806389750881936E-3</v>
      </c>
      <c r="K633" s="28">
        <f t="shared" si="187"/>
        <v>4.4275339075366162E-3</v>
      </c>
      <c r="L633" s="28">
        <f t="shared" si="187"/>
        <v>4.3832831478457972E-3</v>
      </c>
      <c r="M633" s="28">
        <f t="shared" si="187"/>
        <v>4.3839332892600105E-3</v>
      </c>
      <c r="N633" s="28">
        <f t="shared" si="187"/>
        <v>2.8453190804263147E-3</v>
      </c>
      <c r="O633" s="28">
        <f t="shared" si="187"/>
        <v>2.3662694547699889E-3</v>
      </c>
      <c r="P633" s="28">
        <f t="shared" si="187"/>
        <v>2.432416496616342E-3</v>
      </c>
      <c r="Q633" s="28">
        <f t="shared" si="187"/>
        <v>5.4680918408874209E-3</v>
      </c>
      <c r="R633" s="28">
        <f t="shared" si="187"/>
        <v>4.5710800079884996E-3</v>
      </c>
      <c r="S633" s="28">
        <f t="shared" si="187"/>
        <v>4.470459073182451E-3</v>
      </c>
      <c r="T633" s="28">
        <f t="shared" si="187"/>
        <v>4.2978924524890829E-3</v>
      </c>
      <c r="U633" s="28">
        <f t="shared" si="187"/>
        <v>4.3042587473218971E-3</v>
      </c>
      <c r="V633" s="28">
        <f t="shared" si="187"/>
        <v>4.4068098694291617E-3</v>
      </c>
      <c r="W633" s="28">
        <f t="shared" si="187"/>
        <v>4.2278338500561464E-3</v>
      </c>
      <c r="X633" s="28">
        <f t="shared" si="187"/>
        <v>4.1575419271907711E-3</v>
      </c>
      <c r="Y633" s="28">
        <f t="shared" si="187"/>
        <v>4.0252571842102503E-3</v>
      </c>
      <c r="Z633" s="28">
        <f t="shared" si="187"/>
        <v>4.1205180257796676E-3</v>
      </c>
      <c r="AA633" s="28">
        <f t="shared" si="187"/>
        <v>4.1837927655436992E-3</v>
      </c>
      <c r="AB633" s="28">
        <f t="shared" si="187"/>
        <v>3.8865381176225989E-3</v>
      </c>
      <c r="AC633" s="28">
        <f t="shared" si="187"/>
        <v>3.8663978384933565E-3</v>
      </c>
      <c r="AD633" s="28">
        <f t="shared" si="187"/>
        <v>4.2149522772860111E-3</v>
      </c>
      <c r="AE633" s="28">
        <f t="shared" si="187"/>
        <v>4.1927085001987451E-3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0</v>
      </c>
      <c r="W635" s="37">
        <f t="shared" si="189"/>
        <v>0</v>
      </c>
      <c r="X635" s="37">
        <f t="shared" si="189"/>
        <v>0</v>
      </c>
      <c r="Y635" s="37">
        <f t="shared" si="189"/>
        <v>0</v>
      </c>
      <c r="Z635" s="37">
        <f t="shared" si="189"/>
        <v>0</v>
      </c>
      <c r="AA635" s="37">
        <f t="shared" si="189"/>
        <v>0</v>
      </c>
      <c r="AB635" s="37">
        <f t="shared" si="189"/>
        <v>0</v>
      </c>
      <c r="AC635" s="37">
        <f t="shared" si="189"/>
        <v>0</v>
      </c>
      <c r="AD635" s="37">
        <f t="shared" si="189"/>
        <v>0</v>
      </c>
      <c r="AE635" s="37">
        <f t="shared" si="189"/>
        <v>0</v>
      </c>
    </row>
    <row r="636" spans="1:31" x14ac:dyDescent="0.2">
      <c r="A636" s="9" t="s">
        <v>730</v>
      </c>
      <c r="B636" s="4" t="s">
        <v>731</v>
      </c>
      <c r="C636" s="37">
        <f t="shared" si="188"/>
        <v>2.7556439791117835E-4</v>
      </c>
      <c r="D636" s="37">
        <f t="shared" si="189"/>
        <v>2.7818476875959906E-4</v>
      </c>
      <c r="E636" s="37">
        <f t="shared" si="189"/>
        <v>2.670713736238535E-4</v>
      </c>
      <c r="F636" s="37">
        <f t="shared" si="189"/>
        <v>2.6954784287548086E-4</v>
      </c>
      <c r="G636" s="37">
        <f t="shared" si="189"/>
        <v>2.7003502573929265E-4</v>
      </c>
      <c r="H636" s="37">
        <f t="shared" si="189"/>
        <v>2.7460194421111383E-4</v>
      </c>
      <c r="I636" s="37">
        <f t="shared" si="189"/>
        <v>2.7478777048698777E-4</v>
      </c>
      <c r="J636" s="37">
        <f t="shared" si="189"/>
        <v>2.7540541659779131E-4</v>
      </c>
      <c r="K636" s="37">
        <f t="shared" si="189"/>
        <v>2.7220803379449397E-4</v>
      </c>
      <c r="L636" s="37">
        <f t="shared" si="189"/>
        <v>2.6339557681928215E-4</v>
      </c>
      <c r="M636" s="37">
        <f t="shared" si="189"/>
        <v>2.609274270853264E-4</v>
      </c>
      <c r="N636" s="37">
        <f t="shared" si="189"/>
        <v>2.5826378132239264E-4</v>
      </c>
      <c r="O636" s="37">
        <f t="shared" si="189"/>
        <v>2.5344162211529572E-4</v>
      </c>
      <c r="P636" s="37">
        <f t="shared" si="189"/>
        <v>2.5451085309428825E-4</v>
      </c>
      <c r="Q636" s="37">
        <f t="shared" si="189"/>
        <v>2.5809156485216787E-4</v>
      </c>
      <c r="R636" s="37">
        <f t="shared" si="189"/>
        <v>1.9430143797013501E-4</v>
      </c>
      <c r="S636" s="37">
        <f t="shared" si="189"/>
        <v>2.0121926640651906E-4</v>
      </c>
      <c r="T636" s="37">
        <f t="shared" si="189"/>
        <v>2.1146128667885318E-4</v>
      </c>
      <c r="U636" s="37">
        <f t="shared" si="189"/>
        <v>2.0642691397616076E-4</v>
      </c>
      <c r="V636" s="37">
        <f t="shared" si="189"/>
        <v>2.54480564322083E-4</v>
      </c>
      <c r="W636" s="37">
        <f t="shared" si="189"/>
        <v>2.8288942590579878E-4</v>
      </c>
      <c r="X636" s="37">
        <f t="shared" si="189"/>
        <v>3.2086271233756512E-4</v>
      </c>
      <c r="Y636" s="37">
        <f t="shared" si="189"/>
        <v>2.8520918217765889E-4</v>
      </c>
      <c r="Z636" s="37">
        <f t="shared" si="189"/>
        <v>3.4779152646804924E-4</v>
      </c>
      <c r="AA636" s="37">
        <f t="shared" si="189"/>
        <v>4.7455478199248457E-4</v>
      </c>
      <c r="AB636" s="37">
        <f t="shared" si="189"/>
        <v>2.2183684899166757E-4</v>
      </c>
      <c r="AC636" s="37">
        <f t="shared" si="189"/>
        <v>2.6728961260791018E-4</v>
      </c>
      <c r="AD636" s="37">
        <f t="shared" si="189"/>
        <v>4.9629118811927151E-4</v>
      </c>
      <c r="AE636" s="37">
        <f t="shared" si="189"/>
        <v>3.1549835239384413E-4</v>
      </c>
    </row>
    <row r="637" spans="1:31" x14ac:dyDescent="0.2">
      <c r="A637" s="9" t="s">
        <v>736</v>
      </c>
      <c r="B637" s="4" t="s">
        <v>737</v>
      </c>
      <c r="C637" s="37">
        <f>+C580</f>
        <v>4.3918775977158852E-3</v>
      </c>
      <c r="D637" s="37">
        <f t="shared" ref="D637:AE637" si="190">+D580</f>
        <v>4.7273430502219231E-3</v>
      </c>
      <c r="E637" s="37">
        <f t="shared" si="190"/>
        <v>5.3472639715999781E-3</v>
      </c>
      <c r="F637" s="37">
        <f t="shared" si="190"/>
        <v>5.0748434041437852E-3</v>
      </c>
      <c r="G637" s="37">
        <f t="shared" si="190"/>
        <v>4.7105037594260199E-3</v>
      </c>
      <c r="H637" s="37">
        <f t="shared" si="190"/>
        <v>4.8500860495365502E-3</v>
      </c>
      <c r="I637" s="37">
        <f t="shared" si="190"/>
        <v>4.8831522091709774E-3</v>
      </c>
      <c r="J637" s="37">
        <f t="shared" si="190"/>
        <v>4.5052335584904023E-3</v>
      </c>
      <c r="K637" s="37">
        <f t="shared" si="190"/>
        <v>4.1553258737421226E-3</v>
      </c>
      <c r="L637" s="37">
        <f t="shared" si="190"/>
        <v>4.1198875710265152E-3</v>
      </c>
      <c r="M637" s="37">
        <f t="shared" si="190"/>
        <v>4.123005862174684E-3</v>
      </c>
      <c r="N637" s="37">
        <f t="shared" si="190"/>
        <v>2.5870552991039222E-3</v>
      </c>
      <c r="O637" s="37">
        <f t="shared" si="190"/>
        <v>2.1128278326546933E-3</v>
      </c>
      <c r="P637" s="37">
        <f t="shared" si="190"/>
        <v>2.1779056435220537E-3</v>
      </c>
      <c r="Q637" s="37">
        <f t="shared" si="190"/>
        <v>5.210000276035253E-3</v>
      </c>
      <c r="R637" s="37">
        <f t="shared" si="190"/>
        <v>4.3767785700183645E-3</v>
      </c>
      <c r="S637" s="37">
        <f t="shared" si="190"/>
        <v>4.2692398067759318E-3</v>
      </c>
      <c r="T637" s="37">
        <f t="shared" si="190"/>
        <v>4.0864311658102299E-3</v>
      </c>
      <c r="U637" s="37">
        <f t="shared" si="190"/>
        <v>4.0978318333457367E-3</v>
      </c>
      <c r="V637" s="37">
        <f t="shared" si="190"/>
        <v>4.1523293051070791E-3</v>
      </c>
      <c r="W637" s="37">
        <f t="shared" si="190"/>
        <v>3.9449444241503474E-3</v>
      </c>
      <c r="X637" s="37">
        <f t="shared" si="190"/>
        <v>3.8366792148532064E-3</v>
      </c>
      <c r="Y637" s="37">
        <f t="shared" si="190"/>
        <v>3.7400480020325917E-3</v>
      </c>
      <c r="Z637" s="37">
        <f t="shared" si="190"/>
        <v>3.7727264993116182E-3</v>
      </c>
      <c r="AA637" s="37">
        <f t="shared" si="190"/>
        <v>3.7092379835512142E-3</v>
      </c>
      <c r="AB637" s="37">
        <f t="shared" si="190"/>
        <v>3.6647012686309311E-3</v>
      </c>
      <c r="AC637" s="37">
        <f t="shared" si="190"/>
        <v>3.5991082258854464E-3</v>
      </c>
      <c r="AD637" s="37">
        <f t="shared" si="190"/>
        <v>3.7186610891667398E-3</v>
      </c>
      <c r="AE637" s="37">
        <f t="shared" si="190"/>
        <v>3.877210147804901E-3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0.58111759536958751</v>
      </c>
      <c r="D656" s="28">
        <f t="shared" si="195"/>
        <v>0.5742823887754418</v>
      </c>
      <c r="E656" s="28">
        <f t="shared" si="195"/>
        <v>0.58061434538941858</v>
      </c>
      <c r="F656" s="28">
        <f t="shared" si="195"/>
        <v>0.78574946803427115</v>
      </c>
      <c r="G656" s="28">
        <f t="shared" si="195"/>
        <v>0.60143057338699379</v>
      </c>
      <c r="H656" s="28">
        <f t="shared" si="195"/>
        <v>0.59847581338544287</v>
      </c>
      <c r="I656" s="28">
        <f t="shared" si="195"/>
        <v>0.5689534937033357</v>
      </c>
      <c r="J656" s="28">
        <f t="shared" si="195"/>
        <v>0.59078601500932526</v>
      </c>
      <c r="K656" s="28">
        <f t="shared" si="195"/>
        <v>0.58699190482667352</v>
      </c>
      <c r="L656" s="28">
        <f t="shared" si="195"/>
        <v>0.58916307959879588</v>
      </c>
      <c r="M656" s="28">
        <f t="shared" si="195"/>
        <v>0.58615707629502101</v>
      </c>
      <c r="N656" s="28">
        <f t="shared" si="195"/>
        <v>0.58626757542931529</v>
      </c>
      <c r="O656" s="28">
        <f t="shared" si="195"/>
        <v>0.58945652969947859</v>
      </c>
      <c r="P656" s="28">
        <f t="shared" si="195"/>
        <v>0.58713255851363966</v>
      </c>
      <c r="Q656" s="28">
        <f t="shared" si="195"/>
        <v>0.59568842990863757</v>
      </c>
      <c r="R656" s="28">
        <f t="shared" si="195"/>
        <v>0.6757689487785602</v>
      </c>
      <c r="S656" s="28">
        <f t="shared" si="195"/>
        <v>0.59810411952411968</v>
      </c>
      <c r="T656" s="28">
        <f t="shared" si="195"/>
        <v>0.59836068217934024</v>
      </c>
      <c r="U656" s="28">
        <f t="shared" si="195"/>
        <v>0.57827199999315326</v>
      </c>
      <c r="V656" s="28">
        <f t="shared" si="195"/>
        <v>0.55550082127803602</v>
      </c>
      <c r="W656" s="28">
        <f t="shared" si="195"/>
        <v>0.53068551828856725</v>
      </c>
      <c r="X656" s="28">
        <f t="shared" si="195"/>
        <v>0.51247487803835001</v>
      </c>
      <c r="Y656" s="28">
        <f t="shared" si="195"/>
        <v>0.57132085737750404</v>
      </c>
      <c r="Z656" s="28">
        <f t="shared" si="195"/>
        <v>0.50539531820934991</v>
      </c>
      <c r="AA656" s="28">
        <f t="shared" si="195"/>
        <v>0.48825199008728942</v>
      </c>
      <c r="AB656" s="28">
        <f t="shared" si="195"/>
        <v>0.47251730285904231</v>
      </c>
      <c r="AC656" s="28">
        <f t="shared" si="195"/>
        <v>0.46580400163787178</v>
      </c>
      <c r="AD656" s="28">
        <f t="shared" si="195"/>
        <v>0.45550964503950347</v>
      </c>
      <c r="AE656" s="28">
        <f t="shared" si="195"/>
        <v>0.44760263378234694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3.2259823726547787E-2</v>
      </c>
      <c r="D657" s="28">
        <f t="shared" si="196"/>
        <v>3.3527560780216278E-2</v>
      </c>
      <c r="E657" s="28">
        <f t="shared" si="196"/>
        <v>3.3152873561747426E-2</v>
      </c>
      <c r="F657" s="28">
        <f t="shared" si="196"/>
        <v>3.4453852170968961E-2</v>
      </c>
      <c r="G657" s="28">
        <f t="shared" si="196"/>
        <v>3.4515622454848197E-2</v>
      </c>
      <c r="H657" s="28">
        <f t="shared" si="196"/>
        <v>3.6969608710155595E-2</v>
      </c>
      <c r="I657" s="28">
        <f t="shared" si="196"/>
        <v>3.8213332010680209E-2</v>
      </c>
      <c r="J657" s="28">
        <f t="shared" si="196"/>
        <v>3.9421992520641734E-2</v>
      </c>
      <c r="K657" s="28">
        <f t="shared" si="196"/>
        <v>3.8663266469013698E-2</v>
      </c>
      <c r="L657" s="28">
        <f t="shared" si="196"/>
        <v>3.7646056936568771E-2</v>
      </c>
      <c r="M657" s="28">
        <f t="shared" si="196"/>
        <v>3.7552672549623391E-2</v>
      </c>
      <c r="N657" s="28">
        <f t="shared" si="196"/>
        <v>3.7510906868271514E-2</v>
      </c>
      <c r="O657" s="28">
        <f t="shared" si="196"/>
        <v>3.8126276533491994E-2</v>
      </c>
      <c r="P657" s="28">
        <f t="shared" si="196"/>
        <v>3.8462080337503063E-2</v>
      </c>
      <c r="Q657" s="28">
        <f t="shared" si="196"/>
        <v>3.9572625708636587E-2</v>
      </c>
      <c r="R657" s="28">
        <f t="shared" si="196"/>
        <v>4.2581344481819959E-2</v>
      </c>
      <c r="S657" s="28">
        <f t="shared" si="196"/>
        <v>4.2440321345636148E-2</v>
      </c>
      <c r="T657" s="28">
        <f t="shared" si="196"/>
        <v>4.0464717363399072E-2</v>
      </c>
      <c r="U657" s="28">
        <f t="shared" si="196"/>
        <v>4.0045296345459717E-2</v>
      </c>
      <c r="V657" s="28">
        <f t="shared" si="196"/>
        <v>3.9909269924734973E-2</v>
      </c>
      <c r="W657" s="28">
        <f t="shared" si="196"/>
        <v>3.839130106257399E-2</v>
      </c>
      <c r="X657" s="28">
        <f t="shared" si="196"/>
        <v>4.002417332795128E-2</v>
      </c>
      <c r="Y657" s="28">
        <f t="shared" si="196"/>
        <v>4.0468646064607455E-2</v>
      </c>
      <c r="Z657" s="28">
        <f t="shared" si="196"/>
        <v>4.2323330373021266E-2</v>
      </c>
      <c r="AA657" s="28">
        <f t="shared" si="196"/>
        <v>4.0430737557511122E-2</v>
      </c>
      <c r="AB657" s="28">
        <f t="shared" si="196"/>
        <v>4.108912572196393E-2</v>
      </c>
      <c r="AC657" s="28">
        <f t="shared" si="196"/>
        <v>4.2709033905027165E-2</v>
      </c>
      <c r="AD657" s="28">
        <f t="shared" si="196"/>
        <v>4.2159389936776294E-2</v>
      </c>
      <c r="AE657" s="28">
        <f t="shared" si="196"/>
        <v>4.4077176760622366E-2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2.0830083725019849E-5</v>
      </c>
      <c r="D658" s="28">
        <f t="shared" si="197"/>
        <v>2.0830083725019853E-5</v>
      </c>
      <c r="E658" s="28">
        <f t="shared" si="197"/>
        <v>2.0830083725019849E-5</v>
      </c>
      <c r="F658" s="28">
        <f t="shared" si="197"/>
        <v>2.0830083725019843E-5</v>
      </c>
      <c r="G658" s="28">
        <f t="shared" si="197"/>
        <v>2.0830083725019846E-5</v>
      </c>
      <c r="H658" s="28">
        <f t="shared" si="197"/>
        <v>2.0830083725019843E-5</v>
      </c>
      <c r="I658" s="28">
        <f t="shared" si="197"/>
        <v>2.0830083725019843E-5</v>
      </c>
      <c r="J658" s="28">
        <f t="shared" si="197"/>
        <v>2.0830083725019839E-5</v>
      </c>
      <c r="K658" s="28">
        <f t="shared" si="197"/>
        <v>2.0830083725019843E-5</v>
      </c>
      <c r="L658" s="28">
        <f t="shared" si="197"/>
        <v>2.0830083725019843E-5</v>
      </c>
      <c r="M658" s="28">
        <f t="shared" si="197"/>
        <v>2.0830083725019843E-5</v>
      </c>
      <c r="N658" s="28">
        <f t="shared" si="197"/>
        <v>2.0830083725019843E-5</v>
      </c>
      <c r="O658" s="28">
        <f t="shared" si="197"/>
        <v>2.0830083725019843E-5</v>
      </c>
      <c r="P658" s="28">
        <f t="shared" si="197"/>
        <v>2.0727945330282729E-5</v>
      </c>
      <c r="Q658" s="28">
        <f t="shared" si="197"/>
        <v>2.0629942763649078E-5</v>
      </c>
      <c r="R658" s="28">
        <f t="shared" si="197"/>
        <v>2.0546580912173839E-5</v>
      </c>
      <c r="S658" s="28">
        <f t="shared" si="197"/>
        <v>2.0474041844701936E-5</v>
      </c>
      <c r="T658" s="28">
        <f t="shared" si="197"/>
        <v>2.0404548230205183E-5</v>
      </c>
      <c r="U658" s="28">
        <f t="shared" si="197"/>
        <v>2.0346783946733668E-5</v>
      </c>
      <c r="V658" s="28">
        <f t="shared" si="197"/>
        <v>2.0290741164140285E-5</v>
      </c>
      <c r="W658" s="28">
        <f t="shared" si="197"/>
        <v>2.0239231086592953E-5</v>
      </c>
      <c r="X658" s="28">
        <f t="shared" si="197"/>
        <v>2.0193599764763703E-5</v>
      </c>
      <c r="Y658" s="28">
        <f t="shared" si="197"/>
        <v>1.6810772436356302E-5</v>
      </c>
      <c r="Z658" s="28">
        <f t="shared" si="197"/>
        <v>1.344559462296921E-5</v>
      </c>
      <c r="AA658" s="28">
        <f t="shared" si="197"/>
        <v>1.4272008581695353E-5</v>
      </c>
      <c r="AB658" s="28">
        <f t="shared" si="197"/>
        <v>1.5102723206226422E-5</v>
      </c>
      <c r="AC658" s="28">
        <f t="shared" si="197"/>
        <v>1.2201433559086174E-5</v>
      </c>
      <c r="AD658" s="28">
        <f t="shared" si="197"/>
        <v>9.9214238428133722E-6</v>
      </c>
      <c r="AE658" s="28">
        <f t="shared" si="197"/>
        <v>7.6472960322802354E-6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0.54120117430849712</v>
      </c>
      <c r="D659" s="28">
        <f t="shared" si="198"/>
        <v>0.53567488668425067</v>
      </c>
      <c r="E659" s="28">
        <f t="shared" si="198"/>
        <v>0.54139669308198912</v>
      </c>
      <c r="F659" s="28">
        <f t="shared" si="198"/>
        <v>0.55124038755732496</v>
      </c>
      <c r="G659" s="28">
        <f t="shared" si="198"/>
        <v>0.5579688691907736</v>
      </c>
      <c r="H659" s="28">
        <f t="shared" si="198"/>
        <v>0.55601014170295326</v>
      </c>
      <c r="I659" s="28">
        <f t="shared" si="198"/>
        <v>0.52503323136240243</v>
      </c>
      <c r="J659" s="28">
        <f t="shared" si="198"/>
        <v>0.54364396437457208</v>
      </c>
      <c r="K659" s="28">
        <f t="shared" si="198"/>
        <v>0.54376644418509268</v>
      </c>
      <c r="L659" s="28">
        <f t="shared" si="198"/>
        <v>0.54586762794131916</v>
      </c>
      <c r="M659" s="28">
        <f t="shared" si="198"/>
        <v>0.54398748468741176</v>
      </c>
      <c r="N659" s="28">
        <f t="shared" si="198"/>
        <v>0.54570641853243596</v>
      </c>
      <c r="O659" s="28">
        <f t="shared" si="198"/>
        <v>0.5477885278839405</v>
      </c>
      <c r="P659" s="28">
        <f t="shared" si="198"/>
        <v>0.54571204312051347</v>
      </c>
      <c r="Q659" s="28">
        <f t="shared" si="198"/>
        <v>0.55055446698220856</v>
      </c>
      <c r="R659" s="28">
        <f t="shared" si="198"/>
        <v>0.54825000037333649</v>
      </c>
      <c r="S659" s="28">
        <f t="shared" si="198"/>
        <v>0.55011595262908319</v>
      </c>
      <c r="T659" s="28">
        <f t="shared" si="198"/>
        <v>0.55337164411408046</v>
      </c>
      <c r="U659" s="28">
        <f t="shared" si="198"/>
        <v>0.53269589367745596</v>
      </c>
      <c r="V659" s="28">
        <f t="shared" si="198"/>
        <v>0.51099114157254022</v>
      </c>
      <c r="W659" s="28">
        <f t="shared" si="198"/>
        <v>0.4880224190007118</v>
      </c>
      <c r="X659" s="28">
        <f t="shared" si="198"/>
        <v>0.4682263352249097</v>
      </c>
      <c r="Y659" s="28">
        <f t="shared" si="198"/>
        <v>0.46123384936789069</v>
      </c>
      <c r="Z659" s="28">
        <f t="shared" si="198"/>
        <v>0.45866803387787092</v>
      </c>
      <c r="AA659" s="28">
        <f t="shared" si="198"/>
        <v>0.44360803267848831</v>
      </c>
      <c r="AB659" s="28">
        <f t="shared" si="198"/>
        <v>0.4274968554134857</v>
      </c>
      <c r="AC659" s="28">
        <f t="shared" si="198"/>
        <v>0.41772524399230943</v>
      </c>
      <c r="AD659" s="28">
        <f t="shared" si="198"/>
        <v>0.40846470618925229</v>
      </c>
      <c r="AE659" s="28">
        <f t="shared" si="198"/>
        <v>0.39924262457058868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2.9683252551905037E-3</v>
      </c>
      <c r="D660" s="28">
        <f t="shared" si="199"/>
        <v>5.3583408268201769E-5</v>
      </c>
      <c r="E660" s="28">
        <f t="shared" si="199"/>
        <v>4.2961331673313692E-4</v>
      </c>
      <c r="F660" s="28">
        <f t="shared" si="199"/>
        <v>0.19469000697523303</v>
      </c>
      <c r="G660" s="28">
        <f t="shared" si="199"/>
        <v>3.9447128724816602E-3</v>
      </c>
      <c r="H660" s="28">
        <f t="shared" si="199"/>
        <v>3.5054489486125638E-4</v>
      </c>
      <c r="I660" s="28">
        <f t="shared" si="199"/>
        <v>5.2816026687002961E-4</v>
      </c>
      <c r="J660" s="28">
        <f t="shared" si="199"/>
        <v>2.918589055298325E-3</v>
      </c>
      <c r="K660" s="28">
        <f t="shared" si="199"/>
        <v>1.1383018130551925E-4</v>
      </c>
      <c r="L660" s="28">
        <f t="shared" si="199"/>
        <v>1.2452814893372105E-3</v>
      </c>
      <c r="M660" s="28">
        <f t="shared" si="199"/>
        <v>2.1215568500090675E-4</v>
      </c>
      <c r="N660" s="28">
        <f t="shared" si="199"/>
        <v>1.8410086445651711E-4</v>
      </c>
      <c r="O660" s="28">
        <f t="shared" si="199"/>
        <v>1.1546257435510407E-3</v>
      </c>
      <c r="P660" s="28">
        <f t="shared" si="199"/>
        <v>5.0529061367657422E-4</v>
      </c>
      <c r="Q660" s="28">
        <f t="shared" si="199"/>
        <v>7.261543414141258E-5</v>
      </c>
      <c r="R660" s="28">
        <f t="shared" si="199"/>
        <v>8.0345977334503049E-2</v>
      </c>
      <c r="S660" s="28">
        <f t="shared" si="199"/>
        <v>1.0569124343731747E-3</v>
      </c>
      <c r="T660" s="28">
        <f t="shared" si="199"/>
        <v>2.0602370114145506E-4</v>
      </c>
      <c r="U660" s="28">
        <f t="shared" si="199"/>
        <v>1.2062044389690154E-3</v>
      </c>
      <c r="V660" s="28">
        <f t="shared" si="199"/>
        <v>1.7330917016742956E-4</v>
      </c>
      <c r="W660" s="28">
        <f t="shared" si="199"/>
        <v>2.3725144138777158E-5</v>
      </c>
      <c r="X660" s="28">
        <f t="shared" si="199"/>
        <v>4.663395853358011E-5</v>
      </c>
      <c r="Y660" s="28">
        <f t="shared" si="199"/>
        <v>6.5576293988359249E-2</v>
      </c>
      <c r="Z660" s="28">
        <f t="shared" si="199"/>
        <v>2.6999033805518048E-4</v>
      </c>
      <c r="AA660" s="28">
        <f t="shared" si="199"/>
        <v>1.5155077164594558E-5</v>
      </c>
      <c r="AB660" s="28">
        <f t="shared" si="199"/>
        <v>2.9680882763874244E-5</v>
      </c>
      <c r="AC660" s="28">
        <f t="shared" si="199"/>
        <v>1.4911244684827534E-3</v>
      </c>
      <c r="AD660" s="28">
        <f t="shared" si="199"/>
        <v>6.6067521234602466E-4</v>
      </c>
      <c r="AE660" s="28">
        <f t="shared" si="199"/>
        <v>8.2476654904836715E-5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4.6674419956270639E-3</v>
      </c>
      <c r="D661" s="28">
        <f t="shared" si="200"/>
        <v>5.0055278189815224E-3</v>
      </c>
      <c r="E661" s="28">
        <f t="shared" si="200"/>
        <v>5.614335345223832E-3</v>
      </c>
      <c r="F661" s="28">
        <f t="shared" si="200"/>
        <v>5.3443912470192657E-3</v>
      </c>
      <c r="G661" s="28">
        <f t="shared" si="200"/>
        <v>4.9805387851653126E-3</v>
      </c>
      <c r="H661" s="28">
        <f t="shared" si="200"/>
        <v>5.1246879937476642E-3</v>
      </c>
      <c r="I661" s="28">
        <f t="shared" si="200"/>
        <v>5.1579399796579653E-3</v>
      </c>
      <c r="J661" s="28">
        <f t="shared" si="200"/>
        <v>4.7806389750881936E-3</v>
      </c>
      <c r="K661" s="28">
        <f t="shared" si="200"/>
        <v>4.4275339075366162E-3</v>
      </c>
      <c r="L661" s="28">
        <f t="shared" si="200"/>
        <v>4.3832831478457972E-3</v>
      </c>
      <c r="M661" s="28">
        <f t="shared" si="200"/>
        <v>4.3839332892600105E-3</v>
      </c>
      <c r="N661" s="28">
        <f t="shared" si="200"/>
        <v>2.8453190804263147E-3</v>
      </c>
      <c r="O661" s="28">
        <f t="shared" si="200"/>
        <v>2.3662694547699889E-3</v>
      </c>
      <c r="P661" s="28">
        <f t="shared" si="200"/>
        <v>2.432416496616342E-3</v>
      </c>
      <c r="Q661" s="28">
        <f t="shared" si="200"/>
        <v>5.4680918408874209E-3</v>
      </c>
      <c r="R661" s="28">
        <f t="shared" si="200"/>
        <v>4.5710800079884996E-3</v>
      </c>
      <c r="S661" s="28">
        <f t="shared" si="200"/>
        <v>4.470459073182451E-3</v>
      </c>
      <c r="T661" s="28">
        <f t="shared" si="200"/>
        <v>4.2978924524890829E-3</v>
      </c>
      <c r="U661" s="28">
        <f t="shared" si="200"/>
        <v>4.3042587473218971E-3</v>
      </c>
      <c r="V661" s="28">
        <f t="shared" si="200"/>
        <v>4.4068098694291617E-3</v>
      </c>
      <c r="W661" s="28">
        <f t="shared" si="200"/>
        <v>4.2278338500561464E-3</v>
      </c>
      <c r="X661" s="28">
        <f t="shared" si="200"/>
        <v>4.1575419271907711E-3</v>
      </c>
      <c r="Y661" s="28">
        <f t="shared" si="200"/>
        <v>4.0252571842102503E-3</v>
      </c>
      <c r="Z661" s="28">
        <f t="shared" si="200"/>
        <v>4.1205180257796676E-3</v>
      </c>
      <c r="AA661" s="28">
        <f t="shared" si="200"/>
        <v>4.1837927655436992E-3</v>
      </c>
      <c r="AB661" s="28">
        <f t="shared" si="200"/>
        <v>3.8865381176225989E-3</v>
      </c>
      <c r="AC661" s="28">
        <f t="shared" si="200"/>
        <v>3.8663978384933565E-3</v>
      </c>
      <c r="AD661" s="28">
        <f t="shared" si="200"/>
        <v>4.2149522772860111E-3</v>
      </c>
      <c r="AE661" s="28">
        <f t="shared" si="200"/>
        <v>4.1927085001987451E-3</v>
      </c>
    </row>
  </sheetData>
  <conditionalFormatting sqref="C2:AC2">
    <cfRule type="cellIs" dxfId="520" priority="348" operator="equal">
      <formula>0</formula>
    </cfRule>
  </conditionalFormatting>
  <conditionalFormatting sqref="AD2:AE2">
    <cfRule type="cellIs" dxfId="519" priority="160" operator="equal">
      <formula>0</formula>
    </cfRule>
  </conditionalFormatting>
  <conditionalFormatting sqref="A425:B426 A430:B431 A434:B437 A427:A429">
    <cfRule type="cellIs" dxfId="518" priority="112" operator="lessThan">
      <formula>0</formula>
    </cfRule>
  </conditionalFormatting>
  <conditionalFormatting sqref="A432:B433">
    <cfRule type="cellIs" dxfId="517" priority="111" operator="lessThan">
      <formula>0</formula>
    </cfRule>
  </conditionalFormatting>
  <conditionalFormatting sqref="B555 A576:B581">
    <cfRule type="cellIs" dxfId="516" priority="110" operator="lessThan">
      <formula>0</formula>
    </cfRule>
  </conditionalFormatting>
  <conditionalFormatting sqref="A633:B638 B624">
    <cfRule type="cellIs" dxfId="515" priority="109" operator="lessThan">
      <formula>0</formula>
    </cfRule>
  </conditionalFormatting>
  <conditionalFormatting sqref="A661:B661">
    <cfRule type="cellIs" dxfId="514" priority="108" operator="lessThan">
      <formula>0</formula>
    </cfRule>
  </conditionalFormatting>
  <conditionalFormatting sqref="B659:B660">
    <cfRule type="cellIs" dxfId="513" priority="107" operator="lessThan">
      <formula>0</formula>
    </cfRule>
  </conditionalFormatting>
  <conditionalFormatting sqref="B613">
    <cfRule type="cellIs" dxfId="512" priority="106" operator="lessThan">
      <formula>0</formula>
    </cfRule>
  </conditionalFormatting>
  <conditionalFormatting sqref="C434 C425:C429 C431 C437">
    <cfRule type="cellIs" dxfId="511" priority="105" operator="lessThan">
      <formula>0</formula>
    </cfRule>
  </conditionalFormatting>
  <conditionalFormatting sqref="C211">
    <cfRule type="cellIs" dxfId="510" priority="101" operator="lessThan">
      <formula>0</formula>
    </cfRule>
  </conditionalFormatting>
  <conditionalFormatting sqref="C237 C191:C210 C212:C217 C230 C240 C277 C286 C292:C295 C219 C244 C252:C258 C260 C269:C270">
    <cfRule type="cellIs" dxfId="509" priority="104" operator="lessThan">
      <formula>0</formula>
    </cfRule>
  </conditionalFormatting>
  <conditionalFormatting sqref="C287">
    <cfRule type="cellIs" dxfId="508" priority="103" operator="lessThan">
      <formula>0</formula>
    </cfRule>
  </conditionalFormatting>
  <conditionalFormatting sqref="C291">
    <cfRule type="cellIs" dxfId="507" priority="102" operator="lessThan">
      <formula>0</formula>
    </cfRule>
  </conditionalFormatting>
  <conditionalFormatting sqref="C226">
    <cfRule type="cellIs" dxfId="506" priority="100" operator="lessThan">
      <formula>0</formula>
    </cfRule>
  </conditionalFormatting>
  <conditionalFormatting sqref="C272">
    <cfRule type="cellIs" dxfId="505" priority="99" operator="lessThan">
      <formula>0</formula>
    </cfRule>
  </conditionalFormatting>
  <conditionalFormatting sqref="C279">
    <cfRule type="cellIs" dxfId="504" priority="98" operator="lessThan">
      <formula>0</formula>
    </cfRule>
  </conditionalFormatting>
  <conditionalFormatting sqref="C297:C354 C356:C359 C393 C385:C391 C395:C417 C419:C424 C364:C383">
    <cfRule type="cellIs" dxfId="503" priority="97" operator="lessThan">
      <formula>0</formula>
    </cfRule>
  </conditionalFormatting>
  <conditionalFormatting sqref="C355">
    <cfRule type="cellIs" dxfId="502" priority="96" operator="lessThan">
      <formula>0</formula>
    </cfRule>
  </conditionalFormatting>
  <conditionalFormatting sqref="C580">
    <cfRule type="cellIs" dxfId="501" priority="75" operator="lessThan">
      <formula>0</formula>
    </cfRule>
  </conditionalFormatting>
  <conditionalFormatting sqref="C613">
    <cfRule type="cellIs" dxfId="500" priority="85" operator="lessThan">
      <formula>0</formula>
    </cfRule>
  </conditionalFormatting>
  <conditionalFormatting sqref="C555:C556 C581 C574:C577 C565:C571 C561:C562 C558:C559">
    <cfRule type="cellIs" dxfId="499" priority="84" operator="lessThan">
      <formula>0</formula>
    </cfRule>
  </conditionalFormatting>
  <conditionalFormatting sqref="C638 C631:C634 C624">
    <cfRule type="cellIs" dxfId="498" priority="83" operator="lessThan">
      <formula>0</formula>
    </cfRule>
  </conditionalFormatting>
  <conditionalFormatting sqref="C659">
    <cfRule type="cellIs" dxfId="497" priority="82" operator="lessThan">
      <formula>0</formula>
    </cfRule>
  </conditionalFormatting>
  <conditionalFormatting sqref="C660">
    <cfRule type="cellIs" dxfId="496" priority="81" operator="lessThan">
      <formula>0</formula>
    </cfRule>
  </conditionalFormatting>
  <conditionalFormatting sqref="C661">
    <cfRule type="cellIs" dxfId="495" priority="80" operator="lessThan">
      <formula>0</formula>
    </cfRule>
  </conditionalFormatting>
  <conditionalFormatting sqref="C557">
    <cfRule type="cellIs" dxfId="494" priority="79" operator="lessThan">
      <formula>0</formula>
    </cfRule>
  </conditionalFormatting>
  <conditionalFormatting sqref="C560">
    <cfRule type="cellIs" dxfId="493" priority="78" operator="lessThan">
      <formula>0</formula>
    </cfRule>
  </conditionalFormatting>
  <conditionalFormatting sqref="C563:C564">
    <cfRule type="cellIs" dxfId="492" priority="77" operator="lessThan">
      <formula>0</formula>
    </cfRule>
  </conditionalFormatting>
  <conditionalFormatting sqref="C572:C573">
    <cfRule type="cellIs" dxfId="491" priority="76" operator="lessThan">
      <formula>0</formula>
    </cfRule>
  </conditionalFormatting>
  <conditionalFormatting sqref="C585:C586">
    <cfRule type="cellIs" dxfId="490" priority="74" operator="lessThan">
      <formula>0</formula>
    </cfRule>
  </conditionalFormatting>
  <conditionalFormatting sqref="C601:C602">
    <cfRule type="cellIs" dxfId="489" priority="73" operator="lessThan">
      <formula>0</formula>
    </cfRule>
  </conditionalFormatting>
  <conditionalFormatting sqref="C605:C609">
    <cfRule type="cellIs" dxfId="488" priority="72" operator="lessThan">
      <formula>0</formula>
    </cfRule>
  </conditionalFormatting>
  <conditionalFormatting sqref="C611:C612">
    <cfRule type="cellIs" dxfId="487" priority="71" operator="lessThan">
      <formula>0</formula>
    </cfRule>
  </conditionalFormatting>
  <conditionalFormatting sqref="C626">
    <cfRule type="cellIs" dxfId="486" priority="70" operator="lessThan">
      <formula>0</formula>
    </cfRule>
  </conditionalFormatting>
  <conditionalFormatting sqref="C637">
    <cfRule type="cellIs" dxfId="485" priority="69" operator="lessThan">
      <formula>0</formula>
    </cfRule>
  </conditionalFormatting>
  <conditionalFormatting sqref="C642:C644">
    <cfRule type="cellIs" dxfId="484" priority="68" operator="lessThan">
      <formula>0</formula>
    </cfRule>
  </conditionalFormatting>
  <conditionalFormatting sqref="C625">
    <cfRule type="cellIs" dxfId="483" priority="67" operator="lessThan">
      <formula>0</formula>
    </cfRule>
  </conditionalFormatting>
  <conditionalFormatting sqref="C627">
    <cfRule type="cellIs" dxfId="482" priority="66" operator="lessThan">
      <formula>0</formula>
    </cfRule>
  </conditionalFormatting>
  <conditionalFormatting sqref="C630">
    <cfRule type="cellIs" dxfId="481" priority="65" operator="lessThan">
      <formula>0</formula>
    </cfRule>
  </conditionalFormatting>
  <conditionalFormatting sqref="C578">
    <cfRule type="cellIs" dxfId="480" priority="64" operator="lessThan">
      <formula>0</formula>
    </cfRule>
  </conditionalFormatting>
  <conditionalFormatting sqref="C579">
    <cfRule type="cellIs" dxfId="479" priority="63" operator="lessThan">
      <formula>0</formula>
    </cfRule>
  </conditionalFormatting>
  <conditionalFormatting sqref="C635:C636">
    <cfRule type="cellIs" dxfId="478" priority="62" operator="lessThan">
      <formula>0</formula>
    </cfRule>
  </conditionalFormatting>
  <conditionalFormatting sqref="C526:C554">
    <cfRule type="cellIs" dxfId="477" priority="61" operator="lessThan">
      <formula>0</formula>
    </cfRule>
  </conditionalFormatting>
  <conditionalFormatting sqref="C524:C525">
    <cfRule type="cellIs" dxfId="476" priority="60" operator="lessThan">
      <formula>0</formula>
    </cfRule>
  </conditionalFormatting>
  <conditionalFormatting sqref="C628">
    <cfRule type="cellIs" dxfId="475" priority="58" operator="lessThan">
      <formula>0</formula>
    </cfRule>
  </conditionalFormatting>
  <conditionalFormatting sqref="C614:C623">
    <cfRule type="cellIs" dxfId="474" priority="59" operator="lessThan">
      <formula>0</formula>
    </cfRule>
  </conditionalFormatting>
  <conditionalFormatting sqref="C629">
    <cfRule type="cellIs" dxfId="473" priority="57" operator="lessThan">
      <formula>0</formula>
    </cfRule>
  </conditionalFormatting>
  <conditionalFormatting sqref="C597">
    <cfRule type="cellIs" dxfId="472" priority="56" operator="lessThan">
      <formula>0</formula>
    </cfRule>
  </conditionalFormatting>
  <conditionalFormatting sqref="C597">
    <cfRule type="cellIs" dxfId="471" priority="54" operator="equal">
      <formula>0</formula>
    </cfRule>
    <cfRule type="cellIs" dxfId="470" priority="55" operator="equal">
      <formula>0</formula>
    </cfRule>
  </conditionalFormatting>
  <conditionalFormatting sqref="C654">
    <cfRule type="cellIs" dxfId="469" priority="53" operator="lessThan">
      <formula>0</formula>
    </cfRule>
  </conditionalFormatting>
  <conditionalFormatting sqref="C654">
    <cfRule type="cellIs" dxfId="468" priority="51" operator="equal">
      <formula>0</formula>
    </cfRule>
    <cfRule type="cellIs" dxfId="467" priority="52" operator="equal">
      <formula>0</formula>
    </cfRule>
  </conditionalFormatting>
  <conditionalFormatting sqref="D434:AE434 D425:AE429 D431:AE431 D437:AE437">
    <cfRule type="cellIs" dxfId="466" priority="49" operator="lessThan">
      <formula>0</formula>
    </cfRule>
  </conditionalFormatting>
  <conditionalFormatting sqref="D211:AE211">
    <cfRule type="cellIs" dxfId="465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4" priority="48" operator="lessThan">
      <formula>0</formula>
    </cfRule>
  </conditionalFormatting>
  <conditionalFormatting sqref="D287:AE287">
    <cfRule type="cellIs" dxfId="463" priority="47" operator="lessThan">
      <formula>0</formula>
    </cfRule>
  </conditionalFormatting>
  <conditionalFormatting sqref="D291:AE291">
    <cfRule type="cellIs" dxfId="462" priority="46" operator="lessThan">
      <formula>0</formula>
    </cfRule>
  </conditionalFormatting>
  <conditionalFormatting sqref="D226:AE226">
    <cfRule type="cellIs" dxfId="461" priority="44" operator="lessThan">
      <formula>0</formula>
    </cfRule>
  </conditionalFormatting>
  <conditionalFormatting sqref="D272:AE272">
    <cfRule type="cellIs" dxfId="460" priority="43" operator="lessThan">
      <formula>0</formula>
    </cfRule>
  </conditionalFormatting>
  <conditionalFormatting sqref="D279:AE279">
    <cfRule type="cellIs" dxfId="459" priority="42" operator="lessThan">
      <formula>0</formula>
    </cfRule>
  </conditionalFormatting>
  <conditionalFormatting sqref="D297:AE354 D356:AE359 D393:AE393 D385:AE391 D395:AE417 D419:AE424 D364:AE383">
    <cfRule type="cellIs" dxfId="458" priority="41" operator="lessThan">
      <formula>0</formula>
    </cfRule>
  </conditionalFormatting>
  <conditionalFormatting sqref="D355:AE355">
    <cfRule type="cellIs" dxfId="457" priority="40" operator="lessThan">
      <formula>0</formula>
    </cfRule>
  </conditionalFormatting>
  <conditionalFormatting sqref="D580:AE580">
    <cfRule type="cellIs" dxfId="456" priority="29" operator="lessThan">
      <formula>0</formula>
    </cfRule>
  </conditionalFormatting>
  <conditionalFormatting sqref="D613:AE613">
    <cfRule type="cellIs" dxfId="455" priority="39" operator="lessThan">
      <formula>0</formula>
    </cfRule>
  </conditionalFormatting>
  <conditionalFormatting sqref="D555:AE556 D581:AE581 D574:AE577 D565:AE571 D561:AE562 D558:AE559">
    <cfRule type="cellIs" dxfId="454" priority="38" operator="lessThan">
      <formula>0</formula>
    </cfRule>
  </conditionalFormatting>
  <conditionalFormatting sqref="D638:AE638 D631:AE634 D624:AE624">
    <cfRule type="cellIs" dxfId="453" priority="37" operator="lessThan">
      <formula>0</formula>
    </cfRule>
  </conditionalFormatting>
  <conditionalFormatting sqref="D659:AE659">
    <cfRule type="cellIs" dxfId="452" priority="36" operator="lessThan">
      <formula>0</formula>
    </cfRule>
  </conditionalFormatting>
  <conditionalFormatting sqref="D660:AE660">
    <cfRule type="cellIs" dxfId="451" priority="35" operator="lessThan">
      <formula>0</formula>
    </cfRule>
  </conditionalFormatting>
  <conditionalFormatting sqref="D661:AE661">
    <cfRule type="cellIs" dxfId="450" priority="34" operator="lessThan">
      <formula>0</formula>
    </cfRule>
  </conditionalFormatting>
  <conditionalFormatting sqref="D557:AE557">
    <cfRule type="cellIs" dxfId="449" priority="33" operator="lessThan">
      <formula>0</formula>
    </cfRule>
  </conditionalFormatting>
  <conditionalFormatting sqref="D560:AE560">
    <cfRule type="cellIs" dxfId="448" priority="32" operator="lessThan">
      <formula>0</formula>
    </cfRule>
  </conditionalFormatting>
  <conditionalFormatting sqref="D563:AE564">
    <cfRule type="cellIs" dxfId="447" priority="31" operator="lessThan">
      <formula>0</formula>
    </cfRule>
  </conditionalFormatting>
  <conditionalFormatting sqref="D572:AE573">
    <cfRule type="cellIs" dxfId="446" priority="30" operator="lessThan">
      <formula>0</formula>
    </cfRule>
  </conditionalFormatting>
  <conditionalFormatting sqref="D585:AE586">
    <cfRule type="cellIs" dxfId="445" priority="28" operator="lessThan">
      <formula>0</formula>
    </cfRule>
  </conditionalFormatting>
  <conditionalFormatting sqref="D601:AE602">
    <cfRule type="cellIs" dxfId="444" priority="27" operator="lessThan">
      <formula>0</formula>
    </cfRule>
  </conditionalFormatting>
  <conditionalFormatting sqref="D605:AE609">
    <cfRule type="cellIs" dxfId="443" priority="26" operator="lessThan">
      <formula>0</formula>
    </cfRule>
  </conditionalFormatting>
  <conditionalFormatting sqref="D611:AE612">
    <cfRule type="cellIs" dxfId="442" priority="25" operator="lessThan">
      <formula>0</formula>
    </cfRule>
  </conditionalFormatting>
  <conditionalFormatting sqref="D626:AE626">
    <cfRule type="cellIs" dxfId="441" priority="24" operator="lessThan">
      <formula>0</formula>
    </cfRule>
  </conditionalFormatting>
  <conditionalFormatting sqref="D637:AE637">
    <cfRule type="cellIs" dxfId="440" priority="23" operator="lessThan">
      <formula>0</formula>
    </cfRule>
  </conditionalFormatting>
  <conditionalFormatting sqref="D642:AE644">
    <cfRule type="cellIs" dxfId="439" priority="22" operator="lessThan">
      <formula>0</formula>
    </cfRule>
  </conditionalFormatting>
  <conditionalFormatting sqref="D625:AE625">
    <cfRule type="cellIs" dxfId="438" priority="21" operator="lessThan">
      <formula>0</formula>
    </cfRule>
  </conditionalFormatting>
  <conditionalFormatting sqref="D627:AE627">
    <cfRule type="cellIs" dxfId="437" priority="20" operator="lessThan">
      <formula>0</formula>
    </cfRule>
  </conditionalFormatting>
  <conditionalFormatting sqref="D630:AE630">
    <cfRule type="cellIs" dxfId="436" priority="19" operator="lessThan">
      <formula>0</formula>
    </cfRule>
  </conditionalFormatting>
  <conditionalFormatting sqref="D578:AE578">
    <cfRule type="cellIs" dxfId="435" priority="18" operator="lessThan">
      <formula>0</formula>
    </cfRule>
  </conditionalFormatting>
  <conditionalFormatting sqref="D579:AE579">
    <cfRule type="cellIs" dxfId="434" priority="17" operator="lessThan">
      <formula>0</formula>
    </cfRule>
  </conditionalFormatting>
  <conditionalFormatting sqref="D635:AE636">
    <cfRule type="cellIs" dxfId="433" priority="16" operator="lessThan">
      <formula>0</formula>
    </cfRule>
  </conditionalFormatting>
  <conditionalFormatting sqref="D526:AE554">
    <cfRule type="cellIs" dxfId="432" priority="15" operator="lessThan">
      <formula>0</formula>
    </cfRule>
  </conditionalFormatting>
  <conditionalFormatting sqref="D524:AE525">
    <cfRule type="cellIs" dxfId="431" priority="14" operator="lessThan">
      <formula>0</formula>
    </cfRule>
  </conditionalFormatting>
  <conditionalFormatting sqref="D628:AE628">
    <cfRule type="cellIs" dxfId="430" priority="12" operator="lessThan">
      <formula>0</formula>
    </cfRule>
  </conditionalFormatting>
  <conditionalFormatting sqref="D614:AE623">
    <cfRule type="cellIs" dxfId="429" priority="13" operator="lessThan">
      <formula>0</formula>
    </cfRule>
  </conditionalFormatting>
  <conditionalFormatting sqref="D629:AE629">
    <cfRule type="cellIs" dxfId="428" priority="11" operator="lessThan">
      <formula>0</formula>
    </cfRule>
  </conditionalFormatting>
  <conditionalFormatting sqref="D597:AE597">
    <cfRule type="cellIs" dxfId="427" priority="10" operator="lessThan">
      <formula>0</formula>
    </cfRule>
  </conditionalFormatting>
  <conditionalFormatting sqref="D597:AE597">
    <cfRule type="cellIs" dxfId="426" priority="8" operator="equal">
      <formula>0</formula>
    </cfRule>
    <cfRule type="cellIs" dxfId="425" priority="9" operator="equal">
      <formula>0</formula>
    </cfRule>
  </conditionalFormatting>
  <conditionalFormatting sqref="D654:AE654">
    <cfRule type="cellIs" dxfId="424" priority="7" operator="lessThan">
      <formula>0</formula>
    </cfRule>
  </conditionalFormatting>
  <conditionalFormatting sqref="D654:AE654">
    <cfRule type="cellIs" dxfId="423" priority="5" operator="equal">
      <formula>0</formula>
    </cfRule>
    <cfRule type="cellIs" dxfId="422" priority="6" operator="equal">
      <formula>0</formula>
    </cfRule>
  </conditionalFormatting>
  <conditionalFormatting sqref="C453:AE453">
    <cfRule type="cellIs" dxfId="421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topLeftCell="A157" zoomScale="85" zoomScaleNormal="85" workbookViewId="0">
      <selection activeCell="C162" sqref="C162:AE17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 t="e">
        <f ca="1">+C4-INDIRECT("'"&amp;C3&amp;"'!$"&amp;"H"&amp;"4",1)</f>
        <v>#REF!</v>
      </c>
      <c r="D2" s="29" t="e">
        <f t="shared" ref="D2:AC2" ca="1" si="0">+D4-INDIRECT("'"&amp;D3&amp;"'!$"&amp;"H"&amp;"4",1)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+AD4-INDIRECT("'"&amp;AD3&amp;"'!$"&amp;"H"&amp;"4",1)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1.0908332739958792E-5</v>
      </c>
      <c r="E4" s="28">
        <f t="shared" si="2"/>
        <v>9.25220642258698E-5</v>
      </c>
      <c r="F4" s="28">
        <f t="shared" si="2"/>
        <v>4.9952041017285102E-4</v>
      </c>
      <c r="G4" s="28">
        <f t="shared" si="2"/>
        <v>5.519408222182659E-2</v>
      </c>
      <c r="H4" s="28">
        <f t="shared" si="2"/>
        <v>0.1245011865479225</v>
      </c>
      <c r="I4" s="28">
        <f t="shared" si="2"/>
        <v>0.27122143818112032</v>
      </c>
      <c r="J4" s="28">
        <f t="shared" si="2"/>
        <v>0.61480309479565498</v>
      </c>
      <c r="K4" s="28">
        <f t="shared" si="2"/>
        <v>0.64060330869057491</v>
      </c>
      <c r="L4" s="28">
        <f t="shared" si="2"/>
        <v>1.8177829064114117</v>
      </c>
      <c r="M4" s="28">
        <f t="shared" si="2"/>
        <v>2.1269837824917439</v>
      </c>
      <c r="N4" s="28">
        <f t="shared" si="2"/>
        <v>3.8931380823284378</v>
      </c>
      <c r="O4" s="28">
        <f t="shared" si="2"/>
        <v>4.1683265667509035</v>
      </c>
      <c r="P4" s="28">
        <f t="shared" si="2"/>
        <v>4.1379673889580797</v>
      </c>
      <c r="Q4" s="28">
        <f t="shared" si="2"/>
        <v>7.1692602438265318</v>
      </c>
      <c r="R4" s="28">
        <f t="shared" si="2"/>
        <v>7.7205662093586369</v>
      </c>
      <c r="S4" s="28">
        <f t="shared" si="2"/>
        <v>9.2278746303806258</v>
      </c>
      <c r="T4" s="28">
        <f t="shared" si="2"/>
        <v>12.169176535343011</v>
      </c>
      <c r="U4" s="28">
        <f t="shared" si="2"/>
        <v>11.373287635995233</v>
      </c>
      <c r="V4" s="28">
        <f t="shared" si="2"/>
        <v>12.50927017033144</v>
      </c>
      <c r="W4" s="28">
        <f t="shared" si="2"/>
        <v>14.659771716233315</v>
      </c>
      <c r="X4" s="28">
        <f t="shared" si="2"/>
        <v>17.711918102757089</v>
      </c>
      <c r="Y4" s="28">
        <f t="shared" si="2"/>
        <v>19.798452527503187</v>
      </c>
      <c r="Z4" s="28">
        <f t="shared" si="2"/>
        <v>22.43194313778562</v>
      </c>
      <c r="AA4" s="28">
        <f t="shared" si="2"/>
        <v>28.35969659297729</v>
      </c>
      <c r="AB4" s="28">
        <f t="shared" si="2"/>
        <v>25.980866141503306</v>
      </c>
      <c r="AC4" s="28">
        <f t="shared" si="2"/>
        <v>34.414289106411417</v>
      </c>
      <c r="AD4" s="28">
        <f t="shared" si="2"/>
        <v>33.276631047447957</v>
      </c>
      <c r="AE4" s="28">
        <f t="shared" si="2"/>
        <v>44.676494662626688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1.0908332739958792E-5</v>
      </c>
      <c r="E111" s="21">
        <f t="shared" si="29"/>
        <v>9.25220642258698E-5</v>
      </c>
      <c r="F111" s="21">
        <f t="shared" si="29"/>
        <v>4.9952041017285102E-4</v>
      </c>
      <c r="G111" s="21">
        <f t="shared" si="29"/>
        <v>5.519408222182659E-2</v>
      </c>
      <c r="H111" s="21">
        <f t="shared" si="29"/>
        <v>0.1245011865479225</v>
      </c>
      <c r="I111" s="21">
        <f t="shared" si="29"/>
        <v>0.27122143818112032</v>
      </c>
      <c r="J111" s="21">
        <f t="shared" si="29"/>
        <v>0.61480309479565498</v>
      </c>
      <c r="K111" s="21">
        <f t="shared" si="29"/>
        <v>0.64060330869057491</v>
      </c>
      <c r="L111" s="21">
        <f t="shared" si="29"/>
        <v>1.8177829064114117</v>
      </c>
      <c r="M111" s="21">
        <f t="shared" si="29"/>
        <v>2.1269837824917439</v>
      </c>
      <c r="N111" s="21">
        <f t="shared" si="29"/>
        <v>3.8931380823284378</v>
      </c>
      <c r="O111" s="21">
        <f t="shared" si="29"/>
        <v>4.1683265667509035</v>
      </c>
      <c r="P111" s="21">
        <f t="shared" si="29"/>
        <v>4.1379673889580797</v>
      </c>
      <c r="Q111" s="21">
        <f t="shared" si="29"/>
        <v>7.1692602438265318</v>
      </c>
      <c r="R111" s="21">
        <f t="shared" si="29"/>
        <v>7.7205662093586369</v>
      </c>
      <c r="S111" s="21">
        <f t="shared" si="29"/>
        <v>9.2278746303806258</v>
      </c>
      <c r="T111" s="21">
        <f t="shared" si="29"/>
        <v>12.169176535343011</v>
      </c>
      <c r="U111" s="21">
        <f t="shared" si="29"/>
        <v>11.373287635995233</v>
      </c>
      <c r="V111" s="21">
        <f t="shared" si="29"/>
        <v>12.50927017033144</v>
      </c>
      <c r="W111" s="21">
        <f t="shared" si="29"/>
        <v>14.659771716233315</v>
      </c>
      <c r="X111" s="21">
        <f t="shared" si="29"/>
        <v>17.711918102757089</v>
      </c>
      <c r="Y111" s="21">
        <f t="shared" si="29"/>
        <v>19.798452527503187</v>
      </c>
      <c r="Z111" s="21">
        <f t="shared" si="29"/>
        <v>22.43194313778562</v>
      </c>
      <c r="AA111" s="21">
        <f t="shared" si="29"/>
        <v>28.35969659297729</v>
      </c>
      <c r="AB111" s="21">
        <f t="shared" si="29"/>
        <v>25.980866141503306</v>
      </c>
      <c r="AC111" s="21">
        <f t="shared" si="29"/>
        <v>34.414289106411417</v>
      </c>
      <c r="AD111" s="21">
        <f t="shared" si="29"/>
        <v>33.276631047447957</v>
      </c>
      <c r="AE111" s="21">
        <f t="shared" si="29"/>
        <v>44.676494662626688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2">+D138+D139</f>
        <v>0</v>
      </c>
      <c r="E137" s="21">
        <f t="shared" si="32"/>
        <v>0</v>
      </c>
      <c r="F137" s="21">
        <f t="shared" si="32"/>
        <v>0</v>
      </c>
      <c r="G137" s="21">
        <f t="shared" si="32"/>
        <v>0</v>
      </c>
      <c r="H137" s="21">
        <f t="shared" si="32"/>
        <v>0</v>
      </c>
      <c r="I137" s="21">
        <f t="shared" si="32"/>
        <v>0</v>
      </c>
      <c r="J137" s="21">
        <f t="shared" si="32"/>
        <v>0</v>
      </c>
      <c r="K137" s="21">
        <f t="shared" si="32"/>
        <v>0</v>
      </c>
      <c r="L137" s="21">
        <f t="shared" si="32"/>
        <v>0</v>
      </c>
      <c r="M137" s="21">
        <f t="shared" si="32"/>
        <v>0</v>
      </c>
      <c r="N137" s="21">
        <f t="shared" si="32"/>
        <v>0</v>
      </c>
      <c r="O137" s="21">
        <f t="shared" si="32"/>
        <v>0</v>
      </c>
      <c r="P137" s="21">
        <f t="shared" si="32"/>
        <v>0</v>
      </c>
      <c r="Q137" s="21">
        <f t="shared" si="32"/>
        <v>0</v>
      </c>
      <c r="R137" s="21">
        <f t="shared" si="32"/>
        <v>0</v>
      </c>
      <c r="S137" s="21">
        <f t="shared" si="32"/>
        <v>0</v>
      </c>
      <c r="T137" s="21">
        <f t="shared" si="32"/>
        <v>0</v>
      </c>
      <c r="U137" s="21">
        <f t="shared" si="32"/>
        <v>0</v>
      </c>
      <c r="V137" s="21">
        <f t="shared" si="32"/>
        <v>0</v>
      </c>
      <c r="W137" s="21">
        <f t="shared" si="32"/>
        <v>0</v>
      </c>
      <c r="X137" s="21">
        <f t="shared" si="32"/>
        <v>0</v>
      </c>
      <c r="Y137" s="21">
        <f t="shared" si="32"/>
        <v>0</v>
      </c>
      <c r="Z137" s="21">
        <f t="shared" si="32"/>
        <v>0</v>
      </c>
      <c r="AA137" s="21">
        <f t="shared" si="32"/>
        <v>0</v>
      </c>
      <c r="AB137" s="21">
        <f t="shared" si="32"/>
        <v>0</v>
      </c>
      <c r="AC137" s="21">
        <f t="shared" si="32"/>
        <v>0</v>
      </c>
      <c r="AD137" s="21">
        <f t="shared" si="32"/>
        <v>0</v>
      </c>
      <c r="AE137" s="21">
        <f t="shared" si="32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3">+C142+C143+C144+C145+C146+C147</f>
        <v>0</v>
      </c>
      <c r="D141" s="21">
        <f t="shared" si="33"/>
        <v>0</v>
      </c>
      <c r="E141" s="21">
        <f t="shared" si="33"/>
        <v>0</v>
      </c>
      <c r="F141" s="21">
        <f t="shared" si="33"/>
        <v>0</v>
      </c>
      <c r="G141" s="21">
        <f t="shared" si="33"/>
        <v>0</v>
      </c>
      <c r="H141" s="21">
        <f t="shared" si="33"/>
        <v>0</v>
      </c>
      <c r="I141" s="21">
        <f t="shared" si="33"/>
        <v>0</v>
      </c>
      <c r="J141" s="21">
        <f t="shared" si="33"/>
        <v>0</v>
      </c>
      <c r="K141" s="21">
        <f t="shared" si="33"/>
        <v>0</v>
      </c>
      <c r="L141" s="21">
        <f t="shared" si="33"/>
        <v>0</v>
      </c>
      <c r="M141" s="21">
        <f t="shared" si="33"/>
        <v>0</v>
      </c>
      <c r="N141" s="21">
        <f t="shared" si="33"/>
        <v>0</v>
      </c>
      <c r="O141" s="21">
        <f t="shared" si="33"/>
        <v>0</v>
      </c>
      <c r="P141" s="21">
        <f t="shared" si="33"/>
        <v>0</v>
      </c>
      <c r="Q141" s="21">
        <f t="shared" si="33"/>
        <v>0</v>
      </c>
      <c r="R141" s="21">
        <f t="shared" si="33"/>
        <v>0</v>
      </c>
      <c r="S141" s="21">
        <f t="shared" si="33"/>
        <v>0</v>
      </c>
      <c r="T141" s="21">
        <f t="shared" si="33"/>
        <v>0</v>
      </c>
      <c r="U141" s="21">
        <f t="shared" si="33"/>
        <v>0</v>
      </c>
      <c r="V141" s="21">
        <f t="shared" si="33"/>
        <v>0</v>
      </c>
      <c r="W141" s="21">
        <f t="shared" si="33"/>
        <v>0</v>
      </c>
      <c r="X141" s="21">
        <f t="shared" si="33"/>
        <v>0</v>
      </c>
      <c r="Y141" s="21">
        <f t="shared" si="33"/>
        <v>0</v>
      </c>
      <c r="Z141" s="21">
        <f t="shared" si="33"/>
        <v>0</v>
      </c>
      <c r="AA141" s="21">
        <f t="shared" si="33"/>
        <v>0</v>
      </c>
      <c r="AB141" s="21">
        <f t="shared" si="33"/>
        <v>0</v>
      </c>
      <c r="AC141" s="21">
        <f t="shared" si="33"/>
        <v>0</v>
      </c>
      <c r="AD141" s="21">
        <f t="shared" si="33"/>
        <v>0</v>
      </c>
      <c r="AE141" s="21">
        <f t="shared" si="33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4">+C150+C151</f>
        <v>0</v>
      </c>
      <c r="D149" s="21">
        <f t="shared" si="34"/>
        <v>0</v>
      </c>
      <c r="E149" s="21">
        <f t="shared" si="34"/>
        <v>0</v>
      </c>
      <c r="F149" s="21">
        <f t="shared" si="34"/>
        <v>0</v>
      </c>
      <c r="G149" s="21">
        <f t="shared" si="34"/>
        <v>0</v>
      </c>
      <c r="H149" s="21">
        <f t="shared" si="34"/>
        <v>0</v>
      </c>
      <c r="I149" s="21">
        <f t="shared" si="34"/>
        <v>0</v>
      </c>
      <c r="J149" s="21">
        <f t="shared" si="34"/>
        <v>0</v>
      </c>
      <c r="K149" s="21">
        <f t="shared" si="34"/>
        <v>0</v>
      </c>
      <c r="L149" s="21">
        <f t="shared" si="34"/>
        <v>0</v>
      </c>
      <c r="M149" s="21">
        <f t="shared" si="34"/>
        <v>0</v>
      </c>
      <c r="N149" s="21">
        <f t="shared" si="34"/>
        <v>0</v>
      </c>
      <c r="O149" s="21">
        <f t="shared" si="34"/>
        <v>0</v>
      </c>
      <c r="P149" s="21">
        <f t="shared" si="34"/>
        <v>0</v>
      </c>
      <c r="Q149" s="21">
        <f t="shared" si="34"/>
        <v>0</v>
      </c>
      <c r="R149" s="21">
        <f t="shared" si="34"/>
        <v>0</v>
      </c>
      <c r="S149" s="21">
        <f t="shared" si="34"/>
        <v>0</v>
      </c>
      <c r="T149" s="21">
        <f t="shared" si="34"/>
        <v>0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5">+D155</f>
        <v>0</v>
      </c>
      <c r="E154" s="21">
        <f t="shared" si="35"/>
        <v>0</v>
      </c>
      <c r="F154" s="21">
        <f t="shared" si="35"/>
        <v>0</v>
      </c>
      <c r="G154" s="21">
        <f t="shared" si="35"/>
        <v>0</v>
      </c>
      <c r="H154" s="21">
        <f t="shared" si="35"/>
        <v>0</v>
      </c>
      <c r="I154" s="21">
        <f t="shared" si="35"/>
        <v>0</v>
      </c>
      <c r="J154" s="21">
        <f t="shared" si="35"/>
        <v>0</v>
      </c>
      <c r="K154" s="21">
        <f t="shared" si="35"/>
        <v>0</v>
      </c>
      <c r="L154" s="21">
        <f t="shared" si="35"/>
        <v>0</v>
      </c>
      <c r="M154" s="21">
        <f t="shared" si="35"/>
        <v>0</v>
      </c>
      <c r="N154" s="21">
        <f t="shared" si="35"/>
        <v>0</v>
      </c>
      <c r="O154" s="21">
        <f t="shared" si="35"/>
        <v>0</v>
      </c>
      <c r="P154" s="21">
        <f t="shared" si="35"/>
        <v>0</v>
      </c>
      <c r="Q154" s="21">
        <f t="shared" si="35"/>
        <v>0</v>
      </c>
      <c r="R154" s="21">
        <f t="shared" si="35"/>
        <v>0</v>
      </c>
      <c r="S154" s="21">
        <f t="shared" si="35"/>
        <v>0</v>
      </c>
      <c r="T154" s="21">
        <f t="shared" si="35"/>
        <v>0</v>
      </c>
      <c r="U154" s="21">
        <f t="shared" si="35"/>
        <v>0</v>
      </c>
      <c r="V154" s="21">
        <f t="shared" si="35"/>
        <v>0</v>
      </c>
      <c r="W154" s="21">
        <f t="shared" si="35"/>
        <v>0</v>
      </c>
      <c r="X154" s="21">
        <f t="shared" si="35"/>
        <v>0</v>
      </c>
      <c r="Y154" s="21">
        <f t="shared" si="35"/>
        <v>0</v>
      </c>
      <c r="Z154" s="21">
        <f t="shared" si="35"/>
        <v>0</v>
      </c>
      <c r="AA154" s="21">
        <f t="shared" si="35"/>
        <v>0</v>
      </c>
      <c r="AB154" s="21">
        <f t="shared" si="35"/>
        <v>0</v>
      </c>
      <c r="AC154" s="21">
        <f t="shared" si="35"/>
        <v>0</v>
      </c>
      <c r="AD154" s="21">
        <f t="shared" si="35"/>
        <v>0</v>
      </c>
      <c r="AE154" s="21">
        <f t="shared" si="35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0</v>
      </c>
      <c r="D160" s="21">
        <f t="shared" ref="D160:AE160" si="36">+D161+D168+D169+D170+D171+D172</f>
        <v>1.0908332739958792E-5</v>
      </c>
      <c r="E160" s="21">
        <f t="shared" si="36"/>
        <v>9.25220642258698E-5</v>
      </c>
      <c r="F160" s="21">
        <f t="shared" si="36"/>
        <v>4.9952041017285102E-4</v>
      </c>
      <c r="G160" s="21">
        <f t="shared" si="36"/>
        <v>5.519408222182659E-2</v>
      </c>
      <c r="H160" s="21">
        <f t="shared" si="36"/>
        <v>0.1245011865479225</v>
      </c>
      <c r="I160" s="21">
        <f t="shared" si="36"/>
        <v>0.27122143818112032</v>
      </c>
      <c r="J160" s="21">
        <f t="shared" si="36"/>
        <v>0.61480309479565498</v>
      </c>
      <c r="K160" s="21">
        <f t="shared" si="36"/>
        <v>0.64060330869057491</v>
      </c>
      <c r="L160" s="21">
        <f t="shared" si="36"/>
        <v>1.8177829064114117</v>
      </c>
      <c r="M160" s="21">
        <f t="shared" si="36"/>
        <v>2.1269837824917439</v>
      </c>
      <c r="N160" s="21">
        <f t="shared" si="36"/>
        <v>3.8931380823284378</v>
      </c>
      <c r="O160" s="21">
        <f t="shared" si="36"/>
        <v>4.1683265667509035</v>
      </c>
      <c r="P160" s="21">
        <f t="shared" si="36"/>
        <v>4.1379673889580797</v>
      </c>
      <c r="Q160" s="21">
        <f t="shared" si="36"/>
        <v>7.1692602438265318</v>
      </c>
      <c r="R160" s="21">
        <f t="shared" si="36"/>
        <v>7.7205662093586369</v>
      </c>
      <c r="S160" s="21">
        <f t="shared" si="36"/>
        <v>9.2278746303806258</v>
      </c>
      <c r="T160" s="21">
        <f t="shared" si="36"/>
        <v>12.169176535343011</v>
      </c>
      <c r="U160" s="21">
        <f t="shared" si="36"/>
        <v>11.373287635995233</v>
      </c>
      <c r="V160" s="21">
        <f t="shared" si="36"/>
        <v>12.50927017033144</v>
      </c>
      <c r="W160" s="21">
        <f t="shared" si="36"/>
        <v>14.659771716233315</v>
      </c>
      <c r="X160" s="21">
        <f t="shared" si="36"/>
        <v>17.711918102757089</v>
      </c>
      <c r="Y160" s="21">
        <f t="shared" si="36"/>
        <v>19.798452527503187</v>
      </c>
      <c r="Z160" s="21">
        <f t="shared" si="36"/>
        <v>22.43194313778562</v>
      </c>
      <c r="AA160" s="21">
        <f t="shared" si="36"/>
        <v>28.35969659297729</v>
      </c>
      <c r="AB160" s="21">
        <f t="shared" si="36"/>
        <v>25.980866141503306</v>
      </c>
      <c r="AC160" s="21">
        <f t="shared" si="36"/>
        <v>34.414289106411417</v>
      </c>
      <c r="AD160" s="21">
        <f t="shared" si="36"/>
        <v>33.276631047447957</v>
      </c>
      <c r="AE160" s="21">
        <f t="shared" si="36"/>
        <v>44.676494662626688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7">+D162+D163+D164+D165+D166+D167</f>
        <v>1.0908332739958792E-5</v>
      </c>
      <c r="E161" s="21">
        <f t="shared" si="37"/>
        <v>9.25220642258698E-5</v>
      </c>
      <c r="F161" s="21">
        <f t="shared" si="37"/>
        <v>4.9952041017285102E-4</v>
      </c>
      <c r="G161" s="21">
        <f t="shared" si="37"/>
        <v>5.519408222182659E-2</v>
      </c>
      <c r="H161" s="21">
        <f t="shared" si="37"/>
        <v>0.1245011865479225</v>
      </c>
      <c r="I161" s="21">
        <f t="shared" si="37"/>
        <v>0.27122143818112032</v>
      </c>
      <c r="J161" s="21">
        <f t="shared" si="37"/>
        <v>0.6115745701865769</v>
      </c>
      <c r="K161" s="21">
        <f t="shared" si="37"/>
        <v>0.63057449463206705</v>
      </c>
      <c r="L161" s="21">
        <f t="shared" si="37"/>
        <v>1.7833030132162313</v>
      </c>
      <c r="M161" s="21">
        <f t="shared" si="37"/>
        <v>2.0602684651761218</v>
      </c>
      <c r="N161" s="21">
        <f t="shared" si="37"/>
        <v>3.7968986439047692</v>
      </c>
      <c r="O161" s="21">
        <f t="shared" si="37"/>
        <v>4.0530181235470604</v>
      </c>
      <c r="P161" s="21">
        <f t="shared" si="37"/>
        <v>3.9766933239192905</v>
      </c>
      <c r="Q161" s="21">
        <f t="shared" si="37"/>
        <v>6.9892586939097905</v>
      </c>
      <c r="R161" s="21">
        <f t="shared" si="37"/>
        <v>7.4391754231530287</v>
      </c>
      <c r="S161" s="21">
        <f t="shared" si="37"/>
        <v>8.9351415951048985</v>
      </c>
      <c r="T161" s="21">
        <f t="shared" si="37"/>
        <v>11.905637673027698</v>
      </c>
      <c r="U161" s="21">
        <f t="shared" si="37"/>
        <v>10.988397581136795</v>
      </c>
      <c r="V161" s="21">
        <f t="shared" si="37"/>
        <v>11.98702718815125</v>
      </c>
      <c r="W161" s="21">
        <f t="shared" si="37"/>
        <v>13.67145051418448</v>
      </c>
      <c r="X161" s="21">
        <f t="shared" si="37"/>
        <v>16.874282693923902</v>
      </c>
      <c r="Y161" s="21">
        <f t="shared" si="37"/>
        <v>18.448623233667899</v>
      </c>
      <c r="Z161" s="21">
        <f t="shared" si="37"/>
        <v>21.104141871397324</v>
      </c>
      <c r="AA161" s="21">
        <f t="shared" si="37"/>
        <v>26.83043685732957</v>
      </c>
      <c r="AB161" s="21">
        <f t="shared" si="37"/>
        <v>24.241529200237217</v>
      </c>
      <c r="AC161" s="21">
        <f t="shared" si="37"/>
        <v>32.164141381343285</v>
      </c>
      <c r="AD161" s="21">
        <f t="shared" si="37"/>
        <v>31.06551255196441</v>
      </c>
      <c r="AE161" s="21">
        <f t="shared" si="37"/>
        <v>42.526891732820829</v>
      </c>
    </row>
    <row r="162" spans="1:31" x14ac:dyDescent="0.2">
      <c r="A162" s="13" t="s">
        <v>345</v>
      </c>
      <c r="B162" s="4" t="s">
        <v>805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1.7724769079125664</v>
      </c>
      <c r="R162" s="27">
        <v>1.6747999150421005</v>
      </c>
      <c r="S162" s="27">
        <v>1.6330074105104959</v>
      </c>
      <c r="T162" s="27">
        <v>3.1686794882424172</v>
      </c>
      <c r="U162" s="27">
        <v>3.6875756928987218</v>
      </c>
      <c r="V162" s="27">
        <v>3.9930308081831174</v>
      </c>
      <c r="W162" s="27">
        <v>4.582039481287091</v>
      </c>
      <c r="X162" s="27">
        <v>5.0073377229897034</v>
      </c>
      <c r="Y162" s="27">
        <v>5.3461759051733289</v>
      </c>
      <c r="Z162" s="27">
        <v>5.5408414401200412</v>
      </c>
      <c r="AA162" s="27">
        <v>5.7524338093782594</v>
      </c>
      <c r="AB162" s="27">
        <v>6.0045166751607182</v>
      </c>
      <c r="AC162" s="27">
        <v>6.320530677949761</v>
      </c>
      <c r="AD162" s="27">
        <v>6.5192764168979451</v>
      </c>
      <c r="AE162" s="27">
        <v>6.789841625763084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1.0908332739958792E-5</v>
      </c>
      <c r="E163" s="27">
        <v>9.2520460687152856E-5</v>
      </c>
      <c r="F163" s="27">
        <v>4.7768456306890241E-4</v>
      </c>
      <c r="G163" s="27">
        <v>4.067366602000938E-3</v>
      </c>
      <c r="H163" s="27">
        <v>6.9918923465754719E-3</v>
      </c>
      <c r="I163" s="27">
        <v>2.2176545473140179E-2</v>
      </c>
      <c r="J163" s="27">
        <v>4.3780403578061053E-2</v>
      </c>
      <c r="K163" s="27">
        <v>3.7069736838210784E-2</v>
      </c>
      <c r="L163" s="27">
        <v>3.6718138496846957E-2</v>
      </c>
      <c r="M163" s="27">
        <v>8.8726005386342552E-2</v>
      </c>
      <c r="N163" s="27">
        <v>9.2476807041491277E-2</v>
      </c>
      <c r="O163" s="27">
        <v>6.9594376174507963E-2</v>
      </c>
      <c r="P163" s="27">
        <v>9.3958931028051418E-2</v>
      </c>
      <c r="Q163" s="27">
        <v>0.11959434135172527</v>
      </c>
      <c r="R163" s="27">
        <v>0.17674939600212469</v>
      </c>
      <c r="S163" s="27">
        <v>0.17366536181749689</v>
      </c>
      <c r="T163" s="27">
        <v>0.21594738681014222</v>
      </c>
      <c r="U163" s="27">
        <v>0.1892310617593094</v>
      </c>
      <c r="V163" s="27">
        <v>0.22197551265111734</v>
      </c>
      <c r="W163" s="27">
        <v>0.32708215412128705</v>
      </c>
      <c r="X163" s="27">
        <v>0.57335572788980682</v>
      </c>
      <c r="Y163" s="27">
        <v>0.55678230200681322</v>
      </c>
      <c r="Z163" s="27">
        <v>0.44241524908810326</v>
      </c>
      <c r="AA163" s="27">
        <v>0.52309769051390687</v>
      </c>
      <c r="AB163" s="27">
        <v>0.78330770228737956</v>
      </c>
      <c r="AC163" s="27">
        <v>0.74273852641397486</v>
      </c>
      <c r="AD163" s="27">
        <v>0.64231992365498225</v>
      </c>
      <c r="AE163" s="27">
        <v>0.69132673054069071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1.0284112466340876</v>
      </c>
      <c r="M164" s="27">
        <v>1.0392130134598323</v>
      </c>
      <c r="N164" s="27">
        <v>2.6523861932202415</v>
      </c>
      <c r="O164" s="27">
        <v>2.7154398771411103</v>
      </c>
      <c r="P164" s="27">
        <v>2.2631254434257349</v>
      </c>
      <c r="Q164" s="27">
        <v>3.078081020822955</v>
      </c>
      <c r="R164" s="27">
        <v>3.2347596806567029</v>
      </c>
      <c r="S164" s="27">
        <v>4.115693602685166</v>
      </c>
      <c r="T164" s="27">
        <v>5.2017558248936329</v>
      </c>
      <c r="U164" s="27">
        <v>3.6217196331342461</v>
      </c>
      <c r="V164" s="27">
        <v>3.3420576464745131</v>
      </c>
      <c r="W164" s="27">
        <v>4.4764971603427171</v>
      </c>
      <c r="X164" s="27">
        <v>5.988767442061623</v>
      </c>
      <c r="Y164" s="27">
        <v>6.7748164319215975</v>
      </c>
      <c r="Z164" s="27">
        <v>8.1832494055691374</v>
      </c>
      <c r="AA164" s="27">
        <v>12.393763121694802</v>
      </c>
      <c r="AB164" s="27">
        <v>9.3508581363125476</v>
      </c>
      <c r="AC164" s="27">
        <v>15.764973641454995</v>
      </c>
      <c r="AD164" s="27">
        <v>12.877405401219969</v>
      </c>
      <c r="AE164" s="27">
        <v>22.279457430913414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1.090765237179492E-2</v>
      </c>
      <c r="M165" s="27">
        <v>1.0780245405535772E-2</v>
      </c>
      <c r="N165" s="27">
        <v>1.4373290326573656E-2</v>
      </c>
      <c r="O165" s="27">
        <v>3.7622442721948812E-2</v>
      </c>
      <c r="P165" s="27">
        <v>4.7413471243709066E-2</v>
      </c>
      <c r="Q165" s="27">
        <v>7.1606967515958964E-2</v>
      </c>
      <c r="R165" s="27">
        <v>9.0326659372416115E-2</v>
      </c>
      <c r="S165" s="27">
        <v>0.1801087506941107</v>
      </c>
      <c r="T165" s="27">
        <v>0.24629649781742599</v>
      </c>
      <c r="U165" s="27">
        <v>0.19108366315160702</v>
      </c>
      <c r="V165" s="27">
        <v>0.24492836181380534</v>
      </c>
      <c r="W165" s="27">
        <v>0.31877775228912653</v>
      </c>
      <c r="X165" s="27">
        <v>0.38763389576201157</v>
      </c>
      <c r="Y165" s="27">
        <v>0.46522058264945559</v>
      </c>
      <c r="Z165" s="27">
        <v>0.58988633187100825</v>
      </c>
      <c r="AA165" s="27">
        <v>0.80623289752842409</v>
      </c>
      <c r="AB165" s="27">
        <v>0.58416575153237615</v>
      </c>
      <c r="AC165" s="27">
        <v>0.9371193966080269</v>
      </c>
      <c r="AD165" s="27">
        <v>0.64491251035527253</v>
      </c>
      <c r="AE165" s="27">
        <v>0.88248324170517356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2.1834360951739158E-5</v>
      </c>
      <c r="G166" s="27">
        <v>1.7147344326795111E-5</v>
      </c>
      <c r="H166" s="27">
        <v>5.7801828725527818E-4</v>
      </c>
      <c r="I166" s="27">
        <v>9.372854045794762E-4</v>
      </c>
      <c r="J166" s="27">
        <v>8.8535037814222554E-3</v>
      </c>
      <c r="K166" s="27">
        <v>6.7871490012639353E-3</v>
      </c>
      <c r="L166" s="27">
        <v>2.454168147108628E-2</v>
      </c>
      <c r="M166" s="27">
        <v>1.6866701985376143E-2</v>
      </c>
      <c r="N166" s="27">
        <v>2.0762626871719484E-2</v>
      </c>
      <c r="O166" s="27">
        <v>0.10140507222897918</v>
      </c>
      <c r="P166" s="27">
        <v>0.23821206553187477</v>
      </c>
      <c r="Q166" s="27">
        <v>0.32094836513355984</v>
      </c>
      <c r="R166" s="27">
        <v>0.36042568533626629</v>
      </c>
      <c r="S166" s="27">
        <v>0.56557353837838442</v>
      </c>
      <c r="T166" s="27">
        <v>0.71469441892389873</v>
      </c>
      <c r="U166" s="27">
        <v>0.70885691541931706</v>
      </c>
      <c r="V166" s="27">
        <v>0.92748799689201233</v>
      </c>
      <c r="W166" s="27">
        <v>1.151407172316977</v>
      </c>
      <c r="X166" s="27">
        <v>1.6639331064802618</v>
      </c>
      <c r="Y166" s="27">
        <v>1.7761383662507526</v>
      </c>
      <c r="Z166" s="27">
        <v>2.39097345485408</v>
      </c>
      <c r="AA166" s="27">
        <v>2.9488883776329908</v>
      </c>
      <c r="AB166" s="27">
        <v>2.8102814293054812</v>
      </c>
      <c r="AC166" s="27">
        <v>3.1740812625704256</v>
      </c>
      <c r="AD166" s="27">
        <v>4.5747967667428791</v>
      </c>
      <c r="AE166" s="27">
        <v>5.8513243954865004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1.6035387169378395E-9</v>
      </c>
      <c r="F167" s="27">
        <v>1.4861522093903714E-9</v>
      </c>
      <c r="G167" s="27">
        <v>5.1109568275498861E-2</v>
      </c>
      <c r="H167" s="27">
        <v>0.11693127591409175</v>
      </c>
      <c r="I167" s="27">
        <v>0.24810760730340067</v>
      </c>
      <c r="J167" s="27">
        <v>0.55894066282709365</v>
      </c>
      <c r="K167" s="27">
        <v>0.58671760879259238</v>
      </c>
      <c r="L167" s="27">
        <v>0.68272429424241543</v>
      </c>
      <c r="M167" s="27">
        <v>0.90468249893903507</v>
      </c>
      <c r="N167" s="27">
        <v>1.0168997264447432</v>
      </c>
      <c r="O167" s="27">
        <v>1.128956355280514</v>
      </c>
      <c r="P167" s="27">
        <v>1.3339834126899204</v>
      </c>
      <c r="Q167" s="27">
        <v>1.6265510911730248</v>
      </c>
      <c r="R167" s="27">
        <v>1.9021140867434181</v>
      </c>
      <c r="S167" s="27">
        <v>2.2670929310192447</v>
      </c>
      <c r="T167" s="27">
        <v>2.3582640563401824</v>
      </c>
      <c r="U167" s="27">
        <v>2.5899306147735932</v>
      </c>
      <c r="V167" s="27">
        <v>3.2575468621366848</v>
      </c>
      <c r="W167" s="27">
        <v>2.8156467938272809</v>
      </c>
      <c r="X167" s="27">
        <v>3.2532547987404974</v>
      </c>
      <c r="Y167" s="27">
        <v>3.5294896456659512</v>
      </c>
      <c r="Z167" s="27">
        <v>3.9567759898949553</v>
      </c>
      <c r="AA167" s="27">
        <v>4.4060209605811878</v>
      </c>
      <c r="AB167" s="27">
        <v>4.7083995056387176</v>
      </c>
      <c r="AC167" s="27">
        <v>5.2246978763461005</v>
      </c>
      <c r="AD167" s="27">
        <v>5.8068015330933651</v>
      </c>
      <c r="AE167" s="27">
        <v>6.0324583084119681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8.4951954457723747E-5</v>
      </c>
      <c r="Q168" s="27">
        <v>3.9943910344064887E-2</v>
      </c>
      <c r="R168" s="27">
        <v>0.11804004262835992</v>
      </c>
      <c r="S168" s="27">
        <v>8.6927805220846657E-2</v>
      </c>
      <c r="T168" s="27">
        <v>5.6054408321715397E-2</v>
      </c>
      <c r="U168" s="27">
        <v>0.15166454753308123</v>
      </c>
      <c r="V168" s="27">
        <v>0.19325819982684941</v>
      </c>
      <c r="W168" s="27">
        <v>0.56244217646688577</v>
      </c>
      <c r="X168" s="27">
        <v>0.27103667661967351</v>
      </c>
      <c r="Y168" s="27">
        <v>0.54865623288977194</v>
      </c>
      <c r="Z168" s="27">
        <v>0.35853784218020041</v>
      </c>
      <c r="AA168" s="27">
        <v>0.49141726529630048</v>
      </c>
      <c r="AB168" s="27">
        <v>0.55215478163144116</v>
      </c>
      <c r="AC168" s="27">
        <v>0.86404551802007912</v>
      </c>
      <c r="AD168" s="27">
        <v>0.74302163672161148</v>
      </c>
      <c r="AE168" s="27">
        <v>0.6110197604858727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3.2285246090780566E-3</v>
      </c>
      <c r="K169" s="27">
        <v>7.6013630918047798E-3</v>
      </c>
      <c r="L169" s="27">
        <v>1.7190332841844607E-2</v>
      </c>
      <c r="M169" s="27">
        <v>3.0048682689110453E-2</v>
      </c>
      <c r="N169" s="27">
        <v>4.8589790052453001E-2</v>
      </c>
      <c r="O169" s="27">
        <v>6.7920975158804686E-2</v>
      </c>
      <c r="P169" s="27">
        <v>9.5618804248513961E-2</v>
      </c>
      <c r="Q169" s="27">
        <v>0.10874855280555082</v>
      </c>
      <c r="R169" s="27">
        <v>0.1212729349458269</v>
      </c>
      <c r="S169" s="27">
        <v>0.14554849508037102</v>
      </c>
      <c r="T169" s="27">
        <v>0.17259516407228165</v>
      </c>
      <c r="U169" s="27">
        <v>0.17101597353820649</v>
      </c>
      <c r="V169" s="27">
        <v>0.20795575574934688</v>
      </c>
      <c r="W169" s="27">
        <v>0.27111224724986616</v>
      </c>
      <c r="X169" s="27">
        <v>0.36475858340177181</v>
      </c>
      <c r="Y169" s="27">
        <v>0.5594155134473745</v>
      </c>
      <c r="Z169" s="27">
        <v>0.69044508811986904</v>
      </c>
      <c r="AA169" s="27">
        <v>0.79434129728158731</v>
      </c>
      <c r="AB169" s="27">
        <v>0.81159907189453151</v>
      </c>
      <c r="AC169" s="27">
        <v>0.8918309237681038</v>
      </c>
      <c r="AD169" s="27">
        <v>0.9146530864497282</v>
      </c>
      <c r="AE169" s="27">
        <v>0.9053151989495023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5.058981727502735E-2</v>
      </c>
      <c r="V170" s="27">
        <v>0.1086319622935145</v>
      </c>
      <c r="W170" s="27">
        <v>0.12686569166072806</v>
      </c>
      <c r="X170" s="27">
        <v>0.13802804995991838</v>
      </c>
      <c r="Y170" s="27">
        <v>0.1497772509191434</v>
      </c>
      <c r="Z170" s="27">
        <v>0.16907058963637628</v>
      </c>
      <c r="AA170" s="27">
        <v>0.16217073616688432</v>
      </c>
      <c r="AB170" s="27">
        <v>0.11586931158305884</v>
      </c>
      <c r="AC170" s="27">
        <v>0.20504244708042307</v>
      </c>
      <c r="AD170" s="27">
        <v>0.26604097213359573</v>
      </c>
      <c r="AE170" s="27">
        <v>0.19751754469171043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2.427450966702994E-3</v>
      </c>
      <c r="L171" s="27">
        <v>1.7289560353335755E-2</v>
      </c>
      <c r="M171" s="27">
        <v>3.6666634626511679E-2</v>
      </c>
      <c r="N171" s="27">
        <v>4.7649648371215818E-2</v>
      </c>
      <c r="O171" s="27">
        <v>4.7387468045038822E-2</v>
      </c>
      <c r="P171" s="27">
        <v>6.5570308835817659E-2</v>
      </c>
      <c r="Q171" s="27">
        <v>3.1309086767125335E-2</v>
      </c>
      <c r="R171" s="27">
        <v>4.2077808631421729E-2</v>
      </c>
      <c r="S171" s="27">
        <v>6.0256734974508466E-2</v>
      </c>
      <c r="T171" s="27">
        <v>3.4889289921315014E-2</v>
      </c>
      <c r="U171" s="27">
        <v>1.1619716512123287E-2</v>
      </c>
      <c r="V171" s="27">
        <v>1.2397064310478677E-2</v>
      </c>
      <c r="W171" s="27">
        <v>2.790108667135666E-2</v>
      </c>
      <c r="X171" s="27">
        <v>6.381209885182447E-2</v>
      </c>
      <c r="Y171" s="27">
        <v>9.1980296578997811E-2</v>
      </c>
      <c r="Z171" s="27">
        <v>0.10974774645185011</v>
      </c>
      <c r="AA171" s="27">
        <v>8.1330436902947167E-2</v>
      </c>
      <c r="AB171" s="27">
        <v>0.25971377615705998</v>
      </c>
      <c r="AC171" s="27">
        <v>0.28922883619952894</v>
      </c>
      <c r="AD171" s="27">
        <v>0.28740280017861408</v>
      </c>
      <c r="AE171" s="27">
        <v>0.43575042567877242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1.0908332739958792E-5</v>
      </c>
      <c r="E455" s="28">
        <f t="shared" si="96"/>
        <v>9.25220642258698E-5</v>
      </c>
      <c r="F455" s="28">
        <f t="shared" si="96"/>
        <v>4.9952041017285102E-4</v>
      </c>
      <c r="G455" s="28">
        <f t="shared" si="96"/>
        <v>5.519408222182659E-2</v>
      </c>
      <c r="H455" s="28">
        <f t="shared" si="96"/>
        <v>0.1245011865479225</v>
      </c>
      <c r="I455" s="28">
        <f t="shared" si="96"/>
        <v>0.27122143818112032</v>
      </c>
      <c r="J455" s="28">
        <f t="shared" si="96"/>
        <v>0.61480309479565498</v>
      </c>
      <c r="K455" s="28">
        <f t="shared" si="96"/>
        <v>0.64060330869057491</v>
      </c>
      <c r="L455" s="28">
        <f t="shared" si="96"/>
        <v>1.8177829064114117</v>
      </c>
      <c r="M455" s="28">
        <f t="shared" si="96"/>
        <v>2.1269837824917439</v>
      </c>
      <c r="N455" s="28">
        <f t="shared" si="96"/>
        <v>3.8931380823284378</v>
      </c>
      <c r="O455" s="28">
        <f t="shared" si="96"/>
        <v>4.1683265667509035</v>
      </c>
      <c r="P455" s="28">
        <f t="shared" si="96"/>
        <v>4.1379673889580797</v>
      </c>
      <c r="Q455" s="28">
        <f t="shared" si="96"/>
        <v>7.1692602438265318</v>
      </c>
      <c r="R455" s="28">
        <f t="shared" si="96"/>
        <v>7.7205662093586369</v>
      </c>
      <c r="S455" s="28">
        <f t="shared" si="96"/>
        <v>9.2278746303806258</v>
      </c>
      <c r="T455" s="28">
        <f t="shared" si="96"/>
        <v>12.169176535343011</v>
      </c>
      <c r="U455" s="28">
        <f t="shared" si="96"/>
        <v>11.373287635995233</v>
      </c>
      <c r="V455" s="28">
        <f t="shared" si="96"/>
        <v>12.50927017033144</v>
      </c>
      <c r="W455" s="28">
        <f t="shared" si="96"/>
        <v>14.659771716233315</v>
      </c>
      <c r="X455" s="28">
        <f t="shared" si="96"/>
        <v>17.711918102757089</v>
      </c>
      <c r="Y455" s="28">
        <f t="shared" si="96"/>
        <v>19.798452527503187</v>
      </c>
      <c r="Z455" s="28">
        <f t="shared" si="96"/>
        <v>22.43194313778562</v>
      </c>
      <c r="AA455" s="28">
        <f t="shared" si="96"/>
        <v>28.35969659297729</v>
      </c>
      <c r="AB455" s="28">
        <f t="shared" si="96"/>
        <v>25.980866141503306</v>
      </c>
      <c r="AC455" s="28">
        <f t="shared" si="96"/>
        <v>34.414289106411417</v>
      </c>
      <c r="AD455" s="28">
        <f t="shared" si="96"/>
        <v>33.276631047447957</v>
      </c>
      <c r="AE455" s="28">
        <f t="shared" si="96"/>
        <v>44.676494662626688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1.0908332739958792E-5</v>
      </c>
      <c r="E471" s="28">
        <f t="shared" si="101"/>
        <v>9.25220642258698E-5</v>
      </c>
      <c r="F471" s="28">
        <f t="shared" si="101"/>
        <v>4.9952041017285102E-4</v>
      </c>
      <c r="G471" s="28">
        <f t="shared" si="101"/>
        <v>5.519408222182659E-2</v>
      </c>
      <c r="H471" s="28">
        <f t="shared" si="101"/>
        <v>0.1245011865479225</v>
      </c>
      <c r="I471" s="28">
        <f t="shared" si="101"/>
        <v>0.27122143818112032</v>
      </c>
      <c r="J471" s="28">
        <f t="shared" si="101"/>
        <v>0.61480309479565498</v>
      </c>
      <c r="K471" s="28">
        <f t="shared" si="101"/>
        <v>0.64060330869057491</v>
      </c>
      <c r="L471" s="28">
        <f t="shared" si="101"/>
        <v>1.8177829064114117</v>
      </c>
      <c r="M471" s="28">
        <f t="shared" si="101"/>
        <v>2.1269837824917439</v>
      </c>
      <c r="N471" s="28">
        <f t="shared" si="101"/>
        <v>3.8931380823284378</v>
      </c>
      <c r="O471" s="28">
        <f t="shared" si="101"/>
        <v>4.1683265667509035</v>
      </c>
      <c r="P471" s="28">
        <f t="shared" si="101"/>
        <v>4.1379673889580797</v>
      </c>
      <c r="Q471" s="28">
        <f t="shared" si="101"/>
        <v>7.1692602438265318</v>
      </c>
      <c r="R471" s="28">
        <f t="shared" si="101"/>
        <v>7.7205662093586369</v>
      </c>
      <c r="S471" s="28">
        <f t="shared" si="101"/>
        <v>9.2278746303806258</v>
      </c>
      <c r="T471" s="28">
        <f t="shared" si="101"/>
        <v>12.169176535343011</v>
      </c>
      <c r="U471" s="28">
        <f t="shared" si="101"/>
        <v>11.373287635995233</v>
      </c>
      <c r="V471" s="28">
        <f t="shared" si="101"/>
        <v>12.50927017033144</v>
      </c>
      <c r="W471" s="28">
        <f t="shared" si="101"/>
        <v>14.659771716233315</v>
      </c>
      <c r="X471" s="28">
        <f t="shared" si="101"/>
        <v>17.711918102757089</v>
      </c>
      <c r="Y471" s="28">
        <f t="shared" si="101"/>
        <v>19.798452527503187</v>
      </c>
      <c r="Z471" s="28">
        <f t="shared" si="101"/>
        <v>22.43194313778562</v>
      </c>
      <c r="AA471" s="28">
        <f t="shared" si="101"/>
        <v>28.35969659297729</v>
      </c>
      <c r="AB471" s="28">
        <f t="shared" si="101"/>
        <v>25.980866141503306</v>
      </c>
      <c r="AC471" s="28">
        <f t="shared" si="101"/>
        <v>34.414289106411417</v>
      </c>
      <c r="AD471" s="28">
        <f t="shared" si="101"/>
        <v>33.276631047447957</v>
      </c>
      <c r="AE471" s="28">
        <f t="shared" si="101"/>
        <v>44.676494662626688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4">+D503+D507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06">+D509+D510+D511+D512+D513+D514</f>
        <v>1.0908332739958792E-5</v>
      </c>
      <c r="E508" s="21">
        <f t="shared" si="106"/>
        <v>9.25220642258698E-5</v>
      </c>
      <c r="F508" s="21">
        <f t="shared" si="106"/>
        <v>4.9952041017285102E-4</v>
      </c>
      <c r="G508" s="21">
        <f t="shared" si="106"/>
        <v>5.519408222182659E-2</v>
      </c>
      <c r="H508" s="21">
        <f t="shared" si="106"/>
        <v>0.1245011865479225</v>
      </c>
      <c r="I508" s="21">
        <f t="shared" si="106"/>
        <v>0.27122143818112032</v>
      </c>
      <c r="J508" s="21">
        <f t="shared" si="106"/>
        <v>0.61480309479565498</v>
      </c>
      <c r="K508" s="21">
        <f t="shared" si="106"/>
        <v>0.64060330869057491</v>
      </c>
      <c r="L508" s="21">
        <f t="shared" si="106"/>
        <v>1.8177829064114117</v>
      </c>
      <c r="M508" s="21">
        <f t="shared" si="106"/>
        <v>2.1269837824917439</v>
      </c>
      <c r="N508" s="21">
        <f t="shared" si="106"/>
        <v>3.8931380823284378</v>
      </c>
      <c r="O508" s="21">
        <f t="shared" si="106"/>
        <v>4.1683265667509035</v>
      </c>
      <c r="P508" s="21">
        <f t="shared" si="106"/>
        <v>4.1379673889580797</v>
      </c>
      <c r="Q508" s="21">
        <f t="shared" si="106"/>
        <v>7.1692602438265318</v>
      </c>
      <c r="R508" s="21">
        <f t="shared" si="106"/>
        <v>7.7205662093586369</v>
      </c>
      <c r="S508" s="21">
        <f t="shared" si="106"/>
        <v>9.2278746303806258</v>
      </c>
      <c r="T508" s="21">
        <f t="shared" si="106"/>
        <v>12.169176535343011</v>
      </c>
      <c r="U508" s="21">
        <f t="shared" si="106"/>
        <v>11.373287635995233</v>
      </c>
      <c r="V508" s="21">
        <f t="shared" si="106"/>
        <v>12.50927017033144</v>
      </c>
      <c r="W508" s="21">
        <f t="shared" si="106"/>
        <v>14.659771716233315</v>
      </c>
      <c r="X508" s="21">
        <f t="shared" si="106"/>
        <v>17.711918102757089</v>
      </c>
      <c r="Y508" s="21">
        <f t="shared" si="106"/>
        <v>19.798452527503187</v>
      </c>
      <c r="Z508" s="21">
        <f t="shared" si="106"/>
        <v>22.43194313778562</v>
      </c>
      <c r="AA508" s="21">
        <f t="shared" si="106"/>
        <v>28.35969659297729</v>
      </c>
      <c r="AB508" s="21">
        <f t="shared" si="106"/>
        <v>25.980866141503306</v>
      </c>
      <c r="AC508" s="21">
        <f t="shared" si="106"/>
        <v>34.414289106411417</v>
      </c>
      <c r="AD508" s="21">
        <f t="shared" si="106"/>
        <v>33.276631047447957</v>
      </c>
      <c r="AE508" s="21">
        <f t="shared" si="106"/>
        <v>44.676494662626688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07">+D161</f>
        <v>1.0908332739958792E-5</v>
      </c>
      <c r="E509" s="37">
        <f t="shared" si="107"/>
        <v>9.25220642258698E-5</v>
      </c>
      <c r="F509" s="37">
        <f t="shared" si="107"/>
        <v>4.9952041017285102E-4</v>
      </c>
      <c r="G509" s="37">
        <f t="shared" si="107"/>
        <v>5.519408222182659E-2</v>
      </c>
      <c r="H509" s="37">
        <f t="shared" si="107"/>
        <v>0.1245011865479225</v>
      </c>
      <c r="I509" s="37">
        <f t="shared" si="107"/>
        <v>0.27122143818112032</v>
      </c>
      <c r="J509" s="37">
        <f t="shared" si="107"/>
        <v>0.6115745701865769</v>
      </c>
      <c r="K509" s="37">
        <f t="shared" si="107"/>
        <v>0.63057449463206705</v>
      </c>
      <c r="L509" s="37">
        <f t="shared" si="107"/>
        <v>1.7833030132162313</v>
      </c>
      <c r="M509" s="37">
        <f t="shared" si="107"/>
        <v>2.0602684651761218</v>
      </c>
      <c r="N509" s="37">
        <f t="shared" si="107"/>
        <v>3.7968986439047692</v>
      </c>
      <c r="O509" s="37">
        <f t="shared" si="107"/>
        <v>4.0530181235470604</v>
      </c>
      <c r="P509" s="37">
        <f t="shared" si="107"/>
        <v>3.9766933239192905</v>
      </c>
      <c r="Q509" s="37">
        <f t="shared" si="107"/>
        <v>6.9892586939097905</v>
      </c>
      <c r="R509" s="37">
        <f t="shared" si="107"/>
        <v>7.4391754231530287</v>
      </c>
      <c r="S509" s="37">
        <f t="shared" si="107"/>
        <v>8.9351415951048985</v>
      </c>
      <c r="T509" s="37">
        <f t="shared" si="107"/>
        <v>11.905637673027698</v>
      </c>
      <c r="U509" s="37">
        <f t="shared" si="107"/>
        <v>10.988397581136795</v>
      </c>
      <c r="V509" s="37">
        <f t="shared" si="107"/>
        <v>11.98702718815125</v>
      </c>
      <c r="W509" s="37">
        <f t="shared" si="107"/>
        <v>13.67145051418448</v>
      </c>
      <c r="X509" s="37">
        <f t="shared" si="107"/>
        <v>16.874282693923902</v>
      </c>
      <c r="Y509" s="37">
        <f t="shared" si="107"/>
        <v>18.448623233667899</v>
      </c>
      <c r="Z509" s="37">
        <f t="shared" si="107"/>
        <v>21.104141871397324</v>
      </c>
      <c r="AA509" s="37">
        <f t="shared" si="107"/>
        <v>26.83043685732957</v>
      </c>
      <c r="AB509" s="37">
        <f t="shared" si="107"/>
        <v>24.241529200237217</v>
      </c>
      <c r="AC509" s="37">
        <f t="shared" si="107"/>
        <v>32.164141381343285</v>
      </c>
      <c r="AD509" s="37">
        <f t="shared" si="107"/>
        <v>31.06551255196441</v>
      </c>
      <c r="AE509" s="37">
        <f t="shared" si="107"/>
        <v>42.526891732820829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8">+D168</f>
        <v>0</v>
      </c>
      <c r="E510" s="37">
        <f t="shared" si="108"/>
        <v>0</v>
      </c>
      <c r="F510" s="37">
        <f t="shared" si="108"/>
        <v>0</v>
      </c>
      <c r="G510" s="37">
        <f t="shared" si="108"/>
        <v>0</v>
      </c>
      <c r="H510" s="37">
        <f t="shared" si="108"/>
        <v>0</v>
      </c>
      <c r="I510" s="37">
        <f t="shared" si="108"/>
        <v>0</v>
      </c>
      <c r="J510" s="37">
        <f t="shared" si="108"/>
        <v>0</v>
      </c>
      <c r="K510" s="37">
        <f t="shared" si="108"/>
        <v>0</v>
      </c>
      <c r="L510" s="37">
        <f t="shared" si="108"/>
        <v>0</v>
      </c>
      <c r="M510" s="37">
        <f t="shared" si="108"/>
        <v>0</v>
      </c>
      <c r="N510" s="37">
        <f t="shared" si="108"/>
        <v>0</v>
      </c>
      <c r="O510" s="37">
        <f t="shared" si="108"/>
        <v>0</v>
      </c>
      <c r="P510" s="37">
        <f t="shared" si="108"/>
        <v>8.4951954457723747E-5</v>
      </c>
      <c r="Q510" s="37">
        <f t="shared" si="108"/>
        <v>3.9943910344064887E-2</v>
      </c>
      <c r="R510" s="37">
        <f t="shared" si="108"/>
        <v>0.11804004262835992</v>
      </c>
      <c r="S510" s="37">
        <f t="shared" si="108"/>
        <v>8.6927805220846657E-2</v>
      </c>
      <c r="T510" s="37">
        <f t="shared" si="108"/>
        <v>5.6054408321715397E-2</v>
      </c>
      <c r="U510" s="37">
        <f t="shared" si="108"/>
        <v>0.15166454753308123</v>
      </c>
      <c r="V510" s="37">
        <f t="shared" si="108"/>
        <v>0.19325819982684941</v>
      </c>
      <c r="W510" s="37">
        <f t="shared" si="108"/>
        <v>0.56244217646688577</v>
      </c>
      <c r="X510" s="37">
        <f t="shared" si="108"/>
        <v>0.27103667661967351</v>
      </c>
      <c r="Y510" s="37">
        <f t="shared" si="108"/>
        <v>0.54865623288977194</v>
      </c>
      <c r="Z510" s="37">
        <f t="shared" si="108"/>
        <v>0.35853784218020041</v>
      </c>
      <c r="AA510" s="37">
        <f t="shared" si="108"/>
        <v>0.49141726529630048</v>
      </c>
      <c r="AB510" s="37">
        <f t="shared" si="108"/>
        <v>0.55215478163144116</v>
      </c>
      <c r="AC510" s="37">
        <f t="shared" si="108"/>
        <v>0.86404551802007912</v>
      </c>
      <c r="AD510" s="37">
        <f t="shared" si="108"/>
        <v>0.74302163672161148</v>
      </c>
      <c r="AE510" s="37">
        <f t="shared" si="108"/>
        <v>0.6110197604858727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9">+D169</f>
        <v>0</v>
      </c>
      <c r="E511" s="37">
        <f t="shared" si="109"/>
        <v>0</v>
      </c>
      <c r="F511" s="37">
        <f t="shared" si="109"/>
        <v>0</v>
      </c>
      <c r="G511" s="37">
        <f t="shared" si="109"/>
        <v>0</v>
      </c>
      <c r="H511" s="37">
        <f t="shared" si="109"/>
        <v>0</v>
      </c>
      <c r="I511" s="37">
        <f t="shared" si="109"/>
        <v>0</v>
      </c>
      <c r="J511" s="37">
        <f t="shared" si="109"/>
        <v>3.2285246090780566E-3</v>
      </c>
      <c r="K511" s="37">
        <f t="shared" si="109"/>
        <v>7.6013630918047798E-3</v>
      </c>
      <c r="L511" s="37">
        <f t="shared" si="109"/>
        <v>1.7190332841844607E-2</v>
      </c>
      <c r="M511" s="37">
        <f t="shared" si="109"/>
        <v>3.0048682689110453E-2</v>
      </c>
      <c r="N511" s="37">
        <f t="shared" si="109"/>
        <v>4.8589790052453001E-2</v>
      </c>
      <c r="O511" s="37">
        <f t="shared" si="109"/>
        <v>6.7920975158804686E-2</v>
      </c>
      <c r="P511" s="37">
        <f t="shared" si="109"/>
        <v>9.5618804248513961E-2</v>
      </c>
      <c r="Q511" s="37">
        <f t="shared" si="109"/>
        <v>0.10874855280555082</v>
      </c>
      <c r="R511" s="37">
        <f t="shared" si="109"/>
        <v>0.1212729349458269</v>
      </c>
      <c r="S511" s="37">
        <f t="shared" si="109"/>
        <v>0.14554849508037102</v>
      </c>
      <c r="T511" s="37">
        <f t="shared" si="109"/>
        <v>0.17259516407228165</v>
      </c>
      <c r="U511" s="37">
        <f t="shared" si="109"/>
        <v>0.17101597353820649</v>
      </c>
      <c r="V511" s="37">
        <f t="shared" si="109"/>
        <v>0.20795575574934688</v>
      </c>
      <c r="W511" s="37">
        <f t="shared" si="109"/>
        <v>0.27111224724986616</v>
      </c>
      <c r="X511" s="37">
        <f t="shared" si="109"/>
        <v>0.36475858340177181</v>
      </c>
      <c r="Y511" s="37">
        <f t="shared" si="109"/>
        <v>0.5594155134473745</v>
      </c>
      <c r="Z511" s="37">
        <f t="shared" si="109"/>
        <v>0.69044508811986904</v>
      </c>
      <c r="AA511" s="37">
        <f t="shared" si="109"/>
        <v>0.79434129728158731</v>
      </c>
      <c r="AB511" s="37">
        <f t="shared" si="109"/>
        <v>0.81159907189453151</v>
      </c>
      <c r="AC511" s="37">
        <f t="shared" si="109"/>
        <v>0.8918309237681038</v>
      </c>
      <c r="AD511" s="37">
        <f t="shared" si="109"/>
        <v>0.9146530864497282</v>
      </c>
      <c r="AE511" s="37">
        <f t="shared" si="109"/>
        <v>0.9053151989495023</v>
      </c>
    </row>
    <row r="512" spans="1:31" x14ac:dyDescent="0.2">
      <c r="A512" s="9" t="s">
        <v>352</v>
      </c>
      <c r="B512" s="4" t="s">
        <v>353</v>
      </c>
      <c r="C512" s="37">
        <f t="shared" ref="C512:R514" si="110">+C170</f>
        <v>0</v>
      </c>
      <c r="D512" s="37">
        <f t="shared" si="110"/>
        <v>0</v>
      </c>
      <c r="E512" s="37">
        <f t="shared" si="110"/>
        <v>0</v>
      </c>
      <c r="F512" s="37">
        <f t="shared" si="110"/>
        <v>0</v>
      </c>
      <c r="G512" s="37">
        <f t="shared" si="110"/>
        <v>0</v>
      </c>
      <c r="H512" s="37">
        <f t="shared" si="110"/>
        <v>0</v>
      </c>
      <c r="I512" s="37">
        <f t="shared" si="110"/>
        <v>0</v>
      </c>
      <c r="J512" s="37">
        <f t="shared" si="110"/>
        <v>0</v>
      </c>
      <c r="K512" s="37">
        <f t="shared" si="110"/>
        <v>0</v>
      </c>
      <c r="L512" s="37">
        <f t="shared" si="110"/>
        <v>0</v>
      </c>
      <c r="M512" s="37">
        <f t="shared" si="110"/>
        <v>0</v>
      </c>
      <c r="N512" s="37">
        <f t="shared" si="110"/>
        <v>0</v>
      </c>
      <c r="O512" s="37">
        <f t="shared" si="110"/>
        <v>0</v>
      </c>
      <c r="P512" s="37">
        <f t="shared" si="110"/>
        <v>0</v>
      </c>
      <c r="Q512" s="37">
        <f t="shared" si="110"/>
        <v>0</v>
      </c>
      <c r="R512" s="37">
        <f t="shared" si="110"/>
        <v>0</v>
      </c>
      <c r="S512" s="37">
        <f t="shared" si="109"/>
        <v>0</v>
      </c>
      <c r="T512" s="37">
        <f t="shared" si="109"/>
        <v>0</v>
      </c>
      <c r="U512" s="37">
        <f t="shared" si="109"/>
        <v>5.058981727502735E-2</v>
      </c>
      <c r="V512" s="37">
        <f t="shared" si="109"/>
        <v>0.1086319622935145</v>
      </c>
      <c r="W512" s="37">
        <f t="shared" si="109"/>
        <v>0.12686569166072806</v>
      </c>
      <c r="X512" s="37">
        <f t="shared" si="109"/>
        <v>0.13802804995991838</v>
      </c>
      <c r="Y512" s="37">
        <f t="shared" si="109"/>
        <v>0.1497772509191434</v>
      </c>
      <c r="Z512" s="37">
        <f t="shared" si="109"/>
        <v>0.16907058963637628</v>
      </c>
      <c r="AA512" s="37">
        <f t="shared" si="109"/>
        <v>0.16217073616688432</v>
      </c>
      <c r="AB512" s="37">
        <f t="shared" si="109"/>
        <v>0.11586931158305884</v>
      </c>
      <c r="AC512" s="37">
        <f t="shared" si="109"/>
        <v>0.20504244708042307</v>
      </c>
      <c r="AD512" s="37">
        <f t="shared" si="109"/>
        <v>0.26604097213359573</v>
      </c>
      <c r="AE512" s="37">
        <f t="shared" si="109"/>
        <v>0.19751754469171043</v>
      </c>
    </row>
    <row r="513" spans="1:31" x14ac:dyDescent="0.2">
      <c r="A513" s="9" t="s">
        <v>354</v>
      </c>
      <c r="B513" s="4" t="s">
        <v>355</v>
      </c>
      <c r="C513" s="37">
        <f t="shared" si="110"/>
        <v>0</v>
      </c>
      <c r="D513" s="37">
        <f t="shared" si="109"/>
        <v>0</v>
      </c>
      <c r="E513" s="37">
        <f t="shared" si="109"/>
        <v>0</v>
      </c>
      <c r="F513" s="37">
        <f t="shared" si="109"/>
        <v>0</v>
      </c>
      <c r="G513" s="37">
        <f t="shared" si="109"/>
        <v>0</v>
      </c>
      <c r="H513" s="37">
        <f t="shared" si="109"/>
        <v>0</v>
      </c>
      <c r="I513" s="37">
        <f t="shared" si="109"/>
        <v>0</v>
      </c>
      <c r="J513" s="37">
        <f t="shared" si="109"/>
        <v>0</v>
      </c>
      <c r="K513" s="37">
        <f t="shared" si="109"/>
        <v>2.427450966702994E-3</v>
      </c>
      <c r="L513" s="37">
        <f t="shared" si="109"/>
        <v>1.7289560353335755E-2</v>
      </c>
      <c r="M513" s="37">
        <f t="shared" si="109"/>
        <v>3.6666634626511679E-2</v>
      </c>
      <c r="N513" s="37">
        <f t="shared" si="109"/>
        <v>4.7649648371215818E-2</v>
      </c>
      <c r="O513" s="37">
        <f t="shared" si="109"/>
        <v>4.7387468045038822E-2</v>
      </c>
      <c r="P513" s="37">
        <f t="shared" si="109"/>
        <v>6.5570308835817659E-2</v>
      </c>
      <c r="Q513" s="37">
        <f t="shared" si="109"/>
        <v>3.1309086767125335E-2</v>
      </c>
      <c r="R513" s="37">
        <f t="shared" si="109"/>
        <v>4.2077808631421729E-2</v>
      </c>
      <c r="S513" s="37">
        <f t="shared" si="109"/>
        <v>6.0256734974508466E-2</v>
      </c>
      <c r="T513" s="37">
        <f t="shared" si="109"/>
        <v>3.4889289921315014E-2</v>
      </c>
      <c r="U513" s="37">
        <f t="shared" si="109"/>
        <v>1.1619716512123287E-2</v>
      </c>
      <c r="V513" s="37">
        <f t="shared" si="109"/>
        <v>1.2397064310478677E-2</v>
      </c>
      <c r="W513" s="37">
        <f t="shared" si="109"/>
        <v>2.790108667135666E-2</v>
      </c>
      <c r="X513" s="37">
        <f t="shared" si="109"/>
        <v>6.381209885182447E-2</v>
      </c>
      <c r="Y513" s="37">
        <f t="shared" si="109"/>
        <v>9.1980296578997811E-2</v>
      </c>
      <c r="Z513" s="37">
        <f t="shared" si="109"/>
        <v>0.10974774645185011</v>
      </c>
      <c r="AA513" s="37">
        <f t="shared" si="109"/>
        <v>8.1330436902947167E-2</v>
      </c>
      <c r="AB513" s="37">
        <f t="shared" si="109"/>
        <v>0.25971377615705998</v>
      </c>
      <c r="AC513" s="37">
        <f t="shared" si="109"/>
        <v>0.28922883619952894</v>
      </c>
      <c r="AD513" s="37">
        <f t="shared" si="109"/>
        <v>0.28740280017861408</v>
      </c>
      <c r="AE513" s="37">
        <f t="shared" si="109"/>
        <v>0.43575042567877242</v>
      </c>
    </row>
    <row r="514" spans="1:31" x14ac:dyDescent="0.2">
      <c r="A514" s="9" t="s">
        <v>356</v>
      </c>
      <c r="B514" s="4" t="s">
        <v>357</v>
      </c>
      <c r="C514" s="37">
        <f t="shared" si="110"/>
        <v>0</v>
      </c>
      <c r="D514" s="37">
        <f t="shared" si="109"/>
        <v>0</v>
      </c>
      <c r="E514" s="37">
        <f t="shared" si="109"/>
        <v>0</v>
      </c>
      <c r="F514" s="37">
        <f t="shared" si="109"/>
        <v>0</v>
      </c>
      <c r="G514" s="37">
        <f t="shared" si="109"/>
        <v>0</v>
      </c>
      <c r="H514" s="37">
        <f t="shared" si="109"/>
        <v>0</v>
      </c>
      <c r="I514" s="37">
        <f t="shared" si="109"/>
        <v>0</v>
      </c>
      <c r="J514" s="37">
        <f t="shared" si="109"/>
        <v>0</v>
      </c>
      <c r="K514" s="37">
        <f t="shared" si="109"/>
        <v>0</v>
      </c>
      <c r="L514" s="37">
        <f t="shared" si="109"/>
        <v>0</v>
      </c>
      <c r="M514" s="37">
        <f t="shared" si="109"/>
        <v>0</v>
      </c>
      <c r="N514" s="37">
        <f t="shared" si="109"/>
        <v>0</v>
      </c>
      <c r="O514" s="37">
        <f t="shared" si="109"/>
        <v>0</v>
      </c>
      <c r="P514" s="37">
        <f t="shared" si="109"/>
        <v>0</v>
      </c>
      <c r="Q514" s="37">
        <f t="shared" si="109"/>
        <v>0</v>
      </c>
      <c r="R514" s="37">
        <f t="shared" si="109"/>
        <v>0</v>
      </c>
      <c r="S514" s="37">
        <f t="shared" si="109"/>
        <v>0</v>
      </c>
      <c r="T514" s="37">
        <f t="shared" si="109"/>
        <v>0</v>
      </c>
      <c r="U514" s="37">
        <f t="shared" si="109"/>
        <v>0</v>
      </c>
      <c r="V514" s="37">
        <f t="shared" si="109"/>
        <v>0</v>
      </c>
      <c r="W514" s="37">
        <f t="shared" si="109"/>
        <v>0</v>
      </c>
      <c r="X514" s="37">
        <f t="shared" si="109"/>
        <v>0</v>
      </c>
      <c r="Y514" s="37">
        <f t="shared" si="109"/>
        <v>0</v>
      </c>
      <c r="Z514" s="37">
        <f t="shared" si="109"/>
        <v>0</v>
      </c>
      <c r="AA514" s="37">
        <f t="shared" si="109"/>
        <v>0</v>
      </c>
      <c r="AB514" s="37">
        <f t="shared" si="109"/>
        <v>0</v>
      </c>
      <c r="AC514" s="37">
        <f t="shared" si="109"/>
        <v>0</v>
      </c>
      <c r="AD514" s="37">
        <f t="shared" si="109"/>
        <v>0</v>
      </c>
      <c r="AE514" s="37">
        <f t="shared" si="109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1">+C525+C530+C536+C541+C544+C545+C549+C552++C553+C554</f>
        <v>0</v>
      </c>
      <c r="D524" s="28">
        <f t="shared" si="111"/>
        <v>0</v>
      </c>
      <c r="E524" s="28">
        <f t="shared" si="111"/>
        <v>0</v>
      </c>
      <c r="F524" s="28">
        <f t="shared" si="111"/>
        <v>0</v>
      </c>
      <c r="G524" s="28">
        <f t="shared" si="111"/>
        <v>0</v>
      </c>
      <c r="H524" s="28">
        <f t="shared" si="111"/>
        <v>0</v>
      </c>
      <c r="I524" s="28">
        <f t="shared" si="111"/>
        <v>0</v>
      </c>
      <c r="J524" s="28">
        <f t="shared" si="111"/>
        <v>0</v>
      </c>
      <c r="K524" s="28">
        <f t="shared" si="111"/>
        <v>0</v>
      </c>
      <c r="L524" s="28">
        <f t="shared" si="111"/>
        <v>0</v>
      </c>
      <c r="M524" s="28">
        <f t="shared" si="111"/>
        <v>0</v>
      </c>
      <c r="N524" s="28">
        <f t="shared" si="111"/>
        <v>0</v>
      </c>
      <c r="O524" s="28">
        <f t="shared" si="111"/>
        <v>0</v>
      </c>
      <c r="P524" s="28">
        <f t="shared" si="111"/>
        <v>0</v>
      </c>
      <c r="Q524" s="28">
        <f t="shared" si="111"/>
        <v>0</v>
      </c>
      <c r="R524" s="28">
        <f t="shared" si="111"/>
        <v>0</v>
      </c>
      <c r="S524" s="28">
        <f t="shared" si="111"/>
        <v>0</v>
      </c>
      <c r="T524" s="28">
        <f t="shared" si="111"/>
        <v>0</v>
      </c>
      <c r="U524" s="28">
        <f t="shared" si="111"/>
        <v>0</v>
      </c>
      <c r="V524" s="28">
        <f t="shared" si="111"/>
        <v>0</v>
      </c>
      <c r="W524" s="28">
        <f t="shared" si="111"/>
        <v>0</v>
      </c>
      <c r="X524" s="28">
        <f t="shared" si="111"/>
        <v>0</v>
      </c>
      <c r="Y524" s="28">
        <f t="shared" si="111"/>
        <v>0</v>
      </c>
      <c r="Z524" s="28">
        <f t="shared" si="111"/>
        <v>0</v>
      </c>
      <c r="AA524" s="28">
        <f t="shared" si="111"/>
        <v>0</v>
      </c>
      <c r="AB524" s="28">
        <f t="shared" si="111"/>
        <v>0</v>
      </c>
      <c r="AC524" s="28">
        <f t="shared" si="111"/>
        <v>0</v>
      </c>
      <c r="AD524" s="28">
        <f t="shared" si="111"/>
        <v>0</v>
      </c>
      <c r="AE524" s="28">
        <f t="shared" si="11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2">+C526+C527+C528+C529</f>
        <v>0</v>
      </c>
      <c r="D525" s="21">
        <f t="shared" si="112"/>
        <v>0</v>
      </c>
      <c r="E525" s="21">
        <f t="shared" si="112"/>
        <v>0</v>
      </c>
      <c r="F525" s="21">
        <f t="shared" si="112"/>
        <v>0</v>
      </c>
      <c r="G525" s="21">
        <f t="shared" si="112"/>
        <v>0</v>
      </c>
      <c r="H525" s="21">
        <f t="shared" si="112"/>
        <v>0</v>
      </c>
      <c r="I525" s="21">
        <f t="shared" si="112"/>
        <v>0</v>
      </c>
      <c r="J525" s="21">
        <f t="shared" si="112"/>
        <v>0</v>
      </c>
      <c r="K525" s="21">
        <f t="shared" si="112"/>
        <v>0</v>
      </c>
      <c r="L525" s="21">
        <f t="shared" si="112"/>
        <v>0</v>
      </c>
      <c r="M525" s="21">
        <f t="shared" si="112"/>
        <v>0</v>
      </c>
      <c r="N525" s="21">
        <f t="shared" si="112"/>
        <v>0</v>
      </c>
      <c r="O525" s="21">
        <f t="shared" si="112"/>
        <v>0</v>
      </c>
      <c r="P525" s="21">
        <f t="shared" si="112"/>
        <v>0</v>
      </c>
      <c r="Q525" s="21">
        <f t="shared" si="112"/>
        <v>0</v>
      </c>
      <c r="R525" s="21">
        <f t="shared" si="112"/>
        <v>0</v>
      </c>
      <c r="S525" s="21">
        <f t="shared" si="112"/>
        <v>0</v>
      </c>
      <c r="T525" s="21">
        <f t="shared" si="112"/>
        <v>0</v>
      </c>
      <c r="U525" s="21">
        <f t="shared" si="112"/>
        <v>0</v>
      </c>
      <c r="V525" s="21">
        <f t="shared" si="112"/>
        <v>0</v>
      </c>
      <c r="W525" s="21">
        <f t="shared" si="112"/>
        <v>0</v>
      </c>
      <c r="X525" s="21">
        <f t="shared" si="112"/>
        <v>0</v>
      </c>
      <c r="Y525" s="21">
        <f t="shared" si="112"/>
        <v>0</v>
      </c>
      <c r="Z525" s="21">
        <f t="shared" si="112"/>
        <v>0</v>
      </c>
      <c r="AA525" s="21">
        <f t="shared" si="112"/>
        <v>0</v>
      </c>
      <c r="AB525" s="21">
        <f t="shared" si="112"/>
        <v>0</v>
      </c>
      <c r="AC525" s="21">
        <f t="shared" si="112"/>
        <v>0</v>
      </c>
      <c r="AD525" s="21">
        <f t="shared" si="112"/>
        <v>0</v>
      </c>
      <c r="AE525" s="21">
        <f t="shared" si="11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3">+C531+C532+C533+C534+C535</f>
        <v>0</v>
      </c>
      <c r="D530" s="21">
        <f t="shared" si="113"/>
        <v>0</v>
      </c>
      <c r="E530" s="21">
        <f t="shared" si="113"/>
        <v>0</v>
      </c>
      <c r="F530" s="21">
        <f t="shared" si="113"/>
        <v>0</v>
      </c>
      <c r="G530" s="21">
        <f t="shared" si="113"/>
        <v>0</v>
      </c>
      <c r="H530" s="21">
        <f t="shared" si="113"/>
        <v>0</v>
      </c>
      <c r="I530" s="21">
        <f t="shared" si="113"/>
        <v>0</v>
      </c>
      <c r="J530" s="21">
        <f t="shared" si="113"/>
        <v>0</v>
      </c>
      <c r="K530" s="21">
        <f t="shared" si="113"/>
        <v>0</v>
      </c>
      <c r="L530" s="21">
        <f t="shared" si="113"/>
        <v>0</v>
      </c>
      <c r="M530" s="21">
        <f t="shared" si="113"/>
        <v>0</v>
      </c>
      <c r="N530" s="21">
        <f t="shared" si="113"/>
        <v>0</v>
      </c>
      <c r="O530" s="21">
        <f t="shared" si="113"/>
        <v>0</v>
      </c>
      <c r="P530" s="21">
        <f t="shared" si="113"/>
        <v>0</v>
      </c>
      <c r="Q530" s="21">
        <f t="shared" si="113"/>
        <v>0</v>
      </c>
      <c r="R530" s="21">
        <f t="shared" si="113"/>
        <v>0</v>
      </c>
      <c r="S530" s="21">
        <f t="shared" si="113"/>
        <v>0</v>
      </c>
      <c r="T530" s="21">
        <f t="shared" si="113"/>
        <v>0</v>
      </c>
      <c r="U530" s="21">
        <f t="shared" si="113"/>
        <v>0</v>
      </c>
      <c r="V530" s="21">
        <f t="shared" si="113"/>
        <v>0</v>
      </c>
      <c r="W530" s="21">
        <f t="shared" si="113"/>
        <v>0</v>
      </c>
      <c r="X530" s="21">
        <f t="shared" si="113"/>
        <v>0</v>
      </c>
      <c r="Y530" s="21">
        <f t="shared" si="113"/>
        <v>0</v>
      </c>
      <c r="Z530" s="21">
        <f t="shared" si="113"/>
        <v>0</v>
      </c>
      <c r="AA530" s="21">
        <f t="shared" si="113"/>
        <v>0</v>
      </c>
      <c r="AB530" s="21">
        <f t="shared" si="113"/>
        <v>0</v>
      </c>
      <c r="AC530" s="21">
        <f t="shared" si="113"/>
        <v>0</v>
      </c>
      <c r="AD530" s="21">
        <f t="shared" si="113"/>
        <v>0</v>
      </c>
      <c r="AE530" s="21">
        <f t="shared" si="11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4">+C537+C538+C539+C540</f>
        <v>0</v>
      </c>
      <c r="D536" s="21">
        <f t="shared" si="114"/>
        <v>0</v>
      </c>
      <c r="E536" s="21">
        <f t="shared" si="114"/>
        <v>0</v>
      </c>
      <c r="F536" s="21">
        <f t="shared" si="114"/>
        <v>0</v>
      </c>
      <c r="G536" s="21">
        <f t="shared" si="114"/>
        <v>0</v>
      </c>
      <c r="H536" s="21">
        <f t="shared" si="114"/>
        <v>0</v>
      </c>
      <c r="I536" s="21">
        <f t="shared" si="114"/>
        <v>0</v>
      </c>
      <c r="J536" s="21">
        <f t="shared" si="114"/>
        <v>0</v>
      </c>
      <c r="K536" s="21">
        <f t="shared" si="114"/>
        <v>0</v>
      </c>
      <c r="L536" s="21">
        <f t="shared" si="114"/>
        <v>0</v>
      </c>
      <c r="M536" s="21">
        <f t="shared" si="114"/>
        <v>0</v>
      </c>
      <c r="N536" s="21">
        <f t="shared" si="114"/>
        <v>0</v>
      </c>
      <c r="O536" s="21">
        <f t="shared" si="114"/>
        <v>0</v>
      </c>
      <c r="P536" s="21">
        <f t="shared" si="114"/>
        <v>0</v>
      </c>
      <c r="Q536" s="21">
        <f t="shared" si="114"/>
        <v>0</v>
      </c>
      <c r="R536" s="21">
        <f t="shared" si="114"/>
        <v>0</v>
      </c>
      <c r="S536" s="21">
        <f t="shared" si="114"/>
        <v>0</v>
      </c>
      <c r="T536" s="21">
        <f t="shared" si="114"/>
        <v>0</v>
      </c>
      <c r="U536" s="21">
        <f t="shared" si="114"/>
        <v>0</v>
      </c>
      <c r="V536" s="21">
        <f t="shared" si="114"/>
        <v>0</v>
      </c>
      <c r="W536" s="21">
        <f t="shared" si="114"/>
        <v>0</v>
      </c>
      <c r="X536" s="21">
        <f t="shared" si="114"/>
        <v>0</v>
      </c>
      <c r="Y536" s="21">
        <f t="shared" si="114"/>
        <v>0</v>
      </c>
      <c r="Z536" s="21">
        <f t="shared" si="114"/>
        <v>0</v>
      </c>
      <c r="AA536" s="21">
        <f t="shared" si="114"/>
        <v>0</v>
      </c>
      <c r="AB536" s="21">
        <f t="shared" si="114"/>
        <v>0</v>
      </c>
      <c r="AC536" s="21">
        <f t="shared" si="114"/>
        <v>0</v>
      </c>
      <c r="AD536" s="21">
        <f t="shared" si="114"/>
        <v>0</v>
      </c>
      <c r="AE536" s="21">
        <f t="shared" si="11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5">+C542+C543</f>
        <v>0</v>
      </c>
      <c r="D541" s="21">
        <f t="shared" si="115"/>
        <v>0</v>
      </c>
      <c r="E541" s="21">
        <f t="shared" si="115"/>
        <v>0</v>
      </c>
      <c r="F541" s="21">
        <f t="shared" si="115"/>
        <v>0</v>
      </c>
      <c r="G541" s="21">
        <f t="shared" si="115"/>
        <v>0</v>
      </c>
      <c r="H541" s="21">
        <f t="shared" si="115"/>
        <v>0</v>
      </c>
      <c r="I541" s="21">
        <f t="shared" si="115"/>
        <v>0</v>
      </c>
      <c r="J541" s="21">
        <f t="shared" si="115"/>
        <v>0</v>
      </c>
      <c r="K541" s="21">
        <f t="shared" si="115"/>
        <v>0</v>
      </c>
      <c r="L541" s="21">
        <f t="shared" si="115"/>
        <v>0</v>
      </c>
      <c r="M541" s="21">
        <f t="shared" si="115"/>
        <v>0</v>
      </c>
      <c r="N541" s="21">
        <f t="shared" si="115"/>
        <v>0</v>
      </c>
      <c r="O541" s="21">
        <f t="shared" si="115"/>
        <v>0</v>
      </c>
      <c r="P541" s="21">
        <f t="shared" si="115"/>
        <v>0</v>
      </c>
      <c r="Q541" s="21">
        <f t="shared" si="115"/>
        <v>0</v>
      </c>
      <c r="R541" s="21">
        <f t="shared" si="115"/>
        <v>0</v>
      </c>
      <c r="S541" s="21">
        <f t="shared" si="115"/>
        <v>0</v>
      </c>
      <c r="T541" s="21">
        <f t="shared" si="115"/>
        <v>0</v>
      </c>
      <c r="U541" s="21">
        <f t="shared" si="115"/>
        <v>0</v>
      </c>
      <c r="V541" s="21">
        <f t="shared" si="115"/>
        <v>0</v>
      </c>
      <c r="W541" s="21">
        <f t="shared" si="115"/>
        <v>0</v>
      </c>
      <c r="X541" s="21">
        <f t="shared" si="115"/>
        <v>0</v>
      </c>
      <c r="Y541" s="21">
        <f t="shared" si="115"/>
        <v>0</v>
      </c>
      <c r="Z541" s="21">
        <f t="shared" si="115"/>
        <v>0</v>
      </c>
      <c r="AA541" s="21">
        <f t="shared" si="115"/>
        <v>0</v>
      </c>
      <c r="AB541" s="21">
        <f t="shared" si="115"/>
        <v>0</v>
      </c>
      <c r="AC541" s="21">
        <f t="shared" si="115"/>
        <v>0</v>
      </c>
      <c r="AD541" s="21">
        <f t="shared" si="115"/>
        <v>0</v>
      </c>
      <c r="AE541" s="21">
        <f t="shared" si="11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6">+C546+C547+C548</f>
        <v>0</v>
      </c>
      <c r="D545" s="21">
        <f t="shared" si="116"/>
        <v>0</v>
      </c>
      <c r="E545" s="21">
        <f t="shared" si="116"/>
        <v>0</v>
      </c>
      <c r="F545" s="21">
        <f t="shared" si="116"/>
        <v>0</v>
      </c>
      <c r="G545" s="21">
        <f t="shared" si="116"/>
        <v>0</v>
      </c>
      <c r="H545" s="21">
        <f t="shared" si="116"/>
        <v>0</v>
      </c>
      <c r="I545" s="21">
        <f t="shared" si="116"/>
        <v>0</v>
      </c>
      <c r="J545" s="21">
        <f t="shared" si="116"/>
        <v>0</v>
      </c>
      <c r="K545" s="21">
        <f t="shared" si="116"/>
        <v>0</v>
      </c>
      <c r="L545" s="21">
        <f t="shared" si="116"/>
        <v>0</v>
      </c>
      <c r="M545" s="21">
        <f t="shared" si="116"/>
        <v>0</v>
      </c>
      <c r="N545" s="21">
        <f t="shared" si="116"/>
        <v>0</v>
      </c>
      <c r="O545" s="21">
        <f t="shared" si="116"/>
        <v>0</v>
      </c>
      <c r="P545" s="21">
        <f t="shared" si="116"/>
        <v>0</v>
      </c>
      <c r="Q545" s="21">
        <f t="shared" si="116"/>
        <v>0</v>
      </c>
      <c r="R545" s="21">
        <f t="shared" si="116"/>
        <v>0</v>
      </c>
      <c r="S545" s="21">
        <f t="shared" si="116"/>
        <v>0</v>
      </c>
      <c r="T545" s="21">
        <f t="shared" si="116"/>
        <v>0</v>
      </c>
      <c r="U545" s="21">
        <f t="shared" si="116"/>
        <v>0</v>
      </c>
      <c r="V545" s="21">
        <f t="shared" si="116"/>
        <v>0</v>
      </c>
      <c r="W545" s="21">
        <f t="shared" si="116"/>
        <v>0</v>
      </c>
      <c r="X545" s="21">
        <f t="shared" si="116"/>
        <v>0</v>
      </c>
      <c r="Y545" s="21">
        <f t="shared" si="116"/>
        <v>0</v>
      </c>
      <c r="Z545" s="21">
        <f t="shared" si="116"/>
        <v>0</v>
      </c>
      <c r="AA545" s="21">
        <f t="shared" si="116"/>
        <v>0</v>
      </c>
      <c r="AB545" s="21">
        <f t="shared" si="116"/>
        <v>0</v>
      </c>
      <c r="AC545" s="21">
        <f t="shared" si="116"/>
        <v>0</v>
      </c>
      <c r="AD545" s="21">
        <f t="shared" si="116"/>
        <v>0</v>
      </c>
      <c r="AE545" s="21">
        <f t="shared" si="11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7">+C550+C551</f>
        <v>0</v>
      </c>
      <c r="D549" s="21">
        <f t="shared" si="117"/>
        <v>0</v>
      </c>
      <c r="E549" s="21">
        <f t="shared" si="117"/>
        <v>0</v>
      </c>
      <c r="F549" s="21">
        <f t="shared" si="117"/>
        <v>0</v>
      </c>
      <c r="G549" s="21">
        <f t="shared" si="117"/>
        <v>0</v>
      </c>
      <c r="H549" s="21">
        <f t="shared" si="117"/>
        <v>0</v>
      </c>
      <c r="I549" s="21">
        <f t="shared" si="117"/>
        <v>0</v>
      </c>
      <c r="J549" s="21">
        <f t="shared" si="117"/>
        <v>0</v>
      </c>
      <c r="K549" s="21">
        <f t="shared" si="117"/>
        <v>0</v>
      </c>
      <c r="L549" s="21">
        <f t="shared" si="117"/>
        <v>0</v>
      </c>
      <c r="M549" s="21">
        <f t="shared" si="117"/>
        <v>0</v>
      </c>
      <c r="N549" s="21">
        <f t="shared" si="117"/>
        <v>0</v>
      </c>
      <c r="O549" s="21">
        <f t="shared" si="117"/>
        <v>0</v>
      </c>
      <c r="P549" s="21">
        <f t="shared" si="117"/>
        <v>0</v>
      </c>
      <c r="Q549" s="21">
        <f t="shared" si="117"/>
        <v>0</v>
      </c>
      <c r="R549" s="21">
        <f t="shared" si="117"/>
        <v>0</v>
      </c>
      <c r="S549" s="21">
        <f t="shared" si="117"/>
        <v>0</v>
      </c>
      <c r="T549" s="21">
        <f t="shared" si="117"/>
        <v>0</v>
      </c>
      <c r="U549" s="21">
        <f t="shared" si="117"/>
        <v>0</v>
      </c>
      <c r="V549" s="21">
        <f t="shared" si="117"/>
        <v>0</v>
      </c>
      <c r="W549" s="21">
        <f t="shared" si="117"/>
        <v>0</v>
      </c>
      <c r="X549" s="21">
        <f t="shared" si="117"/>
        <v>0</v>
      </c>
      <c r="Y549" s="21">
        <f t="shared" si="117"/>
        <v>0</v>
      </c>
      <c r="Z549" s="21">
        <f t="shared" si="117"/>
        <v>0</v>
      </c>
      <c r="AA549" s="21">
        <f t="shared" si="117"/>
        <v>0</v>
      </c>
      <c r="AB549" s="21">
        <f t="shared" si="117"/>
        <v>0</v>
      </c>
      <c r="AC549" s="21">
        <f t="shared" si="117"/>
        <v>0</v>
      </c>
      <c r="AD549" s="21">
        <f t="shared" si="117"/>
        <v>0</v>
      </c>
      <c r="AE549" s="21">
        <f t="shared" si="11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8">+C556+C559+C562+C565+C568++C571+C574+C575</f>
        <v>0</v>
      </c>
      <c r="D555" s="28">
        <f t="shared" si="118"/>
        <v>0</v>
      </c>
      <c r="E555" s="28">
        <f t="shared" si="118"/>
        <v>0</v>
      </c>
      <c r="F555" s="28">
        <f t="shared" si="118"/>
        <v>0</v>
      </c>
      <c r="G555" s="28">
        <f t="shared" si="118"/>
        <v>0</v>
      </c>
      <c r="H555" s="28">
        <f t="shared" si="118"/>
        <v>0</v>
      </c>
      <c r="I555" s="28">
        <f t="shared" si="118"/>
        <v>0</v>
      </c>
      <c r="J555" s="28">
        <f t="shared" si="118"/>
        <v>0</v>
      </c>
      <c r="K555" s="28">
        <f t="shared" si="118"/>
        <v>0</v>
      </c>
      <c r="L555" s="28">
        <f t="shared" si="118"/>
        <v>0</v>
      </c>
      <c r="M555" s="28">
        <f t="shared" si="118"/>
        <v>0</v>
      </c>
      <c r="N555" s="28">
        <f t="shared" si="118"/>
        <v>0</v>
      </c>
      <c r="O555" s="28">
        <f t="shared" si="118"/>
        <v>0</v>
      </c>
      <c r="P555" s="28">
        <f t="shared" si="118"/>
        <v>0</v>
      </c>
      <c r="Q555" s="28">
        <f t="shared" si="118"/>
        <v>0</v>
      </c>
      <c r="R555" s="28">
        <f t="shared" si="118"/>
        <v>0</v>
      </c>
      <c r="S555" s="28">
        <f t="shared" si="118"/>
        <v>0</v>
      </c>
      <c r="T555" s="28">
        <f t="shared" si="118"/>
        <v>0</v>
      </c>
      <c r="U555" s="28">
        <f t="shared" si="118"/>
        <v>0</v>
      </c>
      <c r="V555" s="28">
        <f t="shared" si="118"/>
        <v>0</v>
      </c>
      <c r="W555" s="28">
        <f t="shared" si="118"/>
        <v>0</v>
      </c>
      <c r="X555" s="28">
        <f t="shared" si="118"/>
        <v>0</v>
      </c>
      <c r="Y555" s="28">
        <f t="shared" si="118"/>
        <v>0</v>
      </c>
      <c r="Z555" s="28">
        <f t="shared" si="118"/>
        <v>0</v>
      </c>
      <c r="AA555" s="28">
        <f t="shared" si="118"/>
        <v>0</v>
      </c>
      <c r="AB555" s="28">
        <f t="shared" si="118"/>
        <v>0</v>
      </c>
      <c r="AC555" s="28">
        <f t="shared" si="118"/>
        <v>0</v>
      </c>
      <c r="AD555" s="28">
        <f t="shared" si="118"/>
        <v>0</v>
      </c>
      <c r="AE555" s="28">
        <f t="shared" si="11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9">+C557+C558</f>
        <v>0</v>
      </c>
      <c r="D556" s="21">
        <f t="shared" si="119"/>
        <v>0</v>
      </c>
      <c r="E556" s="21">
        <f t="shared" si="119"/>
        <v>0</v>
      </c>
      <c r="F556" s="21">
        <f t="shared" si="119"/>
        <v>0</v>
      </c>
      <c r="G556" s="21">
        <f t="shared" si="119"/>
        <v>0</v>
      </c>
      <c r="H556" s="21">
        <f t="shared" si="119"/>
        <v>0</v>
      </c>
      <c r="I556" s="21">
        <f t="shared" si="119"/>
        <v>0</v>
      </c>
      <c r="J556" s="21">
        <f t="shared" si="119"/>
        <v>0</v>
      </c>
      <c r="K556" s="21">
        <f t="shared" si="119"/>
        <v>0</v>
      </c>
      <c r="L556" s="21">
        <f t="shared" si="119"/>
        <v>0</v>
      </c>
      <c r="M556" s="21">
        <f t="shared" si="119"/>
        <v>0</v>
      </c>
      <c r="N556" s="21">
        <f t="shared" si="119"/>
        <v>0</v>
      </c>
      <c r="O556" s="21">
        <f t="shared" si="119"/>
        <v>0</v>
      </c>
      <c r="P556" s="21">
        <f t="shared" si="119"/>
        <v>0</v>
      </c>
      <c r="Q556" s="21">
        <f t="shared" si="119"/>
        <v>0</v>
      </c>
      <c r="R556" s="21">
        <f t="shared" si="119"/>
        <v>0</v>
      </c>
      <c r="S556" s="21">
        <f t="shared" si="119"/>
        <v>0</v>
      </c>
      <c r="T556" s="21">
        <f t="shared" si="119"/>
        <v>0</v>
      </c>
      <c r="U556" s="21">
        <f t="shared" si="119"/>
        <v>0</v>
      </c>
      <c r="V556" s="21">
        <f t="shared" si="119"/>
        <v>0</v>
      </c>
      <c r="W556" s="21">
        <f t="shared" si="119"/>
        <v>0</v>
      </c>
      <c r="X556" s="21">
        <f t="shared" si="119"/>
        <v>0</v>
      </c>
      <c r="Y556" s="21">
        <f t="shared" si="119"/>
        <v>0</v>
      </c>
      <c r="Z556" s="21">
        <f t="shared" si="119"/>
        <v>0</v>
      </c>
      <c r="AA556" s="21">
        <f t="shared" si="119"/>
        <v>0</v>
      </c>
      <c r="AB556" s="21">
        <f t="shared" si="119"/>
        <v>0</v>
      </c>
      <c r="AC556" s="21">
        <f t="shared" si="119"/>
        <v>0</v>
      </c>
      <c r="AD556" s="21">
        <f t="shared" si="119"/>
        <v>0</v>
      </c>
      <c r="AE556" s="21">
        <f t="shared" si="11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0">+C560+C561</f>
        <v>0</v>
      </c>
      <c r="D559" s="21">
        <f t="shared" si="120"/>
        <v>0</v>
      </c>
      <c r="E559" s="21">
        <f t="shared" si="120"/>
        <v>0</v>
      </c>
      <c r="F559" s="21">
        <f t="shared" si="120"/>
        <v>0</v>
      </c>
      <c r="G559" s="21">
        <f t="shared" si="120"/>
        <v>0</v>
      </c>
      <c r="H559" s="21">
        <f t="shared" si="120"/>
        <v>0</v>
      </c>
      <c r="I559" s="21">
        <f t="shared" si="120"/>
        <v>0</v>
      </c>
      <c r="J559" s="21">
        <f t="shared" si="120"/>
        <v>0</v>
      </c>
      <c r="K559" s="21">
        <f t="shared" si="120"/>
        <v>0</v>
      </c>
      <c r="L559" s="21">
        <f t="shared" si="120"/>
        <v>0</v>
      </c>
      <c r="M559" s="21">
        <f t="shared" si="120"/>
        <v>0</v>
      </c>
      <c r="N559" s="21">
        <f t="shared" si="120"/>
        <v>0</v>
      </c>
      <c r="O559" s="21">
        <f t="shared" si="120"/>
        <v>0</v>
      </c>
      <c r="P559" s="21">
        <f t="shared" si="120"/>
        <v>0</v>
      </c>
      <c r="Q559" s="21">
        <f t="shared" si="120"/>
        <v>0</v>
      </c>
      <c r="R559" s="21">
        <f t="shared" si="120"/>
        <v>0</v>
      </c>
      <c r="S559" s="21">
        <f t="shared" si="120"/>
        <v>0</v>
      </c>
      <c r="T559" s="21">
        <f t="shared" si="120"/>
        <v>0</v>
      </c>
      <c r="U559" s="21">
        <f t="shared" si="120"/>
        <v>0</v>
      </c>
      <c r="V559" s="21">
        <f t="shared" si="120"/>
        <v>0</v>
      </c>
      <c r="W559" s="21">
        <f t="shared" si="120"/>
        <v>0</v>
      </c>
      <c r="X559" s="21">
        <f t="shared" si="120"/>
        <v>0</v>
      </c>
      <c r="Y559" s="21">
        <f t="shared" si="120"/>
        <v>0</v>
      </c>
      <c r="Z559" s="21">
        <f t="shared" si="120"/>
        <v>0</v>
      </c>
      <c r="AA559" s="21">
        <f t="shared" si="120"/>
        <v>0</v>
      </c>
      <c r="AB559" s="21">
        <f t="shared" si="120"/>
        <v>0</v>
      </c>
      <c r="AC559" s="21">
        <f t="shared" si="120"/>
        <v>0</v>
      </c>
      <c r="AD559" s="21">
        <f t="shared" si="120"/>
        <v>0</v>
      </c>
      <c r="AE559" s="21">
        <f t="shared" si="12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1">+C563+C564</f>
        <v>0</v>
      </c>
      <c r="D562" s="21">
        <f t="shared" si="121"/>
        <v>0</v>
      </c>
      <c r="E562" s="21">
        <f t="shared" si="121"/>
        <v>0</v>
      </c>
      <c r="F562" s="21">
        <f t="shared" si="121"/>
        <v>0</v>
      </c>
      <c r="G562" s="21">
        <f t="shared" si="121"/>
        <v>0</v>
      </c>
      <c r="H562" s="21">
        <f t="shared" si="121"/>
        <v>0</v>
      </c>
      <c r="I562" s="21">
        <f t="shared" si="121"/>
        <v>0</v>
      </c>
      <c r="J562" s="21">
        <f t="shared" si="121"/>
        <v>0</v>
      </c>
      <c r="K562" s="21">
        <f t="shared" si="121"/>
        <v>0</v>
      </c>
      <c r="L562" s="21">
        <f t="shared" si="121"/>
        <v>0</v>
      </c>
      <c r="M562" s="21">
        <f t="shared" si="121"/>
        <v>0</v>
      </c>
      <c r="N562" s="21">
        <f t="shared" si="121"/>
        <v>0</v>
      </c>
      <c r="O562" s="21">
        <f t="shared" si="121"/>
        <v>0</v>
      </c>
      <c r="P562" s="21">
        <f t="shared" si="121"/>
        <v>0</v>
      </c>
      <c r="Q562" s="21">
        <f t="shared" si="121"/>
        <v>0</v>
      </c>
      <c r="R562" s="21">
        <f t="shared" si="121"/>
        <v>0</v>
      </c>
      <c r="S562" s="21">
        <f t="shared" si="121"/>
        <v>0</v>
      </c>
      <c r="T562" s="21">
        <f t="shared" si="121"/>
        <v>0</v>
      </c>
      <c r="U562" s="21">
        <f t="shared" si="121"/>
        <v>0</v>
      </c>
      <c r="V562" s="21">
        <f t="shared" si="121"/>
        <v>0</v>
      </c>
      <c r="W562" s="21">
        <f t="shared" si="121"/>
        <v>0</v>
      </c>
      <c r="X562" s="21">
        <f t="shared" si="121"/>
        <v>0</v>
      </c>
      <c r="Y562" s="21">
        <f t="shared" si="121"/>
        <v>0</v>
      </c>
      <c r="Z562" s="21">
        <f t="shared" si="121"/>
        <v>0</v>
      </c>
      <c r="AA562" s="21">
        <f t="shared" si="121"/>
        <v>0</v>
      </c>
      <c r="AB562" s="21">
        <f t="shared" si="121"/>
        <v>0</v>
      </c>
      <c r="AC562" s="21">
        <f t="shared" si="121"/>
        <v>0</v>
      </c>
      <c r="AD562" s="21">
        <f t="shared" si="121"/>
        <v>0</v>
      </c>
      <c r="AE562" s="21">
        <f t="shared" si="12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2">+C566+C567</f>
        <v>0</v>
      </c>
      <c r="D565" s="21">
        <f t="shared" si="122"/>
        <v>0</v>
      </c>
      <c r="E565" s="21">
        <f t="shared" si="122"/>
        <v>0</v>
      </c>
      <c r="F565" s="21">
        <f t="shared" si="122"/>
        <v>0</v>
      </c>
      <c r="G565" s="21">
        <f t="shared" si="122"/>
        <v>0</v>
      </c>
      <c r="H565" s="21">
        <f t="shared" si="122"/>
        <v>0</v>
      </c>
      <c r="I565" s="21">
        <f t="shared" si="122"/>
        <v>0</v>
      </c>
      <c r="J565" s="21">
        <f t="shared" si="122"/>
        <v>0</v>
      </c>
      <c r="K565" s="21">
        <f t="shared" si="122"/>
        <v>0</v>
      </c>
      <c r="L565" s="21">
        <f t="shared" si="122"/>
        <v>0</v>
      </c>
      <c r="M565" s="21">
        <f t="shared" si="122"/>
        <v>0</v>
      </c>
      <c r="N565" s="21">
        <f t="shared" si="122"/>
        <v>0</v>
      </c>
      <c r="O565" s="21">
        <f t="shared" si="122"/>
        <v>0</v>
      </c>
      <c r="P565" s="21">
        <f t="shared" si="122"/>
        <v>0</v>
      </c>
      <c r="Q565" s="21">
        <f t="shared" si="122"/>
        <v>0</v>
      </c>
      <c r="R565" s="21">
        <f t="shared" si="122"/>
        <v>0</v>
      </c>
      <c r="S565" s="21">
        <f t="shared" si="122"/>
        <v>0</v>
      </c>
      <c r="T565" s="21">
        <f t="shared" si="122"/>
        <v>0</v>
      </c>
      <c r="U565" s="21">
        <f t="shared" si="122"/>
        <v>0</v>
      </c>
      <c r="V565" s="21">
        <f t="shared" si="122"/>
        <v>0</v>
      </c>
      <c r="W565" s="21">
        <f t="shared" si="122"/>
        <v>0</v>
      </c>
      <c r="X565" s="21">
        <f t="shared" si="122"/>
        <v>0</v>
      </c>
      <c r="Y565" s="21">
        <f t="shared" si="122"/>
        <v>0</v>
      </c>
      <c r="Z565" s="21">
        <f t="shared" si="122"/>
        <v>0</v>
      </c>
      <c r="AA565" s="21">
        <f t="shared" si="122"/>
        <v>0</v>
      </c>
      <c r="AB565" s="21">
        <f t="shared" si="122"/>
        <v>0</v>
      </c>
      <c r="AC565" s="21">
        <f t="shared" si="122"/>
        <v>0</v>
      </c>
      <c r="AD565" s="21">
        <f t="shared" si="122"/>
        <v>0</v>
      </c>
      <c r="AE565" s="21">
        <f t="shared" si="12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3">+C569+C570</f>
        <v>0</v>
      </c>
      <c r="D568" s="21">
        <f t="shared" si="123"/>
        <v>0</v>
      </c>
      <c r="E568" s="21">
        <f t="shared" si="123"/>
        <v>0</v>
      </c>
      <c r="F568" s="21">
        <f t="shared" si="123"/>
        <v>0</v>
      </c>
      <c r="G568" s="21">
        <f t="shared" si="123"/>
        <v>0</v>
      </c>
      <c r="H568" s="21">
        <f t="shared" si="123"/>
        <v>0</v>
      </c>
      <c r="I568" s="21">
        <f t="shared" si="123"/>
        <v>0</v>
      </c>
      <c r="J568" s="21">
        <f t="shared" si="123"/>
        <v>0</v>
      </c>
      <c r="K568" s="21">
        <f t="shared" si="123"/>
        <v>0</v>
      </c>
      <c r="L568" s="21">
        <f t="shared" si="123"/>
        <v>0</v>
      </c>
      <c r="M568" s="21">
        <f t="shared" si="123"/>
        <v>0</v>
      </c>
      <c r="N568" s="21">
        <f t="shared" si="123"/>
        <v>0</v>
      </c>
      <c r="O568" s="21">
        <f t="shared" si="123"/>
        <v>0</v>
      </c>
      <c r="P568" s="21">
        <f t="shared" si="123"/>
        <v>0</v>
      </c>
      <c r="Q568" s="21">
        <f t="shared" si="123"/>
        <v>0</v>
      </c>
      <c r="R568" s="21">
        <f t="shared" si="123"/>
        <v>0</v>
      </c>
      <c r="S568" s="21">
        <f t="shared" si="123"/>
        <v>0</v>
      </c>
      <c r="T568" s="21">
        <f t="shared" si="123"/>
        <v>0</v>
      </c>
      <c r="U568" s="21">
        <f t="shared" si="123"/>
        <v>0</v>
      </c>
      <c r="V568" s="21">
        <f t="shared" si="123"/>
        <v>0</v>
      </c>
      <c r="W568" s="21">
        <f t="shared" si="123"/>
        <v>0</v>
      </c>
      <c r="X568" s="21">
        <f t="shared" si="123"/>
        <v>0</v>
      </c>
      <c r="Y568" s="21">
        <f t="shared" si="123"/>
        <v>0</v>
      </c>
      <c r="Z568" s="21">
        <f t="shared" si="123"/>
        <v>0</v>
      </c>
      <c r="AA568" s="21">
        <f t="shared" si="123"/>
        <v>0</v>
      </c>
      <c r="AB568" s="21">
        <f t="shared" si="123"/>
        <v>0</v>
      </c>
      <c r="AC568" s="21">
        <f t="shared" si="123"/>
        <v>0</v>
      </c>
      <c r="AD568" s="21">
        <f t="shared" si="123"/>
        <v>0</v>
      </c>
      <c r="AE568" s="21">
        <f t="shared" si="12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4">+C572+C573</f>
        <v>0</v>
      </c>
      <c r="D571" s="21">
        <f t="shared" si="124"/>
        <v>0</v>
      </c>
      <c r="E571" s="21">
        <f t="shared" si="124"/>
        <v>0</v>
      </c>
      <c r="F571" s="21">
        <f t="shared" si="124"/>
        <v>0</v>
      </c>
      <c r="G571" s="21">
        <f t="shared" si="124"/>
        <v>0</v>
      </c>
      <c r="H571" s="21">
        <f t="shared" si="124"/>
        <v>0</v>
      </c>
      <c r="I571" s="21">
        <f t="shared" si="124"/>
        <v>0</v>
      </c>
      <c r="J571" s="21">
        <f t="shared" si="124"/>
        <v>0</v>
      </c>
      <c r="K571" s="21">
        <f t="shared" si="124"/>
        <v>0</v>
      </c>
      <c r="L571" s="21">
        <f t="shared" si="124"/>
        <v>0</v>
      </c>
      <c r="M571" s="21">
        <f t="shared" si="124"/>
        <v>0</v>
      </c>
      <c r="N571" s="21">
        <f t="shared" si="124"/>
        <v>0</v>
      </c>
      <c r="O571" s="21">
        <f t="shared" si="124"/>
        <v>0</v>
      </c>
      <c r="P571" s="21">
        <f t="shared" si="124"/>
        <v>0</v>
      </c>
      <c r="Q571" s="21">
        <f t="shared" si="124"/>
        <v>0</v>
      </c>
      <c r="R571" s="21">
        <f t="shared" si="124"/>
        <v>0</v>
      </c>
      <c r="S571" s="21">
        <f t="shared" si="124"/>
        <v>0</v>
      </c>
      <c r="T571" s="21">
        <f t="shared" si="124"/>
        <v>0</v>
      </c>
      <c r="U571" s="21">
        <f t="shared" si="124"/>
        <v>0</v>
      </c>
      <c r="V571" s="21">
        <f t="shared" si="124"/>
        <v>0</v>
      </c>
      <c r="W571" s="21">
        <f t="shared" si="124"/>
        <v>0</v>
      </c>
      <c r="X571" s="21">
        <f t="shared" si="124"/>
        <v>0</v>
      </c>
      <c r="Y571" s="21">
        <f t="shared" si="124"/>
        <v>0</v>
      </c>
      <c r="Z571" s="21">
        <f t="shared" si="124"/>
        <v>0</v>
      </c>
      <c r="AA571" s="21">
        <f t="shared" si="124"/>
        <v>0</v>
      </c>
      <c r="AB571" s="21">
        <f t="shared" si="124"/>
        <v>0</v>
      </c>
      <c r="AC571" s="21">
        <f t="shared" si="124"/>
        <v>0</v>
      </c>
      <c r="AD571" s="21">
        <f t="shared" si="124"/>
        <v>0</v>
      </c>
      <c r="AE571" s="21">
        <f t="shared" si="12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5">+C585+C586</f>
        <v>0</v>
      </c>
      <c r="D584" s="21">
        <f t="shared" si="125"/>
        <v>0</v>
      </c>
      <c r="E584" s="21">
        <f t="shared" si="125"/>
        <v>0</v>
      </c>
      <c r="F584" s="21">
        <f t="shared" si="125"/>
        <v>0</v>
      </c>
      <c r="G584" s="21">
        <f t="shared" si="125"/>
        <v>0</v>
      </c>
      <c r="H584" s="21">
        <f t="shared" si="125"/>
        <v>0</v>
      </c>
      <c r="I584" s="21">
        <f t="shared" si="125"/>
        <v>0</v>
      </c>
      <c r="J584" s="21">
        <f t="shared" si="125"/>
        <v>0</v>
      </c>
      <c r="K584" s="21">
        <f t="shared" si="125"/>
        <v>0</v>
      </c>
      <c r="L584" s="21">
        <f t="shared" si="125"/>
        <v>0</v>
      </c>
      <c r="M584" s="21">
        <f t="shared" si="125"/>
        <v>0</v>
      </c>
      <c r="N584" s="21">
        <f t="shared" si="125"/>
        <v>0</v>
      </c>
      <c r="O584" s="21">
        <f t="shared" si="125"/>
        <v>0</v>
      </c>
      <c r="P584" s="21">
        <f t="shared" si="125"/>
        <v>0</v>
      </c>
      <c r="Q584" s="21">
        <f t="shared" si="125"/>
        <v>0</v>
      </c>
      <c r="R584" s="21">
        <f t="shared" si="125"/>
        <v>0</v>
      </c>
      <c r="S584" s="21">
        <f t="shared" si="125"/>
        <v>0</v>
      </c>
      <c r="T584" s="21">
        <f t="shared" si="125"/>
        <v>0</v>
      </c>
      <c r="U584" s="21">
        <f t="shared" si="125"/>
        <v>0</v>
      </c>
      <c r="V584" s="21">
        <f t="shared" si="125"/>
        <v>0</v>
      </c>
      <c r="W584" s="21">
        <f t="shared" si="125"/>
        <v>0</v>
      </c>
      <c r="X584" s="21">
        <f t="shared" si="125"/>
        <v>0</v>
      </c>
      <c r="Y584" s="21">
        <f t="shared" si="125"/>
        <v>0</v>
      </c>
      <c r="Z584" s="21">
        <f t="shared" si="125"/>
        <v>0</v>
      </c>
      <c r="AA584" s="21">
        <f t="shared" si="125"/>
        <v>0</v>
      </c>
      <c r="AB584" s="21">
        <f t="shared" si="125"/>
        <v>0</v>
      </c>
      <c r="AC584" s="21">
        <f t="shared" si="125"/>
        <v>0</v>
      </c>
      <c r="AD584" s="21">
        <f t="shared" si="125"/>
        <v>0</v>
      </c>
      <c r="AE584" s="21">
        <f t="shared" si="12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6">+C599-C4</f>
        <v>0</v>
      </c>
      <c r="D597" s="72">
        <f t="shared" si="126"/>
        <v>0</v>
      </c>
      <c r="E597" s="72">
        <f t="shared" si="126"/>
        <v>0</v>
      </c>
      <c r="F597" s="72">
        <f t="shared" si="126"/>
        <v>0</v>
      </c>
      <c r="G597" s="72">
        <f t="shared" si="126"/>
        <v>0</v>
      </c>
      <c r="H597" s="72">
        <f t="shared" si="126"/>
        <v>0</v>
      </c>
      <c r="I597" s="72">
        <f t="shared" si="126"/>
        <v>0</v>
      </c>
      <c r="J597" s="72">
        <f t="shared" si="126"/>
        <v>0</v>
      </c>
      <c r="K597" s="72">
        <f t="shared" si="126"/>
        <v>0</v>
      </c>
      <c r="L597" s="72">
        <f t="shared" si="126"/>
        <v>0</v>
      </c>
      <c r="M597" s="72">
        <f t="shared" si="126"/>
        <v>0</v>
      </c>
      <c r="N597" s="72">
        <f t="shared" si="126"/>
        <v>0</v>
      </c>
      <c r="O597" s="72">
        <f t="shared" si="126"/>
        <v>0</v>
      </c>
      <c r="P597" s="72">
        <f t="shared" si="126"/>
        <v>0</v>
      </c>
      <c r="Q597" s="72">
        <f t="shared" si="126"/>
        <v>0</v>
      </c>
      <c r="R597" s="72">
        <f t="shared" si="126"/>
        <v>0</v>
      </c>
      <c r="S597" s="72">
        <f t="shared" si="126"/>
        <v>0</v>
      </c>
      <c r="T597" s="72">
        <f t="shared" si="126"/>
        <v>0</v>
      </c>
      <c r="U597" s="72">
        <f t="shared" si="126"/>
        <v>0</v>
      </c>
      <c r="V597" s="72">
        <f t="shared" si="126"/>
        <v>0</v>
      </c>
      <c r="W597" s="72">
        <f t="shared" si="126"/>
        <v>0</v>
      </c>
      <c r="X597" s="72">
        <f t="shared" si="126"/>
        <v>0</v>
      </c>
      <c r="Y597" s="72">
        <f t="shared" si="126"/>
        <v>0</v>
      </c>
      <c r="Z597" s="72">
        <f t="shared" si="126"/>
        <v>0</v>
      </c>
      <c r="AA597" s="72">
        <f t="shared" si="126"/>
        <v>0</v>
      </c>
      <c r="AB597" s="72">
        <f t="shared" si="126"/>
        <v>0</v>
      </c>
      <c r="AC597" s="72">
        <f t="shared" si="126"/>
        <v>0</v>
      </c>
      <c r="AD597" s="72">
        <f t="shared" si="126"/>
        <v>0</v>
      </c>
      <c r="AE597" s="72">
        <f t="shared" si="12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7">+C600+C604+C613+C624+C633</f>
        <v>0</v>
      </c>
      <c r="D599" s="28">
        <f t="shared" si="127"/>
        <v>1.0908332739958792E-5</v>
      </c>
      <c r="E599" s="28">
        <f t="shared" si="127"/>
        <v>9.25220642258698E-5</v>
      </c>
      <c r="F599" s="28">
        <f t="shared" si="127"/>
        <v>4.9952041017285102E-4</v>
      </c>
      <c r="G599" s="28">
        <f t="shared" si="127"/>
        <v>5.519408222182659E-2</v>
      </c>
      <c r="H599" s="28">
        <f t="shared" si="127"/>
        <v>0.1245011865479225</v>
      </c>
      <c r="I599" s="28">
        <f t="shared" si="127"/>
        <v>0.27122143818112032</v>
      </c>
      <c r="J599" s="28">
        <f t="shared" si="127"/>
        <v>0.61480309479565498</v>
      </c>
      <c r="K599" s="28">
        <f t="shared" si="127"/>
        <v>0.64060330869057491</v>
      </c>
      <c r="L599" s="28">
        <f t="shared" si="127"/>
        <v>1.8177829064114117</v>
      </c>
      <c r="M599" s="28">
        <f t="shared" si="127"/>
        <v>2.1269837824917439</v>
      </c>
      <c r="N599" s="28">
        <f t="shared" si="127"/>
        <v>3.8931380823284378</v>
      </c>
      <c r="O599" s="28">
        <f t="shared" si="127"/>
        <v>4.1683265667509035</v>
      </c>
      <c r="P599" s="28">
        <f t="shared" si="127"/>
        <v>4.1379673889580797</v>
      </c>
      <c r="Q599" s="28">
        <f t="shared" si="127"/>
        <v>7.1692602438265318</v>
      </c>
      <c r="R599" s="28">
        <f t="shared" si="127"/>
        <v>7.7205662093586369</v>
      </c>
      <c r="S599" s="28">
        <f t="shared" si="127"/>
        <v>9.2278746303806258</v>
      </c>
      <c r="T599" s="28">
        <f t="shared" si="127"/>
        <v>12.169176535343011</v>
      </c>
      <c r="U599" s="28">
        <f t="shared" si="127"/>
        <v>11.373287635995233</v>
      </c>
      <c r="V599" s="28">
        <f t="shared" si="127"/>
        <v>12.50927017033144</v>
      </c>
      <c r="W599" s="28">
        <f t="shared" si="127"/>
        <v>14.659771716233315</v>
      </c>
      <c r="X599" s="28">
        <f t="shared" si="127"/>
        <v>17.711918102757089</v>
      </c>
      <c r="Y599" s="28">
        <f t="shared" si="127"/>
        <v>19.798452527503187</v>
      </c>
      <c r="Z599" s="28">
        <f t="shared" si="127"/>
        <v>22.43194313778562</v>
      </c>
      <c r="AA599" s="28">
        <f t="shared" si="127"/>
        <v>28.35969659297729</v>
      </c>
      <c r="AB599" s="28">
        <f t="shared" si="127"/>
        <v>25.980866141503306</v>
      </c>
      <c r="AC599" s="28">
        <f t="shared" si="127"/>
        <v>34.414289106411417</v>
      </c>
      <c r="AD599" s="28">
        <f t="shared" si="127"/>
        <v>33.276631047447957</v>
      </c>
      <c r="AE599" s="28">
        <f t="shared" si="127"/>
        <v>44.676494662626688</v>
      </c>
    </row>
    <row r="600" spans="1:31" x14ac:dyDescent="0.2">
      <c r="A600" s="6" t="s">
        <v>19</v>
      </c>
      <c r="B600" s="7" t="s">
        <v>20</v>
      </c>
      <c r="C600" s="28">
        <f t="shared" ref="C600:AE600" si="128">+C601+C602+C603</f>
        <v>0</v>
      </c>
      <c r="D600" s="28">
        <f t="shared" si="128"/>
        <v>0</v>
      </c>
      <c r="E600" s="28">
        <f t="shared" si="128"/>
        <v>0</v>
      </c>
      <c r="F600" s="28">
        <f t="shared" si="128"/>
        <v>0</v>
      </c>
      <c r="G600" s="28">
        <f t="shared" si="128"/>
        <v>0</v>
      </c>
      <c r="H600" s="28">
        <f t="shared" si="128"/>
        <v>0</v>
      </c>
      <c r="I600" s="28">
        <f t="shared" si="128"/>
        <v>0</v>
      </c>
      <c r="J600" s="28">
        <f t="shared" si="128"/>
        <v>0</v>
      </c>
      <c r="K600" s="28">
        <f t="shared" si="128"/>
        <v>0</v>
      </c>
      <c r="L600" s="28">
        <f t="shared" si="128"/>
        <v>0</v>
      </c>
      <c r="M600" s="28">
        <f t="shared" si="128"/>
        <v>0</v>
      </c>
      <c r="N600" s="28">
        <f t="shared" si="128"/>
        <v>0</v>
      </c>
      <c r="O600" s="28">
        <f t="shared" si="128"/>
        <v>0</v>
      </c>
      <c r="P600" s="28">
        <f t="shared" si="128"/>
        <v>0</v>
      </c>
      <c r="Q600" s="28">
        <f t="shared" si="128"/>
        <v>0</v>
      </c>
      <c r="R600" s="28">
        <f t="shared" si="128"/>
        <v>0</v>
      </c>
      <c r="S600" s="28">
        <f t="shared" si="128"/>
        <v>0</v>
      </c>
      <c r="T600" s="28">
        <f t="shared" si="128"/>
        <v>0</v>
      </c>
      <c r="U600" s="28">
        <f t="shared" si="128"/>
        <v>0</v>
      </c>
      <c r="V600" s="28">
        <f t="shared" si="128"/>
        <v>0</v>
      </c>
      <c r="W600" s="28">
        <f t="shared" si="128"/>
        <v>0</v>
      </c>
      <c r="X600" s="28">
        <f t="shared" si="128"/>
        <v>0</v>
      </c>
      <c r="Y600" s="28">
        <f t="shared" si="128"/>
        <v>0</v>
      </c>
      <c r="Z600" s="28">
        <f t="shared" si="128"/>
        <v>0</v>
      </c>
      <c r="AA600" s="28">
        <f t="shared" si="128"/>
        <v>0</v>
      </c>
      <c r="AB600" s="28">
        <f t="shared" si="128"/>
        <v>0</v>
      </c>
      <c r="AC600" s="28">
        <f t="shared" si="128"/>
        <v>0</v>
      </c>
      <c r="AD600" s="28">
        <f t="shared" si="128"/>
        <v>0</v>
      </c>
      <c r="AE600" s="28">
        <f t="shared" si="12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29">+D606+D607+D609+D610+D611</f>
        <v>1.0908332739958792E-5</v>
      </c>
      <c r="E604" s="28">
        <f t="shared" si="129"/>
        <v>9.25220642258698E-5</v>
      </c>
      <c r="F604" s="28">
        <f t="shared" si="129"/>
        <v>4.9952041017285102E-4</v>
      </c>
      <c r="G604" s="28">
        <f t="shared" si="129"/>
        <v>5.519408222182659E-2</v>
      </c>
      <c r="H604" s="28">
        <f t="shared" si="129"/>
        <v>0.1245011865479225</v>
      </c>
      <c r="I604" s="28">
        <f t="shared" si="129"/>
        <v>0.27122143818112032</v>
      </c>
      <c r="J604" s="28">
        <f t="shared" si="129"/>
        <v>0.61480309479565498</v>
      </c>
      <c r="K604" s="28">
        <f t="shared" si="129"/>
        <v>0.64060330869057491</v>
      </c>
      <c r="L604" s="28">
        <f t="shared" si="129"/>
        <v>1.8177829064114117</v>
      </c>
      <c r="M604" s="28">
        <f t="shared" si="129"/>
        <v>2.1269837824917439</v>
      </c>
      <c r="N604" s="28">
        <f t="shared" si="129"/>
        <v>3.8931380823284378</v>
      </c>
      <c r="O604" s="28">
        <f t="shared" si="129"/>
        <v>4.1683265667509035</v>
      </c>
      <c r="P604" s="28">
        <f t="shared" si="129"/>
        <v>4.1379673889580797</v>
      </c>
      <c r="Q604" s="28">
        <f t="shared" si="129"/>
        <v>7.1692602438265318</v>
      </c>
      <c r="R604" s="28">
        <f t="shared" si="129"/>
        <v>7.7205662093586369</v>
      </c>
      <c r="S604" s="28">
        <f t="shared" si="129"/>
        <v>9.2278746303806258</v>
      </c>
      <c r="T604" s="28">
        <f t="shared" si="129"/>
        <v>12.169176535343011</v>
      </c>
      <c r="U604" s="28">
        <f t="shared" si="129"/>
        <v>11.373287635995233</v>
      </c>
      <c r="V604" s="28">
        <f t="shared" si="129"/>
        <v>12.50927017033144</v>
      </c>
      <c r="W604" s="28">
        <f t="shared" si="129"/>
        <v>14.659771716233315</v>
      </c>
      <c r="X604" s="28">
        <f t="shared" si="129"/>
        <v>17.711918102757089</v>
      </c>
      <c r="Y604" s="28">
        <f t="shared" si="129"/>
        <v>19.798452527503187</v>
      </c>
      <c r="Z604" s="28">
        <f t="shared" si="129"/>
        <v>22.43194313778562</v>
      </c>
      <c r="AA604" s="28">
        <f t="shared" si="129"/>
        <v>28.35969659297729</v>
      </c>
      <c r="AB604" s="28">
        <f t="shared" si="129"/>
        <v>25.980866141503306</v>
      </c>
      <c r="AC604" s="28">
        <f t="shared" si="129"/>
        <v>34.414289106411417</v>
      </c>
      <c r="AD604" s="28">
        <f t="shared" si="129"/>
        <v>33.276631047447957</v>
      </c>
      <c r="AE604" s="28">
        <f t="shared" si="129"/>
        <v>44.676494662626688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0">+C478</f>
        <v>0</v>
      </c>
      <c r="D606" s="37">
        <f t="shared" si="130"/>
        <v>0</v>
      </c>
      <c r="E606" s="37">
        <f t="shared" si="130"/>
        <v>0</v>
      </c>
      <c r="F606" s="37">
        <f t="shared" si="130"/>
        <v>0</v>
      </c>
      <c r="G606" s="37">
        <f t="shared" si="130"/>
        <v>0</v>
      </c>
      <c r="H606" s="37">
        <f t="shared" si="130"/>
        <v>0</v>
      </c>
      <c r="I606" s="37">
        <f t="shared" si="130"/>
        <v>0</v>
      </c>
      <c r="J606" s="37">
        <f t="shared" si="130"/>
        <v>0</v>
      </c>
      <c r="K606" s="37">
        <f t="shared" si="130"/>
        <v>0</v>
      </c>
      <c r="L606" s="37">
        <f t="shared" si="130"/>
        <v>0</v>
      </c>
      <c r="M606" s="37">
        <f t="shared" si="130"/>
        <v>0</v>
      </c>
      <c r="N606" s="37">
        <f t="shared" si="130"/>
        <v>0</v>
      </c>
      <c r="O606" s="37">
        <f t="shared" si="130"/>
        <v>0</v>
      </c>
      <c r="P606" s="37">
        <f t="shared" si="130"/>
        <v>0</v>
      </c>
      <c r="Q606" s="37">
        <f t="shared" si="130"/>
        <v>0</v>
      </c>
      <c r="R606" s="37">
        <f t="shared" si="130"/>
        <v>0</v>
      </c>
      <c r="S606" s="37">
        <f t="shared" si="130"/>
        <v>0</v>
      </c>
      <c r="T606" s="37">
        <f t="shared" si="130"/>
        <v>0</v>
      </c>
      <c r="U606" s="37">
        <f t="shared" si="130"/>
        <v>0</v>
      </c>
      <c r="V606" s="37">
        <f t="shared" si="130"/>
        <v>0</v>
      </c>
      <c r="W606" s="37">
        <f t="shared" si="130"/>
        <v>0</v>
      </c>
      <c r="X606" s="37">
        <f t="shared" si="130"/>
        <v>0</v>
      </c>
      <c r="Y606" s="37">
        <f t="shared" si="130"/>
        <v>0</v>
      </c>
      <c r="Z606" s="37">
        <f t="shared" si="130"/>
        <v>0</v>
      </c>
      <c r="AA606" s="37">
        <f t="shared" si="130"/>
        <v>0</v>
      </c>
      <c r="AB606" s="37">
        <f t="shared" si="130"/>
        <v>0</v>
      </c>
      <c r="AC606" s="37">
        <f t="shared" si="130"/>
        <v>0</v>
      </c>
      <c r="AD606" s="37">
        <f t="shared" si="130"/>
        <v>0</v>
      </c>
      <c r="AE606" s="37">
        <f t="shared" si="13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1">+C489</f>
        <v>0</v>
      </c>
      <c r="D607" s="37">
        <f t="shared" si="131"/>
        <v>0</v>
      </c>
      <c r="E607" s="37">
        <f t="shared" si="131"/>
        <v>0</v>
      </c>
      <c r="F607" s="37">
        <f t="shared" si="131"/>
        <v>0</v>
      </c>
      <c r="G607" s="37">
        <f t="shared" si="131"/>
        <v>0</v>
      </c>
      <c r="H607" s="37">
        <f t="shared" si="131"/>
        <v>0</v>
      </c>
      <c r="I607" s="37">
        <f t="shared" si="131"/>
        <v>0</v>
      </c>
      <c r="J607" s="37">
        <f t="shared" si="131"/>
        <v>0</v>
      </c>
      <c r="K607" s="37">
        <f t="shared" si="131"/>
        <v>0</v>
      </c>
      <c r="L607" s="37">
        <f t="shared" si="131"/>
        <v>0</v>
      </c>
      <c r="M607" s="37">
        <f t="shared" si="131"/>
        <v>0</v>
      </c>
      <c r="N607" s="37">
        <f t="shared" si="131"/>
        <v>0</v>
      </c>
      <c r="O607" s="37">
        <f t="shared" si="131"/>
        <v>0</v>
      </c>
      <c r="P607" s="37">
        <f t="shared" si="131"/>
        <v>0</v>
      </c>
      <c r="Q607" s="37">
        <f t="shared" si="131"/>
        <v>0</v>
      </c>
      <c r="R607" s="37">
        <f t="shared" si="131"/>
        <v>0</v>
      </c>
      <c r="S607" s="37">
        <f t="shared" si="131"/>
        <v>0</v>
      </c>
      <c r="T607" s="37">
        <f t="shared" si="131"/>
        <v>0</v>
      </c>
      <c r="U607" s="37">
        <f t="shared" si="131"/>
        <v>0</v>
      </c>
      <c r="V607" s="37">
        <f t="shared" si="131"/>
        <v>0</v>
      </c>
      <c r="W607" s="37">
        <f t="shared" si="131"/>
        <v>0</v>
      </c>
      <c r="X607" s="37">
        <f t="shared" si="131"/>
        <v>0</v>
      </c>
      <c r="Y607" s="37">
        <f t="shared" si="131"/>
        <v>0</v>
      </c>
      <c r="Z607" s="37">
        <f t="shared" si="131"/>
        <v>0</v>
      </c>
      <c r="AA607" s="37">
        <f t="shared" si="131"/>
        <v>0</v>
      </c>
      <c r="AB607" s="37">
        <f t="shared" si="131"/>
        <v>0</v>
      </c>
      <c r="AC607" s="37">
        <f t="shared" si="131"/>
        <v>0</v>
      </c>
      <c r="AD607" s="37">
        <f t="shared" si="131"/>
        <v>0</v>
      </c>
      <c r="AE607" s="37">
        <f t="shared" si="13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2">+C502</f>
        <v>0</v>
      </c>
      <c r="D609" s="37">
        <f t="shared" si="132"/>
        <v>0</v>
      </c>
      <c r="E609" s="37">
        <f t="shared" si="132"/>
        <v>0</v>
      </c>
      <c r="F609" s="37">
        <f t="shared" si="132"/>
        <v>0</v>
      </c>
      <c r="G609" s="37">
        <f t="shared" si="132"/>
        <v>0</v>
      </c>
      <c r="H609" s="37">
        <f t="shared" si="132"/>
        <v>0</v>
      </c>
      <c r="I609" s="37">
        <f t="shared" si="132"/>
        <v>0</v>
      </c>
      <c r="J609" s="37">
        <f t="shared" si="132"/>
        <v>0</v>
      </c>
      <c r="K609" s="37">
        <f t="shared" si="132"/>
        <v>0</v>
      </c>
      <c r="L609" s="37">
        <f t="shared" si="132"/>
        <v>0</v>
      </c>
      <c r="M609" s="37">
        <f t="shared" si="132"/>
        <v>0</v>
      </c>
      <c r="N609" s="37">
        <f t="shared" si="132"/>
        <v>0</v>
      </c>
      <c r="O609" s="37">
        <f t="shared" si="132"/>
        <v>0</v>
      </c>
      <c r="P609" s="37">
        <f t="shared" si="132"/>
        <v>0</v>
      </c>
      <c r="Q609" s="37">
        <f t="shared" si="132"/>
        <v>0</v>
      </c>
      <c r="R609" s="37">
        <f t="shared" si="132"/>
        <v>0</v>
      </c>
      <c r="S609" s="37">
        <f t="shared" si="132"/>
        <v>0</v>
      </c>
      <c r="T609" s="37">
        <f t="shared" si="132"/>
        <v>0</v>
      </c>
      <c r="U609" s="37">
        <f t="shared" si="132"/>
        <v>0</v>
      </c>
      <c r="V609" s="37">
        <f t="shared" si="132"/>
        <v>0</v>
      </c>
      <c r="W609" s="37">
        <f t="shared" si="132"/>
        <v>0</v>
      </c>
      <c r="X609" s="37">
        <f t="shared" si="132"/>
        <v>0</v>
      </c>
      <c r="Y609" s="37">
        <f t="shared" si="132"/>
        <v>0</v>
      </c>
      <c r="Z609" s="37">
        <f t="shared" si="132"/>
        <v>0</v>
      </c>
      <c r="AA609" s="37">
        <f t="shared" si="132"/>
        <v>0</v>
      </c>
      <c r="AB609" s="37">
        <f t="shared" si="132"/>
        <v>0</v>
      </c>
      <c r="AC609" s="37">
        <f t="shared" si="132"/>
        <v>0</v>
      </c>
      <c r="AD609" s="37">
        <f t="shared" si="132"/>
        <v>0</v>
      </c>
      <c r="AE609" s="37">
        <f t="shared" si="13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33">+D508</f>
        <v>1.0908332739958792E-5</v>
      </c>
      <c r="E610" s="37">
        <f t="shared" si="133"/>
        <v>9.25220642258698E-5</v>
      </c>
      <c r="F610" s="37">
        <f t="shared" si="133"/>
        <v>4.9952041017285102E-4</v>
      </c>
      <c r="G610" s="37">
        <f t="shared" si="133"/>
        <v>5.519408222182659E-2</v>
      </c>
      <c r="H610" s="37">
        <f t="shared" si="133"/>
        <v>0.1245011865479225</v>
      </c>
      <c r="I610" s="37">
        <f t="shared" si="133"/>
        <v>0.27122143818112032</v>
      </c>
      <c r="J610" s="37">
        <f t="shared" si="133"/>
        <v>0.61480309479565498</v>
      </c>
      <c r="K610" s="37">
        <f t="shared" si="133"/>
        <v>0.64060330869057491</v>
      </c>
      <c r="L610" s="37">
        <f t="shared" si="133"/>
        <v>1.8177829064114117</v>
      </c>
      <c r="M610" s="37">
        <f t="shared" si="133"/>
        <v>2.1269837824917439</v>
      </c>
      <c r="N610" s="37">
        <f t="shared" si="133"/>
        <v>3.8931380823284378</v>
      </c>
      <c r="O610" s="37">
        <f t="shared" si="133"/>
        <v>4.1683265667509035</v>
      </c>
      <c r="P610" s="37">
        <f t="shared" si="133"/>
        <v>4.1379673889580797</v>
      </c>
      <c r="Q610" s="37">
        <f t="shared" si="133"/>
        <v>7.1692602438265318</v>
      </c>
      <c r="R610" s="37">
        <f t="shared" si="133"/>
        <v>7.7205662093586369</v>
      </c>
      <c r="S610" s="37">
        <f t="shared" si="133"/>
        <v>9.2278746303806258</v>
      </c>
      <c r="T610" s="37">
        <f t="shared" si="133"/>
        <v>12.169176535343011</v>
      </c>
      <c r="U610" s="37">
        <f t="shared" si="133"/>
        <v>11.373287635995233</v>
      </c>
      <c r="V610" s="37">
        <f t="shared" si="133"/>
        <v>12.50927017033144</v>
      </c>
      <c r="W610" s="37">
        <f t="shared" si="133"/>
        <v>14.659771716233315</v>
      </c>
      <c r="X610" s="37">
        <f t="shared" si="133"/>
        <v>17.711918102757089</v>
      </c>
      <c r="Y610" s="37">
        <f t="shared" si="133"/>
        <v>19.798452527503187</v>
      </c>
      <c r="Z610" s="37">
        <f t="shared" si="133"/>
        <v>22.43194313778562</v>
      </c>
      <c r="AA610" s="37">
        <f t="shared" si="133"/>
        <v>28.35969659297729</v>
      </c>
      <c r="AB610" s="37">
        <f t="shared" si="133"/>
        <v>25.980866141503306</v>
      </c>
      <c r="AC610" s="37">
        <f t="shared" si="133"/>
        <v>34.414289106411417</v>
      </c>
      <c r="AD610" s="37">
        <f t="shared" si="133"/>
        <v>33.276631047447957</v>
      </c>
      <c r="AE610" s="37">
        <f t="shared" si="133"/>
        <v>44.676494662626688</v>
      </c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1.0908332739958792E-5</v>
      </c>
      <c r="E656" s="28">
        <f t="shared" si="139"/>
        <v>9.25220642258698E-5</v>
      </c>
      <c r="F656" s="28">
        <f t="shared" si="139"/>
        <v>4.9952041017285102E-4</v>
      </c>
      <c r="G656" s="28">
        <f t="shared" si="139"/>
        <v>5.519408222182659E-2</v>
      </c>
      <c r="H656" s="28">
        <f t="shared" si="139"/>
        <v>0.1245011865479225</v>
      </c>
      <c r="I656" s="28">
        <f t="shared" si="139"/>
        <v>0.27122143818112032</v>
      </c>
      <c r="J656" s="28">
        <f t="shared" si="139"/>
        <v>0.61480309479565498</v>
      </c>
      <c r="K656" s="28">
        <f t="shared" si="139"/>
        <v>0.64060330869057491</v>
      </c>
      <c r="L656" s="28">
        <f t="shared" si="139"/>
        <v>1.8177829064114117</v>
      </c>
      <c r="M656" s="28">
        <f t="shared" si="139"/>
        <v>2.1269837824917439</v>
      </c>
      <c r="N656" s="28">
        <f t="shared" si="139"/>
        <v>3.8931380823284378</v>
      </c>
      <c r="O656" s="28">
        <f t="shared" si="139"/>
        <v>4.1683265667509035</v>
      </c>
      <c r="P656" s="28">
        <f t="shared" si="139"/>
        <v>4.1379673889580797</v>
      </c>
      <c r="Q656" s="28">
        <f t="shared" si="139"/>
        <v>7.1692602438265318</v>
      </c>
      <c r="R656" s="28">
        <f t="shared" si="139"/>
        <v>7.7205662093586369</v>
      </c>
      <c r="S656" s="28">
        <f t="shared" si="139"/>
        <v>9.2278746303806258</v>
      </c>
      <c r="T656" s="28">
        <f t="shared" si="139"/>
        <v>12.169176535343011</v>
      </c>
      <c r="U656" s="28">
        <f t="shared" si="139"/>
        <v>11.373287635995233</v>
      </c>
      <c r="V656" s="28">
        <f t="shared" si="139"/>
        <v>12.50927017033144</v>
      </c>
      <c r="W656" s="28">
        <f t="shared" si="139"/>
        <v>14.659771716233315</v>
      </c>
      <c r="X656" s="28">
        <f t="shared" si="139"/>
        <v>17.711918102757089</v>
      </c>
      <c r="Y656" s="28">
        <f t="shared" si="139"/>
        <v>19.798452527503187</v>
      </c>
      <c r="Z656" s="28">
        <f t="shared" si="139"/>
        <v>22.43194313778562</v>
      </c>
      <c r="AA656" s="28">
        <f t="shared" si="139"/>
        <v>28.35969659297729</v>
      </c>
      <c r="AB656" s="28">
        <f t="shared" si="139"/>
        <v>25.980866141503306</v>
      </c>
      <c r="AC656" s="28">
        <f t="shared" si="139"/>
        <v>34.414289106411417</v>
      </c>
      <c r="AD656" s="28">
        <f t="shared" si="139"/>
        <v>33.276631047447957</v>
      </c>
      <c r="AE656" s="28">
        <f t="shared" si="139"/>
        <v>44.676494662626688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1.0908332739958792E-5</v>
      </c>
      <c r="E658" s="28">
        <f t="shared" si="141"/>
        <v>9.25220642258698E-5</v>
      </c>
      <c r="F658" s="28">
        <f t="shared" si="141"/>
        <v>4.9952041017285102E-4</v>
      </c>
      <c r="G658" s="28">
        <f t="shared" si="141"/>
        <v>5.519408222182659E-2</v>
      </c>
      <c r="H658" s="28">
        <f t="shared" si="141"/>
        <v>0.1245011865479225</v>
      </c>
      <c r="I658" s="28">
        <f t="shared" si="141"/>
        <v>0.27122143818112032</v>
      </c>
      <c r="J658" s="28">
        <f t="shared" si="141"/>
        <v>0.61480309479565498</v>
      </c>
      <c r="K658" s="28">
        <f t="shared" si="141"/>
        <v>0.64060330869057491</v>
      </c>
      <c r="L658" s="28">
        <f t="shared" si="141"/>
        <v>1.8177829064114117</v>
      </c>
      <c r="M658" s="28">
        <f t="shared" si="141"/>
        <v>2.1269837824917439</v>
      </c>
      <c r="N658" s="28">
        <f t="shared" si="141"/>
        <v>3.8931380823284378</v>
      </c>
      <c r="O658" s="28">
        <f t="shared" si="141"/>
        <v>4.1683265667509035</v>
      </c>
      <c r="P658" s="28">
        <f t="shared" si="141"/>
        <v>4.1379673889580797</v>
      </c>
      <c r="Q658" s="28">
        <f t="shared" si="141"/>
        <v>7.1692602438265318</v>
      </c>
      <c r="R658" s="28">
        <f t="shared" si="141"/>
        <v>7.7205662093586369</v>
      </c>
      <c r="S658" s="28">
        <f t="shared" si="141"/>
        <v>9.2278746303806258</v>
      </c>
      <c r="T658" s="28">
        <f t="shared" si="141"/>
        <v>12.169176535343011</v>
      </c>
      <c r="U658" s="28">
        <f t="shared" si="141"/>
        <v>11.373287635995233</v>
      </c>
      <c r="V658" s="28">
        <f t="shared" si="141"/>
        <v>12.50927017033144</v>
      </c>
      <c r="W658" s="28">
        <f t="shared" si="141"/>
        <v>14.659771716233315</v>
      </c>
      <c r="X658" s="28">
        <f t="shared" si="141"/>
        <v>17.711918102757089</v>
      </c>
      <c r="Y658" s="28">
        <f t="shared" si="141"/>
        <v>19.798452527503187</v>
      </c>
      <c r="Z658" s="28">
        <f t="shared" si="141"/>
        <v>22.43194313778562</v>
      </c>
      <c r="AA658" s="28">
        <f t="shared" si="141"/>
        <v>28.35969659297729</v>
      </c>
      <c r="AB658" s="28">
        <f t="shared" si="141"/>
        <v>25.980866141503306</v>
      </c>
      <c r="AC658" s="28">
        <f t="shared" si="141"/>
        <v>34.414289106411417</v>
      </c>
      <c r="AD658" s="28">
        <f t="shared" si="141"/>
        <v>33.276631047447957</v>
      </c>
      <c r="AE658" s="28">
        <f t="shared" si="141"/>
        <v>44.676494662626688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420" priority="247" operator="equal">
      <formula>0</formula>
    </cfRule>
  </conditionalFormatting>
  <conditionalFormatting sqref="AD2:AE2">
    <cfRule type="cellIs" dxfId="419" priority="111" operator="equal">
      <formula>0</formula>
    </cfRule>
  </conditionalFormatting>
  <conditionalFormatting sqref="C434:C437 C425:C431">
    <cfRule type="cellIs" dxfId="418" priority="77" operator="lessThan">
      <formula>0</formula>
    </cfRule>
  </conditionalFormatting>
  <conditionalFormatting sqref="C613">
    <cfRule type="cellIs" dxfId="417" priority="76" operator="lessThan">
      <formula>0</formula>
    </cfRule>
  </conditionalFormatting>
  <conditionalFormatting sqref="C432:C433">
    <cfRule type="cellIs" dxfId="416" priority="75" operator="lessThan">
      <formula>0</formula>
    </cfRule>
  </conditionalFormatting>
  <conditionalFormatting sqref="C555:C581">
    <cfRule type="cellIs" dxfId="415" priority="74" operator="lessThan">
      <formula>0</formula>
    </cfRule>
  </conditionalFormatting>
  <conditionalFormatting sqref="C624:C638">
    <cfRule type="cellIs" dxfId="414" priority="73" operator="lessThan">
      <formula>0</formula>
    </cfRule>
  </conditionalFormatting>
  <conditionalFormatting sqref="C659">
    <cfRule type="cellIs" dxfId="413" priority="72" operator="lessThan">
      <formula>0</formula>
    </cfRule>
  </conditionalFormatting>
  <conditionalFormatting sqref="C660">
    <cfRule type="cellIs" dxfId="412" priority="71" operator="lessThan">
      <formula>0</formula>
    </cfRule>
  </conditionalFormatting>
  <conditionalFormatting sqref="C661">
    <cfRule type="cellIs" dxfId="411" priority="70" operator="lessThan">
      <formula>0</formula>
    </cfRule>
  </conditionalFormatting>
  <conditionalFormatting sqref="C609">
    <cfRule type="cellIs" dxfId="410" priority="69" operator="lessThan">
      <formula>0</formula>
    </cfRule>
  </conditionalFormatting>
  <conditionalFormatting sqref="C610">
    <cfRule type="cellIs" dxfId="409" priority="68" operator="lessThan">
      <formula>0</formula>
    </cfRule>
  </conditionalFormatting>
  <conditionalFormatting sqref="C611">
    <cfRule type="cellIs" dxfId="408" priority="67" operator="lessThan">
      <formula>0</formula>
    </cfRule>
  </conditionalFormatting>
  <conditionalFormatting sqref="C606:C607">
    <cfRule type="cellIs" dxfId="407" priority="66" operator="lessThan">
      <formula>0</formula>
    </cfRule>
  </conditionalFormatting>
  <conditionalFormatting sqref="C191:C210 C212:C225 C227:C270 C273:C278 C280:C286 C292:C296">
    <cfRule type="cellIs" dxfId="406" priority="65" operator="lessThan">
      <formula>0</formula>
    </cfRule>
  </conditionalFormatting>
  <conditionalFormatting sqref="C271">
    <cfRule type="cellIs" dxfId="405" priority="64" operator="lessThan">
      <formula>0</formula>
    </cfRule>
  </conditionalFormatting>
  <conditionalFormatting sqref="C287">
    <cfRule type="cellIs" dxfId="404" priority="63" operator="lessThan">
      <formula>0</formula>
    </cfRule>
  </conditionalFormatting>
  <conditionalFormatting sqref="C291">
    <cfRule type="cellIs" dxfId="403" priority="62" operator="lessThan">
      <formula>0</formula>
    </cfRule>
  </conditionalFormatting>
  <conditionalFormatting sqref="C226">
    <cfRule type="cellIs" dxfId="402" priority="60" operator="lessThan">
      <formula>0</formula>
    </cfRule>
  </conditionalFormatting>
  <conditionalFormatting sqref="C211">
    <cfRule type="cellIs" dxfId="401" priority="61" operator="lessThan">
      <formula>0</formula>
    </cfRule>
  </conditionalFormatting>
  <conditionalFormatting sqref="C272">
    <cfRule type="cellIs" dxfId="400" priority="59" operator="lessThan">
      <formula>0</formula>
    </cfRule>
  </conditionalFormatting>
  <conditionalFormatting sqref="C279">
    <cfRule type="cellIs" dxfId="399" priority="58" operator="lessThan">
      <formula>0</formula>
    </cfRule>
  </conditionalFormatting>
  <conditionalFormatting sqref="C288:C290">
    <cfRule type="cellIs" dxfId="398" priority="57" operator="lessThan">
      <formula>0</formula>
    </cfRule>
  </conditionalFormatting>
  <conditionalFormatting sqref="C297:C354 C356:C424">
    <cfRule type="cellIs" dxfId="397" priority="56" operator="lessThan">
      <formula>0</formula>
    </cfRule>
  </conditionalFormatting>
  <conditionalFormatting sqref="C526:C554">
    <cfRule type="cellIs" dxfId="396" priority="55" operator="lessThan">
      <formula>0</formula>
    </cfRule>
  </conditionalFormatting>
  <conditionalFormatting sqref="C524:C525">
    <cfRule type="cellIs" dxfId="395" priority="54" operator="lessThan">
      <formula>0</formula>
    </cfRule>
  </conditionalFormatting>
  <conditionalFormatting sqref="C614:C623">
    <cfRule type="cellIs" dxfId="394" priority="53" operator="lessThan">
      <formula>0</formula>
    </cfRule>
  </conditionalFormatting>
  <conditionalFormatting sqref="C355">
    <cfRule type="cellIs" dxfId="393" priority="52" operator="lessThan">
      <formula>0</formula>
    </cfRule>
  </conditionalFormatting>
  <conditionalFormatting sqref="C453">
    <cfRule type="cellIs" dxfId="392" priority="51" operator="lessThan">
      <formula>0</formula>
    </cfRule>
  </conditionalFormatting>
  <conditionalFormatting sqref="C453">
    <cfRule type="cellIs" dxfId="391" priority="49" operator="equal">
      <formula>0</formula>
    </cfRule>
    <cfRule type="cellIs" dxfId="390" priority="50" operator="equal">
      <formula>0</formula>
    </cfRule>
  </conditionalFormatting>
  <conditionalFormatting sqref="C597">
    <cfRule type="cellIs" dxfId="389" priority="48" operator="lessThan">
      <formula>0</formula>
    </cfRule>
  </conditionalFormatting>
  <conditionalFormatting sqref="C597">
    <cfRule type="cellIs" dxfId="388" priority="46" operator="equal">
      <formula>0</formula>
    </cfRule>
    <cfRule type="cellIs" dxfId="387" priority="47" operator="equal">
      <formula>0</formula>
    </cfRule>
  </conditionalFormatting>
  <conditionalFormatting sqref="C654">
    <cfRule type="cellIs" dxfId="386" priority="45" operator="lessThan">
      <formula>0</formula>
    </cfRule>
  </conditionalFormatting>
  <conditionalFormatting sqref="C654">
    <cfRule type="cellIs" dxfId="385" priority="43" operator="equal">
      <formula>0</formula>
    </cfRule>
    <cfRule type="cellIs" dxfId="384" priority="44" operator="equal">
      <formula>0</formula>
    </cfRule>
  </conditionalFormatting>
  <conditionalFormatting sqref="A425:B426 A430:B431 A434:B437 A427:A429">
    <cfRule type="cellIs" dxfId="383" priority="42" operator="lessThan">
      <formula>0</formula>
    </cfRule>
  </conditionalFormatting>
  <conditionalFormatting sqref="A432:B433">
    <cfRule type="cellIs" dxfId="382" priority="41" operator="lessThan">
      <formula>0</formula>
    </cfRule>
  </conditionalFormatting>
  <conditionalFormatting sqref="B555 A576:B581">
    <cfRule type="cellIs" dxfId="381" priority="40" operator="lessThan">
      <formula>0</formula>
    </cfRule>
  </conditionalFormatting>
  <conditionalFormatting sqref="A633:B638 B624">
    <cfRule type="cellIs" dxfId="380" priority="39" operator="lessThan">
      <formula>0</formula>
    </cfRule>
  </conditionalFormatting>
  <conditionalFormatting sqref="A661:B661">
    <cfRule type="cellIs" dxfId="379" priority="38" operator="lessThan">
      <formula>0</formula>
    </cfRule>
  </conditionalFormatting>
  <conditionalFormatting sqref="B659:B660">
    <cfRule type="cellIs" dxfId="378" priority="37" operator="lessThan">
      <formula>0</formula>
    </cfRule>
  </conditionalFormatting>
  <conditionalFormatting sqref="B613">
    <cfRule type="cellIs" dxfId="377" priority="36" operator="lessThan">
      <formula>0</formula>
    </cfRule>
  </conditionalFormatting>
  <conditionalFormatting sqref="D434:AE437 D425:AE431">
    <cfRule type="cellIs" dxfId="376" priority="35" operator="lessThan">
      <formula>0</formula>
    </cfRule>
  </conditionalFormatting>
  <conditionalFormatting sqref="D613:AE613">
    <cfRule type="cellIs" dxfId="375" priority="34" operator="lessThan">
      <formula>0</formula>
    </cfRule>
  </conditionalFormatting>
  <conditionalFormatting sqref="D432:AE433">
    <cfRule type="cellIs" dxfId="374" priority="33" operator="lessThan">
      <formula>0</formula>
    </cfRule>
  </conditionalFormatting>
  <conditionalFormatting sqref="D555:AE581">
    <cfRule type="cellIs" dxfId="373" priority="32" operator="lessThan">
      <formula>0</formula>
    </cfRule>
  </conditionalFormatting>
  <conditionalFormatting sqref="D624:AE638">
    <cfRule type="cellIs" dxfId="372" priority="31" operator="lessThan">
      <formula>0</formula>
    </cfRule>
  </conditionalFormatting>
  <conditionalFormatting sqref="D659:AE659">
    <cfRule type="cellIs" dxfId="371" priority="30" operator="lessThan">
      <formula>0</formula>
    </cfRule>
  </conditionalFormatting>
  <conditionalFormatting sqref="D660:AE660">
    <cfRule type="cellIs" dxfId="370" priority="29" operator="lessThan">
      <formula>0</formula>
    </cfRule>
  </conditionalFormatting>
  <conditionalFormatting sqref="D661:AE661">
    <cfRule type="cellIs" dxfId="369" priority="28" operator="lessThan">
      <formula>0</formula>
    </cfRule>
  </conditionalFormatting>
  <conditionalFormatting sqref="D609:AE609">
    <cfRule type="cellIs" dxfId="368" priority="27" operator="lessThan">
      <formula>0</formula>
    </cfRule>
  </conditionalFormatting>
  <conditionalFormatting sqref="D610:AE610">
    <cfRule type="cellIs" dxfId="367" priority="26" operator="lessThan">
      <formula>0</formula>
    </cfRule>
  </conditionalFormatting>
  <conditionalFormatting sqref="D611:AE611">
    <cfRule type="cellIs" dxfId="366" priority="25" operator="lessThan">
      <formula>0</formula>
    </cfRule>
  </conditionalFormatting>
  <conditionalFormatting sqref="D606:AE607">
    <cfRule type="cellIs" dxfId="365" priority="24" operator="lessThan">
      <formula>0</formula>
    </cfRule>
  </conditionalFormatting>
  <conditionalFormatting sqref="D191:AE210 D212:AE225 D227:AE270 D273:AE278 D280:AE286 D292:AE296">
    <cfRule type="cellIs" dxfId="364" priority="23" operator="lessThan">
      <formula>0</formula>
    </cfRule>
  </conditionalFormatting>
  <conditionalFormatting sqref="D271:AE271">
    <cfRule type="cellIs" dxfId="363" priority="22" operator="lessThan">
      <formula>0</formula>
    </cfRule>
  </conditionalFormatting>
  <conditionalFormatting sqref="D287:AE287">
    <cfRule type="cellIs" dxfId="362" priority="21" operator="lessThan">
      <formula>0</formula>
    </cfRule>
  </conditionalFormatting>
  <conditionalFormatting sqref="D291:AE291">
    <cfRule type="cellIs" dxfId="361" priority="20" operator="lessThan">
      <formula>0</formula>
    </cfRule>
  </conditionalFormatting>
  <conditionalFormatting sqref="D226:AE226">
    <cfRule type="cellIs" dxfId="360" priority="18" operator="lessThan">
      <formula>0</formula>
    </cfRule>
  </conditionalFormatting>
  <conditionalFormatting sqref="D211:AE211">
    <cfRule type="cellIs" dxfId="359" priority="19" operator="lessThan">
      <formula>0</formula>
    </cfRule>
  </conditionalFormatting>
  <conditionalFormatting sqref="D272:AE272">
    <cfRule type="cellIs" dxfId="358" priority="17" operator="lessThan">
      <formula>0</formula>
    </cfRule>
  </conditionalFormatting>
  <conditionalFormatting sqref="D279:AE279">
    <cfRule type="cellIs" dxfId="357" priority="16" operator="lessThan">
      <formula>0</formula>
    </cfRule>
  </conditionalFormatting>
  <conditionalFormatting sqref="D288:AE290">
    <cfRule type="cellIs" dxfId="356" priority="15" operator="lessThan">
      <formula>0</formula>
    </cfRule>
  </conditionalFormatting>
  <conditionalFormatting sqref="D297:AE354 D356:AE424">
    <cfRule type="cellIs" dxfId="355" priority="14" operator="lessThan">
      <formula>0</formula>
    </cfRule>
  </conditionalFormatting>
  <conditionalFormatting sqref="D526:AE554">
    <cfRule type="cellIs" dxfId="354" priority="13" operator="lessThan">
      <formula>0</formula>
    </cfRule>
  </conditionalFormatting>
  <conditionalFormatting sqref="D524:AE525">
    <cfRule type="cellIs" dxfId="353" priority="12" operator="lessThan">
      <formula>0</formula>
    </cfRule>
  </conditionalFormatting>
  <conditionalFormatting sqref="D614:AE623">
    <cfRule type="cellIs" dxfId="352" priority="11" operator="lessThan">
      <formula>0</formula>
    </cfRule>
  </conditionalFormatting>
  <conditionalFormatting sqref="D355:AE355">
    <cfRule type="cellIs" dxfId="351" priority="10" operator="lessThan">
      <formula>0</formula>
    </cfRule>
  </conditionalFormatting>
  <conditionalFormatting sqref="D453:AE453">
    <cfRule type="cellIs" dxfId="350" priority="9" operator="lessThan">
      <formula>0</formula>
    </cfRule>
  </conditionalFormatting>
  <conditionalFormatting sqref="D453:AE453">
    <cfRule type="cellIs" dxfId="349" priority="7" operator="equal">
      <formula>0</formula>
    </cfRule>
    <cfRule type="cellIs" dxfId="348" priority="8" operator="equal">
      <formula>0</formula>
    </cfRule>
  </conditionalFormatting>
  <conditionalFormatting sqref="D597:AE597">
    <cfRule type="cellIs" dxfId="347" priority="6" operator="lessThan">
      <formula>0</formula>
    </cfRule>
  </conditionalFormatting>
  <conditionalFormatting sqref="D597:AE597">
    <cfRule type="cellIs" dxfId="346" priority="4" operator="equal">
      <formula>0</formula>
    </cfRule>
    <cfRule type="cellIs" dxfId="345" priority="5" operator="equal">
      <formula>0</formula>
    </cfRule>
  </conditionalFormatting>
  <conditionalFormatting sqref="D654:AE654">
    <cfRule type="cellIs" dxfId="344" priority="3" operator="lessThan">
      <formula>0</formula>
    </cfRule>
  </conditionalFormatting>
  <conditionalFormatting sqref="D654:AE654">
    <cfRule type="cellIs" dxfId="343" priority="1" operator="equal">
      <formula>0</formula>
    </cfRule>
    <cfRule type="cellIs" dxfId="342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1" priority="247" operator="equal">
      <formula>0</formula>
    </cfRule>
  </conditionalFormatting>
  <conditionalFormatting sqref="AD2:AE2">
    <cfRule type="cellIs" dxfId="340" priority="111" operator="equal">
      <formula>0</formula>
    </cfRule>
  </conditionalFormatting>
  <conditionalFormatting sqref="A425:B426 A430:B431 A434:B437 A427:A429">
    <cfRule type="cellIs" dxfId="339" priority="77" operator="lessThan">
      <formula>0</formula>
    </cfRule>
  </conditionalFormatting>
  <conditionalFormatting sqref="A432:B433">
    <cfRule type="cellIs" dxfId="338" priority="76" operator="lessThan">
      <formula>0</formula>
    </cfRule>
  </conditionalFormatting>
  <conditionalFormatting sqref="B555 A576:B581">
    <cfRule type="cellIs" dxfId="337" priority="75" operator="lessThan">
      <formula>0</formula>
    </cfRule>
  </conditionalFormatting>
  <conditionalFormatting sqref="A633:B638 B624">
    <cfRule type="cellIs" dxfId="336" priority="74" operator="lessThan">
      <formula>0</formula>
    </cfRule>
  </conditionalFormatting>
  <conditionalFormatting sqref="A661:B661">
    <cfRule type="cellIs" dxfId="335" priority="73" operator="lessThan">
      <formula>0</formula>
    </cfRule>
  </conditionalFormatting>
  <conditionalFormatting sqref="B659:B660">
    <cfRule type="cellIs" dxfId="334" priority="72" operator="lessThan">
      <formula>0</formula>
    </cfRule>
  </conditionalFormatting>
  <conditionalFormatting sqref="B613">
    <cfRule type="cellIs" dxfId="333" priority="71" operator="lessThan">
      <formula>0</formula>
    </cfRule>
  </conditionalFormatting>
  <conditionalFormatting sqref="C434:C437 C425:C431">
    <cfRule type="cellIs" dxfId="332" priority="70" operator="lessThan">
      <formula>0</formula>
    </cfRule>
  </conditionalFormatting>
  <conditionalFormatting sqref="C613">
    <cfRule type="cellIs" dxfId="331" priority="69" operator="lessThan">
      <formula>0</formula>
    </cfRule>
  </conditionalFormatting>
  <conditionalFormatting sqref="C432:C433">
    <cfRule type="cellIs" dxfId="330" priority="68" operator="lessThan">
      <formula>0</formula>
    </cfRule>
  </conditionalFormatting>
  <conditionalFormatting sqref="C555:C581">
    <cfRule type="cellIs" dxfId="329" priority="67" operator="lessThan">
      <formula>0</formula>
    </cfRule>
  </conditionalFormatting>
  <conditionalFormatting sqref="C624:C638">
    <cfRule type="cellIs" dxfId="328" priority="66" operator="lessThan">
      <formula>0</formula>
    </cfRule>
  </conditionalFormatting>
  <conditionalFormatting sqref="C659">
    <cfRule type="cellIs" dxfId="327" priority="65" operator="lessThan">
      <formula>0</formula>
    </cfRule>
  </conditionalFormatting>
  <conditionalFormatting sqref="C660">
    <cfRule type="cellIs" dxfId="326" priority="64" operator="lessThan">
      <formula>0</formula>
    </cfRule>
  </conditionalFormatting>
  <conditionalFormatting sqref="C661">
    <cfRule type="cellIs" dxfId="325" priority="63" operator="lessThan">
      <formula>0</formula>
    </cfRule>
  </conditionalFormatting>
  <conditionalFormatting sqref="C609">
    <cfRule type="cellIs" dxfId="324" priority="62" operator="lessThan">
      <formula>0</formula>
    </cfRule>
  </conditionalFormatting>
  <conditionalFormatting sqref="C610">
    <cfRule type="cellIs" dxfId="323" priority="61" operator="lessThan">
      <formula>0</formula>
    </cfRule>
  </conditionalFormatting>
  <conditionalFormatting sqref="C611">
    <cfRule type="cellIs" dxfId="322" priority="60" operator="lessThan">
      <formula>0</formula>
    </cfRule>
  </conditionalFormatting>
  <conditionalFormatting sqref="C606:C607">
    <cfRule type="cellIs" dxfId="321" priority="59" operator="lessThan">
      <formula>0</formula>
    </cfRule>
  </conditionalFormatting>
  <conditionalFormatting sqref="C191:C210 C212:C225 C227:C270 C273:C278 C280:C286 C292:C296">
    <cfRule type="cellIs" dxfId="320" priority="58" operator="lessThan">
      <formula>0</formula>
    </cfRule>
  </conditionalFormatting>
  <conditionalFormatting sqref="C271">
    <cfRule type="cellIs" dxfId="319" priority="57" operator="lessThan">
      <formula>0</formula>
    </cfRule>
  </conditionalFormatting>
  <conditionalFormatting sqref="C287">
    <cfRule type="cellIs" dxfId="318" priority="56" operator="lessThan">
      <formula>0</formula>
    </cfRule>
  </conditionalFormatting>
  <conditionalFormatting sqref="C291">
    <cfRule type="cellIs" dxfId="317" priority="55" operator="lessThan">
      <formula>0</formula>
    </cfRule>
  </conditionalFormatting>
  <conditionalFormatting sqref="C226">
    <cfRule type="cellIs" dxfId="316" priority="53" operator="lessThan">
      <formula>0</formula>
    </cfRule>
  </conditionalFormatting>
  <conditionalFormatting sqref="C211">
    <cfRule type="cellIs" dxfId="315" priority="54" operator="lessThan">
      <formula>0</formula>
    </cfRule>
  </conditionalFormatting>
  <conditionalFormatting sqref="C272">
    <cfRule type="cellIs" dxfId="314" priority="52" operator="lessThan">
      <formula>0</formula>
    </cfRule>
  </conditionalFormatting>
  <conditionalFormatting sqref="C279">
    <cfRule type="cellIs" dxfId="313" priority="51" operator="lessThan">
      <formula>0</formula>
    </cfRule>
  </conditionalFormatting>
  <conditionalFormatting sqref="C288:C290">
    <cfRule type="cellIs" dxfId="312" priority="50" operator="lessThan">
      <formula>0</formula>
    </cfRule>
  </conditionalFormatting>
  <conditionalFormatting sqref="C297:C354 C356:C424">
    <cfRule type="cellIs" dxfId="311" priority="49" operator="lessThan">
      <formula>0</formula>
    </cfRule>
  </conditionalFormatting>
  <conditionalFormatting sqref="C526:C554">
    <cfRule type="cellIs" dxfId="310" priority="48" operator="lessThan">
      <formula>0</formula>
    </cfRule>
  </conditionalFormatting>
  <conditionalFormatting sqref="C524:C525">
    <cfRule type="cellIs" dxfId="309" priority="47" operator="lessThan">
      <formula>0</formula>
    </cfRule>
  </conditionalFormatting>
  <conditionalFormatting sqref="C614:C623">
    <cfRule type="cellIs" dxfId="308" priority="46" operator="lessThan">
      <formula>0</formula>
    </cfRule>
  </conditionalFormatting>
  <conditionalFormatting sqref="C355">
    <cfRule type="cellIs" dxfId="307" priority="45" operator="lessThan">
      <formula>0</formula>
    </cfRule>
  </conditionalFormatting>
  <conditionalFormatting sqref="C453">
    <cfRule type="cellIs" dxfId="306" priority="44" operator="lessThan">
      <formula>0</formula>
    </cfRule>
  </conditionalFormatting>
  <conditionalFormatting sqref="C453">
    <cfRule type="cellIs" dxfId="305" priority="42" operator="equal">
      <formula>0</formula>
    </cfRule>
    <cfRule type="cellIs" dxfId="304" priority="43" operator="equal">
      <formula>0</formula>
    </cfRule>
  </conditionalFormatting>
  <conditionalFormatting sqref="C597">
    <cfRule type="cellIs" dxfId="303" priority="41" operator="lessThan">
      <formula>0</formula>
    </cfRule>
  </conditionalFormatting>
  <conditionalFormatting sqref="C597">
    <cfRule type="cellIs" dxfId="302" priority="39" operator="equal">
      <formula>0</formula>
    </cfRule>
    <cfRule type="cellIs" dxfId="301" priority="40" operator="equal">
      <formula>0</formula>
    </cfRule>
  </conditionalFormatting>
  <conditionalFormatting sqref="C654">
    <cfRule type="cellIs" dxfId="300" priority="38" operator="lessThan">
      <formula>0</formula>
    </cfRule>
  </conditionalFormatting>
  <conditionalFormatting sqref="C654">
    <cfRule type="cellIs" dxfId="299" priority="36" operator="equal">
      <formula>0</formula>
    </cfRule>
    <cfRule type="cellIs" dxfId="298" priority="37" operator="equal">
      <formula>0</formula>
    </cfRule>
  </conditionalFormatting>
  <conditionalFormatting sqref="D434:AE437 D425:AE431">
    <cfRule type="cellIs" dxfId="297" priority="35" operator="lessThan">
      <formula>0</formula>
    </cfRule>
  </conditionalFormatting>
  <conditionalFormatting sqref="D613:AE613">
    <cfRule type="cellIs" dxfId="296" priority="34" operator="lessThan">
      <formula>0</formula>
    </cfRule>
  </conditionalFormatting>
  <conditionalFormatting sqref="D432:AE433">
    <cfRule type="cellIs" dxfId="295" priority="33" operator="lessThan">
      <formula>0</formula>
    </cfRule>
  </conditionalFormatting>
  <conditionalFormatting sqref="D555:AE581">
    <cfRule type="cellIs" dxfId="294" priority="32" operator="lessThan">
      <formula>0</formula>
    </cfRule>
  </conditionalFormatting>
  <conditionalFormatting sqref="D624:AE638">
    <cfRule type="cellIs" dxfId="293" priority="31" operator="lessThan">
      <formula>0</formula>
    </cfRule>
  </conditionalFormatting>
  <conditionalFormatting sqref="D659:AE659">
    <cfRule type="cellIs" dxfId="292" priority="30" operator="lessThan">
      <formula>0</formula>
    </cfRule>
  </conditionalFormatting>
  <conditionalFormatting sqref="D660:AE660">
    <cfRule type="cellIs" dxfId="291" priority="29" operator="lessThan">
      <formula>0</formula>
    </cfRule>
  </conditionalFormatting>
  <conditionalFormatting sqref="D661:AE661">
    <cfRule type="cellIs" dxfId="290" priority="28" operator="lessThan">
      <formula>0</formula>
    </cfRule>
  </conditionalFormatting>
  <conditionalFormatting sqref="D609:AE609">
    <cfRule type="cellIs" dxfId="289" priority="27" operator="lessThan">
      <formula>0</formula>
    </cfRule>
  </conditionalFormatting>
  <conditionalFormatting sqref="D610:AE610">
    <cfRule type="cellIs" dxfId="288" priority="26" operator="lessThan">
      <formula>0</formula>
    </cfRule>
  </conditionalFormatting>
  <conditionalFormatting sqref="D611:AE611">
    <cfRule type="cellIs" dxfId="287" priority="25" operator="lessThan">
      <formula>0</formula>
    </cfRule>
  </conditionalFormatting>
  <conditionalFormatting sqref="D606:AE607">
    <cfRule type="cellIs" dxfId="286" priority="24" operator="lessThan">
      <formula>0</formula>
    </cfRule>
  </conditionalFormatting>
  <conditionalFormatting sqref="D191:AE210 D212:AE225 D227:AE270 D273:AE278 D280:AE286 D292:AE296">
    <cfRule type="cellIs" dxfId="285" priority="23" operator="lessThan">
      <formula>0</formula>
    </cfRule>
  </conditionalFormatting>
  <conditionalFormatting sqref="D271:AE271">
    <cfRule type="cellIs" dxfId="284" priority="22" operator="lessThan">
      <formula>0</formula>
    </cfRule>
  </conditionalFormatting>
  <conditionalFormatting sqref="D287:AE287">
    <cfRule type="cellIs" dxfId="283" priority="21" operator="lessThan">
      <formula>0</formula>
    </cfRule>
  </conditionalFormatting>
  <conditionalFormatting sqref="D291:AE291">
    <cfRule type="cellIs" dxfId="282" priority="20" operator="lessThan">
      <formula>0</formula>
    </cfRule>
  </conditionalFormatting>
  <conditionalFormatting sqref="D226:AE226">
    <cfRule type="cellIs" dxfId="281" priority="18" operator="lessThan">
      <formula>0</formula>
    </cfRule>
  </conditionalFormatting>
  <conditionalFormatting sqref="D211:AE211">
    <cfRule type="cellIs" dxfId="280" priority="19" operator="lessThan">
      <formula>0</formula>
    </cfRule>
  </conditionalFormatting>
  <conditionalFormatting sqref="D272:AE272">
    <cfRule type="cellIs" dxfId="279" priority="17" operator="lessThan">
      <formula>0</formula>
    </cfRule>
  </conditionalFormatting>
  <conditionalFormatting sqref="D279:AE279">
    <cfRule type="cellIs" dxfId="278" priority="16" operator="lessThan">
      <formula>0</formula>
    </cfRule>
  </conditionalFormatting>
  <conditionalFormatting sqref="D288:AE290">
    <cfRule type="cellIs" dxfId="277" priority="15" operator="lessThan">
      <formula>0</formula>
    </cfRule>
  </conditionalFormatting>
  <conditionalFormatting sqref="D297:AE354 D356:AE424">
    <cfRule type="cellIs" dxfId="276" priority="14" operator="lessThan">
      <formula>0</formula>
    </cfRule>
  </conditionalFormatting>
  <conditionalFormatting sqref="D526:AE554">
    <cfRule type="cellIs" dxfId="275" priority="13" operator="lessThan">
      <formula>0</formula>
    </cfRule>
  </conditionalFormatting>
  <conditionalFormatting sqref="D524:AE525">
    <cfRule type="cellIs" dxfId="274" priority="12" operator="lessThan">
      <formula>0</formula>
    </cfRule>
  </conditionalFormatting>
  <conditionalFormatting sqref="D614:AE623">
    <cfRule type="cellIs" dxfId="273" priority="11" operator="lessThan">
      <formula>0</formula>
    </cfRule>
  </conditionalFormatting>
  <conditionalFormatting sqref="D355:AE355">
    <cfRule type="cellIs" dxfId="272" priority="10" operator="lessThan">
      <formula>0</formula>
    </cfRule>
  </conditionalFormatting>
  <conditionalFormatting sqref="D453:AE453">
    <cfRule type="cellIs" dxfId="271" priority="9" operator="lessThan">
      <formula>0</formula>
    </cfRule>
  </conditionalFormatting>
  <conditionalFormatting sqref="D453:AE453">
    <cfRule type="cellIs" dxfId="270" priority="7" operator="equal">
      <formula>0</formula>
    </cfRule>
    <cfRule type="cellIs" dxfId="269" priority="8" operator="equal">
      <formula>0</formula>
    </cfRule>
  </conditionalFormatting>
  <conditionalFormatting sqref="D597:AE597">
    <cfRule type="cellIs" dxfId="268" priority="6" operator="lessThan">
      <formula>0</formula>
    </cfRule>
  </conditionalFormatting>
  <conditionalFormatting sqref="D597:AE597">
    <cfRule type="cellIs" dxfId="267" priority="4" operator="equal">
      <formula>0</formula>
    </cfRule>
    <cfRule type="cellIs" dxfId="266" priority="5" operator="equal">
      <formula>0</formula>
    </cfRule>
  </conditionalFormatting>
  <conditionalFormatting sqref="D654:AE654">
    <cfRule type="cellIs" dxfId="265" priority="3" operator="lessThan">
      <formula>0</formula>
    </cfRule>
  </conditionalFormatting>
  <conditionalFormatting sqref="D654:AE654">
    <cfRule type="cellIs" dxfId="264" priority="1" operator="equal">
      <formula>0</formula>
    </cfRule>
    <cfRule type="cellIs" dxfId="26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A223" zoomScale="85" zoomScaleNormal="85" workbookViewId="0">
      <selection activeCell="C180" sqref="C180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9">+D516+D517</f>
        <v>0</v>
      </c>
      <c r="E515" s="21">
        <f t="shared" si="109"/>
        <v>0</v>
      </c>
      <c r="F515" s="21">
        <f t="shared" si="109"/>
        <v>0</v>
      </c>
      <c r="G515" s="21">
        <f t="shared" si="109"/>
        <v>0</v>
      </c>
      <c r="H515" s="21">
        <f t="shared" si="109"/>
        <v>0</v>
      </c>
      <c r="I515" s="21">
        <f t="shared" si="109"/>
        <v>0</v>
      </c>
      <c r="J515" s="21">
        <f t="shared" si="109"/>
        <v>0</v>
      </c>
      <c r="K515" s="21">
        <f t="shared" si="109"/>
        <v>0</v>
      </c>
      <c r="L515" s="21">
        <f t="shared" si="109"/>
        <v>0</v>
      </c>
      <c r="M515" s="21">
        <f t="shared" si="109"/>
        <v>0</v>
      </c>
      <c r="N515" s="21">
        <f t="shared" si="109"/>
        <v>0</v>
      </c>
      <c r="O515" s="21">
        <f t="shared" si="109"/>
        <v>0</v>
      </c>
      <c r="P515" s="21">
        <f t="shared" si="109"/>
        <v>0</v>
      </c>
      <c r="Q515" s="21">
        <f t="shared" si="109"/>
        <v>0</v>
      </c>
      <c r="R515" s="21">
        <f t="shared" si="109"/>
        <v>0</v>
      </c>
      <c r="S515" s="21">
        <f t="shared" si="109"/>
        <v>0</v>
      </c>
      <c r="T515" s="21">
        <f t="shared" si="109"/>
        <v>0</v>
      </c>
      <c r="U515" s="21">
        <f t="shared" si="109"/>
        <v>0</v>
      </c>
      <c r="V515" s="21">
        <f t="shared" si="109"/>
        <v>0</v>
      </c>
      <c r="W515" s="21">
        <f t="shared" si="109"/>
        <v>0</v>
      </c>
      <c r="X515" s="21">
        <f t="shared" si="109"/>
        <v>0</v>
      </c>
      <c r="Y515" s="21">
        <f t="shared" si="109"/>
        <v>0</v>
      </c>
      <c r="Z515" s="21">
        <f t="shared" si="109"/>
        <v>0</v>
      </c>
      <c r="AA515" s="21">
        <f t="shared" si="109"/>
        <v>0</v>
      </c>
      <c r="AB515" s="21">
        <f t="shared" si="109"/>
        <v>0</v>
      </c>
      <c r="AC515" s="21">
        <f t="shared" si="109"/>
        <v>0</v>
      </c>
      <c r="AD515" s="21">
        <f t="shared" si="109"/>
        <v>0</v>
      </c>
      <c r="AE515" s="21">
        <f t="shared" si="109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0</v>
      </c>
      <c r="D517" s="37">
        <f t="shared" si="111"/>
        <v>0</v>
      </c>
      <c r="E517" s="37">
        <f t="shared" si="111"/>
        <v>0</v>
      </c>
      <c r="F517" s="37">
        <f t="shared" si="111"/>
        <v>0</v>
      </c>
      <c r="G517" s="37">
        <f t="shared" si="111"/>
        <v>0</v>
      </c>
      <c r="H517" s="37">
        <f t="shared" si="111"/>
        <v>0</v>
      </c>
      <c r="I517" s="37">
        <f t="shared" si="111"/>
        <v>0</v>
      </c>
      <c r="J517" s="37">
        <f t="shared" si="111"/>
        <v>0</v>
      </c>
      <c r="K517" s="37">
        <f t="shared" si="111"/>
        <v>0</v>
      </c>
      <c r="L517" s="37">
        <f t="shared" si="111"/>
        <v>0</v>
      </c>
      <c r="M517" s="37">
        <f t="shared" si="111"/>
        <v>0</v>
      </c>
      <c r="N517" s="37">
        <f t="shared" si="111"/>
        <v>0</v>
      </c>
      <c r="O517" s="37">
        <f t="shared" si="111"/>
        <v>0</v>
      </c>
      <c r="P517" s="37">
        <f t="shared" si="111"/>
        <v>0</v>
      </c>
      <c r="Q517" s="37">
        <f t="shared" si="111"/>
        <v>0</v>
      </c>
      <c r="R517" s="37">
        <f t="shared" si="111"/>
        <v>0</v>
      </c>
      <c r="S517" s="37">
        <f t="shared" si="111"/>
        <v>0</v>
      </c>
      <c r="T517" s="37">
        <f t="shared" si="111"/>
        <v>0</v>
      </c>
      <c r="U517" s="37">
        <f t="shared" si="111"/>
        <v>0</v>
      </c>
      <c r="V517" s="37">
        <f t="shared" si="111"/>
        <v>0</v>
      </c>
      <c r="W517" s="37">
        <f t="shared" si="111"/>
        <v>0</v>
      </c>
      <c r="X517" s="37">
        <f t="shared" si="111"/>
        <v>0</v>
      </c>
      <c r="Y517" s="37">
        <f t="shared" si="111"/>
        <v>0</v>
      </c>
      <c r="Z517" s="37">
        <f t="shared" si="111"/>
        <v>0</v>
      </c>
      <c r="AA517" s="37">
        <f t="shared" si="111"/>
        <v>0</v>
      </c>
      <c r="AB517" s="37">
        <f t="shared" si="111"/>
        <v>0</v>
      </c>
      <c r="AC517" s="37">
        <f t="shared" si="111"/>
        <v>0</v>
      </c>
      <c r="AD517" s="37">
        <f t="shared" si="111"/>
        <v>0</v>
      </c>
      <c r="AE517" s="37">
        <f t="shared" si="111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0</v>
      </c>
      <c r="D599" s="28">
        <f t="shared" si="128"/>
        <v>0</v>
      </c>
      <c r="E599" s="28">
        <f t="shared" si="128"/>
        <v>0</v>
      </c>
      <c r="F599" s="28">
        <f t="shared" si="128"/>
        <v>0</v>
      </c>
      <c r="G599" s="28">
        <f t="shared" si="128"/>
        <v>0</v>
      </c>
      <c r="H599" s="28">
        <f t="shared" si="128"/>
        <v>0</v>
      </c>
      <c r="I599" s="28">
        <f t="shared" si="128"/>
        <v>0</v>
      </c>
      <c r="J599" s="28">
        <f t="shared" si="128"/>
        <v>0</v>
      </c>
      <c r="K599" s="28">
        <f t="shared" si="128"/>
        <v>0</v>
      </c>
      <c r="L599" s="28">
        <f t="shared" si="128"/>
        <v>0</v>
      </c>
      <c r="M599" s="28">
        <f t="shared" si="128"/>
        <v>0</v>
      </c>
      <c r="N599" s="28">
        <f t="shared" si="128"/>
        <v>0</v>
      </c>
      <c r="O599" s="28">
        <f t="shared" si="128"/>
        <v>0</v>
      </c>
      <c r="P599" s="28">
        <f t="shared" si="128"/>
        <v>0</v>
      </c>
      <c r="Q599" s="28">
        <f t="shared" si="128"/>
        <v>0</v>
      </c>
      <c r="R599" s="28">
        <f t="shared" si="128"/>
        <v>0</v>
      </c>
      <c r="S599" s="28">
        <f t="shared" si="128"/>
        <v>0</v>
      </c>
      <c r="T599" s="28">
        <f t="shared" si="128"/>
        <v>0</v>
      </c>
      <c r="U599" s="28">
        <f t="shared" si="128"/>
        <v>0</v>
      </c>
      <c r="V599" s="28">
        <f t="shared" si="128"/>
        <v>0</v>
      </c>
      <c r="W599" s="28">
        <f t="shared" si="128"/>
        <v>0</v>
      </c>
      <c r="X599" s="28">
        <f t="shared" si="128"/>
        <v>0</v>
      </c>
      <c r="Y599" s="28">
        <f t="shared" si="128"/>
        <v>0</v>
      </c>
      <c r="Z599" s="28">
        <f t="shared" si="128"/>
        <v>0</v>
      </c>
      <c r="AA599" s="28">
        <f t="shared" si="128"/>
        <v>0</v>
      </c>
      <c r="AB599" s="28">
        <f t="shared" si="128"/>
        <v>0</v>
      </c>
      <c r="AC599" s="28">
        <f t="shared" si="128"/>
        <v>0</v>
      </c>
      <c r="AD599" s="28">
        <f t="shared" si="128"/>
        <v>0</v>
      </c>
      <c r="AE599" s="28">
        <f t="shared" si="128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30">+D606+D607+D609+D611</f>
        <v>0</v>
      </c>
      <c r="E604" s="28">
        <f t="shared" si="130"/>
        <v>0</v>
      </c>
      <c r="F604" s="28">
        <f t="shared" si="130"/>
        <v>0</v>
      </c>
      <c r="G604" s="28">
        <f t="shared" si="130"/>
        <v>0</v>
      </c>
      <c r="H604" s="28">
        <f t="shared" si="130"/>
        <v>0</v>
      </c>
      <c r="I604" s="28">
        <f t="shared" si="130"/>
        <v>0</v>
      </c>
      <c r="J604" s="28">
        <f t="shared" si="130"/>
        <v>0</v>
      </c>
      <c r="K604" s="28">
        <f t="shared" si="130"/>
        <v>0</v>
      </c>
      <c r="L604" s="28">
        <f t="shared" si="130"/>
        <v>0</v>
      </c>
      <c r="M604" s="28">
        <f t="shared" si="130"/>
        <v>0</v>
      </c>
      <c r="N604" s="28">
        <f t="shared" si="130"/>
        <v>0</v>
      </c>
      <c r="O604" s="28">
        <f t="shared" si="130"/>
        <v>0</v>
      </c>
      <c r="P604" s="28">
        <f t="shared" si="130"/>
        <v>0</v>
      </c>
      <c r="Q604" s="28">
        <f t="shared" si="130"/>
        <v>0</v>
      </c>
      <c r="R604" s="28">
        <f t="shared" si="130"/>
        <v>0</v>
      </c>
      <c r="S604" s="28">
        <f t="shared" si="130"/>
        <v>0</v>
      </c>
      <c r="T604" s="28">
        <f t="shared" si="130"/>
        <v>0</v>
      </c>
      <c r="U604" s="28">
        <f t="shared" si="130"/>
        <v>0</v>
      </c>
      <c r="V604" s="28">
        <f t="shared" si="130"/>
        <v>0</v>
      </c>
      <c r="W604" s="28">
        <f t="shared" si="130"/>
        <v>0</v>
      </c>
      <c r="X604" s="28">
        <f t="shared" si="130"/>
        <v>0</v>
      </c>
      <c r="Y604" s="28">
        <f t="shared" si="130"/>
        <v>0</v>
      </c>
      <c r="Z604" s="28">
        <f t="shared" si="130"/>
        <v>0</v>
      </c>
      <c r="AA604" s="28">
        <f t="shared" si="130"/>
        <v>0</v>
      </c>
      <c r="AB604" s="28">
        <f t="shared" si="130"/>
        <v>0</v>
      </c>
      <c r="AC604" s="28">
        <f t="shared" si="130"/>
        <v>0</v>
      </c>
      <c r="AD604" s="28">
        <f t="shared" si="130"/>
        <v>0</v>
      </c>
      <c r="AE604" s="28">
        <f t="shared" si="130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0</v>
      </c>
      <c r="E656" s="28">
        <f t="shared" si="139"/>
        <v>0</v>
      </c>
      <c r="F656" s="28">
        <f t="shared" si="139"/>
        <v>0</v>
      </c>
      <c r="G656" s="28">
        <f t="shared" si="139"/>
        <v>0</v>
      </c>
      <c r="H656" s="28">
        <f t="shared" si="139"/>
        <v>0</v>
      </c>
      <c r="I656" s="28">
        <f t="shared" si="139"/>
        <v>0</v>
      </c>
      <c r="J656" s="28">
        <f t="shared" si="139"/>
        <v>0</v>
      </c>
      <c r="K656" s="28">
        <f t="shared" si="139"/>
        <v>0</v>
      </c>
      <c r="L656" s="28">
        <f t="shared" si="139"/>
        <v>0</v>
      </c>
      <c r="M656" s="28">
        <f t="shared" si="139"/>
        <v>0</v>
      </c>
      <c r="N656" s="28">
        <f t="shared" si="139"/>
        <v>0</v>
      </c>
      <c r="O656" s="28">
        <f t="shared" si="139"/>
        <v>0</v>
      </c>
      <c r="P656" s="28">
        <f t="shared" si="139"/>
        <v>0</v>
      </c>
      <c r="Q656" s="28">
        <f t="shared" si="139"/>
        <v>0</v>
      </c>
      <c r="R656" s="28">
        <f t="shared" si="139"/>
        <v>0</v>
      </c>
      <c r="S656" s="28">
        <f t="shared" si="139"/>
        <v>0</v>
      </c>
      <c r="T656" s="28">
        <f t="shared" si="139"/>
        <v>0</v>
      </c>
      <c r="U656" s="28">
        <f t="shared" si="139"/>
        <v>0</v>
      </c>
      <c r="V656" s="28">
        <f t="shared" si="139"/>
        <v>0</v>
      </c>
      <c r="W656" s="28">
        <f t="shared" si="139"/>
        <v>0</v>
      </c>
      <c r="X656" s="28">
        <f t="shared" si="139"/>
        <v>0</v>
      </c>
      <c r="Y656" s="28">
        <f t="shared" si="139"/>
        <v>0</v>
      </c>
      <c r="Z656" s="28">
        <f t="shared" si="139"/>
        <v>0</v>
      </c>
      <c r="AA656" s="28">
        <f t="shared" si="139"/>
        <v>0</v>
      </c>
      <c r="AB656" s="28">
        <f t="shared" si="139"/>
        <v>0</v>
      </c>
      <c r="AC656" s="28">
        <f t="shared" si="139"/>
        <v>0</v>
      </c>
      <c r="AD656" s="28">
        <f t="shared" si="139"/>
        <v>0</v>
      </c>
      <c r="AE656" s="28">
        <f t="shared" si="13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0</v>
      </c>
      <c r="E658" s="28">
        <f t="shared" si="141"/>
        <v>0</v>
      </c>
      <c r="F658" s="28">
        <f t="shared" si="141"/>
        <v>0</v>
      </c>
      <c r="G658" s="28">
        <f t="shared" si="141"/>
        <v>0</v>
      </c>
      <c r="H658" s="28">
        <f t="shared" si="141"/>
        <v>0</v>
      </c>
      <c r="I658" s="28">
        <f t="shared" si="141"/>
        <v>0</v>
      </c>
      <c r="J658" s="28">
        <f t="shared" si="141"/>
        <v>0</v>
      </c>
      <c r="K658" s="28">
        <f t="shared" si="141"/>
        <v>0</v>
      </c>
      <c r="L658" s="28">
        <f t="shared" si="141"/>
        <v>0</v>
      </c>
      <c r="M658" s="28">
        <f t="shared" si="141"/>
        <v>0</v>
      </c>
      <c r="N658" s="28">
        <f t="shared" si="141"/>
        <v>0</v>
      </c>
      <c r="O658" s="28">
        <f t="shared" si="141"/>
        <v>0</v>
      </c>
      <c r="P658" s="28">
        <f t="shared" si="141"/>
        <v>0</v>
      </c>
      <c r="Q658" s="28">
        <f t="shared" si="141"/>
        <v>0</v>
      </c>
      <c r="R658" s="28">
        <f t="shared" si="141"/>
        <v>0</v>
      </c>
      <c r="S658" s="28">
        <f t="shared" si="141"/>
        <v>0</v>
      </c>
      <c r="T658" s="28">
        <f t="shared" si="141"/>
        <v>0</v>
      </c>
      <c r="U658" s="28">
        <f t="shared" si="141"/>
        <v>0</v>
      </c>
      <c r="V658" s="28">
        <f t="shared" si="141"/>
        <v>0</v>
      </c>
      <c r="W658" s="28">
        <f t="shared" si="141"/>
        <v>0</v>
      </c>
      <c r="X658" s="28">
        <f t="shared" si="141"/>
        <v>0</v>
      </c>
      <c r="Y658" s="28">
        <f t="shared" si="141"/>
        <v>0</v>
      </c>
      <c r="Z658" s="28">
        <f t="shared" si="141"/>
        <v>0</v>
      </c>
      <c r="AA658" s="28">
        <f t="shared" si="141"/>
        <v>0</v>
      </c>
      <c r="AB658" s="28">
        <f t="shared" si="141"/>
        <v>0</v>
      </c>
      <c r="AC658" s="28">
        <f t="shared" si="141"/>
        <v>0</v>
      </c>
      <c r="AD658" s="28">
        <f t="shared" si="141"/>
        <v>0</v>
      </c>
      <c r="AE658" s="28">
        <f t="shared" si="14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2" priority="308" operator="equal">
      <formula>0</formula>
    </cfRule>
  </conditionalFormatting>
  <conditionalFormatting sqref="AD2:AE2">
    <cfRule type="cellIs" dxfId="261" priority="176" operator="equal">
      <formula>0</formula>
    </cfRule>
  </conditionalFormatting>
  <conditionalFormatting sqref="A425:B426 A430:B431 A434:B437 A427:A429">
    <cfRule type="cellIs" dxfId="260" priority="143" operator="lessThan">
      <formula>0</formula>
    </cfRule>
  </conditionalFormatting>
  <conditionalFormatting sqref="A432:B433">
    <cfRule type="cellIs" dxfId="259" priority="142" operator="lessThan">
      <formula>0</formula>
    </cfRule>
  </conditionalFormatting>
  <conditionalFormatting sqref="B555 A576:B581">
    <cfRule type="cellIs" dxfId="258" priority="141" operator="lessThan">
      <formula>0</formula>
    </cfRule>
  </conditionalFormatting>
  <conditionalFormatting sqref="A633:B638 B624">
    <cfRule type="cellIs" dxfId="257" priority="140" operator="lessThan">
      <formula>0</formula>
    </cfRule>
  </conditionalFormatting>
  <conditionalFormatting sqref="A661:B661">
    <cfRule type="cellIs" dxfId="256" priority="139" operator="lessThan">
      <formula>0</formula>
    </cfRule>
  </conditionalFormatting>
  <conditionalFormatting sqref="B659:B660">
    <cfRule type="cellIs" dxfId="255" priority="138" operator="lessThan">
      <formula>0</formula>
    </cfRule>
  </conditionalFormatting>
  <conditionalFormatting sqref="B613">
    <cfRule type="cellIs" dxfId="254" priority="137" operator="lessThan">
      <formula>0</formula>
    </cfRule>
  </conditionalFormatting>
  <conditionalFormatting sqref="C434:C437 C425:C431">
    <cfRule type="cellIs" dxfId="253" priority="136" operator="lessThan">
      <formula>0</formula>
    </cfRule>
  </conditionalFormatting>
  <conditionalFormatting sqref="C613">
    <cfRule type="cellIs" dxfId="252" priority="135" operator="lessThan">
      <formula>0</formula>
    </cfRule>
  </conditionalFormatting>
  <conditionalFormatting sqref="C432:C433">
    <cfRule type="cellIs" dxfId="251" priority="134" operator="lessThan">
      <formula>0</formula>
    </cfRule>
  </conditionalFormatting>
  <conditionalFormatting sqref="C555:C581">
    <cfRule type="cellIs" dxfId="250" priority="133" operator="lessThan">
      <formula>0</formula>
    </cfRule>
  </conditionalFormatting>
  <conditionalFormatting sqref="C624:C638">
    <cfRule type="cellIs" dxfId="249" priority="132" operator="lessThan">
      <formula>0</formula>
    </cfRule>
  </conditionalFormatting>
  <conditionalFormatting sqref="C659">
    <cfRule type="cellIs" dxfId="248" priority="131" operator="lessThan">
      <formula>0</formula>
    </cfRule>
  </conditionalFormatting>
  <conditionalFormatting sqref="C660">
    <cfRule type="cellIs" dxfId="247" priority="130" operator="lessThan">
      <formula>0</formula>
    </cfRule>
  </conditionalFormatting>
  <conditionalFormatting sqref="C661">
    <cfRule type="cellIs" dxfId="246" priority="129" operator="lessThan">
      <formula>0</formula>
    </cfRule>
  </conditionalFormatting>
  <conditionalFormatting sqref="C609">
    <cfRule type="cellIs" dxfId="245" priority="128" operator="lessThan">
      <formula>0</formula>
    </cfRule>
  </conditionalFormatting>
  <conditionalFormatting sqref="C611">
    <cfRule type="cellIs" dxfId="244" priority="127" operator="lessThan">
      <formula>0</formula>
    </cfRule>
  </conditionalFormatting>
  <conditionalFormatting sqref="C606:C607">
    <cfRule type="cellIs" dxfId="243" priority="126" operator="lessThan">
      <formula>0</formula>
    </cfRule>
  </conditionalFormatting>
  <conditionalFormatting sqref="C191:C210 C212:C225 C227:C270 C273:C278 C280:C286 C292:C296">
    <cfRule type="cellIs" dxfId="242" priority="125" operator="lessThan">
      <formula>0</formula>
    </cfRule>
  </conditionalFormatting>
  <conditionalFormatting sqref="C271">
    <cfRule type="cellIs" dxfId="241" priority="124" operator="lessThan">
      <formula>0</formula>
    </cfRule>
  </conditionalFormatting>
  <conditionalFormatting sqref="C287">
    <cfRule type="cellIs" dxfId="240" priority="123" operator="lessThan">
      <formula>0</formula>
    </cfRule>
  </conditionalFormatting>
  <conditionalFormatting sqref="C291">
    <cfRule type="cellIs" dxfId="239" priority="122" operator="lessThan">
      <formula>0</formula>
    </cfRule>
  </conditionalFormatting>
  <conditionalFormatting sqref="C226">
    <cfRule type="cellIs" dxfId="238" priority="121" operator="lessThan">
      <formula>0</formula>
    </cfRule>
  </conditionalFormatting>
  <conditionalFormatting sqref="C211">
    <cfRule type="cellIs" dxfId="237" priority="309" operator="lessThan">
      <formula>0</formula>
    </cfRule>
  </conditionalFormatting>
  <conditionalFormatting sqref="C272">
    <cfRule type="cellIs" dxfId="236" priority="119" operator="lessThan">
      <formula>0</formula>
    </cfRule>
  </conditionalFormatting>
  <conditionalFormatting sqref="C279">
    <cfRule type="cellIs" dxfId="235" priority="118" operator="lessThan">
      <formula>0</formula>
    </cfRule>
  </conditionalFormatting>
  <conditionalFormatting sqref="C288:C290">
    <cfRule type="cellIs" dxfId="234" priority="117" operator="lessThan">
      <formula>0</formula>
    </cfRule>
  </conditionalFormatting>
  <conditionalFormatting sqref="C297:C354 C356:C424">
    <cfRule type="cellIs" dxfId="233" priority="116" operator="lessThan">
      <formula>0</formula>
    </cfRule>
  </conditionalFormatting>
  <conditionalFormatting sqref="C526:C554">
    <cfRule type="cellIs" dxfId="232" priority="115" operator="lessThan">
      <formula>0</formula>
    </cfRule>
  </conditionalFormatting>
  <conditionalFormatting sqref="C524:C525">
    <cfRule type="cellIs" dxfId="231" priority="114" operator="lessThan">
      <formula>0</formula>
    </cfRule>
  </conditionalFormatting>
  <conditionalFormatting sqref="C614:C623">
    <cfRule type="cellIs" dxfId="230" priority="113" operator="lessThan">
      <formula>0</formula>
    </cfRule>
  </conditionalFormatting>
  <conditionalFormatting sqref="C355">
    <cfRule type="cellIs" dxfId="229" priority="112" operator="lessThan">
      <formula>0</formula>
    </cfRule>
  </conditionalFormatting>
  <conditionalFormatting sqref="C453">
    <cfRule type="cellIs" dxfId="228" priority="111" operator="lessThan">
      <formula>0</formula>
    </cfRule>
  </conditionalFormatting>
  <conditionalFormatting sqref="C453">
    <cfRule type="cellIs" dxfId="227" priority="109" operator="equal">
      <formula>0</formula>
    </cfRule>
    <cfRule type="cellIs" dxfId="226" priority="110" operator="equal">
      <formula>0</formula>
    </cfRule>
  </conditionalFormatting>
  <conditionalFormatting sqref="C597">
    <cfRule type="cellIs" dxfId="225" priority="108" operator="lessThan">
      <formula>0</formula>
    </cfRule>
  </conditionalFormatting>
  <conditionalFormatting sqref="C597">
    <cfRule type="cellIs" dxfId="224" priority="106" operator="equal">
      <formula>0</formula>
    </cfRule>
    <cfRule type="cellIs" dxfId="223" priority="107" operator="equal">
      <formula>0</formula>
    </cfRule>
  </conditionalFormatting>
  <conditionalFormatting sqref="C654">
    <cfRule type="cellIs" dxfId="222" priority="105" operator="lessThan">
      <formula>0</formula>
    </cfRule>
  </conditionalFormatting>
  <conditionalFormatting sqref="C654">
    <cfRule type="cellIs" dxfId="221" priority="103" operator="equal">
      <formula>0</formula>
    </cfRule>
    <cfRule type="cellIs" dxfId="220" priority="104" operator="equal">
      <formula>0</formula>
    </cfRule>
  </conditionalFormatting>
  <conditionalFormatting sqref="D434:AE437 D425:AE431">
    <cfRule type="cellIs" dxfId="219" priority="33" operator="lessThan">
      <formula>0</formula>
    </cfRule>
  </conditionalFormatting>
  <conditionalFormatting sqref="D613:AE613">
    <cfRule type="cellIs" dxfId="218" priority="32" operator="lessThan">
      <formula>0</formula>
    </cfRule>
  </conditionalFormatting>
  <conditionalFormatting sqref="D432:AE433">
    <cfRule type="cellIs" dxfId="217" priority="31" operator="lessThan">
      <formula>0</formula>
    </cfRule>
  </conditionalFormatting>
  <conditionalFormatting sqref="D555:AE581">
    <cfRule type="cellIs" dxfId="216" priority="30" operator="lessThan">
      <formula>0</formula>
    </cfRule>
  </conditionalFormatting>
  <conditionalFormatting sqref="D624:AE638">
    <cfRule type="cellIs" dxfId="215" priority="29" operator="lessThan">
      <formula>0</formula>
    </cfRule>
  </conditionalFormatting>
  <conditionalFormatting sqref="D659:AE659">
    <cfRule type="cellIs" dxfId="214" priority="28" operator="lessThan">
      <formula>0</formula>
    </cfRule>
  </conditionalFormatting>
  <conditionalFormatting sqref="D660:AE660">
    <cfRule type="cellIs" dxfId="213" priority="27" operator="lessThan">
      <formula>0</formula>
    </cfRule>
  </conditionalFormatting>
  <conditionalFormatting sqref="D661:AE661">
    <cfRule type="cellIs" dxfId="212" priority="26" operator="lessThan">
      <formula>0</formula>
    </cfRule>
  </conditionalFormatting>
  <conditionalFormatting sqref="D609:AE609">
    <cfRule type="cellIs" dxfId="211" priority="25" operator="lessThan">
      <formula>0</formula>
    </cfRule>
  </conditionalFormatting>
  <conditionalFormatting sqref="D611:AE611">
    <cfRule type="cellIs" dxfId="210" priority="24" operator="lessThan">
      <formula>0</formula>
    </cfRule>
  </conditionalFormatting>
  <conditionalFormatting sqref="D606:AE607">
    <cfRule type="cellIs" dxfId="209" priority="23" operator="lessThan">
      <formula>0</formula>
    </cfRule>
  </conditionalFormatting>
  <conditionalFormatting sqref="D191:AE210 D212:AE225 D227:AE270 D273:AE278 D280:AE286 D292:AE296">
    <cfRule type="cellIs" dxfId="208" priority="22" operator="lessThan">
      <formula>0</formula>
    </cfRule>
  </conditionalFormatting>
  <conditionalFormatting sqref="D271:AE271">
    <cfRule type="cellIs" dxfId="207" priority="21" operator="lessThan">
      <formula>0</formula>
    </cfRule>
  </conditionalFormatting>
  <conditionalFormatting sqref="D287:AE287">
    <cfRule type="cellIs" dxfId="206" priority="20" operator="lessThan">
      <formula>0</formula>
    </cfRule>
  </conditionalFormatting>
  <conditionalFormatting sqref="D291:AE291">
    <cfRule type="cellIs" dxfId="205" priority="19" operator="lessThan">
      <formula>0</formula>
    </cfRule>
  </conditionalFormatting>
  <conditionalFormatting sqref="D226:AE226">
    <cfRule type="cellIs" dxfId="204" priority="18" operator="lessThan">
      <formula>0</formula>
    </cfRule>
  </conditionalFormatting>
  <conditionalFormatting sqref="D211:AE211">
    <cfRule type="cellIs" dxfId="203" priority="34" operator="lessThan">
      <formula>0</formula>
    </cfRule>
  </conditionalFormatting>
  <conditionalFormatting sqref="D272:AE272">
    <cfRule type="cellIs" dxfId="202" priority="17" operator="lessThan">
      <formula>0</formula>
    </cfRule>
  </conditionalFormatting>
  <conditionalFormatting sqref="D279:AE279">
    <cfRule type="cellIs" dxfId="201" priority="16" operator="lessThan">
      <formula>0</formula>
    </cfRule>
  </conditionalFormatting>
  <conditionalFormatting sqref="D288:AE290">
    <cfRule type="cellIs" dxfId="200" priority="15" operator="lessThan">
      <formula>0</formula>
    </cfRule>
  </conditionalFormatting>
  <conditionalFormatting sqref="D297:AE354 D356:AE424">
    <cfRule type="cellIs" dxfId="199" priority="14" operator="lessThan">
      <formula>0</formula>
    </cfRule>
  </conditionalFormatting>
  <conditionalFormatting sqref="D526:AE554">
    <cfRule type="cellIs" dxfId="198" priority="13" operator="lessThan">
      <formula>0</formula>
    </cfRule>
  </conditionalFormatting>
  <conditionalFormatting sqref="D524:AE525">
    <cfRule type="cellIs" dxfId="197" priority="12" operator="lessThan">
      <formula>0</formula>
    </cfRule>
  </conditionalFormatting>
  <conditionalFormatting sqref="D614:AE623">
    <cfRule type="cellIs" dxfId="196" priority="11" operator="lessThan">
      <formula>0</formula>
    </cfRule>
  </conditionalFormatting>
  <conditionalFormatting sqref="D355:AE355">
    <cfRule type="cellIs" dxfId="195" priority="10" operator="lessThan">
      <formula>0</formula>
    </cfRule>
  </conditionalFormatting>
  <conditionalFormatting sqref="D453:AE453">
    <cfRule type="cellIs" dxfId="194" priority="9" operator="lessThan">
      <formula>0</formula>
    </cfRule>
  </conditionalFormatting>
  <conditionalFormatting sqref="D453:AE453">
    <cfRule type="cellIs" dxfId="193" priority="7" operator="equal">
      <formula>0</formula>
    </cfRule>
    <cfRule type="cellIs" dxfId="192" priority="8" operator="equal">
      <formula>0</formula>
    </cfRule>
  </conditionalFormatting>
  <conditionalFormatting sqref="D597:AE597">
    <cfRule type="cellIs" dxfId="191" priority="6" operator="lessThan">
      <formula>0</formula>
    </cfRule>
  </conditionalFormatting>
  <conditionalFormatting sqref="D597:AE597">
    <cfRule type="cellIs" dxfId="190" priority="4" operator="equal">
      <formula>0</formula>
    </cfRule>
    <cfRule type="cellIs" dxfId="189" priority="5" operator="equal">
      <formula>0</formula>
    </cfRule>
  </conditionalFormatting>
  <conditionalFormatting sqref="D654:AE654">
    <cfRule type="cellIs" dxfId="188" priority="3" operator="lessThan">
      <formula>0</formula>
    </cfRule>
  </conditionalFormatting>
  <conditionalFormatting sqref="D654:AE654">
    <cfRule type="cellIs" dxfId="187" priority="1" operator="equal">
      <formula>0</formula>
    </cfRule>
    <cfRule type="cellIs" dxfId="186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S629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16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-3911.0245196968017</v>
      </c>
      <c r="D4" s="98">
        <f t="shared" ref="D4:AE4" si="0">+D5+D111+D191+D297+D425</f>
        <v>-4215.967554755689</v>
      </c>
      <c r="E4" s="98">
        <f t="shared" si="0"/>
        <v>-4214.8631993840909</v>
      </c>
      <c r="F4" s="98">
        <f t="shared" si="0"/>
        <v>-4057.4173126118758</v>
      </c>
      <c r="G4" s="98">
        <f t="shared" si="0"/>
        <v>-4429.7884147902014</v>
      </c>
      <c r="H4" s="98">
        <f t="shared" si="0"/>
        <v>-4823.0236902250672</v>
      </c>
      <c r="I4" s="32">
        <f t="shared" si="0"/>
        <v>-5016.1973646405158</v>
      </c>
      <c r="J4" s="32">
        <f t="shared" si="0"/>
        <v>-4747.4803212452198</v>
      </c>
      <c r="K4" s="32">
        <f t="shared" si="0"/>
        <v>-5751.7836475180411</v>
      </c>
      <c r="L4" s="32">
        <f t="shared" si="0"/>
        <v>-4830.4388480585603</v>
      </c>
      <c r="M4" s="32">
        <f t="shared" si="0"/>
        <v>-4591.1451624615274</v>
      </c>
      <c r="N4" s="98">
        <f t="shared" si="0"/>
        <v>-4584.9088772579225</v>
      </c>
      <c r="O4" s="32">
        <f t="shared" si="0"/>
        <v>-4706.3513966174705</v>
      </c>
      <c r="P4" s="98">
        <f t="shared" si="0"/>
        <v>-5161.4130352650864</v>
      </c>
      <c r="Q4" s="32">
        <f t="shared" si="0"/>
        <v>-5118.209151697627</v>
      </c>
      <c r="R4" s="32">
        <f t="shared" si="0"/>
        <v>-3473.1646359977267</v>
      </c>
      <c r="S4" s="32">
        <f t="shared" si="0"/>
        <v>-4430.2146552977892</v>
      </c>
      <c r="T4" s="32">
        <f t="shared" si="0"/>
        <v>-6123.768849995201</v>
      </c>
      <c r="U4" s="32">
        <f t="shared" si="0"/>
        <v>-6437.2753347388652</v>
      </c>
      <c r="V4" s="32">
        <f t="shared" si="0"/>
        <v>-6433.6193419117408</v>
      </c>
      <c r="W4" s="32">
        <f t="shared" si="0"/>
        <v>-6749.361080381771</v>
      </c>
      <c r="X4" s="32">
        <f t="shared" si="0"/>
        <v>-6939.6992798806596</v>
      </c>
      <c r="Y4" s="32">
        <f t="shared" si="0"/>
        <v>-6143.1052840677594</v>
      </c>
      <c r="Z4" s="32">
        <f t="shared" si="0"/>
        <v>-7056.7113449380413</v>
      </c>
      <c r="AA4" s="32">
        <f t="shared" si="0"/>
        <v>-7397.7541150721199</v>
      </c>
      <c r="AB4" s="32">
        <f t="shared" si="0"/>
        <v>-7676.9075803593387</v>
      </c>
      <c r="AC4" s="32">
        <f t="shared" si="0"/>
        <v>-7526.847225420378</v>
      </c>
      <c r="AD4" s="32">
        <f t="shared" si="0"/>
        <v>-7639.5805493207608</v>
      </c>
      <c r="AE4" s="32">
        <f t="shared" si="0"/>
        <v>-7420.3001100827387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2138.1124453389293</v>
      </c>
      <c r="D5" s="32">
        <f t="shared" si="1"/>
        <v>2061.4757943863319</v>
      </c>
      <c r="E5" s="32">
        <f t="shared" si="1"/>
        <v>2217.4289618351208</v>
      </c>
      <c r="F5" s="32">
        <f t="shared" si="1"/>
        <v>2298.1870157373655</v>
      </c>
      <c r="G5" s="32">
        <f t="shared" si="1"/>
        <v>2363.9280045292376</v>
      </c>
      <c r="H5" s="32">
        <f t="shared" si="1"/>
        <v>2404.2534361308999</v>
      </c>
      <c r="I5" s="32">
        <f t="shared" si="1"/>
        <v>2567.5788351887022</v>
      </c>
      <c r="J5" s="32">
        <f t="shared" si="1"/>
        <v>2743.2112451367061</v>
      </c>
      <c r="K5" s="32">
        <f t="shared" si="1"/>
        <v>2017.8782487369162</v>
      </c>
      <c r="L5" s="32">
        <f t="shared" si="1"/>
        <v>2583.2580835977715</v>
      </c>
      <c r="M5" s="32">
        <f t="shared" si="1"/>
        <v>2497.8027998256512</v>
      </c>
      <c r="N5" s="32">
        <f t="shared" si="1"/>
        <v>2775.3001303671927</v>
      </c>
      <c r="O5" s="32">
        <f t="shared" si="1"/>
        <v>2756.4177070471787</v>
      </c>
      <c r="P5" s="32">
        <f t="shared" si="1"/>
        <v>2537.5361057537375</v>
      </c>
      <c r="Q5" s="32">
        <f t="shared" si="1"/>
        <v>2615.7555469717045</v>
      </c>
      <c r="R5" s="32">
        <f t="shared" si="1"/>
        <v>3146.9160148549058</v>
      </c>
      <c r="S5" s="32">
        <f t="shared" si="1"/>
        <v>3089.6295576889916</v>
      </c>
      <c r="T5" s="32">
        <f t="shared" si="1"/>
        <v>2387.0172438356994</v>
      </c>
      <c r="U5" s="32">
        <f t="shared" si="1"/>
        <v>2680.8624299858134</v>
      </c>
      <c r="V5" s="32">
        <f t="shared" si="1"/>
        <v>2858.0489752854542</v>
      </c>
      <c r="W5" s="32">
        <f t="shared" si="1"/>
        <v>2555.3334801876763</v>
      </c>
      <c r="X5" s="32">
        <f t="shared" si="1"/>
        <v>2680.0028340115105</v>
      </c>
      <c r="Y5" s="32">
        <f t="shared" si="1"/>
        <v>2968.570596565683</v>
      </c>
      <c r="Z5" s="32">
        <f t="shared" si="1"/>
        <v>2839.3786106312537</v>
      </c>
      <c r="AA5" s="32">
        <f t="shared" si="1"/>
        <v>2520.3723703501742</v>
      </c>
      <c r="AB5" s="32">
        <f t="shared" si="1"/>
        <v>2249.201609900837</v>
      </c>
      <c r="AC5" s="32">
        <f t="shared" si="1"/>
        <v>2287.0811981998049</v>
      </c>
      <c r="AD5" s="32">
        <f t="shared" si="1"/>
        <v>2264.8799811362778</v>
      </c>
      <c r="AE5" s="32">
        <f t="shared" si="1"/>
        <v>2360.3231193244214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1254.7599410345374</v>
      </c>
      <c r="D7" s="33">
        <f t="shared" si="2"/>
        <v>1382.1502071549712</v>
      </c>
      <c r="E7" s="33">
        <f t="shared" si="2"/>
        <v>1483.5352868204125</v>
      </c>
      <c r="F7" s="33">
        <f t="shared" si="2"/>
        <v>1587.6420537594877</v>
      </c>
      <c r="G7" s="33">
        <f t="shared" si="2"/>
        <v>1570.8532765105333</v>
      </c>
      <c r="H7" s="33">
        <f t="shared" si="2"/>
        <v>1648.6182025874625</v>
      </c>
      <c r="I7" s="33">
        <f t="shared" si="2"/>
        <v>1808.5215243243665</v>
      </c>
      <c r="J7" s="33">
        <f t="shared" si="2"/>
        <v>1930.7563611764024</v>
      </c>
      <c r="K7" s="33">
        <f t="shared" si="2"/>
        <v>1260.8950470830582</v>
      </c>
      <c r="L7" s="33">
        <f t="shared" si="2"/>
        <v>1739.4763355102882</v>
      </c>
      <c r="M7" s="33">
        <f t="shared" si="2"/>
        <v>1562.8579407294533</v>
      </c>
      <c r="N7" s="33">
        <f t="shared" si="2"/>
        <v>1770.6551000116256</v>
      </c>
      <c r="O7" s="33">
        <f t="shared" si="2"/>
        <v>1769.4158905922995</v>
      </c>
      <c r="P7" s="33">
        <f t="shared" si="2"/>
        <v>1657.4280672871146</v>
      </c>
      <c r="Q7" s="33">
        <f t="shared" si="2"/>
        <v>1747.0171312875893</v>
      </c>
      <c r="R7" s="33">
        <f t="shared" si="2"/>
        <v>2208.4624535752923</v>
      </c>
      <c r="S7" s="33">
        <f t="shared" si="2"/>
        <v>2196.1151212181735</v>
      </c>
      <c r="T7" s="33">
        <f t="shared" si="2"/>
        <v>1547.8209346677495</v>
      </c>
      <c r="U7" s="33">
        <f t="shared" si="2"/>
        <v>1878.5953241199788</v>
      </c>
      <c r="V7" s="33">
        <f t="shared" si="2"/>
        <v>1910.3866186841899</v>
      </c>
      <c r="W7" s="33">
        <f t="shared" si="2"/>
        <v>1735.1306650434913</v>
      </c>
      <c r="X7" s="33">
        <f t="shared" si="2"/>
        <v>1981.1143650952552</v>
      </c>
      <c r="Y7" s="33">
        <f t="shared" si="2"/>
        <v>2392.278544798161</v>
      </c>
      <c r="Z7" s="33">
        <f t="shared" si="2"/>
        <v>2279.395468487985</v>
      </c>
      <c r="AA7" s="33">
        <f t="shared" si="2"/>
        <v>2001.684443523551</v>
      </c>
      <c r="AB7" s="33">
        <f t="shared" si="2"/>
        <v>1685.7803794080346</v>
      </c>
      <c r="AC7" s="33">
        <f t="shared" si="2"/>
        <v>1656.2465934660333</v>
      </c>
      <c r="AD7" s="33">
        <f t="shared" si="2"/>
        <v>1620.7302929878474</v>
      </c>
      <c r="AE7" s="33">
        <f t="shared" si="2"/>
        <v>1711.8461801246131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344.81119035942845</v>
      </c>
      <c r="D8" s="33">
        <f t="shared" si="3"/>
        <v>417.88673792237859</v>
      </c>
      <c r="E8" s="33">
        <f t="shared" si="3"/>
        <v>505.21917728334341</v>
      </c>
      <c r="F8" s="33">
        <f t="shared" si="3"/>
        <v>510.04744694323836</v>
      </c>
      <c r="G8" s="33">
        <f t="shared" si="3"/>
        <v>538.81936494912929</v>
      </c>
      <c r="H8" s="33">
        <f t="shared" si="3"/>
        <v>547.59189766459667</v>
      </c>
      <c r="I8" s="33">
        <f t="shared" si="3"/>
        <v>727.25370390870535</v>
      </c>
      <c r="J8" s="33">
        <f t="shared" si="3"/>
        <v>742.92825147947281</v>
      </c>
      <c r="K8" s="33">
        <f t="shared" si="3"/>
        <v>168.30126057859513</v>
      </c>
      <c r="L8" s="33">
        <f t="shared" si="3"/>
        <v>710.65180674266048</v>
      </c>
      <c r="M8" s="33">
        <f t="shared" si="3"/>
        <v>541.7690713863426</v>
      </c>
      <c r="N8" s="33">
        <f t="shared" si="3"/>
        <v>740.51299564321516</v>
      </c>
      <c r="O8" s="33">
        <f t="shared" si="3"/>
        <v>778.2167943963907</v>
      </c>
      <c r="P8" s="33">
        <f t="shared" si="3"/>
        <v>694.02551957725245</v>
      </c>
      <c r="Q8" s="33">
        <f t="shared" si="3"/>
        <v>734.2639527387538</v>
      </c>
      <c r="R8" s="33">
        <f t="shared" si="3"/>
        <v>1143.7634909874914</v>
      </c>
      <c r="S8" s="33">
        <f t="shared" si="3"/>
        <v>1136.2857571622458</v>
      </c>
      <c r="T8" s="33">
        <f t="shared" si="3"/>
        <v>507.25920338530648</v>
      </c>
      <c r="U8" s="33">
        <f t="shared" si="3"/>
        <v>911.01732385016578</v>
      </c>
      <c r="V8" s="33">
        <f t="shared" si="3"/>
        <v>977.20971986268739</v>
      </c>
      <c r="W8" s="33">
        <f t="shared" si="3"/>
        <v>806.51237962676964</v>
      </c>
      <c r="X8" s="33">
        <f t="shared" si="3"/>
        <v>957.11315903271839</v>
      </c>
      <c r="Y8" s="33">
        <f t="shared" si="3"/>
        <v>1136.1421439044964</v>
      </c>
      <c r="Z8" s="33">
        <f t="shared" si="3"/>
        <v>981.48436012784941</v>
      </c>
      <c r="AA8" s="33">
        <f t="shared" si="3"/>
        <v>1031.7926432133061</v>
      </c>
      <c r="AB8" s="33">
        <f t="shared" si="3"/>
        <v>653.54919684227468</v>
      </c>
      <c r="AC8" s="33">
        <f t="shared" si="3"/>
        <v>565.86707696067322</v>
      </c>
      <c r="AD8" s="33">
        <f t="shared" si="3"/>
        <v>558.99318904938252</v>
      </c>
      <c r="AE8" s="33">
        <f t="shared" si="3"/>
        <v>583.74044471987509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19.226092131018337</v>
      </c>
      <c r="D9" s="33">
        <f t="shared" si="4"/>
        <v>15.878216115075675</v>
      </c>
      <c r="E9" s="33">
        <f t="shared" si="4"/>
        <v>17.131565662552877</v>
      </c>
      <c r="F9" s="33">
        <f t="shared" si="4"/>
        <v>22.970874709478057</v>
      </c>
      <c r="G9" s="33">
        <f t="shared" si="4"/>
        <v>33.691302788846194</v>
      </c>
      <c r="H9" s="33">
        <f t="shared" si="4"/>
        <v>38.604739372122033</v>
      </c>
      <c r="I9" s="33">
        <f t="shared" si="4"/>
        <v>52.043758100156431</v>
      </c>
      <c r="J9" s="33">
        <f t="shared" si="4"/>
        <v>55.723698752217061</v>
      </c>
      <c r="K9" s="33">
        <f t="shared" si="4"/>
        <v>62.883775858705036</v>
      </c>
      <c r="L9" s="33">
        <f t="shared" si="4"/>
        <v>66.181659265497814</v>
      </c>
      <c r="M9" s="33">
        <f t="shared" si="4"/>
        <v>74.142428159676413</v>
      </c>
      <c r="N9" s="33">
        <f t="shared" si="4"/>
        <v>79.916693004271451</v>
      </c>
      <c r="O9" s="33">
        <f t="shared" si="4"/>
        <v>81.171824805532879</v>
      </c>
      <c r="P9" s="33">
        <f t="shared" si="4"/>
        <v>87.400417211206801</v>
      </c>
      <c r="Q9" s="33">
        <f t="shared" si="4"/>
        <v>94.706462995302005</v>
      </c>
      <c r="R9" s="33">
        <f t="shared" si="4"/>
        <v>102.93323367111256</v>
      </c>
      <c r="S9" s="33">
        <f t="shared" si="4"/>
        <v>106.90437910448587</v>
      </c>
      <c r="T9" s="33">
        <f t="shared" si="4"/>
        <v>117.03476470076346</v>
      </c>
      <c r="U9" s="33">
        <f t="shared" si="4"/>
        <v>122.15262152199497</v>
      </c>
      <c r="V9" s="33">
        <f t="shared" si="4"/>
        <v>123.50653224084907</v>
      </c>
      <c r="W9" s="33">
        <f t="shared" si="4"/>
        <v>128.04735895338723</v>
      </c>
      <c r="X9" s="33">
        <f t="shared" si="4"/>
        <v>142.89850350364532</v>
      </c>
      <c r="Y9" s="33">
        <f t="shared" si="4"/>
        <v>140.84406497730868</v>
      </c>
      <c r="Z9" s="33">
        <f t="shared" si="4"/>
        <v>121.51911063561842</v>
      </c>
      <c r="AA9" s="33">
        <f t="shared" si="4"/>
        <v>128.44312982381257</v>
      </c>
      <c r="AB9" s="33">
        <f t="shared" si="4"/>
        <v>4.4594698446667804</v>
      </c>
      <c r="AC9" s="33">
        <f t="shared" si="4"/>
        <v>11.28628254608388</v>
      </c>
      <c r="AD9" s="33">
        <f t="shared" si="4"/>
        <v>14.699276877634372</v>
      </c>
      <c r="AE9" s="33">
        <f t="shared" si="4"/>
        <v>18.954674744856099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19.226092131018337</v>
      </c>
      <c r="D10" s="94">
        <f>+'CO2'!D10+'abs CO2'!D10+'CH4'!D10*PCG!$C$5+N2O!D10*PCG!$C$6+HFC!D10+PFC!D10+'SF6'!D10</f>
        <v>15.878216115075675</v>
      </c>
      <c r="E10" s="94">
        <f>+'CO2'!E10+'abs CO2'!E10+'CH4'!E10*PCG!$C$5+N2O!E10*PCG!$C$6+HFC!E10+PFC!E10+'SF6'!E10</f>
        <v>17.131565662552877</v>
      </c>
      <c r="F10" s="94">
        <f>+'CO2'!F10+'abs CO2'!F10+'CH4'!F10*PCG!$C$5+N2O!F10*PCG!$C$6+HFC!F10+PFC!F10+'SF6'!F10</f>
        <v>22.970874709478057</v>
      </c>
      <c r="G10" s="94">
        <f>+'CO2'!G10+'abs CO2'!G10+'CH4'!G10*PCG!$C$5+N2O!G10*PCG!$C$6+HFC!G10+PFC!G10+'SF6'!G10</f>
        <v>33.691302788846194</v>
      </c>
      <c r="H10" s="94">
        <f>+'CO2'!H10+'abs CO2'!H10+'CH4'!H10*PCG!$C$5+N2O!H10*PCG!$C$6+HFC!H10+PFC!H10+'SF6'!H10</f>
        <v>38.604739372122033</v>
      </c>
      <c r="I10" s="94">
        <f>+'CO2'!I10+'abs CO2'!I10+'CH4'!I10*PCG!$C$5+N2O!I10*PCG!$C$6+HFC!I10+PFC!I10+'SF6'!I10</f>
        <v>52.043758100156431</v>
      </c>
      <c r="J10" s="94">
        <f>+'CO2'!J10+'abs CO2'!J10+'CH4'!J10*PCG!$C$5+N2O!J10*PCG!$C$6+HFC!J10+PFC!J10+'SF6'!J10</f>
        <v>55.723698752217061</v>
      </c>
      <c r="K10" s="94">
        <f>+'CO2'!K10+'abs CO2'!K10+'CH4'!K10*PCG!$C$5+N2O!K10*PCG!$C$6+HFC!K10+PFC!K10+'SF6'!K10</f>
        <v>62.883775858705036</v>
      </c>
      <c r="L10" s="94">
        <f>+'CO2'!L10+'abs CO2'!L10+'CH4'!L10*PCG!$C$5+N2O!L10*PCG!$C$6+HFC!L10+PFC!L10+'SF6'!L10</f>
        <v>66.181659265497814</v>
      </c>
      <c r="M10" s="94">
        <f>+'CO2'!M10+'abs CO2'!M10+'CH4'!M10*PCG!$C$5+N2O!M10*PCG!$C$6+HFC!M10+PFC!M10+'SF6'!M10</f>
        <v>74.142428159676413</v>
      </c>
      <c r="N10" s="94">
        <f>+'CO2'!N10+'abs CO2'!N10+'CH4'!N10*PCG!$C$5+N2O!N10*PCG!$C$6+HFC!N10+PFC!N10+'SF6'!N10</f>
        <v>79.916693004271451</v>
      </c>
      <c r="O10" s="94">
        <f>+'CO2'!O10+'abs CO2'!O10+'CH4'!O10*PCG!$C$5+N2O!O10*PCG!$C$6+HFC!O10+PFC!O10+'SF6'!O10</f>
        <v>81.171824805532879</v>
      </c>
      <c r="P10" s="94">
        <f>+'CO2'!P10+'abs CO2'!P10+'CH4'!P10*PCG!$C$5+N2O!P10*PCG!$C$6+HFC!P10+PFC!P10+'SF6'!P10</f>
        <v>87.400417211206801</v>
      </c>
      <c r="Q10" s="94">
        <f>+'CO2'!Q10+'abs CO2'!Q10+'CH4'!Q10*PCG!$C$5+N2O!Q10*PCG!$C$6+HFC!Q10+PFC!Q10+'SF6'!Q10</f>
        <v>94.706462995302005</v>
      </c>
      <c r="R10" s="94">
        <f>+'CO2'!R10+'abs CO2'!R10+'CH4'!R10*PCG!$C$5+N2O!R10*PCG!$C$6+HFC!R10+PFC!R10+'SF6'!R10</f>
        <v>102.93323367111256</v>
      </c>
      <c r="S10" s="94">
        <f>+'CO2'!S10+'abs CO2'!S10+'CH4'!S10*PCG!$C$5+N2O!S10*PCG!$C$6+HFC!S10+PFC!S10+'SF6'!S10</f>
        <v>106.90437910448587</v>
      </c>
      <c r="T10" s="94">
        <f>+'CO2'!T10+'abs CO2'!T10+'CH4'!T10*PCG!$C$5+N2O!T10*PCG!$C$6+HFC!T10+PFC!T10+'SF6'!T10</f>
        <v>117.03476470076346</v>
      </c>
      <c r="U10" s="94">
        <f>+'CO2'!U10+'abs CO2'!U10+'CH4'!U10*PCG!$C$5+N2O!U10*PCG!$C$6+HFC!U10+PFC!U10+'SF6'!U10</f>
        <v>122.15262152199497</v>
      </c>
      <c r="V10" s="94">
        <f>+'CO2'!V10+'abs CO2'!V10+'CH4'!V10*PCG!$C$5+N2O!V10*PCG!$C$6+HFC!V10+PFC!V10+'SF6'!V10</f>
        <v>123.50653224084907</v>
      </c>
      <c r="W10" s="94">
        <f>+'CO2'!W10+'abs CO2'!W10+'CH4'!W10*PCG!$C$5+N2O!W10*PCG!$C$6+HFC!W10+PFC!W10+'SF6'!W10</f>
        <v>128.04735895338723</v>
      </c>
      <c r="X10" s="94">
        <f>+'CO2'!X10+'abs CO2'!X10+'CH4'!X10*PCG!$C$5+N2O!X10*PCG!$C$6+HFC!X10+PFC!X10+'SF6'!X10</f>
        <v>142.89850350364532</v>
      </c>
      <c r="Y10" s="94">
        <f>+'CO2'!Y10+'abs CO2'!Y10+'CH4'!Y10*PCG!$C$5+N2O!Y10*PCG!$C$6+HFC!Y10+PFC!Y10+'SF6'!Y10</f>
        <v>140.84406497730868</v>
      </c>
      <c r="Z10" s="94">
        <f>+'CO2'!Z10+'abs CO2'!Z10+'CH4'!Z10*PCG!$C$5+N2O!Z10*PCG!$C$6+HFC!Z10+PFC!Z10+'SF6'!Z10</f>
        <v>121.51911063561842</v>
      </c>
      <c r="AA10" s="94">
        <f>+'CO2'!AA10+'abs CO2'!AA10+'CH4'!AA10*PCG!$C$5+N2O!AA10*PCG!$C$6+HFC!AA10+PFC!AA10+'SF6'!AA10</f>
        <v>128.44312982381257</v>
      </c>
      <c r="AB10" s="94">
        <f>+'CO2'!AB10+'abs CO2'!AB10+'CH4'!AB10*PCG!$C$5+N2O!AB10*PCG!$C$6+HFC!AB10+PFC!AB10+'SF6'!AB10</f>
        <v>4.4594698446667804</v>
      </c>
      <c r="AC10" s="94">
        <f>+'CO2'!AC10+'abs CO2'!AC10+'CH4'!AC10*PCG!$C$5+N2O!AC10*PCG!$C$6+HFC!AC10+PFC!AC10+'SF6'!AC10</f>
        <v>11.28628254608388</v>
      </c>
      <c r="AD10" s="94">
        <f>+'CO2'!AD10+'abs CO2'!AD10+'CH4'!AD10*PCG!$C$5+N2O!AD10*PCG!$C$6+HFC!AD10+PFC!AD10+'SF6'!AD10</f>
        <v>14.699276877634372</v>
      </c>
      <c r="AE10" s="94">
        <f>+'CO2'!AE10+'abs CO2'!AE10+'CH4'!AE10*PCG!$C$5+N2O!AE10*PCG!$C$6+HFC!AE10+PFC!AE10+'SF6'!AE10</f>
        <v>18.954674744856099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91.46529293497106</v>
      </c>
      <c r="D13" s="94">
        <f>+'CO2'!D13+'abs CO2'!D13+'CH4'!D13*PCG!$C$5+N2O!D13*PCG!$C$6+HFC!D13+PFC!D13+'SF6'!D13</f>
        <v>92.634377562739147</v>
      </c>
      <c r="E13" s="94">
        <f>+'CO2'!E13+'abs CO2'!E13+'CH4'!E13*PCG!$C$5+N2O!E13*PCG!$C$6+HFC!E13+PFC!E13+'SF6'!E13</f>
        <v>96.516365923708307</v>
      </c>
      <c r="F13" s="94">
        <f>+'CO2'!F13+'abs CO2'!F13+'CH4'!F13*PCG!$C$5+N2O!F13*PCG!$C$6+HFC!F13+PFC!F13+'SF6'!F13</f>
        <v>104.61170771400649</v>
      </c>
      <c r="G13" s="94">
        <f>+'CO2'!G13+'abs CO2'!G13+'CH4'!G13*PCG!$C$5+N2O!G13*PCG!$C$6+HFC!G13+PFC!G13+'SF6'!G13</f>
        <v>90.389055968432146</v>
      </c>
      <c r="H13" s="94">
        <f>+'CO2'!H13+'abs CO2'!H13+'CH4'!H13*PCG!$C$5+N2O!H13*PCG!$C$6+HFC!H13+PFC!H13+'SF6'!H13</f>
        <v>88.542208573383675</v>
      </c>
      <c r="I13" s="94">
        <f>+'CO2'!I13+'abs CO2'!I13+'CH4'!I13*PCG!$C$5+N2O!I13*PCG!$C$6+HFC!I13+PFC!I13+'SF6'!I13</f>
        <v>99.418636139924885</v>
      </c>
      <c r="J13" s="94">
        <f>+'CO2'!J13+'abs CO2'!J13+'CH4'!J13*PCG!$C$5+N2O!J13*PCG!$C$6+HFC!J13+PFC!J13+'SF6'!J13</f>
        <v>86.553106562705324</v>
      </c>
      <c r="K13" s="94">
        <f>+'CO2'!K13+'abs CO2'!K13+'CH4'!K13*PCG!$C$5+N2O!K13*PCG!$C$6+HFC!K13+PFC!K13+'SF6'!K13</f>
        <v>105.41748471989008</v>
      </c>
      <c r="L13" s="94">
        <f>+'CO2'!L13+'abs CO2'!L13+'CH4'!L13*PCG!$C$5+N2O!L13*PCG!$C$6+HFC!L13+PFC!L13+'SF6'!L13</f>
        <v>95.004960926284809</v>
      </c>
      <c r="M13" s="94">
        <f>+'CO2'!M13+'abs CO2'!M13+'CH4'!M13*PCG!$C$5+N2O!M13*PCG!$C$6+HFC!M13+PFC!M13+'SF6'!M13</f>
        <v>80.189436389520012</v>
      </c>
      <c r="N13" s="94">
        <f>+'CO2'!N13+'abs CO2'!N13+'CH4'!N13*PCG!$C$5+N2O!N13*PCG!$C$6+HFC!N13+PFC!N13+'SF6'!N13</f>
        <v>97.339830398971827</v>
      </c>
      <c r="O13" s="94">
        <f>+'CO2'!O13+'abs CO2'!O13+'CH4'!O13*PCG!$C$5+N2O!O13*PCG!$C$6+HFC!O13+PFC!O13+'SF6'!O13</f>
        <v>129.66158598350921</v>
      </c>
      <c r="P13" s="94">
        <f>+'CO2'!P13+'abs CO2'!P13+'CH4'!P13*PCG!$C$5+N2O!P13*PCG!$C$6+HFC!P13+PFC!P13+'SF6'!P13</f>
        <v>114.52324888259929</v>
      </c>
      <c r="Q13" s="94">
        <f>+'CO2'!Q13+'abs CO2'!Q13+'CH4'!Q13*PCG!$C$5+N2O!Q13*PCG!$C$6+HFC!Q13+PFC!Q13+'SF6'!Q13</f>
        <v>135.55511238326596</v>
      </c>
      <c r="R13" s="94">
        <f>+'CO2'!R13+'abs CO2'!R13+'CH4'!R13*PCG!$C$5+N2O!R13*PCG!$C$6+HFC!R13+PFC!R13+'SF6'!R13</f>
        <v>144.63759576286174</v>
      </c>
      <c r="S13" s="94">
        <f>+'CO2'!S13+'abs CO2'!S13+'CH4'!S13*PCG!$C$5+N2O!S13*PCG!$C$6+HFC!S13+PFC!S13+'SF6'!S13</f>
        <v>150.88996195582726</v>
      </c>
      <c r="T13" s="94">
        <f>+'CO2'!T13+'abs CO2'!T13+'CH4'!T13*PCG!$C$5+N2O!T13*PCG!$C$6+HFC!T13+PFC!T13+'SF6'!T13</f>
        <v>75.488453194716286</v>
      </c>
      <c r="U13" s="94">
        <f>+'CO2'!U13+'abs CO2'!U13+'CH4'!U13*PCG!$C$5+N2O!U13*PCG!$C$6+HFC!U13+PFC!U13+'SF6'!U13</f>
        <v>90.308928233158241</v>
      </c>
      <c r="V13" s="94">
        <f>+'CO2'!V13+'abs CO2'!V13+'CH4'!V13*PCG!$C$5+N2O!V13*PCG!$C$6+HFC!V13+PFC!V13+'SF6'!V13</f>
        <v>60.563170542294735</v>
      </c>
      <c r="W13" s="94">
        <f>+'CO2'!W13+'abs CO2'!W13+'CH4'!W13*PCG!$C$5+N2O!W13*PCG!$C$6+HFC!W13+PFC!W13+'SF6'!W13</f>
        <v>29.973985815615595</v>
      </c>
      <c r="X13" s="94">
        <f>+'CO2'!X13+'abs CO2'!X13+'CH4'!X13*PCG!$C$5+N2O!X13*PCG!$C$6+HFC!X13+PFC!X13+'SF6'!X13</f>
        <v>23.73981646231562</v>
      </c>
      <c r="Y13" s="94">
        <f>+'CO2'!Y13+'abs CO2'!Y13+'CH4'!Y13*PCG!$C$5+N2O!Y13*PCG!$C$6+HFC!Y13+PFC!Y13+'SF6'!Y13</f>
        <v>29.432741517413827</v>
      </c>
      <c r="Z13" s="94">
        <f>+'CO2'!Z13+'abs CO2'!Z13+'CH4'!Z13*PCG!$C$5+N2O!Z13*PCG!$C$6+HFC!Z13+PFC!Z13+'SF6'!Z13</f>
        <v>54.649271045520621</v>
      </c>
      <c r="AA13" s="94">
        <f>+'CO2'!AA13+'abs CO2'!AA13+'CH4'!AA13*PCG!$C$5+N2O!AA13*PCG!$C$6+HFC!AA13+PFC!AA13+'SF6'!AA13</f>
        <v>22.929577546083348</v>
      </c>
      <c r="AB13" s="94">
        <f>+'CO2'!AB13+'abs CO2'!AB13+'CH4'!AB13*PCG!$C$5+N2O!AB13*PCG!$C$6+HFC!AB13+PFC!AB13+'SF6'!AB13</f>
        <v>24.940199264380663</v>
      </c>
      <c r="AC13" s="94">
        <f>+'CO2'!AC13+'abs CO2'!AC13+'CH4'!AC13*PCG!$C$5+N2O!AC13*PCG!$C$6+HFC!AC13+PFC!AC13+'SF6'!AC13</f>
        <v>11.38698541047944</v>
      </c>
      <c r="AD13" s="94">
        <f>+'CO2'!AD13+'abs CO2'!AD13+'CH4'!AD13*PCG!$C$5+N2O!AD13*PCG!$C$6+HFC!AD13+PFC!AD13+'SF6'!AD13</f>
        <v>9.7565879137745561</v>
      </c>
      <c r="AE13" s="94">
        <f>+'CO2'!AE13+'abs CO2'!AE13+'CH4'!AE13*PCG!$C$5+N2O!AE13*PCG!$C$6+HFC!AE13+PFC!AE13+'SF6'!AE13</f>
        <v>13.368115928289033</v>
      </c>
    </row>
    <row r="14" spans="1:32" x14ac:dyDescent="0.2">
      <c r="A14" s="13" t="s">
        <v>37</v>
      </c>
      <c r="B14" s="4" t="s">
        <v>38</v>
      </c>
      <c r="C14" s="33">
        <f>+C15+C16</f>
        <v>234.11980529343907</v>
      </c>
      <c r="D14" s="33">
        <f t="shared" ref="D14:AE14" si="5">+D15+D16</f>
        <v>309.37414424456375</v>
      </c>
      <c r="E14" s="33">
        <f t="shared" si="5"/>
        <v>391.57124569708225</v>
      </c>
      <c r="F14" s="33">
        <f t="shared" si="5"/>
        <v>382.4648645197538</v>
      </c>
      <c r="G14" s="33">
        <f t="shared" si="5"/>
        <v>414.73900619185099</v>
      </c>
      <c r="H14" s="33">
        <f t="shared" si="5"/>
        <v>420.44494971909091</v>
      </c>
      <c r="I14" s="33">
        <f t="shared" si="5"/>
        <v>575.79130966862397</v>
      </c>
      <c r="J14" s="33">
        <f t="shared" si="5"/>
        <v>600.65144616455041</v>
      </c>
      <c r="K14" s="33">
        <f t="shared" si="5"/>
        <v>0</v>
      </c>
      <c r="L14" s="33">
        <f t="shared" si="5"/>
        <v>549.46518655087789</v>
      </c>
      <c r="M14" s="33">
        <f t="shared" si="5"/>
        <v>387.43720683714611</v>
      </c>
      <c r="N14" s="33">
        <f t="shared" si="5"/>
        <v>563.25647223997191</v>
      </c>
      <c r="O14" s="33">
        <f t="shared" si="5"/>
        <v>567.38338360734861</v>
      </c>
      <c r="P14" s="33">
        <f t="shared" si="5"/>
        <v>492.10185348344629</v>
      </c>
      <c r="Q14" s="33">
        <f t="shared" si="5"/>
        <v>504.00237736018585</v>
      </c>
      <c r="R14" s="33">
        <f t="shared" si="5"/>
        <v>896.19266155351704</v>
      </c>
      <c r="S14" s="33">
        <f t="shared" si="5"/>
        <v>878.49141610193271</v>
      </c>
      <c r="T14" s="33">
        <f t="shared" si="5"/>
        <v>314.73598548982676</v>
      </c>
      <c r="U14" s="33">
        <f t="shared" si="5"/>
        <v>698.55577409501257</v>
      </c>
      <c r="V14" s="33">
        <f t="shared" si="5"/>
        <v>793.14001707954355</v>
      </c>
      <c r="W14" s="33">
        <f t="shared" si="5"/>
        <v>648.49103485776675</v>
      </c>
      <c r="X14" s="33">
        <f t="shared" si="5"/>
        <v>790.47483906675745</v>
      </c>
      <c r="Y14" s="33">
        <f t="shared" si="5"/>
        <v>965.86533740977382</v>
      </c>
      <c r="Z14" s="33">
        <f t="shared" si="5"/>
        <v>805.31597844671035</v>
      </c>
      <c r="AA14" s="33">
        <f t="shared" si="5"/>
        <v>880.41993584341014</v>
      </c>
      <c r="AB14" s="33">
        <f t="shared" si="5"/>
        <v>624.14952773322727</v>
      </c>
      <c r="AC14" s="33">
        <f t="shared" si="5"/>
        <v>543.19380900410988</v>
      </c>
      <c r="AD14" s="33">
        <f t="shared" si="5"/>
        <v>534.53732425797364</v>
      </c>
      <c r="AE14" s="33">
        <f t="shared" si="5"/>
        <v>551.41765404672992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233.98595586885403</v>
      </c>
      <c r="D15" s="94">
        <f>+'CO2'!D15+'abs CO2'!D15+'CH4'!D15*PCG!$C$5+N2O!D15*PCG!$C$6+HFC!D15+PFC!D15+'SF6'!D15</f>
        <v>309.31941829738207</v>
      </c>
      <c r="E15" s="94">
        <f>+'CO2'!E15+'abs CO2'!E15+'CH4'!E15*PCG!$C$5+N2O!E15*PCG!$C$6+HFC!E15+PFC!E15+'SF6'!E15</f>
        <v>391.52798383244237</v>
      </c>
      <c r="F15" s="94">
        <f>+'CO2'!F15+'abs CO2'!F15+'CH4'!F15*PCG!$C$5+N2O!F15*PCG!$C$6+HFC!F15+PFC!F15+'SF6'!F15</f>
        <v>382.42926372013437</v>
      </c>
      <c r="G15" s="94">
        <f>+'CO2'!G15+'abs CO2'!G15+'CH4'!G15*PCG!$C$5+N2O!G15*PCG!$C$6+HFC!G15+PFC!G15+'SF6'!G15</f>
        <v>414.67814695933038</v>
      </c>
      <c r="H15" s="94">
        <f>+'CO2'!H15+'abs CO2'!H15+'CH4'!H15*PCG!$C$5+N2O!H15*PCG!$C$6+HFC!H15+PFC!H15+'SF6'!H15</f>
        <v>420.37707587902156</v>
      </c>
      <c r="I15" s="94">
        <f>+'CO2'!I15+'abs CO2'!I15+'CH4'!I15*PCG!$C$5+N2O!I15*PCG!$C$6+HFC!I15+PFC!I15+'SF6'!I15</f>
        <v>575.72623541108476</v>
      </c>
      <c r="J15" s="94">
        <f>+'CO2'!J15+'abs CO2'!J15+'CH4'!J15*PCG!$C$5+N2O!J15*PCG!$C$6+HFC!J15+PFC!J15+'SF6'!J15</f>
        <v>600.54393051426723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549.30440210853044</v>
      </c>
      <c r="M15" s="94">
        <f>+'CO2'!M15+'abs CO2'!M15+'CH4'!M15*PCG!$C$5+N2O!M15*PCG!$C$6+HFC!M15+PFC!M15+'SF6'!M15</f>
        <v>387.43720683714611</v>
      </c>
      <c r="N15" s="94">
        <f>+'CO2'!N15+'abs CO2'!N15+'CH4'!N15*PCG!$C$5+N2O!N15*PCG!$C$6+HFC!N15+PFC!N15+'SF6'!N15</f>
        <v>563.25647223997191</v>
      </c>
      <c r="O15" s="94">
        <f>+'CO2'!O15+'abs CO2'!O15+'CH4'!O15*PCG!$C$5+N2O!O15*PCG!$C$6+HFC!O15+PFC!O15+'SF6'!O15</f>
        <v>566.7469054683545</v>
      </c>
      <c r="P15" s="94">
        <f>+'CO2'!P15+'abs CO2'!P15+'CH4'!P15*PCG!$C$5+N2O!P15*PCG!$C$6+HFC!P15+PFC!P15+'SF6'!P15</f>
        <v>492.10185348344629</v>
      </c>
      <c r="Q15" s="94">
        <f>+'CO2'!Q15+'abs CO2'!Q15+'CH4'!Q15*PCG!$C$5+N2O!Q15*PCG!$C$6+HFC!Q15+PFC!Q15+'SF6'!Q15</f>
        <v>502.73401089428029</v>
      </c>
      <c r="R15" s="94">
        <f>+'CO2'!R15+'abs CO2'!R15+'CH4'!R15*PCG!$C$5+N2O!R15*PCG!$C$6+HFC!R15+PFC!R15+'SF6'!R15</f>
        <v>895.05269719626551</v>
      </c>
      <c r="S15" s="94">
        <f>+'CO2'!S15+'abs CO2'!S15+'CH4'!S15*PCG!$C$5+N2O!S15*PCG!$C$6+HFC!S15+PFC!S15+'SF6'!S15</f>
        <v>877.36781276532497</v>
      </c>
      <c r="T15" s="94">
        <f>+'CO2'!T15+'abs CO2'!T15+'CH4'!T15*PCG!$C$5+N2O!T15*PCG!$C$6+HFC!T15+PFC!T15+'SF6'!T15</f>
        <v>313.55553027788102</v>
      </c>
      <c r="U15" s="94">
        <f>+'CO2'!U15+'abs CO2'!U15+'CH4'!U15*PCG!$C$5+N2O!U15*PCG!$C$6+HFC!U15+PFC!U15+'SF6'!U15</f>
        <v>698.55577409501257</v>
      </c>
      <c r="V15" s="94">
        <f>+'CO2'!V15+'abs CO2'!V15+'CH4'!V15*PCG!$C$5+N2O!V15*PCG!$C$6+HFC!V15+PFC!V15+'SF6'!V15</f>
        <v>792.90132415305925</v>
      </c>
      <c r="W15" s="94">
        <f>+'CO2'!W15+'abs CO2'!W15+'CH4'!W15*PCG!$C$5+N2O!W15*PCG!$C$6+HFC!W15+PFC!W15+'SF6'!W15</f>
        <v>648.49103485776675</v>
      </c>
      <c r="X15" s="94">
        <f>+'CO2'!X15+'abs CO2'!X15+'CH4'!X15*PCG!$C$5+N2O!X15*PCG!$C$6+HFC!X15+PFC!X15+'SF6'!X15</f>
        <v>790.47483906675745</v>
      </c>
      <c r="Y15" s="94">
        <f>+'CO2'!Y15+'abs CO2'!Y15+'CH4'!Y15*PCG!$C$5+N2O!Y15*PCG!$C$6+HFC!Y15+PFC!Y15+'SF6'!Y15</f>
        <v>962.24921687672452</v>
      </c>
      <c r="Z15" s="94">
        <f>+'CO2'!Z15+'abs CO2'!Z15+'CH4'!Z15*PCG!$C$5+N2O!Z15*PCG!$C$6+HFC!Z15+PFC!Z15+'SF6'!Z15</f>
        <v>802.3791106067896</v>
      </c>
      <c r="AA15" s="94">
        <f>+'CO2'!AA15+'abs CO2'!AA15+'CH4'!AA15*PCG!$C$5+N2O!AA15*PCG!$C$6+HFC!AA15+PFC!AA15+'SF6'!AA15</f>
        <v>878.82616967330011</v>
      </c>
      <c r="AB15" s="94">
        <f>+'CO2'!AB15+'abs CO2'!AB15+'CH4'!AB15*PCG!$C$5+N2O!AB15*PCG!$C$6+HFC!AB15+PFC!AB15+'SF6'!AB15</f>
        <v>622.98879765252889</v>
      </c>
      <c r="AC15" s="94">
        <f>+'CO2'!AC15+'abs CO2'!AC15+'CH4'!AC15*PCG!$C$5+N2O!AC15*PCG!$C$6+HFC!AC15+PFC!AC15+'SF6'!AC15</f>
        <v>543.19380900410988</v>
      </c>
      <c r="AD15" s="94">
        <f>+'CO2'!AD15+'abs CO2'!AD15+'CH4'!AD15*PCG!$C$5+N2O!AD15*PCG!$C$6+HFC!AD15+PFC!AD15+'SF6'!AD15</f>
        <v>534.53732425797364</v>
      </c>
      <c r="AE15" s="94">
        <f>+'CO2'!AE15+'abs CO2'!AE15+'CH4'!AE15*PCG!$C$5+N2O!AE15*PCG!$C$6+HFC!AE15+PFC!AE15+'SF6'!AE15</f>
        <v>551.41765404672992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0.13384942458502544</v>
      </c>
      <c r="D16" s="94">
        <f>+'CO2'!D16+'abs CO2'!D16+'CH4'!D16*PCG!$C$5+N2O!D16*PCG!$C$6+HFC!D16+PFC!D16+'SF6'!D16</f>
        <v>5.4725947181699458E-2</v>
      </c>
      <c r="E16" s="94">
        <f>+'CO2'!E16+'abs CO2'!E16+'CH4'!E16*PCG!$C$5+N2O!E16*PCG!$C$6+HFC!E16+PFC!E16+'SF6'!E16</f>
        <v>4.3261864639878099E-2</v>
      </c>
      <c r="F16" s="94">
        <f>+'CO2'!F16+'abs CO2'!F16+'CH4'!F16*PCG!$C$5+N2O!F16*PCG!$C$6+HFC!F16+PFC!F16+'SF6'!F16</f>
        <v>3.5600799619419601E-2</v>
      </c>
      <c r="G16" s="94">
        <f>+'CO2'!G16+'abs CO2'!G16+'CH4'!G16*PCG!$C$5+N2O!G16*PCG!$C$6+HFC!G16+PFC!G16+'SF6'!G16</f>
        <v>6.0859232520624383E-2</v>
      </c>
      <c r="H16" s="94">
        <f>+'CO2'!H16+'abs CO2'!H16+'CH4'!H16*PCG!$C$5+N2O!H16*PCG!$C$6+HFC!H16+PFC!H16+'SF6'!H16</f>
        <v>6.7873840069339469E-2</v>
      </c>
      <c r="I16" s="94">
        <f>+'CO2'!I16+'abs CO2'!I16+'CH4'!I16*PCG!$C$5+N2O!I16*PCG!$C$6+HFC!I16+PFC!I16+'SF6'!I16</f>
        <v>6.5074257539172287E-2</v>
      </c>
      <c r="J16" s="94">
        <f>+'CO2'!J16+'abs CO2'!J16+'CH4'!J16*PCG!$C$5+N2O!J16*PCG!$C$6+HFC!J16+PFC!J16+'SF6'!J16</f>
        <v>0.10751565028312944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0.16078444234744058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0.63647813899410932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1.268366465905586</v>
      </c>
      <c r="R16" s="94">
        <f>+'CO2'!R16+'abs CO2'!R16+'CH4'!R16*PCG!$C$5+N2O!R16*PCG!$C$6+HFC!R16+PFC!R16+'SF6'!R16</f>
        <v>1.1399643572515081</v>
      </c>
      <c r="S16" s="94">
        <f>+'CO2'!S16+'abs CO2'!S16+'CH4'!S16*PCG!$C$5+N2O!S16*PCG!$C$6+HFC!S16+PFC!S16+'SF6'!S16</f>
        <v>1.1236033366076987</v>
      </c>
      <c r="T16" s="94">
        <f>+'CO2'!T16+'abs CO2'!T16+'CH4'!T16*PCG!$C$5+N2O!T16*PCG!$C$6+HFC!T16+PFC!T16+'SF6'!T16</f>
        <v>1.1804552119457683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0.23869292648430593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3.6161205330493438</v>
      </c>
      <c r="Z16" s="94">
        <f>+'CO2'!Z16+'abs CO2'!Z16+'CH4'!Z16*PCG!$C$5+N2O!Z16*PCG!$C$6+HFC!Z16+PFC!Z16+'SF6'!Z16</f>
        <v>2.9368678399207457</v>
      </c>
      <c r="AA16" s="94">
        <f>+'CO2'!AA16+'abs CO2'!AA16+'CH4'!AA16*PCG!$C$5+N2O!AA16*PCG!$C$6+HFC!AA16+PFC!AA16+'SF6'!AA16</f>
        <v>1.5937661701100394</v>
      </c>
      <c r="AB16" s="94">
        <f>+'CO2'!AB16+'abs CO2'!AB16+'CH4'!AB16*PCG!$C$5+N2O!AB16*PCG!$C$6+HFC!AB16+PFC!AB16+'SF6'!AB16</f>
        <v>1.1607300806984109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144.308678088737</v>
      </c>
      <c r="D17" s="33">
        <f t="shared" si="6"/>
        <v>137.00997633768651</v>
      </c>
      <c r="E17" s="33">
        <f t="shared" si="6"/>
        <v>138.44047676097514</v>
      </c>
      <c r="F17" s="33">
        <f t="shared" si="6"/>
        <v>158.27969400239377</v>
      </c>
      <c r="G17" s="33">
        <f t="shared" si="6"/>
        <v>156.66200146364645</v>
      </c>
      <c r="H17" s="33">
        <f t="shared" si="6"/>
        <v>169.35069811382334</v>
      </c>
      <c r="I17" s="33">
        <f t="shared" si="6"/>
        <v>107.05298332832133</v>
      </c>
      <c r="J17" s="33">
        <f t="shared" si="6"/>
        <v>145.24144182227326</v>
      </c>
      <c r="K17" s="33">
        <f t="shared" si="6"/>
        <v>133.64381756864518</v>
      </c>
      <c r="L17" s="33">
        <f t="shared" si="6"/>
        <v>118.57681566939371</v>
      </c>
      <c r="M17" s="33">
        <f t="shared" si="6"/>
        <v>115.64633230918909</v>
      </c>
      <c r="N17" s="33">
        <f t="shared" si="6"/>
        <v>132.05255710571038</v>
      </c>
      <c r="O17" s="33">
        <f t="shared" si="6"/>
        <v>117.14803058216378</v>
      </c>
      <c r="P17" s="33">
        <f t="shared" si="6"/>
        <v>194.85607678382371</v>
      </c>
      <c r="Q17" s="33">
        <f t="shared" si="6"/>
        <v>160.82944345041165</v>
      </c>
      <c r="R17" s="33">
        <f t="shared" si="6"/>
        <v>163.46970093669</v>
      </c>
      <c r="S17" s="33">
        <f t="shared" si="6"/>
        <v>183.78003486092734</v>
      </c>
      <c r="T17" s="33">
        <f t="shared" si="6"/>
        <v>157.39964402840974</v>
      </c>
      <c r="U17" s="33">
        <f t="shared" si="6"/>
        <v>116.43617156183811</v>
      </c>
      <c r="V17" s="33">
        <f t="shared" si="6"/>
        <v>88.010198962301757</v>
      </c>
      <c r="W17" s="33">
        <f t="shared" si="6"/>
        <v>105.7860862753524</v>
      </c>
      <c r="X17" s="33">
        <f t="shared" si="6"/>
        <v>177.64293650442801</v>
      </c>
      <c r="Y17" s="33">
        <f t="shared" si="6"/>
        <v>421.7622691440763</v>
      </c>
      <c r="Z17" s="33">
        <f t="shared" si="6"/>
        <v>424.74676439919591</v>
      </c>
      <c r="AA17" s="33">
        <f t="shared" si="6"/>
        <v>165.45487695936515</v>
      </c>
      <c r="AB17" s="33">
        <f t="shared" si="6"/>
        <v>141.56940924516715</v>
      </c>
      <c r="AC17" s="33">
        <f t="shared" si="6"/>
        <v>138.02356640793019</v>
      </c>
      <c r="AD17" s="33">
        <f t="shared" si="6"/>
        <v>123.52798020646452</v>
      </c>
      <c r="AE17" s="33">
        <f t="shared" si="6"/>
        <v>123.09042053549686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13.397561580009258</v>
      </c>
      <c r="D20" s="94">
        <f>+'CO2'!D20+'abs CO2'!D20+'CH4'!D20*PCG!$C$5+N2O!D20*PCG!$C$6+HFC!D20+PFC!D20+'SF6'!D20</f>
        <v>11.70309795557411</v>
      </c>
      <c r="E20" s="94">
        <f>+'CO2'!E20+'abs CO2'!E20+'CH4'!E20*PCG!$C$5+N2O!E20*PCG!$C$6+HFC!E20+PFC!E20+'SF6'!E20</f>
        <v>14.699971749100881</v>
      </c>
      <c r="F20" s="94">
        <f>+'CO2'!F20+'abs CO2'!F20+'CH4'!F20*PCG!$C$5+N2O!F20*PCG!$C$6+HFC!F20+PFC!F20+'SF6'!F20</f>
        <v>14.025069273271013</v>
      </c>
      <c r="G20" s="94">
        <f>+'CO2'!G20+'abs CO2'!G20+'CH4'!G20*PCG!$C$5+N2O!G20*PCG!$C$6+HFC!G20+PFC!G20+'SF6'!G20</f>
        <v>13.892391539044466</v>
      </c>
      <c r="H20" s="94">
        <f>+'CO2'!H20+'abs CO2'!H20+'CH4'!H20*PCG!$C$5+N2O!H20*PCG!$C$6+HFC!H20+PFC!H20+'SF6'!H20</f>
        <v>13.772530799154422</v>
      </c>
      <c r="I20" s="94">
        <f>+'CO2'!I20+'abs CO2'!I20+'CH4'!I20*PCG!$C$5+N2O!I20*PCG!$C$6+HFC!I20+PFC!I20+'SF6'!I20</f>
        <v>13.605792013932309</v>
      </c>
      <c r="J20" s="94">
        <f>+'CO2'!J20+'abs CO2'!J20+'CH4'!J20*PCG!$C$5+N2O!J20*PCG!$C$6+HFC!J20+PFC!J20+'SF6'!J20</f>
        <v>13.529306784762547</v>
      </c>
      <c r="K20" s="94">
        <f>+'CO2'!K20+'abs CO2'!K20+'CH4'!K20*PCG!$C$5+N2O!K20*PCG!$C$6+HFC!K20+PFC!K20+'SF6'!K20</f>
        <v>18.393193868439635</v>
      </c>
      <c r="L20" s="94">
        <f>+'CO2'!L20+'abs CO2'!L20+'CH4'!L20*PCG!$C$5+N2O!L20*PCG!$C$6+HFC!L20+PFC!L20+'SF6'!L20</f>
        <v>15.673497293811547</v>
      </c>
      <c r="M20" s="94">
        <f>+'CO2'!M20+'abs CO2'!M20+'CH4'!M20*PCG!$C$5+N2O!M20*PCG!$C$6+HFC!M20+PFC!M20+'SF6'!M20</f>
        <v>15.762724246099994</v>
      </c>
      <c r="N20" s="94">
        <f>+'CO2'!N20+'abs CO2'!N20+'CH4'!N20*PCG!$C$5+N2O!N20*PCG!$C$6+HFC!N20+PFC!N20+'SF6'!N20</f>
        <v>18.52771805739323</v>
      </c>
      <c r="O20" s="94">
        <f>+'CO2'!O20+'abs CO2'!O20+'CH4'!O20*PCG!$C$5+N2O!O20*PCG!$C$6+HFC!O20+PFC!O20+'SF6'!O20</f>
        <v>15.800645611821622</v>
      </c>
      <c r="P20" s="94">
        <f>+'CO2'!P20+'abs CO2'!P20+'CH4'!P20*PCG!$C$5+N2O!P20*PCG!$C$6+HFC!P20+PFC!P20+'SF6'!P20</f>
        <v>15.488255843773858</v>
      </c>
      <c r="Q20" s="94">
        <f>+'CO2'!Q20+'abs CO2'!Q20+'CH4'!Q20*PCG!$C$5+N2O!Q20*PCG!$C$6+HFC!Q20+PFC!Q20+'SF6'!Q20</f>
        <v>15.612118628249162</v>
      </c>
      <c r="R20" s="94">
        <f>+'CO2'!R20+'abs CO2'!R20+'CH4'!R20*PCG!$C$5+N2O!R20*PCG!$C$6+HFC!R20+PFC!R20+'SF6'!R20</f>
        <v>21.368508428852699</v>
      </c>
      <c r="S20" s="94">
        <f>+'CO2'!S20+'abs CO2'!S20+'CH4'!S20*PCG!$C$5+N2O!S20*PCG!$C$6+HFC!S20+PFC!S20+'SF6'!S20</f>
        <v>17.565780038465597</v>
      </c>
      <c r="T20" s="94">
        <f>+'CO2'!T20+'abs CO2'!T20+'CH4'!T20*PCG!$C$5+N2O!T20*PCG!$C$6+HFC!T20+PFC!T20+'SF6'!T20</f>
        <v>13.556657809657587</v>
      </c>
      <c r="U20" s="94">
        <f>+'CO2'!U20+'abs CO2'!U20+'CH4'!U20*PCG!$C$5+N2O!U20*PCG!$C$6+HFC!U20+PFC!U20+'SF6'!U20</f>
        <v>16.434833622565964</v>
      </c>
      <c r="V20" s="94">
        <f>+'CO2'!V20+'abs CO2'!V20+'CH4'!V20*PCG!$C$5+N2O!V20*PCG!$C$6+HFC!V20+PFC!V20+'SF6'!V20</f>
        <v>17.291343124119859</v>
      </c>
      <c r="W20" s="94">
        <f>+'CO2'!W20+'abs CO2'!W20+'CH4'!W20*PCG!$C$5+N2O!W20*PCG!$C$6+HFC!W20+PFC!W20+'SF6'!W20</f>
        <v>37.759162358979204</v>
      </c>
      <c r="X20" s="94">
        <f>+'CO2'!X20+'abs CO2'!X20+'CH4'!X20*PCG!$C$5+N2O!X20*PCG!$C$6+HFC!X20+PFC!X20+'SF6'!X20</f>
        <v>71.326927191289073</v>
      </c>
      <c r="Y20" s="94">
        <f>+'CO2'!Y20+'abs CO2'!Y20+'CH4'!Y20*PCG!$C$5+N2O!Y20*PCG!$C$6+HFC!Y20+PFC!Y20+'SF6'!Y20</f>
        <v>309.75820215936943</v>
      </c>
      <c r="Z20" s="94">
        <f>+'CO2'!Z20+'abs CO2'!Z20+'CH4'!Z20*PCG!$C$5+N2O!Z20*PCG!$C$6+HFC!Z20+PFC!Z20+'SF6'!Z20</f>
        <v>325.94067985341513</v>
      </c>
      <c r="AA20" s="94">
        <f>+'CO2'!AA20+'abs CO2'!AA20+'CH4'!AA20*PCG!$C$5+N2O!AA20*PCG!$C$6+HFC!AA20+PFC!AA20+'SF6'!AA20</f>
        <v>70.288874921050024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0</v>
      </c>
      <c r="T21" s="94">
        <f>+'CO2'!T21+'abs CO2'!T21+'CH4'!T21*PCG!$C$5+N2O!T21*PCG!$C$6+HFC!T21+PFC!T21+'SF6'!T21</f>
        <v>0</v>
      </c>
      <c r="U21" s="94">
        <f>+'CO2'!U21+'abs CO2'!U21+'CH4'!U21*PCG!$C$5+N2O!U21*PCG!$C$6+HFC!U21+PFC!U21+'SF6'!U21</f>
        <v>0</v>
      </c>
      <c r="V21" s="94">
        <f>+'CO2'!V21+'abs CO2'!V21+'CH4'!V21*PCG!$C$5+N2O!V21*PCG!$C$6+HFC!V21+PFC!V21+'SF6'!V21</f>
        <v>0</v>
      </c>
      <c r="W21" s="94">
        <f>+'CO2'!W21+'abs CO2'!W21+'CH4'!W21*PCG!$C$5+N2O!W21*PCG!$C$6+HFC!W21+PFC!W21+'SF6'!W21</f>
        <v>0</v>
      </c>
      <c r="X21" s="94">
        <f>+'CO2'!X21+'abs CO2'!X21+'CH4'!X21*PCG!$C$5+N2O!X21*PCG!$C$6+HFC!X21+PFC!X21+'SF6'!X21</f>
        <v>0</v>
      </c>
      <c r="Y21" s="94">
        <f>+'CO2'!Y21+'abs CO2'!Y21+'CH4'!Y21*PCG!$C$5+N2O!Y21*PCG!$C$6+HFC!Y21+PFC!Y21+'SF6'!Y21</f>
        <v>0</v>
      </c>
      <c r="Z21" s="94">
        <f>+'CO2'!Z21+'abs CO2'!Z21+'CH4'!Z21*PCG!$C$5+N2O!Z21*PCG!$C$6+HFC!Z21+PFC!Z21+'SF6'!Z21</f>
        <v>0</v>
      </c>
      <c r="AA21" s="94">
        <f>+'CO2'!AA21+'abs CO2'!AA21+'CH4'!AA21*PCG!$C$5+N2O!AA21*PCG!$C$6+HFC!AA21+PFC!AA21+'SF6'!AA21</f>
        <v>0</v>
      </c>
      <c r="AB21" s="94">
        <f>+'CO2'!AB21+'abs CO2'!AB21+'CH4'!AB21*PCG!$C$5+N2O!AB21*PCG!$C$6+HFC!AB21+PFC!AB21+'SF6'!AB21</f>
        <v>0</v>
      </c>
      <c r="AC21" s="94">
        <f>+'CO2'!AC21+'abs CO2'!AC21+'CH4'!AC21*PCG!$C$5+N2O!AC21*PCG!$C$6+HFC!AC21+PFC!AC21+'SF6'!AC21</f>
        <v>0</v>
      </c>
      <c r="AD21" s="94">
        <f>+'CO2'!AD21+'abs CO2'!AD21+'CH4'!AD21*PCG!$C$5+N2O!AD21*PCG!$C$6+HFC!AD21+PFC!AD21+'SF6'!AD21</f>
        <v>1.2227254047730258</v>
      </c>
      <c r="AE21" s="94">
        <f>+'CO2'!AE21+'abs CO2'!AE21+'CH4'!AE21*PCG!$C$5+N2O!AE21*PCG!$C$6+HFC!AE21+PFC!AE21+'SF6'!AE21</f>
        <v>1.3956077815563128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0</v>
      </c>
      <c r="AB23" s="94">
        <f>+'CO2'!AB23+'abs CO2'!AB23+'CH4'!AB23*PCG!$C$5+N2O!AB23*PCG!$C$6+HFC!AB23+PFC!AB23+'SF6'!AB23</f>
        <v>0</v>
      </c>
      <c r="AC23" s="94">
        <f>+'CO2'!AC23+'abs CO2'!AC23+'CH4'!AC23*PCG!$C$5+N2O!AC23*PCG!$C$6+HFC!AC23+PFC!AC23+'SF6'!AC23</f>
        <v>0</v>
      </c>
      <c r="AD23" s="94">
        <f>+'CO2'!AD23+'abs CO2'!AD23+'CH4'!AD23*PCG!$C$5+N2O!AD23*PCG!$C$6+HFC!AD23+PFC!AD23+'SF6'!AD23</f>
        <v>8.2096319319118264E-4</v>
      </c>
      <c r="AE23" s="94">
        <f>+'CO2'!AE23+'abs CO2'!AE23+'CH4'!AE23*PCG!$C$5+N2O!AE23*PCG!$C$6+HFC!AE23+PFC!AE23+'SF6'!AE23</f>
        <v>0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78.659954559596372</v>
      </c>
      <c r="D26" s="94">
        <f>+'CO2'!D26+'abs CO2'!D26+'CH4'!D26*PCG!$C$5+N2O!D26*PCG!$C$6+HFC!D26+PFC!D26+'SF6'!D26</f>
        <v>71.516299616718882</v>
      </c>
      <c r="E26" s="94">
        <f>+'CO2'!E26+'abs CO2'!E26+'CH4'!E26*PCG!$C$5+N2O!E26*PCG!$C$6+HFC!E26+PFC!E26+'SF6'!E26</f>
        <v>62.989882081875329</v>
      </c>
      <c r="F26" s="94">
        <f>+'CO2'!F26+'abs CO2'!F26+'CH4'!F26*PCG!$C$5+N2O!F26*PCG!$C$6+HFC!F26+PFC!F26+'SF6'!F26</f>
        <v>78.241345669083074</v>
      </c>
      <c r="G26" s="94">
        <f>+'CO2'!G26+'abs CO2'!G26+'CH4'!G26*PCG!$C$5+N2O!G26*PCG!$C$6+HFC!G26+PFC!G26+'SF6'!G26</f>
        <v>81.074075320591362</v>
      </c>
      <c r="H26" s="94">
        <f>+'CO2'!H26+'abs CO2'!H26+'CH4'!H26*PCG!$C$5+N2O!H26*PCG!$C$6+HFC!H26+PFC!H26+'SF6'!H26</f>
        <v>77.602322015726656</v>
      </c>
      <c r="I26" s="94">
        <f>+'CO2'!I26+'abs CO2'!I26+'CH4'!I26*PCG!$C$5+N2O!I26*PCG!$C$6+HFC!I26+PFC!I26+'SF6'!I26</f>
        <v>56.379580348076935</v>
      </c>
      <c r="J26" s="94">
        <f>+'CO2'!J26+'abs CO2'!J26+'CH4'!J26*PCG!$C$5+N2O!J26*PCG!$C$6+HFC!J26+PFC!J26+'SF6'!J26</f>
        <v>65.385661882316896</v>
      </c>
      <c r="K26" s="94">
        <f>+'CO2'!K26+'abs CO2'!K26+'CH4'!K26*PCG!$C$5+N2O!K26*PCG!$C$6+HFC!K26+PFC!K26+'SF6'!K26</f>
        <v>60.557979632064864</v>
      </c>
      <c r="L26" s="94">
        <f>+'CO2'!L26+'abs CO2'!L26+'CH4'!L26*PCG!$C$5+N2O!L26*PCG!$C$6+HFC!L26+PFC!L26+'SF6'!L26</f>
        <v>47.170547665134357</v>
      </c>
      <c r="M26" s="94">
        <f>+'CO2'!M26+'abs CO2'!M26+'CH4'!M26*PCG!$C$5+N2O!M26*PCG!$C$6+HFC!M26+PFC!M26+'SF6'!M26</f>
        <v>52.871235702190035</v>
      </c>
      <c r="N26" s="94">
        <f>+'CO2'!N26+'abs CO2'!N26+'CH4'!N26*PCG!$C$5+N2O!N26*PCG!$C$6+HFC!N26+PFC!N26+'SF6'!N26</f>
        <v>47.117554241415995</v>
      </c>
      <c r="O26" s="94">
        <f>+'CO2'!O26+'abs CO2'!O26+'CH4'!O26*PCG!$C$5+N2O!O26*PCG!$C$6+HFC!O26+PFC!O26+'SF6'!O26</f>
        <v>49.763802340404645</v>
      </c>
      <c r="P26" s="94">
        <f>+'CO2'!P26+'abs CO2'!P26+'CH4'!P26*PCG!$C$5+N2O!P26*PCG!$C$6+HFC!P26+PFC!P26+'SF6'!P26</f>
        <v>43.140464491241374</v>
      </c>
      <c r="Q26" s="94">
        <f>+'CO2'!Q26+'abs CO2'!Q26+'CH4'!Q26*PCG!$C$5+N2O!Q26*PCG!$C$6+HFC!Q26+PFC!Q26+'SF6'!Q26</f>
        <v>35.576914418484009</v>
      </c>
      <c r="R26" s="94">
        <f>+'CO2'!R26+'abs CO2'!R26+'CH4'!R26*PCG!$C$5+N2O!R26*PCG!$C$6+HFC!R26+PFC!R26+'SF6'!R26</f>
        <v>45.838272047929131</v>
      </c>
      <c r="S26" s="94">
        <f>+'CO2'!S26+'abs CO2'!S26+'CH4'!S26*PCG!$C$5+N2O!S26*PCG!$C$6+HFC!S26+PFC!S26+'SF6'!S26</f>
        <v>47.648765465282459</v>
      </c>
      <c r="T26" s="94">
        <f>+'CO2'!T26+'abs CO2'!T26+'CH4'!T26*PCG!$C$5+N2O!T26*PCG!$C$6+HFC!T26+PFC!T26+'SF6'!T26</f>
        <v>42.052941679178559</v>
      </c>
      <c r="U26" s="94">
        <f>+'CO2'!U26+'abs CO2'!U26+'CH4'!U26*PCG!$C$5+N2O!U26*PCG!$C$6+HFC!U26+PFC!U26+'SF6'!U26</f>
        <v>50.572725106173678</v>
      </c>
      <c r="V26" s="94">
        <f>+'CO2'!V26+'abs CO2'!V26+'CH4'!V26*PCG!$C$5+N2O!V26*PCG!$C$6+HFC!V26+PFC!V26+'SF6'!V26</f>
        <v>28.511278385871808</v>
      </c>
      <c r="W26" s="94">
        <f>+'CO2'!W26+'abs CO2'!W26+'CH4'!W26*PCG!$C$5+N2O!W26*PCG!$C$6+HFC!W26+PFC!W26+'SF6'!W26</f>
        <v>37.576695564159721</v>
      </c>
      <c r="X26" s="94">
        <f>+'CO2'!X26+'abs CO2'!X26+'CH4'!X26*PCG!$C$5+N2O!X26*PCG!$C$6+HFC!X26+PFC!X26+'SF6'!X26</f>
        <v>62.937027953019694</v>
      </c>
      <c r="Y26" s="94">
        <f>+'CO2'!Y26+'abs CO2'!Y26+'CH4'!Y26*PCG!$C$5+N2O!Y26*PCG!$C$6+HFC!Y26+PFC!Y26+'SF6'!Y26</f>
        <v>58.434255183081596</v>
      </c>
      <c r="Z26" s="94">
        <f>+'CO2'!Z26+'abs CO2'!Z26+'CH4'!Z26*PCG!$C$5+N2O!Z26*PCG!$C$6+HFC!Z26+PFC!Z26+'SF6'!Z26</f>
        <v>54.317090693146277</v>
      </c>
      <c r="AA26" s="94">
        <f>+'CO2'!AA26+'abs CO2'!AA26+'CH4'!AA26*PCG!$C$5+N2O!AA26*PCG!$C$6+HFC!AA26+PFC!AA26+'SF6'!AA26</f>
        <v>53.930368335542333</v>
      </c>
      <c r="AB26" s="94">
        <f>+'CO2'!AB26+'abs CO2'!AB26+'CH4'!AB26*PCG!$C$5+N2O!AB26*PCG!$C$6+HFC!AB26+PFC!AB26+'SF6'!AB26</f>
        <v>60.836844173592077</v>
      </c>
      <c r="AC26" s="94">
        <f>+'CO2'!AC26+'abs CO2'!AC26+'CH4'!AC26*PCG!$C$5+N2O!AC26*PCG!$C$6+HFC!AC26+PFC!AC26+'SF6'!AC26</f>
        <v>64.272212108618376</v>
      </c>
      <c r="AD26" s="94">
        <f>+'CO2'!AD26+'abs CO2'!AD26+'CH4'!AD26*PCG!$C$5+N2O!AD26*PCG!$C$6+HFC!AD26+PFC!AD26+'SF6'!AD26</f>
        <v>45.918133146633956</v>
      </c>
      <c r="AE26" s="94">
        <f>+'CO2'!AE26+'abs CO2'!AE26+'CH4'!AE26*PCG!$C$5+N2O!AE26*PCG!$C$6+HFC!AE26+PFC!AE26+'SF6'!AE26</f>
        <v>46.587131731789484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52.251161949131379</v>
      </c>
      <c r="D30" s="94">
        <f>+'CO2'!D30+'abs CO2'!D30+'CH4'!D30*PCG!$C$5+N2O!D30*PCG!$C$6+HFC!D30+PFC!D30+'SF6'!D30</f>
        <v>53.790578765393512</v>
      </c>
      <c r="E30" s="94">
        <f>+'CO2'!E30+'abs CO2'!E30+'CH4'!E30*PCG!$C$5+N2O!E30*PCG!$C$6+HFC!E30+PFC!E30+'SF6'!E30</f>
        <v>60.750622929998933</v>
      </c>
      <c r="F30" s="94">
        <f>+'CO2'!F30+'abs CO2'!F30+'CH4'!F30*PCG!$C$5+N2O!F30*PCG!$C$6+HFC!F30+PFC!F30+'SF6'!F30</f>
        <v>66.013279060039679</v>
      </c>
      <c r="G30" s="94">
        <f>+'CO2'!G30+'abs CO2'!G30+'CH4'!G30*PCG!$C$5+N2O!G30*PCG!$C$6+HFC!G30+PFC!G30+'SF6'!G30</f>
        <v>61.695534604010618</v>
      </c>
      <c r="H30" s="94">
        <f>+'CO2'!H30+'abs CO2'!H30+'CH4'!H30*PCG!$C$5+N2O!H30*PCG!$C$6+HFC!H30+PFC!H30+'SF6'!H30</f>
        <v>77.975845298942275</v>
      </c>
      <c r="I30" s="94">
        <f>+'CO2'!I30+'abs CO2'!I30+'CH4'!I30*PCG!$C$5+N2O!I30*PCG!$C$6+HFC!I30+PFC!I30+'SF6'!I30</f>
        <v>37.067610966312088</v>
      </c>
      <c r="J30" s="94">
        <f>+'CO2'!J30+'abs CO2'!J30+'CH4'!J30*PCG!$C$5+N2O!J30*PCG!$C$6+HFC!J30+PFC!J30+'SF6'!J30</f>
        <v>66.326473155193796</v>
      </c>
      <c r="K30" s="94">
        <f>+'CO2'!K30+'abs CO2'!K30+'CH4'!K30*PCG!$C$5+N2O!K30*PCG!$C$6+HFC!K30+PFC!K30+'SF6'!K30</f>
        <v>54.692644068140673</v>
      </c>
      <c r="L30" s="94">
        <f>+'CO2'!L30+'abs CO2'!L30+'CH4'!L30*PCG!$C$5+N2O!L30*PCG!$C$6+HFC!L30+PFC!L30+'SF6'!L30</f>
        <v>55.732770710447809</v>
      </c>
      <c r="M30" s="94">
        <f>+'CO2'!M30+'abs CO2'!M30+'CH4'!M30*PCG!$C$5+N2O!M30*PCG!$C$6+HFC!M30+PFC!M30+'SF6'!M30</f>
        <v>47.012372360899057</v>
      </c>
      <c r="N30" s="94">
        <f>+'CO2'!N30+'abs CO2'!N30+'CH4'!N30*PCG!$C$5+N2O!N30*PCG!$C$6+HFC!N30+PFC!N30+'SF6'!N30</f>
        <v>66.407284806901146</v>
      </c>
      <c r="O30" s="94">
        <f>+'CO2'!O30+'abs CO2'!O30+'CH4'!O30*PCG!$C$5+N2O!O30*PCG!$C$6+HFC!O30+PFC!O30+'SF6'!O30</f>
        <v>51.583582629937531</v>
      </c>
      <c r="P30" s="94">
        <f>+'CO2'!P30+'abs CO2'!P30+'CH4'!P30*PCG!$C$5+N2O!P30*PCG!$C$6+HFC!P30+PFC!P30+'SF6'!P30</f>
        <v>136.22735644880848</v>
      </c>
      <c r="Q30" s="94">
        <f>+'CO2'!Q30+'abs CO2'!Q30+'CH4'!Q30*PCG!$C$5+N2O!Q30*PCG!$C$6+HFC!Q30+PFC!Q30+'SF6'!Q30</f>
        <v>109.64041040367849</v>
      </c>
      <c r="R30" s="94">
        <f>+'CO2'!R30+'abs CO2'!R30+'CH4'!R30*PCG!$C$5+N2O!R30*PCG!$C$6+HFC!R30+PFC!R30+'SF6'!R30</f>
        <v>96.262920459908159</v>
      </c>
      <c r="S30" s="94">
        <f>+'CO2'!S30+'abs CO2'!S30+'CH4'!S30*PCG!$C$5+N2O!S30*PCG!$C$6+HFC!S30+PFC!S30+'SF6'!S30</f>
        <v>118.56548935717929</v>
      </c>
      <c r="T30" s="94">
        <f>+'CO2'!T30+'abs CO2'!T30+'CH4'!T30*PCG!$C$5+N2O!T30*PCG!$C$6+HFC!T30+PFC!T30+'SF6'!T30</f>
        <v>101.7900445395736</v>
      </c>
      <c r="U30" s="94">
        <f>+'CO2'!U30+'abs CO2'!U30+'CH4'!U30*PCG!$C$5+N2O!U30*PCG!$C$6+HFC!U30+PFC!U30+'SF6'!U30</f>
        <v>49.42861283309847</v>
      </c>
      <c r="V30" s="94">
        <f>+'CO2'!V30+'abs CO2'!V30+'CH4'!V30*PCG!$C$5+N2O!V30*PCG!$C$6+HFC!V30+PFC!V30+'SF6'!V30</f>
        <v>42.207577452310083</v>
      </c>
      <c r="W30" s="94">
        <f>+'CO2'!W30+'abs CO2'!W30+'CH4'!W30*PCG!$C$5+N2O!W30*PCG!$C$6+HFC!W30+PFC!W30+'SF6'!W30</f>
        <v>30.450228352213479</v>
      </c>
      <c r="X30" s="94">
        <f>+'CO2'!X30+'abs CO2'!X30+'CH4'!X30*PCG!$C$5+N2O!X30*PCG!$C$6+HFC!X30+PFC!X30+'SF6'!X30</f>
        <v>43.378981360119241</v>
      </c>
      <c r="Y30" s="94">
        <f>+'CO2'!Y30+'abs CO2'!Y30+'CH4'!Y30*PCG!$C$5+N2O!Y30*PCG!$C$6+HFC!Y30+PFC!Y30+'SF6'!Y30</f>
        <v>53.569811801625285</v>
      </c>
      <c r="Z30" s="94">
        <f>+'CO2'!Z30+'abs CO2'!Z30+'CH4'!Z30*PCG!$C$5+N2O!Z30*PCG!$C$6+HFC!Z30+PFC!Z30+'SF6'!Z30</f>
        <v>44.488993852634508</v>
      </c>
      <c r="AA30" s="94">
        <f>+'CO2'!AA30+'abs CO2'!AA30+'CH4'!AA30*PCG!$C$5+N2O!AA30*PCG!$C$6+HFC!AA30+PFC!AA30+'SF6'!AA30</f>
        <v>41.235633702772788</v>
      </c>
      <c r="AB30" s="94">
        <f>+'CO2'!AB30+'abs CO2'!AB30+'CH4'!AB30*PCG!$C$5+N2O!AB30*PCG!$C$6+HFC!AB30+PFC!AB30+'SF6'!AB30</f>
        <v>80.732565071575081</v>
      </c>
      <c r="AC30" s="94">
        <f>+'CO2'!AC30+'abs CO2'!AC30+'CH4'!AC30*PCG!$C$5+N2O!AC30*PCG!$C$6+HFC!AC30+PFC!AC30+'SF6'!AC30</f>
        <v>73.751354299311814</v>
      </c>
      <c r="AD30" s="94">
        <f>+'CO2'!AD30+'abs CO2'!AD30+'CH4'!AD30*PCG!$C$5+N2O!AD30*PCG!$C$6+HFC!AD30+PFC!AD30+'SF6'!AD30</f>
        <v>76.386300691864349</v>
      </c>
      <c r="AE30" s="94">
        <f>+'CO2'!AE30+'abs CO2'!AE30+'CH4'!AE30*PCG!$C$5+N2O!AE30*PCG!$C$6+HFC!AE30+PFC!AE30+'SF6'!AE30</f>
        <v>75.10768102215107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299.0791404233774</v>
      </c>
      <c r="D31" s="33">
        <f t="shared" si="7"/>
        <v>327.74741311528368</v>
      </c>
      <c r="E31" s="33">
        <f t="shared" si="7"/>
        <v>299.11959821290753</v>
      </c>
      <c r="F31" s="33">
        <f t="shared" si="7"/>
        <v>337.61253504413764</v>
      </c>
      <c r="G31" s="33">
        <f t="shared" si="7"/>
        <v>336.02134741951653</v>
      </c>
      <c r="H31" s="33">
        <f t="shared" si="7"/>
        <v>395.06044627413581</v>
      </c>
      <c r="I31" s="33">
        <f t="shared" si="7"/>
        <v>429.82238165261731</v>
      </c>
      <c r="J31" s="33">
        <f t="shared" si="7"/>
        <v>447.58755270242699</v>
      </c>
      <c r="K31" s="33">
        <f t="shared" si="7"/>
        <v>407.97789369199779</v>
      </c>
      <c r="L31" s="33">
        <f t="shared" si="7"/>
        <v>334.10789218817115</v>
      </c>
      <c r="M31" s="33">
        <f t="shared" si="7"/>
        <v>326.44651331287236</v>
      </c>
      <c r="N31" s="33">
        <f t="shared" si="7"/>
        <v>323.11909931723494</v>
      </c>
      <c r="O31" s="33">
        <f t="shared" si="7"/>
        <v>322.63912662768524</v>
      </c>
      <c r="P31" s="33">
        <f t="shared" si="7"/>
        <v>292.35697049932139</v>
      </c>
      <c r="Q31" s="33">
        <f t="shared" si="7"/>
        <v>332.71229210031578</v>
      </c>
      <c r="R31" s="33">
        <f t="shared" si="7"/>
        <v>415.28125864196534</v>
      </c>
      <c r="S31" s="33">
        <f t="shared" si="7"/>
        <v>394.09492070035327</v>
      </c>
      <c r="T31" s="33">
        <f t="shared" si="7"/>
        <v>370.7842561177016</v>
      </c>
      <c r="U31" s="33">
        <f t="shared" si="7"/>
        <v>377.34919405558418</v>
      </c>
      <c r="V31" s="33">
        <f t="shared" si="7"/>
        <v>349.34199493610731</v>
      </c>
      <c r="W31" s="33">
        <f t="shared" si="7"/>
        <v>288.54932812948147</v>
      </c>
      <c r="X31" s="33">
        <f t="shared" si="7"/>
        <v>294.38344118391365</v>
      </c>
      <c r="Y31" s="33">
        <f t="shared" si="7"/>
        <v>305.69531888248105</v>
      </c>
      <c r="Z31" s="33">
        <f t="shared" si="7"/>
        <v>353.97035335776991</v>
      </c>
      <c r="AA31" s="33">
        <f t="shared" si="7"/>
        <v>303.30613416551887</v>
      </c>
      <c r="AB31" s="33">
        <f t="shared" si="7"/>
        <v>344.34176834194375</v>
      </c>
      <c r="AC31" s="33">
        <f t="shared" si="7"/>
        <v>416.37481372666031</v>
      </c>
      <c r="AD31" s="33">
        <f t="shared" si="7"/>
        <v>392.92682891913182</v>
      </c>
      <c r="AE31" s="33">
        <f t="shared" si="7"/>
        <v>409.56527524281512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62.428752516073907</v>
      </c>
      <c r="D32" s="33">
        <f t="shared" si="8"/>
        <v>39.47298626577394</v>
      </c>
      <c r="E32" s="33">
        <f t="shared" si="8"/>
        <v>52.858896815290379</v>
      </c>
      <c r="F32" s="33">
        <f t="shared" si="8"/>
        <v>66.553849866735533</v>
      </c>
      <c r="G32" s="33">
        <f t="shared" si="8"/>
        <v>51.066306583655766</v>
      </c>
      <c r="H32" s="33">
        <f t="shared" si="8"/>
        <v>69.994976132560055</v>
      </c>
      <c r="I32" s="33">
        <f t="shared" si="8"/>
        <v>80.668487243468491</v>
      </c>
      <c r="J32" s="33">
        <f t="shared" si="8"/>
        <v>91.327666536676929</v>
      </c>
      <c r="K32" s="33">
        <f t="shared" si="8"/>
        <v>87.502842055061322</v>
      </c>
      <c r="L32" s="33">
        <f t="shared" si="8"/>
        <v>79.503776459756423</v>
      </c>
      <c r="M32" s="33">
        <f t="shared" si="8"/>
        <v>68.823096325645352</v>
      </c>
      <c r="N32" s="33">
        <f t="shared" si="8"/>
        <v>93.272674295086247</v>
      </c>
      <c r="O32" s="33">
        <f t="shared" si="8"/>
        <v>79.460285889048009</v>
      </c>
      <c r="P32" s="33">
        <f t="shared" si="8"/>
        <v>58.527015247410283</v>
      </c>
      <c r="Q32" s="33">
        <f t="shared" si="8"/>
        <v>72.806709096210795</v>
      </c>
      <c r="R32" s="33">
        <f t="shared" si="8"/>
        <v>99.665016865229077</v>
      </c>
      <c r="S32" s="33">
        <f t="shared" si="8"/>
        <v>91.879687342312494</v>
      </c>
      <c r="T32" s="33">
        <f t="shared" si="8"/>
        <v>97.137835468461972</v>
      </c>
      <c r="U32" s="33">
        <f t="shared" si="8"/>
        <v>119.29673185132</v>
      </c>
      <c r="V32" s="33">
        <f t="shared" si="8"/>
        <v>79.838590305604413</v>
      </c>
      <c r="W32" s="33">
        <f t="shared" si="8"/>
        <v>58.798890235098504</v>
      </c>
      <c r="X32" s="33">
        <f t="shared" si="8"/>
        <v>56.700393242620351</v>
      </c>
      <c r="Y32" s="33">
        <f t="shared" si="8"/>
        <v>79.186315985171433</v>
      </c>
      <c r="Z32" s="33">
        <f t="shared" si="8"/>
        <v>68.194278702147301</v>
      </c>
      <c r="AA32" s="33">
        <f t="shared" si="8"/>
        <v>64.890174966864606</v>
      </c>
      <c r="AB32" s="33">
        <f t="shared" si="8"/>
        <v>107.2406662382249</v>
      </c>
      <c r="AC32" s="33">
        <f t="shared" si="8"/>
        <v>101.33714793648795</v>
      </c>
      <c r="AD32" s="33">
        <f t="shared" si="8"/>
        <v>69.52994402122404</v>
      </c>
      <c r="AE32" s="33">
        <f t="shared" si="8"/>
        <v>93.395476884092176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62.428752516073907</v>
      </c>
      <c r="D34" s="94">
        <f>+'CO2'!D34+'abs CO2'!D34+'CH4'!D34*PCG!$C$5+N2O!D34*PCG!$C$6+HFC!D34+PFC!D34+'SF6'!D34</f>
        <v>39.47298626577394</v>
      </c>
      <c r="E34" s="94">
        <f>+'CO2'!E34+'abs CO2'!E34+'CH4'!E34*PCG!$C$5+N2O!E34*PCG!$C$6+HFC!E34+PFC!E34+'SF6'!E34</f>
        <v>52.858896815290379</v>
      </c>
      <c r="F34" s="94">
        <f>+'CO2'!F34+'abs CO2'!F34+'CH4'!F34*PCG!$C$5+N2O!F34*PCG!$C$6+HFC!F34+PFC!F34+'SF6'!F34</f>
        <v>66.553849866735533</v>
      </c>
      <c r="G34" s="94">
        <f>+'CO2'!G34+'abs CO2'!G34+'CH4'!G34*PCG!$C$5+N2O!G34*PCG!$C$6+HFC!G34+PFC!G34+'SF6'!G34</f>
        <v>51.066306583655766</v>
      </c>
      <c r="H34" s="94">
        <f>+'CO2'!H34+'abs CO2'!H34+'CH4'!H34*PCG!$C$5+N2O!H34*PCG!$C$6+HFC!H34+PFC!H34+'SF6'!H34</f>
        <v>69.994976132560055</v>
      </c>
      <c r="I34" s="94">
        <f>+'CO2'!I34+'abs CO2'!I34+'CH4'!I34*PCG!$C$5+N2O!I34*PCG!$C$6+HFC!I34+PFC!I34+'SF6'!I34</f>
        <v>80.668487243468491</v>
      </c>
      <c r="J34" s="94">
        <f>+'CO2'!J34+'abs CO2'!J34+'CH4'!J34*PCG!$C$5+N2O!J34*PCG!$C$6+HFC!J34+PFC!J34+'SF6'!J34</f>
        <v>91.327666536676929</v>
      </c>
      <c r="K34" s="94">
        <f>+'CO2'!K34+'abs CO2'!K34+'CH4'!K34*PCG!$C$5+N2O!K34*PCG!$C$6+HFC!K34+PFC!K34+'SF6'!K34</f>
        <v>87.502842055061322</v>
      </c>
      <c r="L34" s="94">
        <f>+'CO2'!L34+'abs CO2'!L34+'CH4'!L34*PCG!$C$5+N2O!L34*PCG!$C$6+HFC!L34+PFC!L34+'SF6'!L34</f>
        <v>79.503776459756423</v>
      </c>
      <c r="M34" s="94">
        <f>+'CO2'!M34+'abs CO2'!M34+'CH4'!M34*PCG!$C$5+N2O!M34*PCG!$C$6+HFC!M34+PFC!M34+'SF6'!M34</f>
        <v>68.823096325645352</v>
      </c>
      <c r="N34" s="94">
        <f>+'CO2'!N34+'abs CO2'!N34+'CH4'!N34*PCG!$C$5+N2O!N34*PCG!$C$6+HFC!N34+PFC!N34+'SF6'!N34</f>
        <v>93.272674295086247</v>
      </c>
      <c r="O34" s="94">
        <f>+'CO2'!O34+'abs CO2'!O34+'CH4'!O34*PCG!$C$5+N2O!O34*PCG!$C$6+HFC!O34+PFC!O34+'SF6'!O34</f>
        <v>79.460285889048009</v>
      </c>
      <c r="P34" s="94">
        <f>+'CO2'!P34+'abs CO2'!P34+'CH4'!P34*PCG!$C$5+N2O!P34*PCG!$C$6+HFC!P34+PFC!P34+'SF6'!P34</f>
        <v>58.527015247410283</v>
      </c>
      <c r="Q34" s="94">
        <f>+'CO2'!Q34+'abs CO2'!Q34+'CH4'!Q34*PCG!$C$5+N2O!Q34*PCG!$C$6+HFC!Q34+PFC!Q34+'SF6'!Q34</f>
        <v>72.806709096210795</v>
      </c>
      <c r="R34" s="94">
        <f>+'CO2'!R34+'abs CO2'!R34+'CH4'!R34*PCG!$C$5+N2O!R34*PCG!$C$6+HFC!R34+PFC!R34+'SF6'!R34</f>
        <v>99.665016865229077</v>
      </c>
      <c r="S34" s="94">
        <f>+'CO2'!S34+'abs CO2'!S34+'CH4'!S34*PCG!$C$5+N2O!S34*PCG!$C$6+HFC!S34+PFC!S34+'SF6'!S34</f>
        <v>91.879687342312494</v>
      </c>
      <c r="T34" s="94">
        <f>+'CO2'!T34+'abs CO2'!T34+'CH4'!T34*PCG!$C$5+N2O!T34*PCG!$C$6+HFC!T34+PFC!T34+'SF6'!T34</f>
        <v>97.137835468461972</v>
      </c>
      <c r="U34" s="94">
        <f>+'CO2'!U34+'abs CO2'!U34+'CH4'!U34*PCG!$C$5+N2O!U34*PCG!$C$6+HFC!U34+PFC!U34+'SF6'!U34</f>
        <v>119.29673185132</v>
      </c>
      <c r="V34" s="94">
        <f>+'CO2'!V34+'abs CO2'!V34+'CH4'!V34*PCG!$C$5+N2O!V34*PCG!$C$6+HFC!V34+PFC!V34+'SF6'!V34</f>
        <v>79.838590305604413</v>
      </c>
      <c r="W34" s="94">
        <f>+'CO2'!W34+'abs CO2'!W34+'CH4'!W34*PCG!$C$5+N2O!W34*PCG!$C$6+HFC!W34+PFC!W34+'SF6'!W34</f>
        <v>58.798890235098504</v>
      </c>
      <c r="X34" s="94">
        <f>+'CO2'!X34+'abs CO2'!X34+'CH4'!X34*PCG!$C$5+N2O!X34*PCG!$C$6+HFC!X34+PFC!X34+'SF6'!X34</f>
        <v>56.700393242620351</v>
      </c>
      <c r="Y34" s="94">
        <f>+'CO2'!Y34+'abs CO2'!Y34+'CH4'!Y34*PCG!$C$5+N2O!Y34*PCG!$C$6+HFC!Y34+PFC!Y34+'SF6'!Y34</f>
        <v>79.186315985171433</v>
      </c>
      <c r="Z34" s="94">
        <f>+'CO2'!Z34+'abs CO2'!Z34+'CH4'!Z34*PCG!$C$5+N2O!Z34*PCG!$C$6+HFC!Z34+PFC!Z34+'SF6'!Z34</f>
        <v>68.194278702147301</v>
      </c>
      <c r="AA34" s="94">
        <f>+'CO2'!AA34+'abs CO2'!AA34+'CH4'!AA34*PCG!$C$5+N2O!AA34*PCG!$C$6+HFC!AA34+PFC!AA34+'SF6'!AA34</f>
        <v>64.890174966864606</v>
      </c>
      <c r="AB34" s="94">
        <f>+'CO2'!AB34+'abs CO2'!AB34+'CH4'!AB34*PCG!$C$5+N2O!AB34*PCG!$C$6+HFC!AB34+PFC!AB34+'SF6'!AB34</f>
        <v>107.2406662382249</v>
      </c>
      <c r="AC34" s="94">
        <f>+'CO2'!AC34+'abs CO2'!AC34+'CH4'!AC34*PCG!$C$5+N2O!AC34*PCG!$C$6+HFC!AC34+PFC!AC34+'SF6'!AC34</f>
        <v>101.33714793648795</v>
      </c>
      <c r="AD34" s="94">
        <f>+'CO2'!AD34+'abs CO2'!AD34+'CH4'!AD34*PCG!$C$5+N2O!AD34*PCG!$C$6+HFC!AD34+PFC!AD34+'SF6'!AD34</f>
        <v>69.52994402122404</v>
      </c>
      <c r="AE34" s="94">
        <f>+'CO2'!AE34+'abs CO2'!AE34+'CH4'!AE34*PCG!$C$5+N2O!AE34*PCG!$C$6+HFC!AE34+PFC!AE34+'SF6'!AE34</f>
        <v>93.395476884092176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82.552026941533725</v>
      </c>
      <c r="D35" s="33">
        <f t="shared" si="9"/>
        <v>86.17548070215669</v>
      </c>
      <c r="E35" s="33">
        <f t="shared" si="9"/>
        <v>93.202332231423185</v>
      </c>
      <c r="F35" s="33">
        <f t="shared" si="9"/>
        <v>103.57945573953383</v>
      </c>
      <c r="G35" s="33">
        <f t="shared" si="9"/>
        <v>116.57483588524848</v>
      </c>
      <c r="H35" s="33">
        <f t="shared" si="9"/>
        <v>127.87097547711869</v>
      </c>
      <c r="I35" s="33">
        <f t="shared" si="9"/>
        <v>138.59730407075003</v>
      </c>
      <c r="J35" s="33">
        <f t="shared" si="9"/>
        <v>145.49936440637816</v>
      </c>
      <c r="K35" s="33">
        <f t="shared" si="9"/>
        <v>153.59044437573954</v>
      </c>
      <c r="L35" s="33">
        <f t="shared" si="9"/>
        <v>160.13111418210698</v>
      </c>
      <c r="M35" s="33">
        <f t="shared" si="9"/>
        <v>165.57327288754414</v>
      </c>
      <c r="N35" s="33">
        <f t="shared" si="9"/>
        <v>156.35714607471061</v>
      </c>
      <c r="O35" s="33">
        <f t="shared" si="9"/>
        <v>168.09702341265952</v>
      </c>
      <c r="P35" s="33">
        <f t="shared" si="9"/>
        <v>175.37429253476532</v>
      </c>
      <c r="Q35" s="33">
        <f t="shared" si="9"/>
        <v>184.87938419151234</v>
      </c>
      <c r="R35" s="33">
        <f t="shared" si="9"/>
        <v>195.69563486667272</v>
      </c>
      <c r="S35" s="33">
        <f t="shared" si="9"/>
        <v>196.44194244305584</v>
      </c>
      <c r="T35" s="33">
        <f t="shared" si="9"/>
        <v>183.97959561449514</v>
      </c>
      <c r="U35" s="33">
        <f t="shared" si="9"/>
        <v>178.76015973547669</v>
      </c>
      <c r="V35" s="33">
        <f t="shared" si="9"/>
        <v>190.77052181716547</v>
      </c>
      <c r="W35" s="33">
        <f t="shared" si="9"/>
        <v>195.3808098104376</v>
      </c>
      <c r="X35" s="33">
        <f t="shared" si="9"/>
        <v>201.53589099540127</v>
      </c>
      <c r="Y35" s="33">
        <f t="shared" si="9"/>
        <v>198.19685407457888</v>
      </c>
      <c r="Z35" s="33">
        <f t="shared" si="9"/>
        <v>218.87902835316143</v>
      </c>
      <c r="AA35" s="33">
        <f t="shared" si="9"/>
        <v>204.39866375253888</v>
      </c>
      <c r="AB35" s="33">
        <f t="shared" si="9"/>
        <v>224.41829154834082</v>
      </c>
      <c r="AC35" s="33">
        <f t="shared" si="9"/>
        <v>239.01250452795969</v>
      </c>
      <c r="AD35" s="33">
        <f t="shared" si="9"/>
        <v>246.31870754601351</v>
      </c>
      <c r="AE35" s="33">
        <f t="shared" si="9"/>
        <v>252.64589488142167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24.293250734585929</v>
      </c>
      <c r="D36" s="33">
        <f t="shared" si="10"/>
        <v>25.474562896284791</v>
      </c>
      <c r="E36" s="33">
        <f t="shared" si="10"/>
        <v>27.900775205617212</v>
      </c>
      <c r="F36" s="33">
        <f t="shared" si="10"/>
        <v>30.569325610272678</v>
      </c>
      <c r="G36" s="33">
        <f t="shared" si="10"/>
        <v>34.607808045613901</v>
      </c>
      <c r="H36" s="33">
        <f t="shared" si="10"/>
        <v>37.913980721689732</v>
      </c>
      <c r="I36" s="33">
        <f t="shared" si="10"/>
        <v>40.952201399678856</v>
      </c>
      <c r="J36" s="33">
        <f t="shared" si="10"/>
        <v>42.767525350740769</v>
      </c>
      <c r="K36" s="33">
        <f t="shared" si="10"/>
        <v>44.707313587094845</v>
      </c>
      <c r="L36" s="33">
        <f t="shared" si="10"/>
        <v>47.146811639599456</v>
      </c>
      <c r="M36" s="33">
        <f t="shared" si="10"/>
        <v>47.731818572578334</v>
      </c>
      <c r="N36" s="33">
        <f t="shared" si="10"/>
        <v>43.731777021620829</v>
      </c>
      <c r="O36" s="33">
        <f t="shared" si="10"/>
        <v>45.02380961431011</v>
      </c>
      <c r="P36" s="33">
        <f t="shared" si="10"/>
        <v>42.551069181350584</v>
      </c>
      <c r="Q36" s="33">
        <f t="shared" si="10"/>
        <v>43.640660657306157</v>
      </c>
      <c r="R36" s="33">
        <f t="shared" si="10"/>
        <v>44.753037874146607</v>
      </c>
      <c r="S36" s="33">
        <f t="shared" si="10"/>
        <v>42.389971887885153</v>
      </c>
      <c r="T36" s="33">
        <f t="shared" si="10"/>
        <v>40.67099996246673</v>
      </c>
      <c r="U36" s="33">
        <f t="shared" si="10"/>
        <v>39.94428399372535</v>
      </c>
      <c r="V36" s="33">
        <f t="shared" si="10"/>
        <v>44.587759905384743</v>
      </c>
      <c r="W36" s="33">
        <f t="shared" si="10"/>
        <v>50.032036866976156</v>
      </c>
      <c r="X36" s="33">
        <f t="shared" si="10"/>
        <v>47.977448809925505</v>
      </c>
      <c r="Y36" s="33">
        <f t="shared" si="10"/>
        <v>48.886526946855554</v>
      </c>
      <c r="Z36" s="33">
        <f t="shared" si="10"/>
        <v>55.535927556715443</v>
      </c>
      <c r="AA36" s="33">
        <f t="shared" si="10"/>
        <v>58.227596815997359</v>
      </c>
      <c r="AB36" s="33">
        <f t="shared" si="10"/>
        <v>59.922577411300715</v>
      </c>
      <c r="AC36" s="33">
        <f t="shared" si="10"/>
        <v>65.605872891639422</v>
      </c>
      <c r="AD36" s="33">
        <f t="shared" si="10"/>
        <v>69.486236930963344</v>
      </c>
      <c r="AE36" s="33">
        <f t="shared" si="10"/>
        <v>69.093271074341075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0.14356186308203048</v>
      </c>
      <c r="D37" s="94">
        <f>+'CO2'!D37+'abs CO2'!D37+'CH4'!D37*PCG!$C$5+N2O!D37*PCG!$C$6+HFC!D37+PFC!D37+'SF6'!D37</f>
        <v>0.17597905797152119</v>
      </c>
      <c r="E37" s="94">
        <f>+'CO2'!E37+'abs CO2'!E37+'CH4'!E37*PCG!$C$5+N2O!E37*PCG!$C$6+HFC!E37+PFC!E37+'SF6'!E37</f>
        <v>0.10419812643050598</v>
      </c>
      <c r="F37" s="94">
        <f>+'CO2'!F37+'abs CO2'!F37+'CH4'!F37*PCG!$C$5+N2O!F37*PCG!$C$6+HFC!F37+PFC!F37+'SF6'!F37</f>
        <v>0.13661532131999671</v>
      </c>
      <c r="G37" s="94">
        <f>+'CO2'!G37+'abs CO2'!G37+'CH4'!G37*PCG!$C$5+N2O!G37*PCG!$C$6+HFC!G37+PFC!G37+'SF6'!G37</f>
        <v>0.15977046052677585</v>
      </c>
      <c r="H37" s="94">
        <f>+'CO2'!H37+'abs CO2'!H37+'CH4'!H37*PCG!$C$5+N2O!H37*PCG!$C$6+HFC!H37+PFC!H37+'SF6'!H37</f>
        <v>3.1016660653253054</v>
      </c>
      <c r="I37" s="94">
        <f>+'CO2'!I37+'abs CO2'!I37+'CH4'!I37*PCG!$C$5+N2O!I37*PCG!$C$6+HFC!I37+PFC!I37+'SF6'!I37</f>
        <v>6.2641927983646104</v>
      </c>
      <c r="J37" s="94">
        <f>+'CO2'!J37+'abs CO2'!J37+'CH4'!J37*PCG!$C$5+N2O!J37*PCG!$C$6+HFC!J37+PFC!J37+'SF6'!J37</f>
        <v>9.3733291701677395</v>
      </c>
      <c r="K37" s="94">
        <f>+'CO2'!K37+'abs CO2'!K37+'CH4'!K37*PCG!$C$5+N2O!K37*PCG!$C$6+HFC!K37+PFC!K37+'SF6'!K37</f>
        <v>12.584960004460187</v>
      </c>
      <c r="L37" s="94">
        <f>+'CO2'!L37+'abs CO2'!L37+'CH4'!L37*PCG!$C$5+N2O!L37*PCG!$C$6+HFC!L37+PFC!L37+'SF6'!L37</f>
        <v>15.790963537832761</v>
      </c>
      <c r="M37" s="94">
        <f>+'CO2'!M37+'abs CO2'!M37+'CH4'!M37*PCG!$C$5+N2O!M37*PCG!$C$6+HFC!M37+PFC!M37+'SF6'!M37</f>
        <v>18.501579397323578</v>
      </c>
      <c r="N37" s="94">
        <f>+'CO2'!N37+'abs CO2'!N37+'CH4'!N37*PCG!$C$5+N2O!N37*PCG!$C$6+HFC!N37+PFC!N37+'SF6'!N37</f>
        <v>19.226819081339446</v>
      </c>
      <c r="O37" s="94">
        <f>+'CO2'!O37+'abs CO2'!O37+'CH4'!O37*PCG!$C$5+N2O!O37*PCG!$C$6+HFC!O37+PFC!O37+'SF6'!O37</f>
        <v>22.118703402407331</v>
      </c>
      <c r="P37" s="94">
        <f>+'CO2'!P37+'abs CO2'!P37+'CH4'!P37*PCG!$C$5+N2O!P37*PCG!$C$6+HFC!P37+PFC!P37+'SF6'!P37</f>
        <v>22.983175664464063</v>
      </c>
      <c r="Q37" s="94">
        <f>+'CO2'!Q37+'abs CO2'!Q37+'CH4'!Q37*PCG!$C$5+N2O!Q37*PCG!$C$6+HFC!Q37+PFC!Q37+'SF6'!Q37</f>
        <v>26.080211643314289</v>
      </c>
      <c r="R37" s="94">
        <f>+'CO2'!R37+'abs CO2'!R37+'CH4'!R37*PCG!$C$5+N2O!R37*PCG!$C$6+HFC!R37+PFC!R37+'SF6'!R37</f>
        <v>28.84035696732543</v>
      </c>
      <c r="S37" s="94">
        <f>+'CO2'!S37+'abs CO2'!S37+'CH4'!S37*PCG!$C$5+N2O!S37*PCG!$C$6+HFC!S37+PFC!S37+'SF6'!S37</f>
        <v>29.840597073254969</v>
      </c>
      <c r="T37" s="94">
        <f>+'CO2'!T37+'abs CO2'!T37+'CH4'!T37*PCG!$C$5+N2O!T37*PCG!$C$6+HFC!T37+PFC!T37+'SF6'!T37</f>
        <v>31.199540673438193</v>
      </c>
      <c r="U37" s="94">
        <f>+'CO2'!U37+'abs CO2'!U37+'CH4'!U37*PCG!$C$5+N2O!U37*PCG!$C$6+HFC!U37+PFC!U37+'SF6'!U37</f>
        <v>33.429646996315114</v>
      </c>
      <c r="V37" s="94">
        <f>+'CO2'!V37+'abs CO2'!V37+'CH4'!V37*PCG!$C$5+N2O!V37*PCG!$C$6+HFC!V37+PFC!V37+'SF6'!V37</f>
        <v>38.451332027446185</v>
      </c>
      <c r="W37" s="94">
        <f>+'CO2'!W37+'abs CO2'!W37+'CH4'!W37*PCG!$C$5+N2O!W37*PCG!$C$6+HFC!W37+PFC!W37+'SF6'!W37</f>
        <v>44.204903270674066</v>
      </c>
      <c r="X37" s="94">
        <f>+'CO2'!X37+'abs CO2'!X37+'CH4'!X37*PCG!$C$5+N2O!X37*PCG!$C$6+HFC!X37+PFC!X37+'SF6'!X37</f>
        <v>43.321682449309669</v>
      </c>
      <c r="Y37" s="94">
        <f>+'CO2'!Y37+'abs CO2'!Y37+'CH4'!Y37*PCG!$C$5+N2O!Y37*PCG!$C$6+HFC!Y37+PFC!Y37+'SF6'!Y37</f>
        <v>44.987643784712141</v>
      </c>
      <c r="Z37" s="94">
        <f>+'CO2'!Z37+'abs CO2'!Z37+'CH4'!Z37*PCG!$C$5+N2O!Z37*PCG!$C$6+HFC!Z37+PFC!Z37+'SF6'!Z37</f>
        <v>51.847434718959619</v>
      </c>
      <c r="AA37" s="94">
        <f>+'CO2'!AA37+'abs CO2'!AA37+'CH4'!AA37*PCG!$C$5+N2O!AA37*PCG!$C$6+HFC!AA37+PFC!AA37+'SF6'!AA37</f>
        <v>55.019433919395787</v>
      </c>
      <c r="AB37" s="94">
        <f>+'CO2'!AB37+'abs CO2'!AB37+'CH4'!AB37*PCG!$C$5+N2O!AB37*PCG!$C$6+HFC!AB37+PFC!AB37+'SF6'!AB37</f>
        <v>57.185271717832521</v>
      </c>
      <c r="AC37" s="94">
        <f>+'CO2'!AC37+'abs CO2'!AC37+'CH4'!AC37*PCG!$C$5+N2O!AC37*PCG!$C$6+HFC!AC37+PFC!AC37+'SF6'!AC37</f>
        <v>63.108416841025935</v>
      </c>
      <c r="AD37" s="94">
        <f>+'CO2'!AD37+'abs CO2'!AD37+'CH4'!AD37*PCG!$C$5+N2O!AD37*PCG!$C$6+HFC!AD37+PFC!AD37+'SF6'!AD37</f>
        <v>67.329794551867948</v>
      </c>
      <c r="AE37" s="94">
        <f>+'CO2'!AE37+'abs CO2'!AE37+'CH4'!AE37*PCG!$C$5+N2O!AE37*PCG!$C$6+HFC!AE37+PFC!AE37+'SF6'!AE37</f>
        <v>67.359963357433713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24.149688871503898</v>
      </c>
      <c r="D38" s="94">
        <f>+'CO2'!D38+'abs CO2'!D38+'CH4'!D38*PCG!$C$5+N2O!D38*PCG!$C$6+HFC!D38+PFC!D38+'SF6'!D38</f>
        <v>25.29858383831327</v>
      </c>
      <c r="E38" s="94">
        <f>+'CO2'!E38+'abs CO2'!E38+'CH4'!E38*PCG!$C$5+N2O!E38*PCG!$C$6+HFC!E38+PFC!E38+'SF6'!E38</f>
        <v>27.796577079186704</v>
      </c>
      <c r="F38" s="94">
        <f>+'CO2'!F38+'abs CO2'!F38+'CH4'!F38*PCG!$C$5+N2O!F38*PCG!$C$6+HFC!F38+PFC!F38+'SF6'!F38</f>
        <v>30.432710288952681</v>
      </c>
      <c r="G38" s="94">
        <f>+'CO2'!G38+'abs CO2'!G38+'CH4'!G38*PCG!$C$5+N2O!G38*PCG!$C$6+HFC!G38+PFC!G38+'SF6'!G38</f>
        <v>34.448037585087121</v>
      </c>
      <c r="H38" s="94">
        <f>+'CO2'!H38+'abs CO2'!H38+'CH4'!H38*PCG!$C$5+N2O!H38*PCG!$C$6+HFC!H38+PFC!H38+'SF6'!H38</f>
        <v>34.812314656364428</v>
      </c>
      <c r="I38" s="94">
        <f>+'CO2'!I38+'abs CO2'!I38+'CH4'!I38*PCG!$C$5+N2O!I38*PCG!$C$6+HFC!I38+PFC!I38+'SF6'!I38</f>
        <v>34.688008601314245</v>
      </c>
      <c r="J38" s="94">
        <f>+'CO2'!J38+'abs CO2'!J38+'CH4'!J38*PCG!$C$5+N2O!J38*PCG!$C$6+HFC!J38+PFC!J38+'SF6'!J38</f>
        <v>33.394196180573026</v>
      </c>
      <c r="K38" s="94">
        <f>+'CO2'!K38+'abs CO2'!K38+'CH4'!K38*PCG!$C$5+N2O!K38*PCG!$C$6+HFC!K38+PFC!K38+'SF6'!K38</f>
        <v>32.122353582634659</v>
      </c>
      <c r="L38" s="94">
        <f>+'CO2'!L38+'abs CO2'!L38+'CH4'!L38*PCG!$C$5+N2O!L38*PCG!$C$6+HFC!L38+PFC!L38+'SF6'!L38</f>
        <v>31.355848101766693</v>
      </c>
      <c r="M38" s="94">
        <f>+'CO2'!M38+'abs CO2'!M38+'CH4'!M38*PCG!$C$5+N2O!M38*PCG!$C$6+HFC!M38+PFC!M38+'SF6'!M38</f>
        <v>29.230239175254759</v>
      </c>
      <c r="N38" s="94">
        <f>+'CO2'!N38+'abs CO2'!N38+'CH4'!N38*PCG!$C$5+N2O!N38*PCG!$C$6+HFC!N38+PFC!N38+'SF6'!N38</f>
        <v>24.504957940281379</v>
      </c>
      <c r="O38" s="94">
        <f>+'CO2'!O38+'abs CO2'!O38+'CH4'!O38*PCG!$C$5+N2O!O38*PCG!$C$6+HFC!O38+PFC!O38+'SF6'!O38</f>
        <v>22.905106211902776</v>
      </c>
      <c r="P38" s="94">
        <f>+'CO2'!P38+'abs CO2'!P38+'CH4'!P38*PCG!$C$5+N2O!P38*PCG!$C$6+HFC!P38+PFC!P38+'SF6'!P38</f>
        <v>19.567893516886521</v>
      </c>
      <c r="Q38" s="94">
        <f>+'CO2'!Q38+'abs CO2'!Q38+'CH4'!Q38*PCG!$C$5+N2O!Q38*PCG!$C$6+HFC!Q38+PFC!Q38+'SF6'!Q38</f>
        <v>17.560449013991864</v>
      </c>
      <c r="R38" s="94">
        <f>+'CO2'!R38+'abs CO2'!R38+'CH4'!R38*PCG!$C$5+N2O!R38*PCG!$C$6+HFC!R38+PFC!R38+'SF6'!R38</f>
        <v>15.912680906821178</v>
      </c>
      <c r="S38" s="94">
        <f>+'CO2'!S38+'abs CO2'!S38+'CH4'!S38*PCG!$C$5+N2O!S38*PCG!$C$6+HFC!S38+PFC!S38+'SF6'!S38</f>
        <v>12.549374814630186</v>
      </c>
      <c r="T38" s="94">
        <f>+'CO2'!T38+'abs CO2'!T38+'CH4'!T38*PCG!$C$5+N2O!T38*PCG!$C$6+HFC!T38+PFC!T38+'SF6'!T38</f>
        <v>9.4714592890285392</v>
      </c>
      <c r="U38" s="94">
        <f>+'CO2'!U38+'abs CO2'!U38+'CH4'!U38*PCG!$C$5+N2O!U38*PCG!$C$6+HFC!U38+PFC!U38+'SF6'!U38</f>
        <v>6.5146369974102338</v>
      </c>
      <c r="V38" s="94">
        <f>+'CO2'!V38+'abs CO2'!V38+'CH4'!V38*PCG!$C$5+N2O!V38*PCG!$C$6+HFC!V38+PFC!V38+'SF6'!V38</f>
        <v>6.1364278779385613</v>
      </c>
      <c r="W38" s="94">
        <f>+'CO2'!W38+'abs CO2'!W38+'CH4'!W38*PCG!$C$5+N2O!W38*PCG!$C$6+HFC!W38+PFC!W38+'SF6'!W38</f>
        <v>5.827133596302092</v>
      </c>
      <c r="X38" s="94">
        <f>+'CO2'!X38+'abs CO2'!X38+'CH4'!X38*PCG!$C$5+N2O!X38*PCG!$C$6+HFC!X38+PFC!X38+'SF6'!X38</f>
        <v>4.6557663606158375</v>
      </c>
      <c r="Y38" s="94">
        <f>+'CO2'!Y38+'abs CO2'!Y38+'CH4'!Y38*PCG!$C$5+N2O!Y38*PCG!$C$6+HFC!Y38+PFC!Y38+'SF6'!Y38</f>
        <v>3.8988831621434104</v>
      </c>
      <c r="Z38" s="94">
        <f>+'CO2'!Z38+'abs CO2'!Z38+'CH4'!Z38*PCG!$C$5+N2O!Z38*PCG!$C$6+HFC!Z38+PFC!Z38+'SF6'!Z38</f>
        <v>3.6884928377558253</v>
      </c>
      <c r="AA38" s="94">
        <f>+'CO2'!AA38+'abs CO2'!AA38+'CH4'!AA38*PCG!$C$5+N2O!AA38*PCG!$C$6+HFC!AA38+PFC!AA38+'SF6'!AA38</f>
        <v>3.2081628966015696</v>
      </c>
      <c r="AB38" s="94">
        <f>+'CO2'!AB38+'abs CO2'!AB38+'CH4'!AB38*PCG!$C$5+N2O!AB38*PCG!$C$6+HFC!AB38+PFC!AB38+'SF6'!AB38</f>
        <v>2.7373056934681972</v>
      </c>
      <c r="AC38" s="94">
        <f>+'CO2'!AC38+'abs CO2'!AC38+'CH4'!AC38*PCG!$C$5+N2O!AC38*PCG!$C$6+HFC!AC38+PFC!AC38+'SF6'!AC38</f>
        <v>2.4974560506134811</v>
      </c>
      <c r="AD38" s="94">
        <f>+'CO2'!AD38+'abs CO2'!AD38+'CH4'!AD38*PCG!$C$5+N2O!AD38*PCG!$C$6+HFC!AD38+PFC!AD38+'SF6'!AD38</f>
        <v>2.1564423790953926</v>
      </c>
      <c r="AE38" s="94">
        <f>+'CO2'!AE38+'abs CO2'!AE38+'CH4'!AE38*PCG!$C$5+N2O!AE38*PCG!$C$6+HFC!AE38+PFC!AE38+'SF6'!AE38</f>
        <v>1.7333077169073678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13.540922204104497</v>
      </c>
      <c r="D39" s="33">
        <f t="shared" si="11"/>
        <v>14.186492431505631</v>
      </c>
      <c r="E39" s="33">
        <f t="shared" si="11"/>
        <v>15.593031107983499</v>
      </c>
      <c r="F39" s="33">
        <f t="shared" si="11"/>
        <v>17.07488869234275</v>
      </c>
      <c r="G39" s="33">
        <f t="shared" si="11"/>
        <v>19.339598584867105</v>
      </c>
      <c r="H39" s="33">
        <f t="shared" si="11"/>
        <v>20.938003450390994</v>
      </c>
      <c r="I39" s="33">
        <f t="shared" si="11"/>
        <v>22.403248594853977</v>
      </c>
      <c r="J39" s="33">
        <f t="shared" si="11"/>
        <v>23.231362811409799</v>
      </c>
      <c r="K39" s="33">
        <f t="shared" si="11"/>
        <v>24.154666408502308</v>
      </c>
      <c r="L39" s="33">
        <f t="shared" si="11"/>
        <v>25.49258917483942</v>
      </c>
      <c r="M39" s="33">
        <f t="shared" si="11"/>
        <v>26.017819931641593</v>
      </c>
      <c r="N39" s="33">
        <f t="shared" si="11"/>
        <v>23.934169361266271</v>
      </c>
      <c r="O39" s="33">
        <f t="shared" si="11"/>
        <v>23.839278078085346</v>
      </c>
      <c r="P39" s="33">
        <f t="shared" si="11"/>
        <v>22.702101997106894</v>
      </c>
      <c r="Q39" s="33">
        <f t="shared" si="11"/>
        <v>23.133500036928382</v>
      </c>
      <c r="R39" s="33">
        <f t="shared" si="11"/>
        <v>23.994042700431542</v>
      </c>
      <c r="S39" s="33">
        <f t="shared" si="11"/>
        <v>22.379247832301854</v>
      </c>
      <c r="T39" s="33">
        <f t="shared" si="11"/>
        <v>22.175606292589549</v>
      </c>
      <c r="U39" s="33">
        <f t="shared" si="11"/>
        <v>23.654997638930276</v>
      </c>
      <c r="V39" s="33">
        <f t="shared" si="11"/>
        <v>25.113489876634777</v>
      </c>
      <c r="W39" s="33">
        <f t="shared" si="11"/>
        <v>26.903503497941873</v>
      </c>
      <c r="X39" s="33">
        <f t="shared" si="11"/>
        <v>27.621941249812654</v>
      </c>
      <c r="Y39" s="33">
        <f t="shared" si="11"/>
        <v>28.052926736673168</v>
      </c>
      <c r="Z39" s="33">
        <f t="shared" si="11"/>
        <v>32.924686254104124</v>
      </c>
      <c r="AA39" s="33">
        <f t="shared" si="11"/>
        <v>30.664374400284306</v>
      </c>
      <c r="AB39" s="33">
        <f t="shared" si="11"/>
        <v>32.829767882874187</v>
      </c>
      <c r="AC39" s="33">
        <f t="shared" si="11"/>
        <v>36.151444328201421</v>
      </c>
      <c r="AD39" s="33">
        <f t="shared" si="11"/>
        <v>38.235415080709039</v>
      </c>
      <c r="AE39" s="33">
        <f t="shared" si="11"/>
        <v>40.426035363235798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1.0663752534002465E-15</v>
      </c>
      <c r="H40" s="94">
        <f>+'CO2'!H40+'abs CO2'!H40+'CH4'!H40*PCG!$C$5+N2O!H40*PCG!$C$6+HFC!H40+PFC!H40+'SF6'!H40</f>
        <v>1.3555427367147623</v>
      </c>
      <c r="I40" s="94">
        <f>+'CO2'!I40+'abs CO2'!I40+'CH4'!I40*PCG!$C$5+N2O!I40*PCG!$C$6+HFC!I40+PFC!I40+'SF6'!I40</f>
        <v>2.8481583317928933</v>
      </c>
      <c r="J40" s="94">
        <f>+'CO2'!J40+'abs CO2'!J40+'CH4'!J40*PCG!$C$5+N2O!J40*PCG!$C$6+HFC!J40+PFC!J40+'SF6'!J40</f>
        <v>4.3592842798299856</v>
      </c>
      <c r="K40" s="94">
        <f>+'CO2'!K40+'abs CO2'!K40+'CH4'!K40*PCG!$C$5+N2O!K40*PCG!$C$6+HFC!K40+PFC!K40+'SF6'!K40</f>
        <v>5.9523272390879658</v>
      </c>
      <c r="L40" s="94">
        <f>+'CO2'!L40+'abs CO2'!L40+'CH4'!L40*PCG!$C$5+N2O!L40*PCG!$C$6+HFC!L40+PFC!L40+'SF6'!L40</f>
        <v>7.7081807505469309</v>
      </c>
      <c r="M40" s="94">
        <f>+'CO2'!M40+'abs CO2'!M40+'CH4'!M40*PCG!$C$5+N2O!M40*PCG!$C$6+HFC!M40+PFC!M40+'SF6'!M40</f>
        <v>9.3127070963320122</v>
      </c>
      <c r="N40" s="94">
        <f>+'CO2'!N40+'abs CO2'!N40+'CH4'!N40*PCG!$C$5+N2O!N40*PCG!$C$6+HFC!N40+PFC!N40+'SF6'!N40</f>
        <v>9.8960072877703968</v>
      </c>
      <c r="O40" s="94">
        <f>+'CO2'!O40+'abs CO2'!O40+'CH4'!O40*PCG!$C$5+N2O!O40*PCG!$C$6+HFC!O40+PFC!O40+'SF6'!O40</f>
        <v>11.175111537277827</v>
      </c>
      <c r="P40" s="94">
        <f>+'CO2'!P40+'abs CO2'!P40+'CH4'!P40*PCG!$C$5+N2O!P40*PCG!$C$6+HFC!P40+PFC!P40+'SF6'!P40</f>
        <v>11.922929144853729</v>
      </c>
      <c r="Q40" s="94">
        <f>+'CO2'!Q40+'abs CO2'!Q40+'CH4'!Q40*PCG!$C$5+N2O!Q40*PCG!$C$6+HFC!Q40+PFC!Q40+'SF6'!Q40</f>
        <v>13.493428527628252</v>
      </c>
      <c r="R40" s="94">
        <f>+'CO2'!R40+'abs CO2'!R40+'CH4'!R40*PCG!$C$5+N2O!R40*PCG!$C$6+HFC!R40+PFC!R40+'SF6'!R40</f>
        <v>15.432673845581364</v>
      </c>
      <c r="S40" s="94">
        <f>+'CO2'!S40+'abs CO2'!S40+'CH4'!S40*PCG!$C$5+N2O!S40*PCG!$C$6+HFC!S40+PFC!S40+'SF6'!S40</f>
        <v>15.788672389678133</v>
      </c>
      <c r="T40" s="94">
        <f>+'CO2'!T40+'abs CO2'!T40+'CH4'!T40*PCG!$C$5+N2O!T40*PCG!$C$6+HFC!T40+PFC!T40+'SF6'!T40</f>
        <v>17.073937172474018</v>
      </c>
      <c r="U40" s="94">
        <f>+'CO2'!U40+'abs CO2'!U40+'CH4'!U40*PCG!$C$5+N2O!U40*PCG!$C$6+HFC!U40+PFC!U40+'SF6'!U40</f>
        <v>19.838989022247887</v>
      </c>
      <c r="V40" s="94">
        <f>+'CO2'!V40+'abs CO2'!V40+'CH4'!V40*PCG!$C$5+N2O!V40*PCG!$C$6+HFC!V40+PFC!V40+'SF6'!V40</f>
        <v>21.48476551010188</v>
      </c>
      <c r="W40" s="94">
        <f>+'CO2'!W40+'abs CO2'!W40+'CH4'!W40*PCG!$C$5+N2O!W40*PCG!$C$6+HFC!W40+PFC!W40+'SF6'!W40</f>
        <v>23.381108235454715</v>
      </c>
      <c r="X40" s="94">
        <f>+'CO2'!X40+'abs CO2'!X40+'CH4'!X40*PCG!$C$5+N2O!X40*PCG!$C$6+HFC!X40+PFC!X40+'SF6'!X40</f>
        <v>24.714710273661321</v>
      </c>
      <c r="Y40" s="94">
        <f>+'CO2'!Y40+'abs CO2'!Y40+'CH4'!Y40*PCG!$C$5+N2O!Y40*PCG!$C$6+HFC!Y40+PFC!Y40+'SF6'!Y40</f>
        <v>25.45357568876647</v>
      </c>
      <c r="Z40" s="94">
        <f>+'CO2'!Z40+'abs CO2'!Z40+'CH4'!Z40*PCG!$C$5+N2O!Z40*PCG!$C$6+HFC!Z40+PFC!Z40+'SF6'!Z40</f>
        <v>30.20969878326288</v>
      </c>
      <c r="AA40" s="94">
        <f>+'CO2'!AA40+'abs CO2'!AA40+'CH4'!AA40*PCG!$C$5+N2O!AA40*PCG!$C$6+HFC!AA40+PFC!AA40+'SF6'!AA40</f>
        <v>28.221249939663132</v>
      </c>
      <c r="AB40" s="94">
        <f>+'CO2'!AB40+'abs CO2'!AB40+'CH4'!AB40*PCG!$C$5+N2O!AB40*PCG!$C$6+HFC!AB40+PFC!AB40+'SF6'!AB40</f>
        <v>30.654468393672904</v>
      </c>
      <c r="AC40" s="94">
        <f>+'CO2'!AC40+'abs CO2'!AC40+'CH4'!AC40*PCG!$C$5+N2O!AC40*PCG!$C$6+HFC!AC40+PFC!AC40+'SF6'!AC40</f>
        <v>34.04230970527739</v>
      </c>
      <c r="AD40" s="94">
        <f>+'CO2'!AD40+'abs CO2'!AD40+'CH4'!AD40*PCG!$C$5+N2O!AD40*PCG!$C$6+HFC!AD40+PFC!AD40+'SF6'!AD40</f>
        <v>36.258230132400662</v>
      </c>
      <c r="AE40" s="94">
        <f>+'CO2'!AE40+'abs CO2'!AE40+'CH4'!AE40*PCG!$C$5+N2O!AE40*PCG!$C$6+HFC!AE40+PFC!AE40+'SF6'!AE40</f>
        <v>38.717211835334012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13.540922204104497</v>
      </c>
      <c r="D41" s="94">
        <f>+'CO2'!D41+'abs CO2'!D41+'CH4'!D41*PCG!$C$5+N2O!D41*PCG!$C$6+HFC!D41+PFC!D41+'SF6'!D41</f>
        <v>14.186492431505631</v>
      </c>
      <c r="E41" s="94">
        <f>+'CO2'!E41+'abs CO2'!E41+'CH4'!E41*PCG!$C$5+N2O!E41*PCG!$C$6+HFC!E41+PFC!E41+'SF6'!E41</f>
        <v>15.593031107983499</v>
      </c>
      <c r="F41" s="94">
        <f>+'CO2'!F41+'abs CO2'!F41+'CH4'!F41*PCG!$C$5+N2O!F41*PCG!$C$6+HFC!F41+PFC!F41+'SF6'!F41</f>
        <v>17.07488869234275</v>
      </c>
      <c r="G41" s="94">
        <f>+'CO2'!G41+'abs CO2'!G41+'CH4'!G41*PCG!$C$5+N2O!G41*PCG!$C$6+HFC!G41+PFC!G41+'SF6'!G41</f>
        <v>19.339598584867105</v>
      </c>
      <c r="H41" s="94">
        <f>+'CO2'!H41+'abs CO2'!H41+'CH4'!H41*PCG!$C$5+N2O!H41*PCG!$C$6+HFC!H41+PFC!H41+'SF6'!H41</f>
        <v>19.58246071367623</v>
      </c>
      <c r="I41" s="94">
        <f>+'CO2'!I41+'abs CO2'!I41+'CH4'!I41*PCG!$C$5+N2O!I41*PCG!$C$6+HFC!I41+PFC!I41+'SF6'!I41</f>
        <v>19.555090263061082</v>
      </c>
      <c r="J41" s="94">
        <f>+'CO2'!J41+'abs CO2'!J41+'CH4'!J41*PCG!$C$5+N2O!J41*PCG!$C$6+HFC!J41+PFC!J41+'SF6'!J41</f>
        <v>18.872078531579813</v>
      </c>
      <c r="K41" s="94">
        <f>+'CO2'!K41+'abs CO2'!K41+'CH4'!K41*PCG!$C$5+N2O!K41*PCG!$C$6+HFC!K41+PFC!K41+'SF6'!K41</f>
        <v>18.202339169414341</v>
      </c>
      <c r="L41" s="94">
        <f>+'CO2'!L41+'abs CO2'!L41+'CH4'!L41*PCG!$C$5+N2O!L41*PCG!$C$6+HFC!L41+PFC!L41+'SF6'!L41</f>
        <v>17.78440842429249</v>
      </c>
      <c r="M41" s="94">
        <f>+'CO2'!M41+'abs CO2'!M41+'CH4'!M41*PCG!$C$5+N2O!M41*PCG!$C$6+HFC!M41+PFC!M41+'SF6'!M41</f>
        <v>16.705112835309581</v>
      </c>
      <c r="N41" s="94">
        <f>+'CO2'!N41+'abs CO2'!N41+'CH4'!N41*PCG!$C$5+N2O!N41*PCG!$C$6+HFC!N41+PFC!N41+'SF6'!N41</f>
        <v>14.038162073495874</v>
      </c>
      <c r="O41" s="94">
        <f>+'CO2'!O41+'abs CO2'!O41+'CH4'!O41*PCG!$C$5+N2O!O41*PCG!$C$6+HFC!O41+PFC!O41+'SF6'!O41</f>
        <v>12.664166540807519</v>
      </c>
      <c r="P41" s="94">
        <f>+'CO2'!P41+'abs CO2'!P41+'CH4'!P41*PCG!$C$5+N2O!P41*PCG!$C$6+HFC!P41+PFC!P41+'SF6'!P41</f>
        <v>10.779172852253167</v>
      </c>
      <c r="Q41" s="94">
        <f>+'CO2'!Q41+'abs CO2'!Q41+'CH4'!Q41*PCG!$C$5+N2O!Q41*PCG!$C$6+HFC!Q41+PFC!Q41+'SF6'!Q41</f>
        <v>9.6400715093001299</v>
      </c>
      <c r="R41" s="94">
        <f>+'CO2'!R41+'abs CO2'!R41+'CH4'!R41*PCG!$C$5+N2O!R41*PCG!$C$6+HFC!R41+PFC!R41+'SF6'!R41</f>
        <v>8.5613688548501798</v>
      </c>
      <c r="S41" s="94">
        <f>+'CO2'!S41+'abs CO2'!S41+'CH4'!S41*PCG!$C$5+N2O!S41*PCG!$C$6+HFC!S41+PFC!S41+'SF6'!S41</f>
        <v>6.5905754426237193</v>
      </c>
      <c r="T41" s="94">
        <f>+'CO2'!T41+'abs CO2'!T41+'CH4'!T41*PCG!$C$5+N2O!T41*PCG!$C$6+HFC!T41+PFC!T41+'SF6'!T41</f>
        <v>5.1016691201155293</v>
      </c>
      <c r="U41" s="94">
        <f>+'CO2'!U41+'abs CO2'!U41+'CH4'!U41*PCG!$C$5+N2O!U41*PCG!$C$6+HFC!U41+PFC!U41+'SF6'!U41</f>
        <v>3.8160086166823897</v>
      </c>
      <c r="V41" s="94">
        <f>+'CO2'!V41+'abs CO2'!V41+'CH4'!V41*PCG!$C$5+N2O!V41*PCG!$C$6+HFC!V41+PFC!V41+'SF6'!V41</f>
        <v>3.6287243665328957</v>
      </c>
      <c r="W41" s="94">
        <f>+'CO2'!W41+'abs CO2'!W41+'CH4'!W41*PCG!$C$5+N2O!W41*PCG!$C$6+HFC!W41+PFC!W41+'SF6'!W41</f>
        <v>3.5223952624871577</v>
      </c>
      <c r="X41" s="94">
        <f>+'CO2'!X41+'abs CO2'!X41+'CH4'!X41*PCG!$C$5+N2O!X41*PCG!$C$6+HFC!X41+PFC!X41+'SF6'!X41</f>
        <v>2.9072309761513315</v>
      </c>
      <c r="Y41" s="94">
        <f>+'CO2'!Y41+'abs CO2'!Y41+'CH4'!Y41*PCG!$C$5+N2O!Y41*PCG!$C$6+HFC!Y41+PFC!Y41+'SF6'!Y41</f>
        <v>2.5993510479066968</v>
      </c>
      <c r="Z41" s="94">
        <f>+'CO2'!Z41+'abs CO2'!Z41+'CH4'!Z41*PCG!$C$5+N2O!Z41*PCG!$C$6+HFC!Z41+PFC!Z41+'SF6'!Z41</f>
        <v>2.7149874708412414</v>
      </c>
      <c r="AA41" s="94">
        <f>+'CO2'!AA41+'abs CO2'!AA41+'CH4'!AA41*PCG!$C$5+N2O!AA41*PCG!$C$6+HFC!AA41+PFC!AA41+'SF6'!AA41</f>
        <v>2.4431244606211742</v>
      </c>
      <c r="AB41" s="94">
        <f>+'CO2'!AB41+'abs CO2'!AB41+'CH4'!AB41*PCG!$C$5+N2O!AB41*PCG!$C$6+HFC!AB41+PFC!AB41+'SF6'!AB41</f>
        <v>2.1752994892012847</v>
      </c>
      <c r="AC41" s="94">
        <f>+'CO2'!AC41+'abs CO2'!AC41+'CH4'!AC41*PCG!$C$5+N2O!AC41*PCG!$C$6+HFC!AC41+PFC!AC41+'SF6'!AC41</f>
        <v>2.1091346229240311</v>
      </c>
      <c r="AD41" s="94">
        <f>+'CO2'!AD41+'abs CO2'!AD41+'CH4'!AD41*PCG!$C$5+N2O!AD41*PCG!$C$6+HFC!AD41+PFC!AD41+'SF6'!AD41</f>
        <v>1.9771849483083757</v>
      </c>
      <c r="AE41" s="94">
        <f>+'CO2'!AE41+'abs CO2'!AE41+'CH4'!AE41*PCG!$C$5+N2O!AE41*PCG!$C$6+HFC!AE41+PFC!AE41+'SF6'!AE41</f>
        <v>1.7088235279017872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44.559474687040257</v>
      </c>
      <c r="D42" s="94">
        <f>+'CO2'!D42+'abs CO2'!D42+'CH4'!D42*PCG!$C$5+N2O!D42*PCG!$C$6+HFC!D42+PFC!D42+'SF6'!D42</f>
        <v>46.355245103808137</v>
      </c>
      <c r="E42" s="94">
        <f>+'CO2'!E42+'abs CO2'!E42+'CH4'!E42*PCG!$C$5+N2O!E42*PCG!$C$6+HFC!E42+PFC!E42+'SF6'!E42</f>
        <v>49.537796631958415</v>
      </c>
      <c r="F42" s="94">
        <f>+'CO2'!F42+'abs CO2'!F42+'CH4'!F42*PCG!$C$5+N2O!F42*PCG!$C$6+HFC!F42+PFC!F42+'SF6'!F42</f>
        <v>55.759676071552491</v>
      </c>
      <c r="G42" s="94">
        <f>+'CO2'!G42+'abs CO2'!G42+'CH4'!G42*PCG!$C$5+N2O!G42*PCG!$C$6+HFC!G42+PFC!G42+'SF6'!G42</f>
        <v>62.434864295554505</v>
      </c>
      <c r="H42" s="94">
        <f>+'CO2'!H42+'abs CO2'!H42+'CH4'!H42*PCG!$C$5+N2O!H42*PCG!$C$6+HFC!H42+PFC!H42+'SF6'!H42</f>
        <v>68.831051782806483</v>
      </c>
      <c r="I42" s="94">
        <f>+'CO2'!I42+'abs CO2'!I42+'CH4'!I42*PCG!$C$5+N2O!I42*PCG!$C$6+HFC!I42+PFC!I42+'SF6'!I42</f>
        <v>75.060128717310008</v>
      </c>
      <c r="J42" s="94">
        <f>+'CO2'!J42+'abs CO2'!J42+'CH4'!J42*PCG!$C$5+N2O!J42*PCG!$C$6+HFC!J42+PFC!J42+'SF6'!J42</f>
        <v>79.329705993554938</v>
      </c>
      <c r="K42" s="94">
        <f>+'CO2'!K42+'abs CO2'!K42+'CH4'!K42*PCG!$C$5+N2O!K42*PCG!$C$6+HFC!K42+PFC!K42+'SF6'!K42</f>
        <v>84.567798307774339</v>
      </c>
      <c r="L42" s="94">
        <f>+'CO2'!L42+'abs CO2'!L42+'CH4'!L42*PCG!$C$5+N2O!L42*PCG!$C$6+HFC!L42+PFC!L42+'SF6'!L42</f>
        <v>87.338499184178218</v>
      </c>
      <c r="M42" s="94">
        <f>+'CO2'!M42+'abs CO2'!M42+'CH4'!M42*PCG!$C$5+N2O!M42*PCG!$C$6+HFC!M42+PFC!M42+'SF6'!M42</f>
        <v>91.693866987485947</v>
      </c>
      <c r="N42" s="94">
        <f>+'CO2'!N42+'abs CO2'!N42+'CH4'!N42*PCG!$C$5+N2O!N42*PCG!$C$6+HFC!N42+PFC!N42+'SF6'!N42</f>
        <v>88.582748926957535</v>
      </c>
      <c r="O42" s="94">
        <f>+'CO2'!O42+'abs CO2'!O42+'CH4'!O42*PCG!$C$5+N2O!O42*PCG!$C$6+HFC!O42+PFC!O42+'SF6'!O42</f>
        <v>99.130061712483553</v>
      </c>
      <c r="P42" s="94">
        <f>+'CO2'!P42+'abs CO2'!P42+'CH4'!P42*PCG!$C$5+N2O!P42*PCG!$C$6+HFC!P42+PFC!P42+'SF6'!P42</f>
        <v>110.03410261878891</v>
      </c>
      <c r="Q42" s="94">
        <f>+'CO2'!Q42+'abs CO2'!Q42+'CH4'!Q42*PCG!$C$5+N2O!Q42*PCG!$C$6+HFC!Q42+PFC!Q42+'SF6'!Q42</f>
        <v>118.03215737830376</v>
      </c>
      <c r="R42" s="94">
        <f>+'CO2'!R42+'abs CO2'!R42+'CH4'!R42*PCG!$C$5+N2O!R42*PCG!$C$6+HFC!R42+PFC!R42+'SF6'!R42</f>
        <v>126.86549077733892</v>
      </c>
      <c r="S42" s="94">
        <f>+'CO2'!S42+'abs CO2'!S42+'CH4'!S42*PCG!$C$5+N2O!S42*PCG!$C$6+HFC!S42+PFC!S42+'SF6'!S42</f>
        <v>131.61918384070526</v>
      </c>
      <c r="T42" s="94">
        <f>+'CO2'!T42+'abs CO2'!T42+'CH4'!T42*PCG!$C$5+N2O!T42*PCG!$C$6+HFC!T42+PFC!T42+'SF6'!T42</f>
        <v>121.03735561832428</v>
      </c>
      <c r="U42" s="94">
        <f>+'CO2'!U42+'abs CO2'!U42+'CH4'!U42*PCG!$C$5+N2O!U42*PCG!$C$6+HFC!U42+PFC!U42+'SF6'!U42</f>
        <v>115.05110089620568</v>
      </c>
      <c r="V42" s="94">
        <f>+'CO2'!V42+'abs CO2'!V42+'CH4'!V42*PCG!$C$5+N2O!V42*PCG!$C$6+HFC!V42+PFC!V42+'SF6'!V42</f>
        <v>120.91992341057242</v>
      </c>
      <c r="W42" s="94">
        <f>+'CO2'!W42+'abs CO2'!W42+'CH4'!W42*PCG!$C$5+N2O!W42*PCG!$C$6+HFC!W42+PFC!W42+'SF6'!W42</f>
        <v>118.27576543537427</v>
      </c>
      <c r="X42" s="94">
        <f>+'CO2'!X42+'abs CO2'!X42+'CH4'!X42*PCG!$C$5+N2O!X42*PCG!$C$6+HFC!X42+PFC!X42+'SF6'!X42</f>
        <v>125.75820508004948</v>
      </c>
      <c r="Y42" s="94">
        <f>+'CO2'!Y42+'abs CO2'!Y42+'CH4'!Y42*PCG!$C$5+N2O!Y42*PCG!$C$6+HFC!Y42+PFC!Y42+'SF6'!Y42</f>
        <v>121.05589155389491</v>
      </c>
      <c r="Z42" s="94">
        <f>+'CO2'!Z42+'abs CO2'!Z42+'CH4'!Z42*PCG!$C$5+N2O!Z42*PCG!$C$6+HFC!Z42+PFC!Z42+'SF6'!Z42</f>
        <v>130.15105594052122</v>
      </c>
      <c r="AA42" s="94">
        <f>+'CO2'!AA42+'abs CO2'!AA42+'CH4'!AA42*PCG!$C$5+N2O!AA42*PCG!$C$6+HFC!AA42+PFC!AA42+'SF6'!AA42</f>
        <v>115.17846283897515</v>
      </c>
      <c r="AB42" s="94">
        <f>+'CO2'!AB42+'abs CO2'!AB42+'CH4'!AB42*PCG!$C$5+N2O!AB42*PCG!$C$6+HFC!AB42+PFC!AB42+'SF6'!AB42</f>
        <v>131.31363554548929</v>
      </c>
      <c r="AC42" s="94">
        <f>+'CO2'!AC42+'abs CO2'!AC42+'CH4'!AC42*PCG!$C$5+N2O!AC42*PCG!$C$6+HFC!AC42+PFC!AC42+'SF6'!AC42</f>
        <v>136.82774877854553</v>
      </c>
      <c r="AD42" s="94">
        <f>+'CO2'!AD42+'abs CO2'!AD42+'CH4'!AD42*PCG!$C$5+N2O!AD42*PCG!$C$6+HFC!AD42+PFC!AD42+'SF6'!AD42</f>
        <v>138.05038569044027</v>
      </c>
      <c r="AE42" s="94">
        <f>+'CO2'!AE42+'abs CO2'!AE42+'CH4'!AE42*PCG!$C$5+N2O!AE42*PCG!$C$6+HFC!AE42+PFC!AE42+'SF6'!AE42</f>
        <v>142.55520055030576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0.15837931580303749</v>
      </c>
      <c r="D43" s="94">
        <f>+'CO2'!D43+'abs CO2'!D43+'CH4'!D43*PCG!$C$5+N2O!D43*PCG!$C$6+HFC!D43+PFC!D43+'SF6'!D43</f>
        <v>0.15918027055814418</v>
      </c>
      <c r="E43" s="94">
        <f>+'CO2'!E43+'abs CO2'!E43+'CH4'!E43*PCG!$C$5+N2O!E43*PCG!$C$6+HFC!E43+PFC!E43+'SF6'!E43</f>
        <v>0.17072928586404876</v>
      </c>
      <c r="F43" s="94">
        <f>+'CO2'!F43+'abs CO2'!F43+'CH4'!F43*PCG!$C$5+N2O!F43*PCG!$C$6+HFC!F43+PFC!F43+'SF6'!F43</f>
        <v>0.17556536536591102</v>
      </c>
      <c r="G43" s="94">
        <f>+'CO2'!G43+'abs CO2'!G43+'CH4'!G43*PCG!$C$5+N2O!G43*PCG!$C$6+HFC!G43+PFC!G43+'SF6'!G43</f>
        <v>0.19256495921295896</v>
      </c>
      <c r="H43" s="94">
        <f>+'CO2'!H43+'abs CO2'!H43+'CH4'!H43*PCG!$C$5+N2O!H43*PCG!$C$6+HFC!H43+PFC!H43+'SF6'!H43</f>
        <v>0.18793952223148314</v>
      </c>
      <c r="I43" s="94">
        <f>+'CO2'!I43+'abs CO2'!I43+'CH4'!I43*PCG!$C$5+N2O!I43*PCG!$C$6+HFC!I43+PFC!I43+'SF6'!I43</f>
        <v>0.18172535890717589</v>
      </c>
      <c r="J43" s="94">
        <f>+'CO2'!J43+'abs CO2'!J43+'CH4'!J43*PCG!$C$5+N2O!J43*PCG!$C$6+HFC!J43+PFC!J43+'SF6'!J43</f>
        <v>0.17077025067266921</v>
      </c>
      <c r="K43" s="94">
        <f>+'CO2'!K43+'abs CO2'!K43+'CH4'!K43*PCG!$C$5+N2O!K43*PCG!$C$6+HFC!K43+PFC!K43+'SF6'!K43</f>
        <v>0.16066607236802868</v>
      </c>
      <c r="L43" s="94">
        <f>+'CO2'!L43+'abs CO2'!L43+'CH4'!L43*PCG!$C$5+N2O!L43*PCG!$C$6+HFC!L43+PFC!L43+'SF6'!L43</f>
        <v>0.15321418348990021</v>
      </c>
      <c r="M43" s="94">
        <f>+'CO2'!M43+'abs CO2'!M43+'CH4'!M43*PCG!$C$5+N2O!M43*PCG!$C$6+HFC!M43+PFC!M43+'SF6'!M43</f>
        <v>0.12976739583826502</v>
      </c>
      <c r="N43" s="94">
        <f>+'CO2'!N43+'abs CO2'!N43+'CH4'!N43*PCG!$C$5+N2O!N43*PCG!$C$6+HFC!N43+PFC!N43+'SF6'!N43</f>
        <v>0.10845076486599185</v>
      </c>
      <c r="O43" s="94">
        <f>+'CO2'!O43+'abs CO2'!O43+'CH4'!O43*PCG!$C$5+N2O!O43*PCG!$C$6+HFC!O43+PFC!O43+'SF6'!O43</f>
        <v>0.10387400778052996</v>
      </c>
      <c r="P43" s="94">
        <f>+'CO2'!P43+'abs CO2'!P43+'CH4'!P43*PCG!$C$5+N2O!P43*PCG!$C$6+HFC!P43+PFC!P43+'SF6'!P43</f>
        <v>8.7018737518952963E-2</v>
      </c>
      <c r="Q43" s="94">
        <f>+'CO2'!Q43+'abs CO2'!Q43+'CH4'!Q43*PCG!$C$5+N2O!Q43*PCG!$C$6+HFC!Q43+PFC!Q43+'SF6'!Q43</f>
        <v>7.3066118974038641E-2</v>
      </c>
      <c r="R43" s="94">
        <f>+'CO2'!R43+'abs CO2'!R43+'CH4'!R43*PCG!$C$5+N2O!R43*PCG!$C$6+HFC!R43+PFC!R43+'SF6'!R43</f>
        <v>8.3063514755639764E-2</v>
      </c>
      <c r="S43" s="94">
        <f>+'CO2'!S43+'abs CO2'!S43+'CH4'!S43*PCG!$C$5+N2O!S43*PCG!$C$6+HFC!S43+PFC!S43+'SF6'!S43</f>
        <v>5.3538882163557233E-2</v>
      </c>
      <c r="T43" s="94">
        <f>+'CO2'!T43+'abs CO2'!T43+'CH4'!T43*PCG!$C$5+N2O!T43*PCG!$C$6+HFC!T43+PFC!T43+'SF6'!T43</f>
        <v>9.5633741114554957E-2</v>
      </c>
      <c r="U43" s="94">
        <f>+'CO2'!U43+'abs CO2'!U43+'CH4'!U43*PCG!$C$5+N2O!U43*PCG!$C$6+HFC!U43+PFC!U43+'SF6'!U43</f>
        <v>0.10977720661537428</v>
      </c>
      <c r="V43" s="94">
        <f>+'CO2'!V43+'abs CO2'!V43+'CH4'!V43*PCG!$C$5+N2O!V43*PCG!$C$6+HFC!V43+PFC!V43+'SF6'!V43</f>
        <v>0.14934862457355647</v>
      </c>
      <c r="W43" s="94">
        <f>+'CO2'!W43+'abs CO2'!W43+'CH4'!W43*PCG!$C$5+N2O!W43*PCG!$C$6+HFC!W43+PFC!W43+'SF6'!W43</f>
        <v>0.16950401014532823</v>
      </c>
      <c r="X43" s="94">
        <f>+'CO2'!X43+'abs CO2'!X43+'CH4'!X43*PCG!$C$5+N2O!X43*PCG!$C$6+HFC!X43+PFC!X43+'SF6'!X43</f>
        <v>0.17829585561362996</v>
      </c>
      <c r="Y43" s="94">
        <f>+'CO2'!Y43+'abs CO2'!Y43+'CH4'!Y43*PCG!$C$5+N2O!Y43*PCG!$C$6+HFC!Y43+PFC!Y43+'SF6'!Y43</f>
        <v>0.20150883715523413</v>
      </c>
      <c r="Z43" s="94">
        <f>+'CO2'!Z43+'abs CO2'!Z43+'CH4'!Z43*PCG!$C$5+N2O!Z43*PCG!$C$6+HFC!Z43+PFC!Z43+'SF6'!Z43</f>
        <v>0.26735860182061871</v>
      </c>
      <c r="AA43" s="94">
        <f>+'CO2'!AA43+'abs CO2'!AA43+'CH4'!AA43*PCG!$C$5+N2O!AA43*PCG!$C$6+HFC!AA43+PFC!AA43+'SF6'!AA43</f>
        <v>0.32822969728205631</v>
      </c>
      <c r="AB43" s="94">
        <f>+'CO2'!AB43+'abs CO2'!AB43+'CH4'!AB43*PCG!$C$5+N2O!AB43*PCG!$C$6+HFC!AB43+PFC!AB43+'SF6'!AB43</f>
        <v>0.35231070867663627</v>
      </c>
      <c r="AC43" s="94">
        <f>+'CO2'!AC43+'abs CO2'!AC43+'CH4'!AC43*PCG!$C$5+N2O!AC43*PCG!$C$6+HFC!AC43+PFC!AC43+'SF6'!AC43</f>
        <v>0.42743852957333639</v>
      </c>
      <c r="AD43" s="94">
        <f>+'CO2'!AD43+'abs CO2'!AD43+'CH4'!AD43*PCG!$C$5+N2O!AD43*PCG!$C$6+HFC!AD43+PFC!AD43+'SF6'!AD43</f>
        <v>0.54666984390087203</v>
      </c>
      <c r="AE43" s="94">
        <f>+'CO2'!AE43+'abs CO2'!AE43+'CH4'!AE43*PCG!$C$5+N2O!AE43*PCG!$C$6+HFC!AE43+PFC!AE43+'SF6'!AE43</f>
        <v>0.57138789353906216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143.85563704206712</v>
      </c>
      <c r="D47" s="33">
        <f t="shared" si="12"/>
        <v>191.01069292461688</v>
      </c>
      <c r="E47" s="33">
        <f t="shared" si="12"/>
        <v>140.41445931100893</v>
      </c>
      <c r="F47" s="33">
        <f t="shared" si="12"/>
        <v>153.26466735612783</v>
      </c>
      <c r="G47" s="33">
        <f t="shared" si="12"/>
        <v>151.72738648099144</v>
      </c>
      <c r="H47" s="33">
        <f t="shared" si="12"/>
        <v>178.64080295917387</v>
      </c>
      <c r="I47" s="33">
        <f t="shared" si="12"/>
        <v>190.12807673507467</v>
      </c>
      <c r="J47" s="33">
        <f t="shared" si="12"/>
        <v>188.95993067143161</v>
      </c>
      <c r="K47" s="33">
        <f t="shared" si="12"/>
        <v>143.58270883597166</v>
      </c>
      <c r="L47" s="33">
        <f t="shared" si="12"/>
        <v>68.855868050876879</v>
      </c>
      <c r="M47" s="33">
        <f t="shared" si="12"/>
        <v>65.026199574451439</v>
      </c>
      <c r="N47" s="33">
        <f t="shared" si="12"/>
        <v>47.660215575147092</v>
      </c>
      <c r="O47" s="33">
        <f t="shared" si="12"/>
        <v>50.664623247020323</v>
      </c>
      <c r="P47" s="33">
        <f t="shared" si="12"/>
        <v>36.836540183628138</v>
      </c>
      <c r="Q47" s="33">
        <f t="shared" si="12"/>
        <v>53.941091896700705</v>
      </c>
      <c r="R47" s="33">
        <f t="shared" si="12"/>
        <v>97.582750988466486</v>
      </c>
      <c r="S47" s="33">
        <f t="shared" si="12"/>
        <v>86.997827711535052</v>
      </c>
      <c r="T47" s="33">
        <f t="shared" si="12"/>
        <v>74.163741046614575</v>
      </c>
      <c r="U47" s="33">
        <f t="shared" si="12"/>
        <v>64.228156024838654</v>
      </c>
      <c r="V47" s="33">
        <f t="shared" si="12"/>
        <v>63.058132595389488</v>
      </c>
      <c r="W47" s="33">
        <f t="shared" si="12"/>
        <v>19.452538538003015</v>
      </c>
      <c r="X47" s="33">
        <f t="shared" si="12"/>
        <v>22.640718530727863</v>
      </c>
      <c r="Y47" s="33">
        <f t="shared" si="12"/>
        <v>16.748826351627681</v>
      </c>
      <c r="Z47" s="33">
        <f t="shared" si="12"/>
        <v>54.07826457635344</v>
      </c>
      <c r="AA47" s="33">
        <f t="shared" si="12"/>
        <v>22.60244524539544</v>
      </c>
      <c r="AB47" s="33">
        <f t="shared" si="12"/>
        <v>2.358220742866326</v>
      </c>
      <c r="AC47" s="33">
        <f t="shared" si="12"/>
        <v>65.583057990675741</v>
      </c>
      <c r="AD47" s="33">
        <f t="shared" si="12"/>
        <v>66.856968125963263</v>
      </c>
      <c r="AE47" s="33">
        <f t="shared" si="12"/>
        <v>53.687281085844788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143.85563704206712</v>
      </c>
      <c r="D49" s="94">
        <f>+'CO2'!D49+'abs CO2'!D49+'CH4'!D49*PCG!$C$5+N2O!D49*PCG!$C$6+HFC!D49+PFC!D49+'SF6'!D49</f>
        <v>191.01069292461688</v>
      </c>
      <c r="E49" s="94">
        <f>+'CO2'!E49+'abs CO2'!E49+'CH4'!E49*PCG!$C$5+N2O!E49*PCG!$C$6+HFC!E49+PFC!E49+'SF6'!E49</f>
        <v>140.41445931100893</v>
      </c>
      <c r="F49" s="94">
        <f>+'CO2'!F49+'abs CO2'!F49+'CH4'!F49*PCG!$C$5+N2O!F49*PCG!$C$6+HFC!F49+PFC!F49+'SF6'!F49</f>
        <v>153.26466735612783</v>
      </c>
      <c r="G49" s="94">
        <f>+'CO2'!G49+'abs CO2'!G49+'CH4'!G49*PCG!$C$5+N2O!G49*PCG!$C$6+HFC!G49+PFC!G49+'SF6'!G49</f>
        <v>151.72738648099144</v>
      </c>
      <c r="H49" s="94">
        <f>+'CO2'!H49+'abs CO2'!H49+'CH4'!H49*PCG!$C$5+N2O!H49*PCG!$C$6+HFC!H49+PFC!H49+'SF6'!H49</f>
        <v>178.64080295917387</v>
      </c>
      <c r="I49" s="94">
        <f>+'CO2'!I49+'abs CO2'!I49+'CH4'!I49*PCG!$C$5+N2O!I49*PCG!$C$6+HFC!I49+PFC!I49+'SF6'!I49</f>
        <v>190.12807673507467</v>
      </c>
      <c r="J49" s="94">
        <f>+'CO2'!J49+'abs CO2'!J49+'CH4'!J49*PCG!$C$5+N2O!J49*PCG!$C$6+HFC!J49+PFC!J49+'SF6'!J49</f>
        <v>188.95993067143161</v>
      </c>
      <c r="K49" s="94">
        <f>+'CO2'!K49+'abs CO2'!K49+'CH4'!K49*PCG!$C$5+N2O!K49*PCG!$C$6+HFC!K49+PFC!K49+'SF6'!K49</f>
        <v>143.58270883597166</v>
      </c>
      <c r="L49" s="94">
        <f>+'CO2'!L49+'abs CO2'!L49+'CH4'!L49*PCG!$C$5+N2O!L49*PCG!$C$6+HFC!L49+PFC!L49+'SF6'!L49</f>
        <v>68.855868050876879</v>
      </c>
      <c r="M49" s="94">
        <f>+'CO2'!M49+'abs CO2'!M49+'CH4'!M49*PCG!$C$5+N2O!M49*PCG!$C$6+HFC!M49+PFC!M49+'SF6'!M49</f>
        <v>65.026199574451439</v>
      </c>
      <c r="N49" s="94">
        <f>+'CO2'!N49+'abs CO2'!N49+'CH4'!N49*PCG!$C$5+N2O!N49*PCG!$C$6+HFC!N49+PFC!N49+'SF6'!N49</f>
        <v>47.660215575147092</v>
      </c>
      <c r="O49" s="94">
        <f>+'CO2'!O49+'abs CO2'!O49+'CH4'!O49*PCG!$C$5+N2O!O49*PCG!$C$6+HFC!O49+PFC!O49+'SF6'!O49</f>
        <v>50.664623247020323</v>
      </c>
      <c r="P49" s="94">
        <f>+'CO2'!P49+'abs CO2'!P49+'CH4'!P49*PCG!$C$5+N2O!P49*PCG!$C$6+HFC!P49+PFC!P49+'SF6'!P49</f>
        <v>36.836540183628138</v>
      </c>
      <c r="Q49" s="94">
        <f>+'CO2'!Q49+'abs CO2'!Q49+'CH4'!Q49*PCG!$C$5+N2O!Q49*PCG!$C$6+HFC!Q49+PFC!Q49+'SF6'!Q49</f>
        <v>53.941091896700705</v>
      </c>
      <c r="R49" s="94">
        <f>+'CO2'!R49+'abs CO2'!R49+'CH4'!R49*PCG!$C$5+N2O!R49*PCG!$C$6+HFC!R49+PFC!R49+'SF6'!R49</f>
        <v>97.582750988466486</v>
      </c>
      <c r="S49" s="94">
        <f>+'CO2'!S49+'abs CO2'!S49+'CH4'!S49*PCG!$C$5+N2O!S49*PCG!$C$6+HFC!S49+PFC!S49+'SF6'!S49</f>
        <v>86.997827711535052</v>
      </c>
      <c r="T49" s="94">
        <f>+'CO2'!T49+'abs CO2'!T49+'CH4'!T49*PCG!$C$5+N2O!T49*PCG!$C$6+HFC!T49+PFC!T49+'SF6'!T49</f>
        <v>74.163741046614575</v>
      </c>
      <c r="U49" s="94">
        <f>+'CO2'!U49+'abs CO2'!U49+'CH4'!U49*PCG!$C$5+N2O!U49*PCG!$C$6+HFC!U49+PFC!U49+'SF6'!U49</f>
        <v>64.228156024838654</v>
      </c>
      <c r="V49" s="94">
        <f>+'CO2'!V49+'abs CO2'!V49+'CH4'!V49*PCG!$C$5+N2O!V49*PCG!$C$6+HFC!V49+PFC!V49+'SF6'!V49</f>
        <v>63.058132595389488</v>
      </c>
      <c r="W49" s="94">
        <f>+'CO2'!W49+'abs CO2'!W49+'CH4'!W49*PCG!$C$5+N2O!W49*PCG!$C$6+HFC!W49+PFC!W49+'SF6'!W49</f>
        <v>19.452538538003015</v>
      </c>
      <c r="X49" s="94">
        <f>+'CO2'!X49+'abs CO2'!X49+'CH4'!X49*PCG!$C$5+N2O!X49*PCG!$C$6+HFC!X49+PFC!X49+'SF6'!X49</f>
        <v>22.640718530727863</v>
      </c>
      <c r="Y49" s="94">
        <f>+'CO2'!Y49+'abs CO2'!Y49+'CH4'!Y49*PCG!$C$5+N2O!Y49*PCG!$C$6+HFC!Y49+PFC!Y49+'SF6'!Y49</f>
        <v>16.748826351627681</v>
      </c>
      <c r="Z49" s="94">
        <f>+'CO2'!Z49+'abs CO2'!Z49+'CH4'!Z49*PCG!$C$5+N2O!Z49*PCG!$C$6+HFC!Z49+PFC!Z49+'SF6'!Z49</f>
        <v>54.07826457635344</v>
      </c>
      <c r="AA49" s="94">
        <f>+'CO2'!AA49+'abs CO2'!AA49+'CH4'!AA49*PCG!$C$5+N2O!AA49*PCG!$C$6+HFC!AA49+PFC!AA49+'SF6'!AA49</f>
        <v>22.60244524539544</v>
      </c>
      <c r="AB49" s="94">
        <f>+'CO2'!AB49+'abs CO2'!AB49+'CH4'!AB49*PCG!$C$5+N2O!AB49*PCG!$C$6+HFC!AB49+PFC!AB49+'SF6'!AB49</f>
        <v>2.358220742866326</v>
      </c>
      <c r="AC49" s="94">
        <f>+'CO2'!AC49+'abs CO2'!AC49+'CH4'!AC49*PCG!$C$5+N2O!AC49*PCG!$C$6+HFC!AC49+PFC!AC49+'SF6'!AC49</f>
        <v>65.583057990675741</v>
      </c>
      <c r="AD49" s="94">
        <f>+'CO2'!AD49+'abs CO2'!AD49+'CH4'!AD49*PCG!$C$5+N2O!AD49*PCG!$C$6+HFC!AD49+PFC!AD49+'SF6'!AD49</f>
        <v>66.856968125963263</v>
      </c>
      <c r="AE49" s="94">
        <f>+'CO2'!AE49+'abs CO2'!AE49+'CH4'!AE49*PCG!$C$5+N2O!AE49*PCG!$C$6+HFC!AE49+PFC!AE49+'SF6'!AE49</f>
        <v>53.687281085844788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10.242723923702625</v>
      </c>
      <c r="D50" s="33">
        <f t="shared" si="13"/>
        <v>11.088253222736194</v>
      </c>
      <c r="E50" s="33">
        <f t="shared" si="13"/>
        <v>12.643909855185083</v>
      </c>
      <c r="F50" s="33">
        <f t="shared" si="13"/>
        <v>14.214562081740468</v>
      </c>
      <c r="G50" s="33">
        <f t="shared" si="13"/>
        <v>16.652818469620868</v>
      </c>
      <c r="H50" s="33">
        <f t="shared" si="13"/>
        <v>18.553691705283192</v>
      </c>
      <c r="I50" s="33">
        <f t="shared" si="13"/>
        <v>20.428513603324134</v>
      </c>
      <c r="J50" s="33">
        <f t="shared" si="13"/>
        <v>21.800591087940269</v>
      </c>
      <c r="K50" s="33">
        <f t="shared" si="13"/>
        <v>23.301898425225342</v>
      </c>
      <c r="L50" s="33">
        <f t="shared" si="13"/>
        <v>25.617133495430821</v>
      </c>
      <c r="M50" s="33">
        <f t="shared" si="13"/>
        <v>27.02394452523145</v>
      </c>
      <c r="N50" s="33">
        <f t="shared" si="13"/>
        <v>25.829063372290967</v>
      </c>
      <c r="O50" s="33">
        <f t="shared" si="13"/>
        <v>24.417194078957369</v>
      </c>
      <c r="P50" s="33">
        <f t="shared" si="13"/>
        <v>21.619122533517697</v>
      </c>
      <c r="Q50" s="33">
        <f t="shared" si="13"/>
        <v>21.085106915891981</v>
      </c>
      <c r="R50" s="33">
        <f t="shared" si="13"/>
        <v>22.337855921597033</v>
      </c>
      <c r="S50" s="33">
        <f t="shared" si="13"/>
        <v>18.775463203449878</v>
      </c>
      <c r="T50" s="33">
        <f t="shared" si="13"/>
        <v>15.503083988129923</v>
      </c>
      <c r="U50" s="33">
        <f t="shared" si="13"/>
        <v>15.0641464439488</v>
      </c>
      <c r="V50" s="33">
        <f t="shared" si="13"/>
        <v>15.674750217947905</v>
      </c>
      <c r="W50" s="33">
        <f t="shared" si="13"/>
        <v>14.917089545942355</v>
      </c>
      <c r="X50" s="33">
        <f t="shared" si="13"/>
        <v>13.506438415164132</v>
      </c>
      <c r="Y50" s="33">
        <f t="shared" si="13"/>
        <v>11.563322471103051</v>
      </c>
      <c r="Z50" s="33">
        <f t="shared" si="13"/>
        <v>12.818781726107703</v>
      </c>
      <c r="AA50" s="33">
        <f t="shared" si="13"/>
        <v>11.414850200719961</v>
      </c>
      <c r="AB50" s="33">
        <f t="shared" si="13"/>
        <v>10.324589812511723</v>
      </c>
      <c r="AC50" s="33">
        <f t="shared" si="13"/>
        <v>10.442103271536876</v>
      </c>
      <c r="AD50" s="33">
        <f t="shared" si="13"/>
        <v>10.22120922593103</v>
      </c>
      <c r="AE50" s="33">
        <f t="shared" si="13"/>
        <v>9.8366223914564426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10.242723923702625</v>
      </c>
      <c r="D52" s="94">
        <f>+'CO2'!D52+'abs CO2'!D52+'CH4'!D52*PCG!$C$5+N2O!D52*PCG!$C$6+HFC!D52+PFC!D52+'SF6'!D52</f>
        <v>11.088253222736194</v>
      </c>
      <c r="E52" s="94">
        <f>+'CO2'!E52+'abs CO2'!E52+'CH4'!E52*PCG!$C$5+N2O!E52*PCG!$C$6+HFC!E52+PFC!E52+'SF6'!E52</f>
        <v>12.643909855185083</v>
      </c>
      <c r="F52" s="94">
        <f>+'CO2'!F52+'abs CO2'!F52+'CH4'!F52*PCG!$C$5+N2O!F52*PCG!$C$6+HFC!F52+PFC!F52+'SF6'!F52</f>
        <v>14.214562081740468</v>
      </c>
      <c r="G52" s="94">
        <f>+'CO2'!G52+'abs CO2'!G52+'CH4'!G52*PCG!$C$5+N2O!G52*PCG!$C$6+HFC!G52+PFC!G52+'SF6'!G52</f>
        <v>16.652818469620868</v>
      </c>
      <c r="H52" s="94">
        <f>+'CO2'!H52+'abs CO2'!H52+'CH4'!H52*PCG!$C$5+N2O!H52*PCG!$C$6+HFC!H52+PFC!H52+'SF6'!H52</f>
        <v>18.553691705283192</v>
      </c>
      <c r="I52" s="94">
        <f>+'CO2'!I52+'abs CO2'!I52+'CH4'!I52*PCG!$C$5+N2O!I52*PCG!$C$6+HFC!I52+PFC!I52+'SF6'!I52</f>
        <v>20.428513603324134</v>
      </c>
      <c r="J52" s="94">
        <f>+'CO2'!J52+'abs CO2'!J52+'CH4'!J52*PCG!$C$5+N2O!J52*PCG!$C$6+HFC!J52+PFC!J52+'SF6'!J52</f>
        <v>21.800591087940269</v>
      </c>
      <c r="K52" s="94">
        <f>+'CO2'!K52+'abs CO2'!K52+'CH4'!K52*PCG!$C$5+N2O!K52*PCG!$C$6+HFC!K52+PFC!K52+'SF6'!K52</f>
        <v>23.301898425225342</v>
      </c>
      <c r="L52" s="94">
        <f>+'CO2'!L52+'abs CO2'!L52+'CH4'!L52*PCG!$C$5+N2O!L52*PCG!$C$6+HFC!L52+PFC!L52+'SF6'!L52</f>
        <v>25.617133495430821</v>
      </c>
      <c r="M52" s="94">
        <f>+'CO2'!M52+'abs CO2'!M52+'CH4'!M52*PCG!$C$5+N2O!M52*PCG!$C$6+HFC!M52+PFC!M52+'SF6'!M52</f>
        <v>27.02394452523145</v>
      </c>
      <c r="N52" s="94">
        <f>+'CO2'!N52+'abs CO2'!N52+'CH4'!N52*PCG!$C$5+N2O!N52*PCG!$C$6+HFC!N52+PFC!N52+'SF6'!N52</f>
        <v>25.829063372290967</v>
      </c>
      <c r="O52" s="94">
        <f>+'CO2'!O52+'abs CO2'!O52+'CH4'!O52*PCG!$C$5+N2O!O52*PCG!$C$6+HFC!O52+PFC!O52+'SF6'!O52</f>
        <v>24.417194078957369</v>
      </c>
      <c r="P52" s="94">
        <f>+'CO2'!P52+'abs CO2'!P52+'CH4'!P52*PCG!$C$5+N2O!P52*PCG!$C$6+HFC!P52+PFC!P52+'SF6'!P52</f>
        <v>21.619122533517697</v>
      </c>
      <c r="Q52" s="94">
        <f>+'CO2'!Q52+'abs CO2'!Q52+'CH4'!Q52*PCG!$C$5+N2O!Q52*PCG!$C$6+HFC!Q52+PFC!Q52+'SF6'!Q52</f>
        <v>21.085106915891981</v>
      </c>
      <c r="R52" s="94">
        <f>+'CO2'!R52+'abs CO2'!R52+'CH4'!R52*PCG!$C$5+N2O!R52*PCG!$C$6+HFC!R52+PFC!R52+'SF6'!R52</f>
        <v>22.337855921597033</v>
      </c>
      <c r="S52" s="94">
        <f>+'CO2'!S52+'abs CO2'!S52+'CH4'!S52*PCG!$C$5+N2O!S52*PCG!$C$6+HFC!S52+PFC!S52+'SF6'!S52</f>
        <v>18.775463203449878</v>
      </c>
      <c r="T52" s="94">
        <f>+'CO2'!T52+'abs CO2'!T52+'CH4'!T52*PCG!$C$5+N2O!T52*PCG!$C$6+HFC!T52+PFC!T52+'SF6'!T52</f>
        <v>15.503083988129923</v>
      </c>
      <c r="U52" s="94">
        <f>+'CO2'!U52+'abs CO2'!U52+'CH4'!U52*PCG!$C$5+N2O!U52*PCG!$C$6+HFC!U52+PFC!U52+'SF6'!U52</f>
        <v>15.0641464439488</v>
      </c>
      <c r="V52" s="94">
        <f>+'CO2'!V52+'abs CO2'!V52+'CH4'!V52*PCG!$C$5+N2O!V52*PCG!$C$6+HFC!V52+PFC!V52+'SF6'!V52</f>
        <v>15.674750217947905</v>
      </c>
      <c r="W52" s="94">
        <f>+'CO2'!W52+'abs CO2'!W52+'CH4'!W52*PCG!$C$5+N2O!W52*PCG!$C$6+HFC!W52+PFC!W52+'SF6'!W52</f>
        <v>14.917089545942355</v>
      </c>
      <c r="X52" s="94">
        <f>+'CO2'!X52+'abs CO2'!X52+'CH4'!X52*PCG!$C$5+N2O!X52*PCG!$C$6+HFC!X52+PFC!X52+'SF6'!X52</f>
        <v>13.506438415164132</v>
      </c>
      <c r="Y52" s="94">
        <f>+'CO2'!Y52+'abs CO2'!Y52+'CH4'!Y52*PCG!$C$5+N2O!Y52*PCG!$C$6+HFC!Y52+PFC!Y52+'SF6'!Y52</f>
        <v>11.563322471103051</v>
      </c>
      <c r="Z52" s="94">
        <f>+'CO2'!Z52+'abs CO2'!Z52+'CH4'!Z52*PCG!$C$5+N2O!Z52*PCG!$C$6+HFC!Z52+PFC!Z52+'SF6'!Z52</f>
        <v>12.818781726107703</v>
      </c>
      <c r="AA52" s="94">
        <f>+'CO2'!AA52+'abs CO2'!AA52+'CH4'!AA52*PCG!$C$5+N2O!AA52*PCG!$C$6+HFC!AA52+PFC!AA52+'SF6'!AA52</f>
        <v>11.414850200719961</v>
      </c>
      <c r="AB52" s="94">
        <f>+'CO2'!AB52+'abs CO2'!AB52+'CH4'!AB52*PCG!$C$5+N2O!AB52*PCG!$C$6+HFC!AB52+PFC!AB52+'SF6'!AB52</f>
        <v>10.324589812511723</v>
      </c>
      <c r="AC52" s="94">
        <f>+'CO2'!AC52+'abs CO2'!AC52+'CH4'!AC52*PCG!$C$5+N2O!AC52*PCG!$C$6+HFC!AC52+PFC!AC52+'SF6'!AC52</f>
        <v>10.442103271536876</v>
      </c>
      <c r="AD52" s="94">
        <f>+'CO2'!AD52+'abs CO2'!AD52+'CH4'!AD52*PCG!$C$5+N2O!AD52*PCG!$C$6+HFC!AD52+PFC!AD52+'SF6'!AD52</f>
        <v>10.22120922593103</v>
      </c>
      <c r="AE52" s="94">
        <f>+'CO2'!AE52+'abs CO2'!AE52+'CH4'!AE52*PCG!$C$5+N2O!AE52*PCG!$C$6+HFC!AE52+PFC!AE52+'SF6'!AE52</f>
        <v>9.8366223914564426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466.5609321629945</v>
      </c>
      <c r="D53" s="33">
        <f t="shared" si="14"/>
        <v>499.50607977962261</v>
      </c>
      <c r="E53" s="33">
        <f t="shared" si="14"/>
        <v>540.7560345631864</v>
      </c>
      <c r="F53" s="33">
        <f t="shared" si="14"/>
        <v>581.70237776971805</v>
      </c>
      <c r="G53" s="33">
        <f t="shared" si="14"/>
        <v>539.35056267824086</v>
      </c>
      <c r="H53" s="33">
        <f t="shared" si="14"/>
        <v>536.61516053490664</v>
      </c>
      <c r="I53" s="33">
        <f t="shared" si="14"/>
        <v>544.39245543472259</v>
      </c>
      <c r="J53" s="33">
        <f t="shared" si="14"/>
        <v>594.99911517222927</v>
      </c>
      <c r="K53" s="33">
        <f t="shared" si="14"/>
        <v>550.97207524382009</v>
      </c>
      <c r="L53" s="33">
        <f t="shared" si="14"/>
        <v>576.13982091006289</v>
      </c>
      <c r="M53" s="33">
        <f t="shared" si="14"/>
        <v>578.99602372104914</v>
      </c>
      <c r="N53" s="33">
        <f t="shared" si="14"/>
        <v>574.97044794546514</v>
      </c>
      <c r="O53" s="33">
        <f t="shared" si="14"/>
        <v>551.41193898605968</v>
      </c>
      <c r="P53" s="33">
        <f t="shared" si="14"/>
        <v>476.18950042671713</v>
      </c>
      <c r="Q53" s="33">
        <f t="shared" si="14"/>
        <v>519.21144299810817</v>
      </c>
      <c r="R53" s="33">
        <f t="shared" si="14"/>
        <v>485.94800300914551</v>
      </c>
      <c r="S53" s="33">
        <f t="shared" si="14"/>
        <v>481.95440849464711</v>
      </c>
      <c r="T53" s="33">
        <f t="shared" si="14"/>
        <v>512.37783113633157</v>
      </c>
      <c r="U53" s="33">
        <f t="shared" si="14"/>
        <v>473.79263465239097</v>
      </c>
      <c r="V53" s="33">
        <f t="shared" si="14"/>
        <v>495.82470492309335</v>
      </c>
      <c r="W53" s="33">
        <f t="shared" si="14"/>
        <v>532.80281276523237</v>
      </c>
      <c r="X53" s="33">
        <f t="shared" si="14"/>
        <v>550.4851088923034</v>
      </c>
      <c r="Y53" s="33">
        <f t="shared" si="14"/>
        <v>520.70454329743336</v>
      </c>
      <c r="Z53" s="33">
        <f t="shared" si="14"/>
        <v>509.57516698939611</v>
      </c>
      <c r="AA53" s="33">
        <f t="shared" si="14"/>
        <v>491.93531025767322</v>
      </c>
      <c r="AB53" s="33">
        <f t="shared" si="14"/>
        <v>538.2121267244986</v>
      </c>
      <c r="AC53" s="33">
        <f t="shared" si="14"/>
        <v>535.29827466429549</v>
      </c>
      <c r="AD53" s="33">
        <f t="shared" si="14"/>
        <v>544.74933572213331</v>
      </c>
      <c r="AE53" s="33">
        <f t="shared" si="14"/>
        <v>595.24534911798503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11.22070675031237</v>
      </c>
      <c r="D54" s="94">
        <f>+'CO2'!D54+'abs CO2'!D54+'CH4'!D54*PCG!$C$5+N2O!D54*PCG!$C$6+HFC!D54+PFC!D54+'SF6'!D54</f>
        <v>11.781600432909638</v>
      </c>
      <c r="E54" s="94">
        <f>+'CO2'!E54+'abs CO2'!E54+'CH4'!E54*PCG!$C$5+N2O!E54*PCG!$C$6+HFC!E54+PFC!E54+'SF6'!E54</f>
        <v>12.618646989697066</v>
      </c>
      <c r="F54" s="94">
        <f>+'CO2'!F54+'abs CO2'!F54+'CH4'!F54*PCG!$C$5+N2O!F54*PCG!$C$6+HFC!F54+PFC!F54+'SF6'!F54</f>
        <v>7.25454571828414</v>
      </c>
      <c r="G54" s="94">
        <f>+'CO2'!G54+'abs CO2'!G54+'CH4'!G54*PCG!$C$5+N2O!G54*PCG!$C$6+HFC!G54+PFC!G54+'SF6'!G54</f>
        <v>12.823153885193317</v>
      </c>
      <c r="H54" s="94">
        <f>+'CO2'!H54+'abs CO2'!H54+'CH4'!H54*PCG!$C$5+N2O!H54*PCG!$C$6+HFC!H54+PFC!H54+'SF6'!H54</f>
        <v>12.928512210652991</v>
      </c>
      <c r="I54" s="94">
        <f>+'CO2'!I54+'abs CO2'!I54+'CH4'!I54*PCG!$C$5+N2O!I54*PCG!$C$6+HFC!I54+PFC!I54+'SF6'!I54</f>
        <v>11.906716388430318</v>
      </c>
      <c r="J54" s="94">
        <f>+'CO2'!J54+'abs CO2'!J54+'CH4'!J54*PCG!$C$5+N2O!J54*PCG!$C$6+HFC!J54+PFC!J54+'SF6'!J54</f>
        <v>16.580760940205359</v>
      </c>
      <c r="K54" s="94">
        <f>+'CO2'!K54+'abs CO2'!K54+'CH4'!K54*PCG!$C$5+N2O!K54*PCG!$C$6+HFC!K54+PFC!K54+'SF6'!K54</f>
        <v>9.4369216721871023</v>
      </c>
      <c r="L54" s="94">
        <f>+'CO2'!L54+'abs CO2'!L54+'CH4'!L54*PCG!$C$5+N2O!L54*PCG!$C$6+HFC!L54+PFC!L54+'SF6'!L54</f>
        <v>10.965238044921691</v>
      </c>
      <c r="M54" s="94">
        <f>+'CO2'!M54+'abs CO2'!M54+'CH4'!M54*PCG!$C$5+N2O!M54*PCG!$C$6+HFC!M54+PFC!M54+'SF6'!M54</f>
        <v>11.123290693704641</v>
      </c>
      <c r="N54" s="94">
        <f>+'CO2'!N54+'abs CO2'!N54+'CH4'!N54*PCG!$C$5+N2O!N54*PCG!$C$6+HFC!N54+PFC!N54+'SF6'!N54</f>
        <v>9.8288289178589352</v>
      </c>
      <c r="O54" s="94">
        <f>+'CO2'!O54+'abs CO2'!O54+'CH4'!O54*PCG!$C$5+N2O!O54*PCG!$C$6+HFC!O54+PFC!O54+'SF6'!O54</f>
        <v>11.592216772587633</v>
      </c>
      <c r="P54" s="94">
        <f>+'CO2'!P54+'abs CO2'!P54+'CH4'!P54*PCG!$C$5+N2O!P54*PCG!$C$6+HFC!P54+PFC!P54+'SF6'!P54</f>
        <v>16.872859883521553</v>
      </c>
      <c r="Q54" s="94">
        <f>+'CO2'!Q54+'abs CO2'!Q54+'CH4'!Q54*PCG!$C$5+N2O!Q54*PCG!$C$6+HFC!Q54+PFC!Q54+'SF6'!Q54</f>
        <v>20.11318409504802</v>
      </c>
      <c r="R54" s="94">
        <f>+'CO2'!R54+'abs CO2'!R54+'CH4'!R54*PCG!$C$5+N2O!R54*PCG!$C$6+HFC!R54+PFC!R54+'SF6'!R54</f>
        <v>16.892210265227696</v>
      </c>
      <c r="S54" s="94">
        <f>+'CO2'!S54+'abs CO2'!S54+'CH4'!S54*PCG!$C$5+N2O!S54*PCG!$C$6+HFC!S54+PFC!S54+'SF6'!S54</f>
        <v>17.190333866751487</v>
      </c>
      <c r="T54" s="94">
        <f>+'CO2'!T54+'abs CO2'!T54+'CH4'!T54*PCG!$C$5+N2O!T54*PCG!$C$6+HFC!T54+PFC!T54+'SF6'!T54</f>
        <v>19.703205320714513</v>
      </c>
      <c r="U54" s="94">
        <f>+'CO2'!U54+'abs CO2'!U54+'CH4'!U54*PCG!$C$5+N2O!U54*PCG!$C$6+HFC!U54+PFC!U54+'SF6'!U54</f>
        <v>19.152254396351797</v>
      </c>
      <c r="V54" s="94">
        <f>+'CO2'!V54+'abs CO2'!V54+'CH4'!V54*PCG!$C$5+N2O!V54*PCG!$C$6+HFC!V54+PFC!V54+'SF6'!V54</f>
        <v>19.757874006228192</v>
      </c>
      <c r="W54" s="94">
        <f>+'CO2'!W54+'abs CO2'!W54+'CH4'!W54*PCG!$C$5+N2O!W54*PCG!$C$6+HFC!W54+PFC!W54+'SF6'!W54</f>
        <v>25.266085962622224</v>
      </c>
      <c r="X54" s="94">
        <f>+'CO2'!X54+'abs CO2'!X54+'CH4'!X54*PCG!$C$5+N2O!X54*PCG!$C$6+HFC!X54+PFC!X54+'SF6'!X54</f>
        <v>24.704732002426198</v>
      </c>
      <c r="Y54" s="94">
        <f>+'CO2'!Y54+'abs CO2'!Y54+'CH4'!Y54*PCG!$C$5+N2O!Y54*PCG!$C$6+HFC!Y54+PFC!Y54+'SF6'!Y54</f>
        <v>24.637163063082134</v>
      </c>
      <c r="Z54" s="94">
        <f>+'CO2'!Z54+'abs CO2'!Z54+'CH4'!Z54*PCG!$C$5+N2O!Z54*PCG!$C$6+HFC!Z54+PFC!Z54+'SF6'!Z54</f>
        <v>18.798499447049238</v>
      </c>
      <c r="AA54" s="94">
        <f>+'CO2'!AA54+'abs CO2'!AA54+'CH4'!AA54*PCG!$C$5+N2O!AA54*PCG!$C$6+HFC!AA54+PFC!AA54+'SF6'!AA54</f>
        <v>20.206016856607715</v>
      </c>
      <c r="AB54" s="94">
        <f>+'CO2'!AB54+'abs CO2'!AB54+'CH4'!AB54*PCG!$C$5+N2O!AB54*PCG!$C$6+HFC!AB54+PFC!AB54+'SF6'!AB54</f>
        <v>19.185116847432724</v>
      </c>
      <c r="AC54" s="94">
        <f>+'CO2'!AC54+'abs CO2'!AC54+'CH4'!AC54*PCG!$C$5+N2O!AC54*PCG!$C$6+HFC!AC54+PFC!AC54+'SF6'!AC54</f>
        <v>27.561914939501381</v>
      </c>
      <c r="AD54" s="94">
        <f>+'CO2'!AD54+'abs CO2'!AD54+'CH4'!AD54*PCG!$C$5+N2O!AD54*PCG!$C$6+HFC!AD54+PFC!AD54+'SF6'!AD54</f>
        <v>32.884079540843018</v>
      </c>
      <c r="AE54" s="94">
        <f>+'CO2'!AE54+'abs CO2'!AE54+'CH4'!AE54*PCG!$C$5+N2O!AE54*PCG!$C$6+HFC!AE54+PFC!AE54+'SF6'!AE54</f>
        <v>33.850501568446994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395.88387718329022</v>
      </c>
      <c r="D55" s="94">
        <f>+'CO2'!D55+'abs CO2'!D55+'CH4'!D55*PCG!$C$5+N2O!D55*PCG!$C$6+HFC!D55+PFC!D55+'SF6'!D55</f>
        <v>407.66720478162335</v>
      </c>
      <c r="E55" s="94">
        <f>+'CO2'!E55+'abs CO2'!E55+'CH4'!E55*PCG!$C$5+N2O!E55*PCG!$C$6+HFC!E55+PFC!E55+'SF6'!E55</f>
        <v>463.79433803261486</v>
      </c>
      <c r="F55" s="94">
        <f>+'CO2'!F55+'abs CO2'!F55+'CH4'!F55*PCG!$C$5+N2O!F55*PCG!$C$6+HFC!F55+PFC!F55+'SF6'!F55</f>
        <v>507.49159086683483</v>
      </c>
      <c r="G55" s="94">
        <f>+'CO2'!G55+'abs CO2'!G55+'CH4'!G55*PCG!$C$5+N2O!G55*PCG!$C$6+HFC!G55+PFC!G55+'SF6'!G55</f>
        <v>484.94636276374609</v>
      </c>
      <c r="H55" s="94">
        <f>+'CO2'!H55+'abs CO2'!H55+'CH4'!H55*PCG!$C$5+N2O!H55*PCG!$C$6+HFC!H55+PFC!H55+'SF6'!H55</f>
        <v>484.3037476380311</v>
      </c>
      <c r="I55" s="94">
        <f>+'CO2'!I55+'abs CO2'!I55+'CH4'!I55*PCG!$C$5+N2O!I55*PCG!$C$6+HFC!I55+PFC!I55+'SF6'!I55</f>
        <v>447.41558459888506</v>
      </c>
      <c r="J55" s="94">
        <f>+'CO2'!J55+'abs CO2'!J55+'CH4'!J55*PCG!$C$5+N2O!J55*PCG!$C$6+HFC!J55+PFC!J55+'SF6'!J55</f>
        <v>472.08831844111529</v>
      </c>
      <c r="K55" s="94">
        <f>+'CO2'!K55+'abs CO2'!K55+'CH4'!K55*PCG!$C$5+N2O!K55*PCG!$C$6+HFC!K55+PFC!K55+'SF6'!K55</f>
        <v>454.85427414519665</v>
      </c>
      <c r="L55" s="94">
        <f>+'CO2'!L55+'abs CO2'!L55+'CH4'!L55*PCG!$C$5+N2O!L55*PCG!$C$6+HFC!L55+PFC!L55+'SF6'!L55</f>
        <v>492.8862341158935</v>
      </c>
      <c r="M55" s="94">
        <f>+'CO2'!M55+'abs CO2'!M55+'CH4'!M55*PCG!$C$5+N2O!M55*PCG!$C$6+HFC!M55+PFC!M55+'SF6'!M55</f>
        <v>509.9035364312013</v>
      </c>
      <c r="N55" s="94">
        <f>+'CO2'!N55+'abs CO2'!N55+'CH4'!N55*PCG!$C$5+N2O!N55*PCG!$C$6+HFC!N55+PFC!N55+'SF6'!N55</f>
        <v>522.9684859471389</v>
      </c>
      <c r="O55" s="94">
        <f>+'CO2'!O55+'abs CO2'!O55+'CH4'!O55*PCG!$C$5+N2O!O55*PCG!$C$6+HFC!O55+PFC!O55+'SF6'!O55</f>
        <v>489.98088554852671</v>
      </c>
      <c r="P55" s="94">
        <f>+'CO2'!P55+'abs CO2'!P55+'CH4'!P55*PCG!$C$5+N2O!P55*PCG!$C$6+HFC!P55+PFC!P55+'SF6'!P55</f>
        <v>433.33667664342397</v>
      </c>
      <c r="Q55" s="94">
        <f>+'CO2'!Q55+'abs CO2'!Q55+'CH4'!Q55*PCG!$C$5+N2O!Q55*PCG!$C$6+HFC!Q55+PFC!Q55+'SF6'!Q55</f>
        <v>459.13771324309226</v>
      </c>
      <c r="R55" s="94">
        <f>+'CO2'!R55+'abs CO2'!R55+'CH4'!R55*PCG!$C$5+N2O!R55*PCG!$C$6+HFC!R55+PFC!R55+'SF6'!R55</f>
        <v>443.53769175377806</v>
      </c>
      <c r="S55" s="94">
        <f>+'CO2'!S55+'abs CO2'!S55+'CH4'!S55*PCG!$C$5+N2O!S55*PCG!$C$6+HFC!S55+PFC!S55+'SF6'!S55</f>
        <v>445.50561929266132</v>
      </c>
      <c r="T55" s="94">
        <f>+'CO2'!T55+'abs CO2'!T55+'CH4'!T55*PCG!$C$5+N2O!T55*PCG!$C$6+HFC!T55+PFC!T55+'SF6'!T55</f>
        <v>473.31771397931334</v>
      </c>
      <c r="U55" s="94">
        <f>+'CO2'!U55+'abs CO2'!U55+'CH4'!U55*PCG!$C$5+N2O!U55*PCG!$C$6+HFC!U55+PFC!U55+'SF6'!U55</f>
        <v>441.11475831259514</v>
      </c>
      <c r="V55" s="94">
        <f>+'CO2'!V55+'abs CO2'!V55+'CH4'!V55*PCG!$C$5+N2O!V55*PCG!$C$6+HFC!V55+PFC!V55+'SF6'!V55</f>
        <v>461.71005868934549</v>
      </c>
      <c r="W55" s="94">
        <f>+'CO2'!W55+'abs CO2'!W55+'CH4'!W55*PCG!$C$5+N2O!W55*PCG!$C$6+HFC!W55+PFC!W55+'SF6'!W55</f>
        <v>480.81803505405611</v>
      </c>
      <c r="X55" s="94">
        <f>+'CO2'!X55+'abs CO2'!X55+'CH4'!X55*PCG!$C$5+N2O!X55*PCG!$C$6+HFC!X55+PFC!X55+'SF6'!X55</f>
        <v>490.66478085551574</v>
      </c>
      <c r="Y55" s="94">
        <f>+'CO2'!Y55+'abs CO2'!Y55+'CH4'!Y55*PCG!$C$5+N2O!Y55*PCG!$C$6+HFC!Y55+PFC!Y55+'SF6'!Y55</f>
        <v>465.13930792556795</v>
      </c>
      <c r="Z55" s="94">
        <f>+'CO2'!Z55+'abs CO2'!Z55+'CH4'!Z55*PCG!$C$5+N2O!Z55*PCG!$C$6+HFC!Z55+PFC!Z55+'SF6'!Z55</f>
        <v>462.66099401126837</v>
      </c>
      <c r="AA55" s="94">
        <f>+'CO2'!AA55+'abs CO2'!AA55+'CH4'!AA55*PCG!$C$5+N2O!AA55*PCG!$C$6+HFC!AA55+PFC!AA55+'SF6'!AA55</f>
        <v>444.93961969193396</v>
      </c>
      <c r="AB55" s="94">
        <f>+'CO2'!AB55+'abs CO2'!AB55+'CH4'!AB55*PCG!$C$5+N2O!AB55*PCG!$C$6+HFC!AB55+PFC!AB55+'SF6'!AB55</f>
        <v>502.47922334204037</v>
      </c>
      <c r="AC55" s="94">
        <f>+'CO2'!AC55+'abs CO2'!AC55+'CH4'!AC55*PCG!$C$5+N2O!AC55*PCG!$C$6+HFC!AC55+PFC!AC55+'SF6'!AC55</f>
        <v>483.59984929311014</v>
      </c>
      <c r="AD55" s="94">
        <f>+'CO2'!AD55+'abs CO2'!AD55+'CH4'!AD55*PCG!$C$5+N2O!AD55*PCG!$C$6+HFC!AD55+PFC!AD55+'SF6'!AD55</f>
        <v>493.29360299629411</v>
      </c>
      <c r="AE55" s="94">
        <f>+'CO2'!AE55+'abs CO2'!AE55+'CH4'!AE55*PCG!$C$5+N2O!AE55*PCG!$C$6+HFC!AE55+PFC!AE55+'SF6'!AE55</f>
        <v>521.26385363283168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59.456348229391885</v>
      </c>
      <c r="D56" s="33">
        <f t="shared" si="15"/>
        <v>80.057274565089656</v>
      </c>
      <c r="E56" s="33">
        <f t="shared" si="15"/>
        <v>64.343049540874404</v>
      </c>
      <c r="F56" s="33">
        <f t="shared" si="15"/>
        <v>66.956241184599051</v>
      </c>
      <c r="G56" s="33">
        <f t="shared" si="15"/>
        <v>41.581046029301419</v>
      </c>
      <c r="H56" s="33">
        <f t="shared" si="15"/>
        <v>39.382900686222619</v>
      </c>
      <c r="I56" s="33">
        <f t="shared" si="15"/>
        <v>85.070154447407248</v>
      </c>
      <c r="J56" s="33">
        <f t="shared" si="15"/>
        <v>106.3300357909086</v>
      </c>
      <c r="K56" s="33">
        <f t="shared" si="15"/>
        <v>86.680879426436306</v>
      </c>
      <c r="L56" s="33">
        <f t="shared" si="15"/>
        <v>72.28834874924766</v>
      </c>
      <c r="M56" s="33">
        <f t="shared" si="15"/>
        <v>57.969196596143199</v>
      </c>
      <c r="N56" s="33">
        <f t="shared" si="15"/>
        <v>42.173133080467288</v>
      </c>
      <c r="O56" s="33">
        <f t="shared" si="15"/>
        <v>49.838836664945383</v>
      </c>
      <c r="P56" s="33">
        <f t="shared" si="15"/>
        <v>25.979963899771608</v>
      </c>
      <c r="Q56" s="33">
        <f t="shared" si="15"/>
        <v>39.960545659967913</v>
      </c>
      <c r="R56" s="33">
        <f t="shared" si="15"/>
        <v>25.518100990139754</v>
      </c>
      <c r="S56" s="33">
        <f t="shared" si="15"/>
        <v>19.258455335234302</v>
      </c>
      <c r="T56" s="33">
        <f t="shared" si="15"/>
        <v>19.35691183630372</v>
      </c>
      <c r="U56" s="33">
        <f t="shared" si="15"/>
        <v>13.525621943444021</v>
      </c>
      <c r="V56" s="33">
        <f t="shared" si="15"/>
        <v>14.356772227519706</v>
      </c>
      <c r="W56" s="33">
        <f t="shared" si="15"/>
        <v>26.718691748553983</v>
      </c>
      <c r="X56" s="33">
        <f t="shared" si="15"/>
        <v>35.115596034361467</v>
      </c>
      <c r="Y56" s="33">
        <f t="shared" si="15"/>
        <v>30.9280723087833</v>
      </c>
      <c r="Z56" s="33">
        <f t="shared" si="15"/>
        <v>28.115673531078489</v>
      </c>
      <c r="AA56" s="33">
        <f t="shared" si="15"/>
        <v>26.789673709131531</v>
      </c>
      <c r="AB56" s="33">
        <f t="shared" si="15"/>
        <v>16.547786535025409</v>
      </c>
      <c r="AC56" s="33">
        <f t="shared" si="15"/>
        <v>24.13651043168397</v>
      </c>
      <c r="AD56" s="33">
        <f t="shared" si="15"/>
        <v>18.571653184996183</v>
      </c>
      <c r="AE56" s="33">
        <f t="shared" si="15"/>
        <v>40.130993916706259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0.7361796025519014</v>
      </c>
      <c r="D58" s="94">
        <f>+'CO2'!D58+'abs CO2'!D58+'CH4'!D58*PCG!$C$5+N2O!D58*PCG!$C$6+HFC!D58+PFC!D58+'SF6'!D58</f>
        <v>0.94608928494838374</v>
      </c>
      <c r="E58" s="94">
        <f>+'CO2'!E58+'abs CO2'!E58+'CH4'!E58*PCG!$C$5+N2O!E58*PCG!$C$6+HFC!E58+PFC!E58+'SF6'!E58</f>
        <v>0.86116365686008833</v>
      </c>
      <c r="F58" s="94">
        <f>+'CO2'!F58+'abs CO2'!F58+'CH4'!F58*PCG!$C$5+N2O!F58*PCG!$C$6+HFC!F58+PFC!F58+'SF6'!F58</f>
        <v>0.97314892548038345</v>
      </c>
      <c r="G58" s="94">
        <f>+'CO2'!G58+'abs CO2'!G58+'CH4'!G58*PCG!$C$5+N2O!G58*PCG!$C$6+HFC!G58+PFC!G58+'SF6'!G58</f>
        <v>0.80731199426192113</v>
      </c>
      <c r="H58" s="94">
        <f>+'CO2'!H58+'abs CO2'!H58+'CH4'!H58*PCG!$C$5+N2O!H58*PCG!$C$6+HFC!H58+PFC!H58+'SF6'!H58</f>
        <v>0.92327055693814353</v>
      </c>
      <c r="I58" s="94">
        <f>+'CO2'!I58+'abs CO2'!I58+'CH4'!I58*PCG!$C$5+N2O!I58*PCG!$C$6+HFC!I58+PFC!I58+'SF6'!I58</f>
        <v>1.0325598173677744</v>
      </c>
      <c r="J58" s="94">
        <f>+'CO2'!J58+'abs CO2'!J58+'CH4'!J58*PCG!$C$5+N2O!J58*PCG!$C$6+HFC!J58+PFC!J58+'SF6'!J58</f>
        <v>1.1621906798269224</v>
      </c>
      <c r="K58" s="94">
        <f>+'CO2'!K58+'abs CO2'!K58+'CH4'!K58*PCG!$C$5+N2O!K58*PCG!$C$6+HFC!K58+PFC!K58+'SF6'!K58</f>
        <v>1.3383257254000303</v>
      </c>
      <c r="L58" s="94">
        <f>+'CO2'!L58+'abs CO2'!L58+'CH4'!L58*PCG!$C$5+N2O!L58*PCG!$C$6+HFC!L58+PFC!L58+'SF6'!L58</f>
        <v>1.2481372599170215</v>
      </c>
      <c r="M58" s="94">
        <f>+'CO2'!M58+'abs CO2'!M58+'CH4'!M58*PCG!$C$5+N2O!M58*PCG!$C$6+HFC!M58+PFC!M58+'SF6'!M58</f>
        <v>0.88662902790524134</v>
      </c>
      <c r="N58" s="94">
        <f>+'CO2'!N58+'abs CO2'!N58+'CH4'!N58*PCG!$C$5+N2O!N58*PCG!$C$6+HFC!N58+PFC!N58+'SF6'!N58</f>
        <v>0.7348231368724506</v>
      </c>
      <c r="O58" s="94">
        <f>+'CO2'!O58+'abs CO2'!O58+'CH4'!O58*PCG!$C$5+N2O!O58*PCG!$C$6+HFC!O58+PFC!O58+'SF6'!O58</f>
        <v>0.75474852010328808</v>
      </c>
      <c r="P58" s="94">
        <f>+'CO2'!P58+'abs CO2'!P58+'CH4'!P58*PCG!$C$5+N2O!P58*PCG!$C$6+HFC!P58+PFC!P58+'SF6'!P58</f>
        <v>0.43591935501683482</v>
      </c>
      <c r="Q58" s="94">
        <f>+'CO2'!Q58+'abs CO2'!Q58+'CH4'!Q58*PCG!$C$5+N2O!Q58*PCG!$C$6+HFC!Q58+PFC!Q58+'SF6'!Q58</f>
        <v>0.43097114356140531</v>
      </c>
      <c r="R58" s="94">
        <f>+'CO2'!R58+'abs CO2'!R58+'CH4'!R58*PCG!$C$5+N2O!R58*PCG!$C$6+HFC!R58+PFC!R58+'SF6'!R58</f>
        <v>0.41939722575671701</v>
      </c>
      <c r="S58" s="94">
        <f>+'CO2'!S58+'abs CO2'!S58+'CH4'!S58*PCG!$C$5+N2O!S58*PCG!$C$6+HFC!S58+PFC!S58+'SF6'!S58</f>
        <v>0.45784752969542636</v>
      </c>
      <c r="T58" s="94">
        <f>+'CO2'!T58+'abs CO2'!T58+'CH4'!T58*PCG!$C$5+N2O!T58*PCG!$C$6+HFC!T58+PFC!T58+'SF6'!T58</f>
        <v>0.43251547771796645</v>
      </c>
      <c r="U58" s="94">
        <f>+'CO2'!U58+'abs CO2'!U58+'CH4'!U58*PCG!$C$5+N2O!U58*PCG!$C$6+HFC!U58+PFC!U58+'SF6'!U58</f>
        <v>0.2727807740874546</v>
      </c>
      <c r="V58" s="94">
        <f>+'CO2'!V58+'abs CO2'!V58+'CH4'!V58*PCG!$C$5+N2O!V58*PCG!$C$6+HFC!V58+PFC!V58+'SF6'!V58</f>
        <v>0.27585785388758688</v>
      </c>
      <c r="W58" s="94">
        <f>+'CO2'!W58+'abs CO2'!W58+'CH4'!W58*PCG!$C$5+N2O!W58*PCG!$C$6+HFC!W58+PFC!W58+'SF6'!W58</f>
        <v>0.26133443586069016</v>
      </c>
      <c r="X58" s="94">
        <f>+'CO2'!X58+'abs CO2'!X58+'CH4'!X58*PCG!$C$5+N2O!X58*PCG!$C$6+HFC!X58+PFC!X58+'SF6'!X58</f>
        <v>0.3101973949582667</v>
      </c>
      <c r="Y58" s="94">
        <f>+'CO2'!Y58+'abs CO2'!Y58+'CH4'!Y58*PCG!$C$5+N2O!Y58*PCG!$C$6+HFC!Y58+PFC!Y58+'SF6'!Y58</f>
        <v>0.3137004711785879</v>
      </c>
      <c r="Z58" s="94">
        <f>+'CO2'!Z58+'abs CO2'!Z58+'CH4'!Z58*PCG!$C$5+N2O!Z58*PCG!$C$6+HFC!Z58+PFC!Z58+'SF6'!Z58</f>
        <v>0.33418427723280919</v>
      </c>
      <c r="AA58" s="94">
        <f>+'CO2'!AA58+'abs CO2'!AA58+'CH4'!AA58*PCG!$C$5+N2O!AA58*PCG!$C$6+HFC!AA58+PFC!AA58+'SF6'!AA58</f>
        <v>0.38300149065144823</v>
      </c>
      <c r="AB58" s="94">
        <f>+'CO2'!AB58+'abs CO2'!AB58+'CH4'!AB58*PCG!$C$5+N2O!AB58*PCG!$C$6+HFC!AB58+PFC!AB58+'SF6'!AB58</f>
        <v>0.30194535464800659</v>
      </c>
      <c r="AC58" s="94">
        <f>+'CO2'!AC58+'abs CO2'!AC58+'CH4'!AC58*PCG!$C$5+N2O!AC58*PCG!$C$6+HFC!AC58+PFC!AC58+'SF6'!AC58</f>
        <v>0.41905289562541631</v>
      </c>
      <c r="AD58" s="94">
        <f>+'CO2'!AD58+'abs CO2'!AD58+'CH4'!AD58*PCG!$C$5+N2O!AD58*PCG!$C$6+HFC!AD58+PFC!AD58+'SF6'!AD58</f>
        <v>0.29051490034388955</v>
      </c>
      <c r="AE58" s="94">
        <f>+'CO2'!AE58+'abs CO2'!AE58+'CH4'!AE58*PCG!$C$5+N2O!AE58*PCG!$C$6+HFC!AE58+PFC!AE58+'SF6'!AE58</f>
        <v>0.41516340182875139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58.720168626839985</v>
      </c>
      <c r="D59" s="94">
        <f>+'CO2'!D59+'abs CO2'!D59+'CH4'!D59*PCG!$C$5+N2O!D59*PCG!$C$6+HFC!D59+PFC!D59+'SF6'!D59</f>
        <v>79.111185280141271</v>
      </c>
      <c r="E59" s="94">
        <f>+'CO2'!E59+'abs CO2'!E59+'CH4'!E59*PCG!$C$5+N2O!E59*PCG!$C$6+HFC!E59+PFC!E59+'SF6'!E59</f>
        <v>63.481885884014311</v>
      </c>
      <c r="F59" s="94">
        <f>+'CO2'!F59+'abs CO2'!F59+'CH4'!F59*PCG!$C$5+N2O!F59*PCG!$C$6+HFC!F59+PFC!F59+'SF6'!F59</f>
        <v>65.983092259118663</v>
      </c>
      <c r="G59" s="94">
        <f>+'CO2'!G59+'abs CO2'!G59+'CH4'!G59*PCG!$C$5+N2O!G59*PCG!$C$6+HFC!G59+PFC!G59+'SF6'!G59</f>
        <v>40.773734035039496</v>
      </c>
      <c r="H59" s="94">
        <f>+'CO2'!H59+'abs CO2'!H59+'CH4'!H59*PCG!$C$5+N2O!H59*PCG!$C$6+HFC!H59+PFC!H59+'SF6'!H59</f>
        <v>38.459630129284477</v>
      </c>
      <c r="I59" s="94">
        <f>+'CO2'!I59+'abs CO2'!I59+'CH4'!I59*PCG!$C$5+N2O!I59*PCG!$C$6+HFC!I59+PFC!I59+'SF6'!I59</f>
        <v>84.037594630039479</v>
      </c>
      <c r="J59" s="94">
        <f>+'CO2'!J59+'abs CO2'!J59+'CH4'!J59*PCG!$C$5+N2O!J59*PCG!$C$6+HFC!J59+PFC!J59+'SF6'!J59</f>
        <v>105.16784511108168</v>
      </c>
      <c r="K59" s="94">
        <f>+'CO2'!K59+'abs CO2'!K59+'CH4'!K59*PCG!$C$5+N2O!K59*PCG!$C$6+HFC!K59+PFC!K59+'SF6'!K59</f>
        <v>85.34255370103628</v>
      </c>
      <c r="L59" s="94">
        <f>+'CO2'!L59+'abs CO2'!L59+'CH4'!L59*PCG!$C$5+N2O!L59*PCG!$C$6+HFC!L59+PFC!L59+'SF6'!L59</f>
        <v>71.040211489330645</v>
      </c>
      <c r="M59" s="94">
        <f>+'CO2'!M59+'abs CO2'!M59+'CH4'!M59*PCG!$C$5+N2O!M59*PCG!$C$6+HFC!M59+PFC!M59+'SF6'!M59</f>
        <v>57.082567568237955</v>
      </c>
      <c r="N59" s="94">
        <f>+'CO2'!N59+'abs CO2'!N59+'CH4'!N59*PCG!$C$5+N2O!N59*PCG!$C$6+HFC!N59+PFC!N59+'SF6'!N59</f>
        <v>41.438309943594838</v>
      </c>
      <c r="O59" s="94">
        <f>+'CO2'!O59+'abs CO2'!O59+'CH4'!O59*PCG!$C$5+N2O!O59*PCG!$C$6+HFC!O59+PFC!O59+'SF6'!O59</f>
        <v>49.084088144842092</v>
      </c>
      <c r="P59" s="94">
        <f>+'CO2'!P59+'abs CO2'!P59+'CH4'!P59*PCG!$C$5+N2O!P59*PCG!$C$6+HFC!P59+PFC!P59+'SF6'!P59</f>
        <v>25.544044544754772</v>
      </c>
      <c r="Q59" s="94">
        <f>+'CO2'!Q59+'abs CO2'!Q59+'CH4'!Q59*PCG!$C$5+N2O!Q59*PCG!$C$6+HFC!Q59+PFC!Q59+'SF6'!Q59</f>
        <v>39.529574516406505</v>
      </c>
      <c r="R59" s="94">
        <f>+'CO2'!R59+'abs CO2'!R59+'CH4'!R59*PCG!$C$5+N2O!R59*PCG!$C$6+HFC!R59+PFC!R59+'SF6'!R59</f>
        <v>25.098703764383036</v>
      </c>
      <c r="S59" s="94">
        <f>+'CO2'!S59+'abs CO2'!S59+'CH4'!S59*PCG!$C$5+N2O!S59*PCG!$C$6+HFC!S59+PFC!S59+'SF6'!S59</f>
        <v>18.800607805538874</v>
      </c>
      <c r="T59" s="94">
        <f>+'CO2'!T59+'abs CO2'!T59+'CH4'!T59*PCG!$C$5+N2O!T59*PCG!$C$6+HFC!T59+PFC!T59+'SF6'!T59</f>
        <v>18.924396358585753</v>
      </c>
      <c r="U59" s="94">
        <f>+'CO2'!U59+'abs CO2'!U59+'CH4'!U59*PCG!$C$5+N2O!U59*PCG!$C$6+HFC!U59+PFC!U59+'SF6'!U59</f>
        <v>13.252841169356566</v>
      </c>
      <c r="V59" s="94">
        <f>+'CO2'!V59+'abs CO2'!V59+'CH4'!V59*PCG!$C$5+N2O!V59*PCG!$C$6+HFC!V59+PFC!V59+'SF6'!V59</f>
        <v>14.080914373632119</v>
      </c>
      <c r="W59" s="94">
        <f>+'CO2'!W59+'abs CO2'!W59+'CH4'!W59*PCG!$C$5+N2O!W59*PCG!$C$6+HFC!W59+PFC!W59+'SF6'!W59</f>
        <v>26.457357312693293</v>
      </c>
      <c r="X59" s="94">
        <f>+'CO2'!X59+'abs CO2'!X59+'CH4'!X59*PCG!$C$5+N2O!X59*PCG!$C$6+HFC!X59+PFC!X59+'SF6'!X59</f>
        <v>34.805398639403201</v>
      </c>
      <c r="Y59" s="94">
        <f>+'CO2'!Y59+'abs CO2'!Y59+'CH4'!Y59*PCG!$C$5+N2O!Y59*PCG!$C$6+HFC!Y59+PFC!Y59+'SF6'!Y59</f>
        <v>30.614371837604711</v>
      </c>
      <c r="Z59" s="94">
        <f>+'CO2'!Z59+'abs CO2'!Z59+'CH4'!Z59*PCG!$C$5+N2O!Z59*PCG!$C$6+HFC!Z59+PFC!Z59+'SF6'!Z59</f>
        <v>27.781489253845681</v>
      </c>
      <c r="AA59" s="94">
        <f>+'CO2'!AA59+'abs CO2'!AA59+'CH4'!AA59*PCG!$C$5+N2O!AA59*PCG!$C$6+HFC!AA59+PFC!AA59+'SF6'!AA59</f>
        <v>26.406672218480082</v>
      </c>
      <c r="AB59" s="94">
        <f>+'CO2'!AB59+'abs CO2'!AB59+'CH4'!AB59*PCG!$C$5+N2O!AB59*PCG!$C$6+HFC!AB59+PFC!AB59+'SF6'!AB59</f>
        <v>16.245841180377404</v>
      </c>
      <c r="AC59" s="94">
        <f>+'CO2'!AC59+'abs CO2'!AC59+'CH4'!AC59*PCG!$C$5+N2O!AC59*PCG!$C$6+HFC!AC59+PFC!AC59+'SF6'!AC59</f>
        <v>23.717457536058554</v>
      </c>
      <c r="AD59" s="94">
        <f>+'CO2'!AD59+'abs CO2'!AD59+'CH4'!AD59*PCG!$C$5+N2O!AD59*PCG!$C$6+HFC!AD59+PFC!AD59+'SF6'!AD59</f>
        <v>18.281138284652293</v>
      </c>
      <c r="AE59" s="94">
        <f>+'CO2'!AE59+'abs CO2'!AE59+'CH4'!AE59*PCG!$C$5+N2O!AE59*PCG!$C$6+HFC!AE59+PFC!AE59+'SF6'!AE59</f>
        <v>39.71583051487751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1.4800582466553818</v>
      </c>
      <c r="X60" s="33">
        <f t="shared" si="16"/>
        <v>1.4897194818915473</v>
      </c>
      <c r="Y60" s="33">
        <f t="shared" si="16"/>
        <v>7.974269569674151</v>
      </c>
      <c r="Z60" s="33">
        <f t="shared" si="16"/>
        <v>9.6188236137737135</v>
      </c>
      <c r="AA60" s="33">
        <f t="shared" si="16"/>
        <v>9.195478927687633</v>
      </c>
      <c r="AB60" s="33">
        <f t="shared" si="16"/>
        <v>8.1078782541505987</v>
      </c>
      <c r="AC60" s="33">
        <f t="shared" si="16"/>
        <v>0.68286170647422617</v>
      </c>
      <c r="AD60" s="33">
        <f t="shared" si="16"/>
        <v>0.53295909073519376</v>
      </c>
      <c r="AE60" s="33">
        <f t="shared" si="16"/>
        <v>0.20469050844119471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1.4800582466553818</v>
      </c>
      <c r="X62" s="33">
        <f t="shared" si="17"/>
        <v>1.4897194818915473</v>
      </c>
      <c r="Y62" s="33">
        <f t="shared" si="17"/>
        <v>7.974269569674151</v>
      </c>
      <c r="Z62" s="33">
        <f t="shared" si="17"/>
        <v>9.6188236137737135</v>
      </c>
      <c r="AA62" s="33">
        <f t="shared" si="17"/>
        <v>9.195478927687633</v>
      </c>
      <c r="AB62" s="33">
        <f t="shared" si="17"/>
        <v>8.1078782541505987</v>
      </c>
      <c r="AC62" s="33">
        <f t="shared" si="17"/>
        <v>0.68286170647422617</v>
      </c>
      <c r="AD62" s="33">
        <f t="shared" si="17"/>
        <v>0.53295909073519376</v>
      </c>
      <c r="AE62" s="33">
        <f t="shared" si="17"/>
        <v>0.20469050844119471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1.4800582466553818</v>
      </c>
      <c r="X63" s="94">
        <f>+'CO2'!X63+'abs CO2'!X63+'CH4'!X63*PCG!$C$5+N2O!X63*PCG!$C$6+HFC!X63+PFC!X63+'SF6'!X63</f>
        <v>1.4897194818915473</v>
      </c>
      <c r="Y63" s="94">
        <f>+'CO2'!Y63+'abs CO2'!Y63+'CH4'!Y63*PCG!$C$5+N2O!Y63*PCG!$C$6+HFC!Y63+PFC!Y63+'SF6'!Y63</f>
        <v>7.974269569674151</v>
      </c>
      <c r="Z63" s="94">
        <f>+'CO2'!Z63+'abs CO2'!Z63+'CH4'!Z63*PCG!$C$5+N2O!Z63*PCG!$C$6+HFC!Z63+PFC!Z63+'SF6'!Z63</f>
        <v>9.6188236137737135</v>
      </c>
      <c r="AA63" s="94">
        <f>+'CO2'!AA63+'abs CO2'!AA63+'CH4'!AA63*PCG!$C$5+N2O!AA63*PCG!$C$6+HFC!AA63+PFC!AA63+'SF6'!AA63</f>
        <v>9.195478927687633</v>
      </c>
      <c r="AB63" s="94">
        <f>+'CO2'!AB63+'abs CO2'!AB63+'CH4'!AB63*PCG!$C$5+N2O!AB63*PCG!$C$6+HFC!AB63+PFC!AB63+'SF6'!AB63</f>
        <v>8.1078782541505987</v>
      </c>
      <c r="AC63" s="94">
        <f>+'CO2'!AC63+'abs CO2'!AC63+'CH4'!AC63*PCG!$C$5+N2O!AC63*PCG!$C$6+HFC!AC63+PFC!AC63+'SF6'!AC63</f>
        <v>0.68286170647422617</v>
      </c>
      <c r="AD63" s="94">
        <f>+'CO2'!AD63+'abs CO2'!AD63+'CH4'!AD63*PCG!$C$5+N2O!AD63*PCG!$C$6+HFC!AD63+PFC!AD63+'SF6'!AD63</f>
        <v>0.53295909073519376</v>
      </c>
      <c r="AE63" s="94">
        <f>+'CO2'!AE63+'abs CO2'!AE63+'CH4'!AE63*PCG!$C$5+N2O!AE63*PCG!$C$6+HFC!AE63+PFC!AE63+'SF6'!AE63</f>
        <v>0.20469050844119471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883.35250430439169</v>
      </c>
      <c r="D67" s="33">
        <f t="shared" si="18"/>
        <v>679.32558723136083</v>
      </c>
      <c r="E67" s="33">
        <f t="shared" si="18"/>
        <v>733.89367501470826</v>
      </c>
      <c r="F67" s="33">
        <f t="shared" si="18"/>
        <v>710.54496197787785</v>
      </c>
      <c r="G67" s="33">
        <f t="shared" si="18"/>
        <v>793.07472801870438</v>
      </c>
      <c r="H67" s="33">
        <f t="shared" si="18"/>
        <v>755.63523354343715</v>
      </c>
      <c r="I67" s="33">
        <f t="shared" si="18"/>
        <v>759.0573108643357</v>
      </c>
      <c r="J67" s="33">
        <f t="shared" si="18"/>
        <v>812.45488396030385</v>
      </c>
      <c r="K67" s="33">
        <f t="shared" si="18"/>
        <v>756.98320165385815</v>
      </c>
      <c r="L67" s="33">
        <f t="shared" si="18"/>
        <v>843.78174808748304</v>
      </c>
      <c r="M67" s="33">
        <f t="shared" si="18"/>
        <v>934.94485909619812</v>
      </c>
      <c r="N67" s="33">
        <f t="shared" si="18"/>
        <v>1004.6450303555673</v>
      </c>
      <c r="O67" s="33">
        <f t="shared" si="18"/>
        <v>987.00181645487908</v>
      </c>
      <c r="P67" s="33">
        <f t="shared" si="18"/>
        <v>880.10803846662293</v>
      </c>
      <c r="Q67" s="33">
        <f t="shared" si="18"/>
        <v>868.73841568411535</v>
      </c>
      <c r="R67" s="33">
        <f t="shared" si="18"/>
        <v>938.45356127961338</v>
      </c>
      <c r="S67" s="33">
        <f t="shared" si="18"/>
        <v>893.51443647081828</v>
      </c>
      <c r="T67" s="33">
        <f t="shared" si="18"/>
        <v>839.19630916795006</v>
      </c>
      <c r="U67" s="33">
        <f t="shared" si="18"/>
        <v>802.26710586583465</v>
      </c>
      <c r="V67" s="33">
        <f t="shared" si="18"/>
        <v>947.66235660126426</v>
      </c>
      <c r="W67" s="33">
        <f t="shared" si="18"/>
        <v>820.20281514418491</v>
      </c>
      <c r="X67" s="33">
        <f t="shared" si="18"/>
        <v>698.88846891625553</v>
      </c>
      <c r="Y67" s="33">
        <f t="shared" si="18"/>
        <v>576.29205176752214</v>
      </c>
      <c r="Z67" s="33">
        <f t="shared" si="18"/>
        <v>559.98314214326842</v>
      </c>
      <c r="AA67" s="33">
        <f t="shared" si="18"/>
        <v>518.68792682662331</v>
      </c>
      <c r="AB67" s="33">
        <f t="shared" si="18"/>
        <v>563.42123049280247</v>
      </c>
      <c r="AC67" s="33">
        <f t="shared" si="18"/>
        <v>630.83460473377136</v>
      </c>
      <c r="AD67" s="33">
        <f t="shared" si="18"/>
        <v>644.14968814843064</v>
      </c>
      <c r="AE67" s="33">
        <f t="shared" si="18"/>
        <v>648.47693919980838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36.785775000000001</v>
      </c>
      <c r="D68" s="33">
        <f t="shared" si="19"/>
        <v>41.042625000000001</v>
      </c>
      <c r="E68" s="33">
        <f t="shared" si="19"/>
        <v>31.683924999999999</v>
      </c>
      <c r="F68" s="33">
        <f t="shared" si="19"/>
        <v>26.691274999999997</v>
      </c>
      <c r="G68" s="33">
        <f t="shared" si="19"/>
        <v>33.586150000000004</v>
      </c>
      <c r="H68" s="33">
        <f t="shared" si="19"/>
        <v>31.913050000000002</v>
      </c>
      <c r="I68" s="33">
        <f t="shared" si="19"/>
        <v>34.679124999999999</v>
      </c>
      <c r="J68" s="33">
        <f t="shared" si="19"/>
        <v>37.774749999999997</v>
      </c>
      <c r="K68" s="33">
        <f t="shared" si="19"/>
        <v>34.011737500000002</v>
      </c>
      <c r="L68" s="33">
        <f t="shared" si="19"/>
        <v>11.059425000000001</v>
      </c>
      <c r="M68" s="33">
        <f t="shared" si="19"/>
        <v>8.5393749999999997</v>
      </c>
      <c r="N68" s="33">
        <f t="shared" si="19"/>
        <v>13.741649999999998</v>
      </c>
      <c r="O68" s="33">
        <f t="shared" si="19"/>
        <v>10.454924999999999</v>
      </c>
      <c r="P68" s="33">
        <f t="shared" si="19"/>
        <v>6.8503499999999997</v>
      </c>
      <c r="Q68" s="33">
        <f t="shared" si="19"/>
        <v>3.1888999999999998</v>
      </c>
      <c r="R68" s="33">
        <f t="shared" si="19"/>
        <v>19.315042499999997</v>
      </c>
      <c r="S68" s="33">
        <f t="shared" si="19"/>
        <v>18.689807499999997</v>
      </c>
      <c r="T68" s="33">
        <f t="shared" si="19"/>
        <v>3.3758075000000001</v>
      </c>
      <c r="U68" s="33">
        <f t="shared" si="19"/>
        <v>10.446052499999999</v>
      </c>
      <c r="V68" s="33">
        <f t="shared" si="19"/>
        <v>16.827492499999998</v>
      </c>
      <c r="W68" s="33">
        <f t="shared" si="19"/>
        <v>16.665187500000002</v>
      </c>
      <c r="X68" s="33">
        <f t="shared" si="19"/>
        <v>16.986840000000001</v>
      </c>
      <c r="Y68" s="33">
        <f t="shared" si="19"/>
        <v>18.544304999999998</v>
      </c>
      <c r="Z68" s="33">
        <f t="shared" si="19"/>
        <v>89.639257499999985</v>
      </c>
      <c r="AA68" s="33">
        <f t="shared" si="19"/>
        <v>129.13673499999999</v>
      </c>
      <c r="AB68" s="33">
        <f t="shared" si="19"/>
        <v>97.653042499999998</v>
      </c>
      <c r="AC68" s="33">
        <f t="shared" si="19"/>
        <v>78.334230000000005</v>
      </c>
      <c r="AD68" s="33">
        <f t="shared" si="19"/>
        <v>78.81604249999998</v>
      </c>
      <c r="AE68" s="33">
        <f t="shared" si="19"/>
        <v>73.341319999999996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36.785775000000001</v>
      </c>
      <c r="D69" s="33">
        <f t="shared" si="20"/>
        <v>41.042625000000001</v>
      </c>
      <c r="E69" s="33">
        <f t="shared" si="20"/>
        <v>31.683924999999999</v>
      </c>
      <c r="F69" s="33">
        <f t="shared" si="20"/>
        <v>26.691274999999997</v>
      </c>
      <c r="G69" s="33">
        <f t="shared" si="20"/>
        <v>33.586150000000004</v>
      </c>
      <c r="H69" s="33">
        <f t="shared" si="20"/>
        <v>31.913050000000002</v>
      </c>
      <c r="I69" s="33">
        <f t="shared" si="20"/>
        <v>34.679124999999999</v>
      </c>
      <c r="J69" s="33">
        <f t="shared" si="20"/>
        <v>37.774749999999997</v>
      </c>
      <c r="K69" s="33">
        <f t="shared" si="20"/>
        <v>34.011737500000002</v>
      </c>
      <c r="L69" s="33">
        <f t="shared" si="20"/>
        <v>11.059425000000001</v>
      </c>
      <c r="M69" s="33">
        <f t="shared" si="20"/>
        <v>8.5393749999999997</v>
      </c>
      <c r="N69" s="33">
        <f t="shared" si="20"/>
        <v>13.741649999999998</v>
      </c>
      <c r="O69" s="33">
        <f t="shared" si="20"/>
        <v>10.454924999999999</v>
      </c>
      <c r="P69" s="33">
        <f t="shared" si="20"/>
        <v>6.8503499999999997</v>
      </c>
      <c r="Q69" s="33">
        <f t="shared" si="20"/>
        <v>3.1888999999999998</v>
      </c>
      <c r="R69" s="33">
        <f t="shared" si="20"/>
        <v>19.315042499999997</v>
      </c>
      <c r="S69" s="33">
        <f t="shared" si="20"/>
        <v>18.689807499999997</v>
      </c>
      <c r="T69" s="33">
        <f t="shared" si="20"/>
        <v>3.3758075000000001</v>
      </c>
      <c r="U69" s="33">
        <f t="shared" si="20"/>
        <v>10.446052499999999</v>
      </c>
      <c r="V69" s="33">
        <f t="shared" si="20"/>
        <v>16.827492499999998</v>
      </c>
      <c r="W69" s="33">
        <f t="shared" si="20"/>
        <v>16.665187500000002</v>
      </c>
      <c r="X69" s="33">
        <f t="shared" si="20"/>
        <v>16.986840000000001</v>
      </c>
      <c r="Y69" s="33">
        <f t="shared" si="20"/>
        <v>18.544304999999998</v>
      </c>
      <c r="Z69" s="33">
        <f t="shared" si="20"/>
        <v>89.639257499999985</v>
      </c>
      <c r="AA69" s="33">
        <f t="shared" si="20"/>
        <v>129.13673499999999</v>
      </c>
      <c r="AB69" s="33">
        <f t="shared" si="20"/>
        <v>97.653042499999998</v>
      </c>
      <c r="AC69" s="33">
        <f t="shared" si="20"/>
        <v>78.334230000000005</v>
      </c>
      <c r="AD69" s="33">
        <f t="shared" si="20"/>
        <v>78.81604249999998</v>
      </c>
      <c r="AE69" s="33">
        <f t="shared" si="20"/>
        <v>73.341319999999996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36.785775000000001</v>
      </c>
      <c r="D75" s="33">
        <f t="shared" si="22"/>
        <v>41.042625000000001</v>
      </c>
      <c r="E75" s="33">
        <f t="shared" si="22"/>
        <v>31.683924999999999</v>
      </c>
      <c r="F75" s="33">
        <f t="shared" si="22"/>
        <v>26.691274999999997</v>
      </c>
      <c r="G75" s="33">
        <f t="shared" si="22"/>
        <v>33.586150000000004</v>
      </c>
      <c r="H75" s="33">
        <f t="shared" si="22"/>
        <v>31.913050000000002</v>
      </c>
      <c r="I75" s="33">
        <f t="shared" si="22"/>
        <v>34.679124999999999</v>
      </c>
      <c r="J75" s="33">
        <f t="shared" si="22"/>
        <v>37.774749999999997</v>
      </c>
      <c r="K75" s="33">
        <f t="shared" si="22"/>
        <v>34.011737500000002</v>
      </c>
      <c r="L75" s="33">
        <f t="shared" si="22"/>
        <v>11.059425000000001</v>
      </c>
      <c r="M75" s="33">
        <f t="shared" si="22"/>
        <v>8.5393749999999997</v>
      </c>
      <c r="N75" s="33">
        <f t="shared" si="22"/>
        <v>13.741649999999998</v>
      </c>
      <c r="O75" s="33">
        <f t="shared" si="22"/>
        <v>10.454924999999999</v>
      </c>
      <c r="P75" s="33">
        <f t="shared" si="22"/>
        <v>6.8503499999999997</v>
      </c>
      <c r="Q75" s="33">
        <f t="shared" si="22"/>
        <v>3.1888999999999998</v>
      </c>
      <c r="R75" s="33">
        <f t="shared" si="22"/>
        <v>19.315042499999997</v>
      </c>
      <c r="S75" s="33">
        <f t="shared" si="22"/>
        <v>18.689807499999997</v>
      </c>
      <c r="T75" s="33">
        <f t="shared" si="22"/>
        <v>3.3758075000000001</v>
      </c>
      <c r="U75" s="33">
        <f t="shared" si="22"/>
        <v>10.446052499999999</v>
      </c>
      <c r="V75" s="33">
        <f t="shared" si="22"/>
        <v>16.827492499999998</v>
      </c>
      <c r="W75" s="33">
        <f t="shared" si="22"/>
        <v>16.665187500000002</v>
      </c>
      <c r="X75" s="33">
        <f t="shared" si="22"/>
        <v>16.986840000000001</v>
      </c>
      <c r="Y75" s="33">
        <f t="shared" si="22"/>
        <v>18.544304999999998</v>
      </c>
      <c r="Z75" s="33">
        <f t="shared" si="22"/>
        <v>89.639257499999985</v>
      </c>
      <c r="AA75" s="33">
        <f t="shared" si="22"/>
        <v>129.13673499999999</v>
      </c>
      <c r="AB75" s="33">
        <f t="shared" si="22"/>
        <v>97.653042499999998</v>
      </c>
      <c r="AC75" s="33">
        <f t="shared" si="22"/>
        <v>78.334230000000005</v>
      </c>
      <c r="AD75" s="33">
        <f t="shared" si="22"/>
        <v>78.81604249999998</v>
      </c>
      <c r="AE75" s="33">
        <f t="shared" si="22"/>
        <v>73.341319999999996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33.956099999999999</v>
      </c>
      <c r="D76" s="94">
        <f>+'CO2'!D76+'abs CO2'!D76+'CH4'!D76*PCG!$C$5+N2O!D76*PCG!$C$6+HFC!D76+PFC!D76+'SF6'!D76</f>
        <v>37.8855</v>
      </c>
      <c r="E76" s="94">
        <f>+'CO2'!E76+'abs CO2'!E76+'CH4'!E76*PCG!$C$5+N2O!E76*PCG!$C$6+HFC!E76+PFC!E76+'SF6'!E76</f>
        <v>29.246699999999997</v>
      </c>
      <c r="F76" s="94">
        <f>+'CO2'!F76+'abs CO2'!F76+'CH4'!F76*PCG!$C$5+N2O!F76*PCG!$C$6+HFC!F76+PFC!F76+'SF6'!F76</f>
        <v>24.638099999999998</v>
      </c>
      <c r="G76" s="94">
        <f>+'CO2'!G76+'abs CO2'!G76+'CH4'!G76*PCG!$C$5+N2O!G76*PCG!$C$6+HFC!G76+PFC!G76+'SF6'!G76</f>
        <v>31.002600000000001</v>
      </c>
      <c r="H76" s="94">
        <f>+'CO2'!H76+'abs CO2'!H76+'CH4'!H76*PCG!$C$5+N2O!H76*PCG!$C$6+HFC!H76+PFC!H76+'SF6'!H76</f>
        <v>29.458200000000001</v>
      </c>
      <c r="I76" s="94">
        <f>+'CO2'!I76+'abs CO2'!I76+'CH4'!I76*PCG!$C$5+N2O!I76*PCG!$C$6+HFC!I76+PFC!I76+'SF6'!I76</f>
        <v>32.011499999999998</v>
      </c>
      <c r="J76" s="94">
        <f>+'CO2'!J76+'abs CO2'!J76+'CH4'!J76*PCG!$C$5+N2O!J76*PCG!$C$6+HFC!J76+PFC!J76+'SF6'!J76</f>
        <v>34.869</v>
      </c>
      <c r="K76" s="94">
        <f>+'CO2'!K76+'abs CO2'!K76+'CH4'!K76*PCG!$C$5+N2O!K76*PCG!$C$6+HFC!K76+PFC!K76+'SF6'!K76</f>
        <v>31.395450000000004</v>
      </c>
      <c r="L76" s="94">
        <f>+'CO2'!L76+'abs CO2'!L76+'CH4'!L76*PCG!$C$5+N2O!L76*PCG!$C$6+HFC!L76+PFC!L76+'SF6'!L76</f>
        <v>10.2087</v>
      </c>
      <c r="M76" s="94">
        <f>+'CO2'!M76+'abs CO2'!M76+'CH4'!M76*PCG!$C$5+N2O!M76*PCG!$C$6+HFC!M76+PFC!M76+'SF6'!M76</f>
        <v>7.8825000000000003</v>
      </c>
      <c r="N76" s="94">
        <f>+'CO2'!N76+'abs CO2'!N76+'CH4'!N76*PCG!$C$5+N2O!N76*PCG!$C$6+HFC!N76+PFC!N76+'SF6'!N76</f>
        <v>12.684599999999998</v>
      </c>
      <c r="O76" s="94">
        <f>+'CO2'!O76+'abs CO2'!O76+'CH4'!O76*PCG!$C$5+N2O!O76*PCG!$C$6+HFC!O76+PFC!O76+'SF6'!O76</f>
        <v>9.6506999999999987</v>
      </c>
      <c r="P76" s="94">
        <f>+'CO2'!P76+'abs CO2'!P76+'CH4'!P76*PCG!$C$5+N2O!P76*PCG!$C$6+HFC!P76+PFC!P76+'SF6'!P76</f>
        <v>6.3233999999999995</v>
      </c>
      <c r="Q76" s="94">
        <f>+'CO2'!Q76+'abs CO2'!Q76+'CH4'!Q76*PCG!$C$5+N2O!Q76*PCG!$C$6+HFC!Q76+PFC!Q76+'SF6'!Q76</f>
        <v>2.9436</v>
      </c>
      <c r="R76" s="94">
        <f>+'CO2'!R76+'abs CO2'!R76+'CH4'!R76*PCG!$C$5+N2O!R76*PCG!$C$6+HFC!R76+PFC!R76+'SF6'!R76</f>
        <v>17.829269999999998</v>
      </c>
      <c r="S76" s="94">
        <f>+'CO2'!S76+'abs CO2'!S76+'CH4'!S76*PCG!$C$5+N2O!S76*PCG!$C$6+HFC!S76+PFC!S76+'SF6'!S76</f>
        <v>17.252129999999998</v>
      </c>
      <c r="T76" s="94">
        <f>+'CO2'!T76+'abs CO2'!T76+'CH4'!T76*PCG!$C$5+N2O!T76*PCG!$C$6+HFC!T76+PFC!T76+'SF6'!T76</f>
        <v>3.1161300000000001</v>
      </c>
      <c r="U76" s="94">
        <f>+'CO2'!U76+'abs CO2'!U76+'CH4'!U76*PCG!$C$5+N2O!U76*PCG!$C$6+HFC!U76+PFC!U76+'SF6'!U76</f>
        <v>9.6425099999999979</v>
      </c>
      <c r="V76" s="94">
        <f>+'CO2'!V76+'abs CO2'!V76+'CH4'!V76*PCG!$C$5+N2O!V76*PCG!$C$6+HFC!V76+PFC!V76+'SF6'!V76</f>
        <v>15.533069999999999</v>
      </c>
      <c r="W76" s="94">
        <f>+'CO2'!W76+'abs CO2'!W76+'CH4'!W76*PCG!$C$5+N2O!W76*PCG!$C$6+HFC!W76+PFC!W76+'SF6'!W76</f>
        <v>15.38325</v>
      </c>
      <c r="X76" s="94">
        <f>+'CO2'!X76+'abs CO2'!X76+'CH4'!X76*PCG!$C$5+N2O!X76*PCG!$C$6+HFC!X76+PFC!X76+'SF6'!X76</f>
        <v>15.680160000000001</v>
      </c>
      <c r="Y76" s="94">
        <f>+'CO2'!Y76+'abs CO2'!Y76+'CH4'!Y76*PCG!$C$5+N2O!Y76*PCG!$C$6+HFC!Y76+PFC!Y76+'SF6'!Y76</f>
        <v>17.117819999999998</v>
      </c>
      <c r="Z76" s="94">
        <f>+'CO2'!Z76+'abs CO2'!Z76+'CH4'!Z76*PCG!$C$5+N2O!Z76*PCG!$C$6+HFC!Z76+PFC!Z76+'SF6'!Z76</f>
        <v>82.743929999999992</v>
      </c>
      <c r="AA76" s="94">
        <f>+'CO2'!AA76+'abs CO2'!AA76+'CH4'!AA76*PCG!$C$5+N2O!AA76*PCG!$C$6+HFC!AA76+PFC!AA76+'SF6'!AA76</f>
        <v>119.20313999999999</v>
      </c>
      <c r="AB76" s="94">
        <f>+'CO2'!AB76+'abs CO2'!AB76+'CH4'!AB76*PCG!$C$5+N2O!AB76*PCG!$C$6+HFC!AB76+PFC!AB76+'SF6'!AB76</f>
        <v>90.141269999999992</v>
      </c>
      <c r="AC76" s="94">
        <f>+'CO2'!AC76+'abs CO2'!AC76+'CH4'!AC76*PCG!$C$5+N2O!AC76*PCG!$C$6+HFC!AC76+PFC!AC76+'SF6'!AC76</f>
        <v>72.308520000000001</v>
      </c>
      <c r="AD76" s="94">
        <f>+'CO2'!AD76+'abs CO2'!AD76+'CH4'!AD76*PCG!$C$5+N2O!AD76*PCG!$C$6+HFC!AD76+PFC!AD76+'SF6'!AD76</f>
        <v>72.753269999999986</v>
      </c>
      <c r="AE76" s="94">
        <f>+'CO2'!AE76+'abs CO2'!AE76+'CH4'!AE76*PCG!$C$5+N2O!AE76*PCG!$C$6+HFC!AE76+PFC!AE76+'SF6'!AE76</f>
        <v>67.699680000000001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2.8296749999999999</v>
      </c>
      <c r="D77" s="94">
        <f>+'CO2'!D77+'abs CO2'!D77+'CH4'!D77*PCG!$C$5+N2O!D77*PCG!$C$6+HFC!D77+PFC!D77+'SF6'!D77</f>
        <v>3.1571250000000002</v>
      </c>
      <c r="E77" s="94">
        <f>+'CO2'!E77+'abs CO2'!E77+'CH4'!E77*PCG!$C$5+N2O!E77*PCG!$C$6+HFC!E77+PFC!E77+'SF6'!E77</f>
        <v>2.4372250000000002</v>
      </c>
      <c r="F77" s="94">
        <f>+'CO2'!F77+'abs CO2'!F77+'CH4'!F77*PCG!$C$5+N2O!F77*PCG!$C$6+HFC!F77+PFC!F77+'SF6'!F77</f>
        <v>2.053175</v>
      </c>
      <c r="G77" s="94">
        <f>+'CO2'!G77+'abs CO2'!G77+'CH4'!G77*PCG!$C$5+N2O!G77*PCG!$C$6+HFC!G77+PFC!G77+'SF6'!G77</f>
        <v>2.5835500000000002</v>
      </c>
      <c r="H77" s="94">
        <f>+'CO2'!H77+'abs CO2'!H77+'CH4'!H77*PCG!$C$5+N2O!H77*PCG!$C$6+HFC!H77+PFC!H77+'SF6'!H77</f>
        <v>2.45485</v>
      </c>
      <c r="I77" s="94">
        <f>+'CO2'!I77+'abs CO2'!I77+'CH4'!I77*PCG!$C$5+N2O!I77*PCG!$C$6+HFC!I77+PFC!I77+'SF6'!I77</f>
        <v>2.6676249999999997</v>
      </c>
      <c r="J77" s="94">
        <f>+'CO2'!J77+'abs CO2'!J77+'CH4'!J77*PCG!$C$5+N2O!J77*PCG!$C$6+HFC!J77+PFC!J77+'SF6'!J77</f>
        <v>2.9057499999999998</v>
      </c>
      <c r="K77" s="94">
        <f>+'CO2'!K77+'abs CO2'!K77+'CH4'!K77*PCG!$C$5+N2O!K77*PCG!$C$6+HFC!K77+PFC!K77+'SF6'!K77</f>
        <v>2.6162874999999999</v>
      </c>
      <c r="L77" s="94">
        <f>+'CO2'!L77+'abs CO2'!L77+'CH4'!L77*PCG!$C$5+N2O!L77*PCG!$C$6+HFC!L77+PFC!L77+'SF6'!L77</f>
        <v>0.85072499999999995</v>
      </c>
      <c r="M77" s="94">
        <f>+'CO2'!M77+'abs CO2'!M77+'CH4'!M77*PCG!$C$5+N2O!M77*PCG!$C$6+HFC!M77+PFC!M77+'SF6'!M77</f>
        <v>0.65687499999999999</v>
      </c>
      <c r="N77" s="94">
        <f>+'CO2'!N77+'abs CO2'!N77+'CH4'!N77*PCG!$C$5+N2O!N77*PCG!$C$6+HFC!N77+PFC!N77+'SF6'!N77</f>
        <v>1.05705</v>
      </c>
      <c r="O77" s="94">
        <f>+'CO2'!O77+'abs CO2'!O77+'CH4'!O77*PCG!$C$5+N2O!O77*PCG!$C$6+HFC!O77+PFC!O77+'SF6'!O77</f>
        <v>0.80422500000000008</v>
      </c>
      <c r="P77" s="94">
        <f>+'CO2'!P77+'abs CO2'!P77+'CH4'!P77*PCG!$C$5+N2O!P77*PCG!$C$6+HFC!P77+PFC!P77+'SF6'!P77</f>
        <v>0.52695000000000003</v>
      </c>
      <c r="Q77" s="94">
        <f>+'CO2'!Q77+'abs CO2'!Q77+'CH4'!Q77*PCG!$C$5+N2O!Q77*PCG!$C$6+HFC!Q77+PFC!Q77+'SF6'!Q77</f>
        <v>0.24529999999999999</v>
      </c>
      <c r="R77" s="94">
        <f>+'CO2'!R77+'abs CO2'!R77+'CH4'!R77*PCG!$C$5+N2O!R77*PCG!$C$6+HFC!R77+PFC!R77+'SF6'!R77</f>
        <v>1.4857724999999999</v>
      </c>
      <c r="S77" s="94">
        <f>+'CO2'!S77+'abs CO2'!S77+'CH4'!S77*PCG!$C$5+N2O!S77*PCG!$C$6+HFC!S77+PFC!S77+'SF6'!S77</f>
        <v>1.4376775000000002</v>
      </c>
      <c r="T77" s="94">
        <f>+'CO2'!T77+'abs CO2'!T77+'CH4'!T77*PCG!$C$5+N2O!T77*PCG!$C$6+HFC!T77+PFC!T77+'SF6'!T77</f>
        <v>0.25967750000000001</v>
      </c>
      <c r="U77" s="94">
        <f>+'CO2'!U77+'abs CO2'!U77+'CH4'!U77*PCG!$C$5+N2O!U77*PCG!$C$6+HFC!U77+PFC!U77+'SF6'!U77</f>
        <v>0.80354250000000005</v>
      </c>
      <c r="V77" s="94">
        <f>+'CO2'!V77+'abs CO2'!V77+'CH4'!V77*PCG!$C$5+N2O!V77*PCG!$C$6+HFC!V77+PFC!V77+'SF6'!V77</f>
        <v>1.2944225</v>
      </c>
      <c r="W77" s="94">
        <f>+'CO2'!W77+'abs CO2'!W77+'CH4'!W77*PCG!$C$5+N2O!W77*PCG!$C$6+HFC!W77+PFC!W77+'SF6'!W77</f>
        <v>1.2819375</v>
      </c>
      <c r="X77" s="94">
        <f>+'CO2'!X77+'abs CO2'!X77+'CH4'!X77*PCG!$C$5+N2O!X77*PCG!$C$6+HFC!X77+PFC!X77+'SF6'!X77</f>
        <v>1.3066800000000001</v>
      </c>
      <c r="Y77" s="94">
        <f>+'CO2'!Y77+'abs CO2'!Y77+'CH4'!Y77*PCG!$C$5+N2O!Y77*PCG!$C$6+HFC!Y77+PFC!Y77+'SF6'!Y77</f>
        <v>1.426485</v>
      </c>
      <c r="Z77" s="94">
        <f>+'CO2'!Z77+'abs CO2'!Z77+'CH4'!Z77*PCG!$C$5+N2O!Z77*PCG!$C$6+HFC!Z77+PFC!Z77+'SF6'!Z77</f>
        <v>6.8953275000000005</v>
      </c>
      <c r="AA77" s="94">
        <f>+'CO2'!AA77+'abs CO2'!AA77+'CH4'!AA77*PCG!$C$5+N2O!AA77*PCG!$C$6+HFC!AA77+PFC!AA77+'SF6'!AA77</f>
        <v>9.9335950000000004</v>
      </c>
      <c r="AB77" s="94">
        <f>+'CO2'!AB77+'abs CO2'!AB77+'CH4'!AB77*PCG!$C$5+N2O!AB77*PCG!$C$6+HFC!AB77+PFC!AB77+'SF6'!AB77</f>
        <v>7.5117725000000011</v>
      </c>
      <c r="AC77" s="94">
        <f>+'CO2'!AC77+'abs CO2'!AC77+'CH4'!AC77*PCG!$C$5+N2O!AC77*PCG!$C$6+HFC!AC77+PFC!AC77+'SF6'!AC77</f>
        <v>6.025710000000001</v>
      </c>
      <c r="AD77" s="94">
        <f>+'CO2'!AD77+'abs CO2'!AD77+'CH4'!AD77*PCG!$C$5+N2O!AD77*PCG!$C$6+HFC!AD77+PFC!AD77+'SF6'!AD77</f>
        <v>6.0627725000000003</v>
      </c>
      <c r="AE77" s="94">
        <f>+'CO2'!AE77+'abs CO2'!AE77+'CH4'!AE77*PCG!$C$5+N2O!AE77*PCG!$C$6+HFC!AE77+PFC!AE77+'SF6'!AE77</f>
        <v>5.6416399999999998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846.56672930439174</v>
      </c>
      <c r="D80" s="33">
        <f t="shared" si="23"/>
        <v>638.28296223136078</v>
      </c>
      <c r="E80" s="33">
        <f t="shared" si="23"/>
        <v>702.20975001470822</v>
      </c>
      <c r="F80" s="33">
        <f t="shared" si="23"/>
        <v>683.85368697787783</v>
      </c>
      <c r="G80" s="33">
        <f t="shared" si="23"/>
        <v>759.4885780187044</v>
      </c>
      <c r="H80" s="33">
        <f t="shared" si="23"/>
        <v>723.72218354343715</v>
      </c>
      <c r="I80" s="33">
        <f t="shared" si="23"/>
        <v>724.37818586433571</v>
      </c>
      <c r="J80" s="33">
        <f t="shared" si="23"/>
        <v>774.68013396030381</v>
      </c>
      <c r="K80" s="33">
        <f t="shared" si="23"/>
        <v>722.97146415385816</v>
      </c>
      <c r="L80" s="33">
        <f t="shared" si="23"/>
        <v>832.72232308748301</v>
      </c>
      <c r="M80" s="33">
        <f t="shared" si="23"/>
        <v>926.40548409619817</v>
      </c>
      <c r="N80" s="33">
        <f t="shared" si="23"/>
        <v>990.90338035556726</v>
      </c>
      <c r="O80" s="33">
        <f t="shared" si="23"/>
        <v>976.54689145487907</v>
      </c>
      <c r="P80" s="33">
        <f t="shared" si="23"/>
        <v>873.25768846662288</v>
      </c>
      <c r="Q80" s="33">
        <f t="shared" si="23"/>
        <v>865.54951568411536</v>
      </c>
      <c r="R80" s="33">
        <f t="shared" si="23"/>
        <v>919.13851877961338</v>
      </c>
      <c r="S80" s="33">
        <f t="shared" si="23"/>
        <v>874.82462897081825</v>
      </c>
      <c r="T80" s="33">
        <f t="shared" si="23"/>
        <v>835.82050166795011</v>
      </c>
      <c r="U80" s="33">
        <f t="shared" si="23"/>
        <v>791.8210533658347</v>
      </c>
      <c r="V80" s="33">
        <f t="shared" si="23"/>
        <v>930.83486410126432</v>
      </c>
      <c r="W80" s="33">
        <f t="shared" si="23"/>
        <v>803.53762764418491</v>
      </c>
      <c r="X80" s="33">
        <f t="shared" si="23"/>
        <v>681.9016289162555</v>
      </c>
      <c r="Y80" s="33">
        <f t="shared" si="23"/>
        <v>557.74774676752213</v>
      </c>
      <c r="Z80" s="33">
        <f t="shared" si="23"/>
        <v>470.3438846432685</v>
      </c>
      <c r="AA80" s="33">
        <f t="shared" si="23"/>
        <v>389.55119182662332</v>
      </c>
      <c r="AB80" s="33">
        <f t="shared" si="23"/>
        <v>465.76818799280244</v>
      </c>
      <c r="AC80" s="33">
        <f t="shared" si="23"/>
        <v>552.50037473377131</v>
      </c>
      <c r="AD80" s="33">
        <f t="shared" si="23"/>
        <v>565.33364564843066</v>
      </c>
      <c r="AE80" s="33">
        <f t="shared" si="23"/>
        <v>575.13561919980839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41.305056699038886</v>
      </c>
      <c r="D81" s="33">
        <f t="shared" si="24"/>
        <v>37.813280340342665</v>
      </c>
      <c r="E81" s="33">
        <f t="shared" si="24"/>
        <v>30.955951526928185</v>
      </c>
      <c r="F81" s="33">
        <f t="shared" si="24"/>
        <v>29.251945756657872</v>
      </c>
      <c r="G81" s="33">
        <f t="shared" si="24"/>
        <v>29.59952093800451</v>
      </c>
      <c r="H81" s="33">
        <f t="shared" si="24"/>
        <v>20.966573464777316</v>
      </c>
      <c r="I81" s="33">
        <f t="shared" si="24"/>
        <v>18.313876335695674</v>
      </c>
      <c r="J81" s="33">
        <f t="shared" si="24"/>
        <v>13.789503505163962</v>
      </c>
      <c r="K81" s="33">
        <f t="shared" si="24"/>
        <v>12.455172171618202</v>
      </c>
      <c r="L81" s="33">
        <f t="shared" si="24"/>
        <v>12.313773801363006</v>
      </c>
      <c r="M81" s="33">
        <f t="shared" si="24"/>
        <v>13.792381288278147</v>
      </c>
      <c r="N81" s="33">
        <f t="shared" si="24"/>
        <v>13.096209083527217</v>
      </c>
      <c r="O81" s="33">
        <f t="shared" si="24"/>
        <v>10.960962128299114</v>
      </c>
      <c r="P81" s="33">
        <f t="shared" si="24"/>
        <v>9.0607025159030101</v>
      </c>
      <c r="Q81" s="33">
        <f t="shared" si="24"/>
        <v>8.909611834791594</v>
      </c>
      <c r="R81" s="33">
        <f t="shared" si="24"/>
        <v>8.8141429784830319</v>
      </c>
      <c r="S81" s="33">
        <f t="shared" si="24"/>
        <v>8.3872445002995235</v>
      </c>
      <c r="T81" s="33">
        <f t="shared" si="24"/>
        <v>5.3679795635782837</v>
      </c>
      <c r="U81" s="33">
        <f t="shared" si="24"/>
        <v>6.5704594837191239</v>
      </c>
      <c r="V81" s="33">
        <f t="shared" si="24"/>
        <v>5.8157674843849296</v>
      </c>
      <c r="W81" s="33">
        <f t="shared" si="24"/>
        <v>5.0975626690858329</v>
      </c>
      <c r="X81" s="33">
        <f t="shared" si="24"/>
        <v>4.1594833447946904</v>
      </c>
      <c r="Y81" s="33">
        <f t="shared" si="24"/>
        <v>8.1534762162162551</v>
      </c>
      <c r="Z81" s="33">
        <f t="shared" si="24"/>
        <v>8.2877648964942843</v>
      </c>
      <c r="AA81" s="33">
        <f t="shared" si="24"/>
        <v>7.1648026856280014</v>
      </c>
      <c r="AB81" s="33">
        <f t="shared" si="24"/>
        <v>5.9666858668137825</v>
      </c>
      <c r="AC81" s="33">
        <f t="shared" si="24"/>
        <v>5.8224509981415649</v>
      </c>
      <c r="AD81" s="33">
        <f t="shared" si="24"/>
        <v>3.7295856169722224</v>
      </c>
      <c r="AE81" s="33">
        <f t="shared" si="24"/>
        <v>3.5719445646400612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1.4230219720269553E-2</v>
      </c>
      <c r="D82" s="94">
        <f>+'CO2'!D82+'abs CO2'!D82+'CH4'!D82*PCG!$C$5+N2O!D82*PCG!$C$6+HFC!D82+PFC!D82+'SF6'!D82</f>
        <v>1.4220209281788061E-2</v>
      </c>
      <c r="E82" s="94">
        <f>+'CO2'!E82+'abs CO2'!E82+'CH4'!E82*PCG!$C$5+N2O!E82*PCG!$C$6+HFC!E82+PFC!E82+'SF6'!E82</f>
        <v>1.06399645449593E-2</v>
      </c>
      <c r="F82" s="94">
        <f>+'CO2'!F82+'abs CO2'!F82+'CH4'!F82*PCG!$C$5+N2O!F82*PCG!$C$6+HFC!F82+PFC!F82+'SF6'!F82</f>
        <v>1.0042533380670141E-2</v>
      </c>
      <c r="G82" s="94">
        <f>+'CO2'!G82+'abs CO2'!G82+'CH4'!G82*PCG!$C$5+N2O!G82*PCG!$C$6+HFC!G82+PFC!G82+'SF6'!G82</f>
        <v>1.0156329792915694E-2</v>
      </c>
      <c r="H82" s="94">
        <f>+'CO2'!H82+'abs CO2'!H82+'CH4'!H82*PCG!$C$5+N2O!H82*PCG!$C$6+HFC!H82+PFC!H82+'SF6'!H82</f>
        <v>7.1549494199392074E-3</v>
      </c>
      <c r="I82" s="94">
        <f>+'CO2'!I82+'abs CO2'!I82+'CH4'!I82*PCG!$C$5+N2O!I82*PCG!$C$6+HFC!I82+PFC!I82+'SF6'!I82</f>
        <v>6.2303535704440818E-3</v>
      </c>
      <c r="J82" s="94">
        <f>+'CO2'!J82+'abs CO2'!J82+'CH4'!J82*PCG!$C$5+N2O!J82*PCG!$C$6+HFC!J82+PFC!J82+'SF6'!J82</f>
        <v>4.6554112249656138E-3</v>
      </c>
      <c r="K82" s="94">
        <f>+'CO2'!K82+'abs CO2'!K82+'CH4'!K82*PCG!$C$5+N2O!K82*PCG!$C$6+HFC!K82+PFC!K82+'SF6'!K82</f>
        <v>4.1820181500241103E-3</v>
      </c>
      <c r="L82" s="94">
        <f>+'CO2'!L82+'abs CO2'!L82+'CH4'!L82*PCG!$C$5+N2O!L82*PCG!$C$6+HFC!L82+PFC!L82+'SF6'!L82</f>
        <v>4.1251199439013321E-3</v>
      </c>
      <c r="M82" s="94">
        <f>+'CO2'!M82+'abs CO2'!M82+'CH4'!M82*PCG!$C$5+N2O!M82*PCG!$C$6+HFC!M82+PFC!M82+'SF6'!M82</f>
        <v>4.6372037990063258E-3</v>
      </c>
      <c r="N82" s="94">
        <f>+'CO2'!N82+'abs CO2'!N82+'CH4'!N82*PCG!$C$5+N2O!N82*PCG!$C$6+HFC!N82+PFC!N82+'SF6'!N82</f>
        <v>4.3953864229845235E-3</v>
      </c>
      <c r="O82" s="94">
        <f>+'CO2'!O82+'abs CO2'!O82+'CH4'!O82*PCG!$C$5+N2O!O82*PCG!$C$6+HFC!O82+PFC!O82+'SF6'!O82</f>
        <v>3.655709743388422E-3</v>
      </c>
      <c r="P82" s="94">
        <f>+'CO2'!P82+'abs CO2'!P82+'CH4'!P82*PCG!$C$5+N2O!P82*PCG!$C$6+HFC!P82+PFC!P82+'SF6'!P82</f>
        <v>2.9871558214457929E-3</v>
      </c>
      <c r="Q82" s="94">
        <f>+'CO2'!Q82+'abs CO2'!Q82+'CH4'!Q82*PCG!$C$5+N2O!Q82*PCG!$C$6+HFC!Q82+PFC!Q82+'SF6'!Q82</f>
        <v>2.9342843389307655E-3</v>
      </c>
      <c r="R82" s="94">
        <f>+'CO2'!R82+'abs CO2'!R82+'CH4'!R82*PCG!$C$5+N2O!R82*PCG!$C$6+HFC!R82+PFC!R82+'SF6'!R82</f>
        <v>2.89096093526318E-3</v>
      </c>
      <c r="S82" s="94">
        <f>+'CO2'!S82+'abs CO2'!S82+'CH4'!S82*PCG!$C$5+N2O!S82*PCG!$C$6+HFC!S82+PFC!S82+'SF6'!S82</f>
        <v>2.7248135503079572E-3</v>
      </c>
      <c r="T82" s="94">
        <f>+'CO2'!T82+'abs CO2'!T82+'CH4'!T82*PCG!$C$5+N2O!T82*PCG!$C$6+HFC!T82+PFC!T82+'SF6'!T82</f>
        <v>1.7399920934361589E-3</v>
      </c>
      <c r="U82" s="94">
        <f>+'CO2'!U82+'abs CO2'!U82+'CH4'!U82*PCG!$C$5+N2O!U82*PCG!$C$6+HFC!U82+PFC!U82+'SF6'!U82</f>
        <v>2.12939622356765E-3</v>
      </c>
      <c r="V82" s="94">
        <f>+'CO2'!V82+'abs CO2'!V82+'CH4'!V82*PCG!$C$5+N2O!V82*PCG!$C$6+HFC!V82+PFC!V82+'SF6'!V82</f>
        <v>1.9245837354349049E-3</v>
      </c>
      <c r="W82" s="94">
        <f>+'CO2'!W82+'abs CO2'!W82+'CH4'!W82*PCG!$C$5+N2O!W82*PCG!$C$6+HFC!W82+PFC!W82+'SF6'!W82</f>
        <v>1.7070153406279992E-3</v>
      </c>
      <c r="X82" s="94">
        <f>+'CO2'!X82+'abs CO2'!X82+'CH4'!X82*PCG!$C$5+N2O!X82*PCG!$C$6+HFC!X82+PFC!X82+'SF6'!X82</f>
        <v>1.3956960969089412E-3</v>
      </c>
      <c r="Y82" s="94">
        <f>+'CO2'!Y82+'abs CO2'!Y82+'CH4'!Y82*PCG!$C$5+N2O!Y82*PCG!$C$6+HFC!Y82+PFC!Y82+'SF6'!Y82</f>
        <v>2.7631797306434951E-3</v>
      </c>
      <c r="Z82" s="94">
        <f>+'CO2'!Z82+'abs CO2'!Z82+'CH4'!Z82*PCG!$C$5+N2O!Z82*PCG!$C$6+HFC!Z82+PFC!Z82+'SF6'!Z82</f>
        <v>2.8068417801277788E-3</v>
      </c>
      <c r="AA82" s="94">
        <f>+'CO2'!AA82+'abs CO2'!AA82+'CH4'!AA82*PCG!$C$5+N2O!AA82*PCG!$C$6+HFC!AA82+PFC!AA82+'SF6'!AA82</f>
        <v>2.4257190484154537E-3</v>
      </c>
      <c r="AB82" s="94">
        <f>+'CO2'!AB82+'abs CO2'!AB82+'CH4'!AB82*PCG!$C$5+N2O!AB82*PCG!$C$6+HFC!AB82+PFC!AB82+'SF6'!AB82</f>
        <v>2.0058911268365249E-3</v>
      </c>
      <c r="AC82" s="94">
        <f>+'CO2'!AC82+'abs CO2'!AC82+'CH4'!AC82*PCG!$C$5+N2O!AC82*PCG!$C$6+HFC!AC82+PFC!AC82+'SF6'!AC82</f>
        <v>1.9462092055537541E-3</v>
      </c>
      <c r="AD82" s="94">
        <f>+'CO2'!AD82+'abs CO2'!AD82+'CH4'!AD82*PCG!$C$5+N2O!AD82*PCG!$C$6+HFC!AD82+PFC!AD82+'SF6'!AD82</f>
        <v>1.236450017124649E-3</v>
      </c>
      <c r="AE82" s="94">
        <f>+'CO2'!AE82+'abs CO2'!AE82+'CH4'!AE82*PCG!$C$5+N2O!AE82*PCG!$C$6+HFC!AE82+PFC!AE82+'SF6'!AE82</f>
        <v>1.1781510881358436E-3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2.6979045750824791E-3</v>
      </c>
      <c r="D83" s="94">
        <f>+'CO2'!D83+'abs CO2'!D83+'CH4'!D83*PCG!$C$5+N2O!D83*PCG!$C$6+HFC!D83+PFC!D83+'SF6'!D83</f>
        <v>1.6543760561928692E-2</v>
      </c>
      <c r="E83" s="94">
        <f>+'CO2'!E83+'abs CO2'!E83+'CH4'!E83*PCG!$C$5+N2O!E83*PCG!$C$6+HFC!E83+PFC!E83+'SF6'!E83</f>
        <v>2.0172287982084167E-3</v>
      </c>
      <c r="F83" s="94">
        <f>+'CO2'!F83+'abs CO2'!F83+'CH4'!F83*PCG!$C$5+N2O!F83*PCG!$C$6+HFC!F83+PFC!F83+'SF6'!F83</f>
        <v>1.9039619405550028E-3</v>
      </c>
      <c r="G83" s="94">
        <f>+'CO2'!G83+'abs CO2'!G83+'CH4'!G83*PCG!$C$5+N2O!G83*PCG!$C$6+HFC!G83+PFC!G83+'SF6'!G83</f>
        <v>1.9255365801080341E-3</v>
      </c>
      <c r="H83" s="94">
        <f>+'CO2'!H83+'abs CO2'!H83+'CH4'!H83*PCG!$C$5+N2O!H83*PCG!$C$6+HFC!H83+PFC!H83+'SF6'!H83</f>
        <v>1.3565054618968364E-3</v>
      </c>
      <c r="I83" s="94">
        <f>+'CO2'!I83+'abs CO2'!I83+'CH4'!I83*PCG!$C$5+N2O!I83*PCG!$C$6+HFC!I83+PFC!I83+'SF6'!I83</f>
        <v>1.181211515528458E-3</v>
      </c>
      <c r="J83" s="94">
        <f>+'CO2'!J83+'abs CO2'!J83+'CH4'!J83*PCG!$C$5+N2O!J83*PCG!$C$6+HFC!J83+PFC!J83+'SF6'!J83</f>
        <v>8.8261850411450594E-4</v>
      </c>
      <c r="K83" s="94">
        <f>+'CO2'!K83+'abs CO2'!K83+'CH4'!K83*PCG!$C$5+N2O!K83*PCG!$C$6+HFC!K83+PFC!K83+'SF6'!K83</f>
        <v>7.9286800357389635E-4</v>
      </c>
      <c r="L83" s="94">
        <f>+'CO2'!L83+'abs CO2'!L83+'CH4'!L83*PCG!$C$5+N2O!L83*PCG!$C$6+HFC!L83+PFC!L83+'SF6'!L83</f>
        <v>7.8208068379738069E-4</v>
      </c>
      <c r="M83" s="94">
        <f>+'CO2'!M83+'abs CO2'!M83+'CH4'!M83*PCG!$C$5+N2O!M83*PCG!$C$6+HFC!M83+PFC!M83+'SF6'!M83</f>
        <v>8.7916656178602126E-4</v>
      </c>
      <c r="N83" s="94">
        <f>+'CO2'!N83+'abs CO2'!N83+'CH4'!N83*PCG!$C$5+N2O!N83*PCG!$C$6+HFC!N83+PFC!N83+'SF6'!N83</f>
        <v>8.3332045273582986E-4</v>
      </c>
      <c r="O83" s="94">
        <f>+'CO2'!O83+'abs CO2'!O83+'CH4'!O83*PCG!$C$5+N2O!O83*PCG!$C$6+HFC!O83+PFC!O83+'SF6'!O83</f>
        <v>6.9308529564112711E-4</v>
      </c>
      <c r="P83" s="94">
        <f>+'CO2'!P83+'abs CO2'!P83+'CH4'!P83*PCG!$C$5+N2O!P83*PCG!$C$6+HFC!P83+PFC!P83+'SF6'!P83</f>
        <v>5.6633428826706879E-4</v>
      </c>
      <c r="Q83" s="94">
        <f>+'CO2'!Q83+'abs CO2'!Q83+'CH4'!Q83*PCG!$C$5+N2O!Q83*PCG!$C$6+HFC!Q83+PFC!Q83+'SF6'!Q83</f>
        <v>5.563103942322139E-4</v>
      </c>
      <c r="R83" s="94">
        <f>+'CO2'!R83+'abs CO2'!R83+'CH4'!R83*PCG!$C$5+N2O!R83*PCG!$C$6+HFC!R83+PFC!R83+'SF6'!R83</f>
        <v>5.4809671859961382E-4</v>
      </c>
      <c r="S83" s="94">
        <f>+'CO2'!S83+'abs CO2'!S83+'CH4'!S83*PCG!$C$5+N2O!S83*PCG!$C$6+HFC!S83+PFC!S83+'SF6'!S83</f>
        <v>5.1659686836397775E-4</v>
      </c>
      <c r="T83" s="94">
        <f>+'CO2'!T83+'abs CO2'!T83+'CH4'!T83*PCG!$C$5+N2O!T83*PCG!$C$6+HFC!T83+PFC!T83+'SF6'!T83</f>
        <v>3.2988476086578879E-4</v>
      </c>
      <c r="U83" s="94">
        <f>+'CO2'!U83+'abs CO2'!U83+'CH4'!U83*PCG!$C$5+N2O!U83*PCG!$C$6+HFC!U83+PFC!U83+'SF6'!U83</f>
        <v>4.0371181377779142E-4</v>
      </c>
      <c r="V83" s="94">
        <f>+'CO2'!V83+'abs CO2'!V83+'CH4'!V83*PCG!$C$5+N2O!V83*PCG!$C$6+HFC!V83+PFC!V83+'SF6'!V83</f>
        <v>3.6488145418887483E-4</v>
      </c>
      <c r="W83" s="94">
        <f>+'CO2'!W83+'abs CO2'!W83+'CH4'!W83*PCG!$C$5+N2O!W83*PCG!$C$6+HFC!W83+PFC!W83+'SF6'!W83</f>
        <v>3.236327047470929E-4</v>
      </c>
      <c r="X83" s="94">
        <f>+'CO2'!X83+'abs CO2'!X83+'CH4'!X83*PCG!$C$5+N2O!X83*PCG!$C$6+HFC!X83+PFC!X83+'SF6'!X83</f>
        <v>2.6460975018620907E-4</v>
      </c>
      <c r="Y83" s="94">
        <f>+'CO2'!Y83+'abs CO2'!Y83+'CH4'!Y83*PCG!$C$5+N2O!Y83*PCG!$C$6+HFC!Y83+PFC!Y83+'SF6'!Y83</f>
        <v>5.2387070499407902E-4</v>
      </c>
      <c r="Z83" s="94">
        <f>+'CO2'!Z83+'abs CO2'!Z83+'CH4'!Z83*PCG!$C$5+N2O!Z83*PCG!$C$6+HFC!Z83+PFC!Z83+'SF6'!Z83</f>
        <v>5.3214858442086953E-4</v>
      </c>
      <c r="AA83" s="94">
        <f>+'CO2'!AA83+'abs CO2'!AA83+'CH4'!AA83*PCG!$C$5+N2O!AA83*PCG!$C$6+HFC!AA83+PFC!AA83+'SF6'!AA83</f>
        <v>4.5989160021633218E-4</v>
      </c>
      <c r="AB83" s="94">
        <f>+'CO2'!AB83+'abs CO2'!AB83+'CH4'!AB83*PCG!$C$5+N2O!AB83*PCG!$C$6+HFC!AB83+PFC!AB83+'SF6'!AB83</f>
        <v>3.8029650663096723E-4</v>
      </c>
      <c r="AC83" s="94">
        <f>+'CO2'!AC83+'abs CO2'!AC83+'CH4'!AC83*PCG!$C$5+N2O!AC83*PCG!$C$6+HFC!AC83+PFC!AC83+'SF6'!AC83</f>
        <v>3.6898142284142122E-4</v>
      </c>
      <c r="AD83" s="94">
        <f>+'CO2'!AD83+'abs CO2'!AD83+'CH4'!AD83*PCG!$C$5+N2O!AD83*PCG!$C$6+HFC!AD83+PFC!AD83+'SF6'!AD83</f>
        <v>2.3441831704888193E-4</v>
      </c>
      <c r="AE83" s="94">
        <f>+'CO2'!AE83+'abs CO2'!AE83+'CH4'!AE83*PCG!$C$5+N2O!AE83*PCG!$C$6+HFC!AE83+PFC!AE83+'SF6'!AE83</f>
        <v>2.2336543449800542E-4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41.288128574743531</v>
      </c>
      <c r="D84" s="33">
        <f t="shared" si="25"/>
        <v>37.782516370498946</v>
      </c>
      <c r="E84" s="33">
        <f t="shared" si="25"/>
        <v>30.943294333585019</v>
      </c>
      <c r="F84" s="33">
        <f t="shared" si="25"/>
        <v>29.239999261336646</v>
      </c>
      <c r="G84" s="33">
        <f t="shared" si="25"/>
        <v>29.587439071631486</v>
      </c>
      <c r="H84" s="33">
        <f t="shared" si="25"/>
        <v>20.958062009895478</v>
      </c>
      <c r="I84" s="33">
        <f t="shared" si="25"/>
        <v>18.306464770609701</v>
      </c>
      <c r="J84" s="33">
        <f t="shared" si="25"/>
        <v>13.783965475434883</v>
      </c>
      <c r="K84" s="33">
        <f t="shared" si="25"/>
        <v>12.450197285464604</v>
      </c>
      <c r="L84" s="33">
        <f t="shared" si="25"/>
        <v>12.308866600735307</v>
      </c>
      <c r="M84" s="33">
        <f t="shared" si="25"/>
        <v>13.786864917917354</v>
      </c>
      <c r="N84" s="33">
        <f t="shared" si="25"/>
        <v>13.090980376651498</v>
      </c>
      <c r="O84" s="33">
        <f t="shared" si="25"/>
        <v>10.956613333260083</v>
      </c>
      <c r="P84" s="33">
        <f t="shared" si="25"/>
        <v>9.0571490257932972</v>
      </c>
      <c r="Q84" s="33">
        <f t="shared" si="25"/>
        <v>8.9061212400584306</v>
      </c>
      <c r="R84" s="33">
        <f t="shared" si="25"/>
        <v>8.8107039208291695</v>
      </c>
      <c r="S84" s="33">
        <f t="shared" si="25"/>
        <v>8.3840030898808511</v>
      </c>
      <c r="T84" s="33">
        <f t="shared" si="25"/>
        <v>5.3659096867239819</v>
      </c>
      <c r="U84" s="33">
        <f t="shared" si="25"/>
        <v>6.5679263756817781</v>
      </c>
      <c r="V84" s="33">
        <f t="shared" si="25"/>
        <v>5.8134780191953057</v>
      </c>
      <c r="W84" s="33">
        <f t="shared" si="25"/>
        <v>5.0955320210404578</v>
      </c>
      <c r="X84" s="33">
        <f t="shared" si="25"/>
        <v>4.157823038947595</v>
      </c>
      <c r="Y84" s="33">
        <f t="shared" si="25"/>
        <v>8.1501891657806169</v>
      </c>
      <c r="Z84" s="33">
        <f t="shared" si="25"/>
        <v>8.2844259061297354</v>
      </c>
      <c r="AA84" s="33">
        <f t="shared" si="25"/>
        <v>7.1619170749793692</v>
      </c>
      <c r="AB84" s="33">
        <f t="shared" si="25"/>
        <v>5.9642996791803151</v>
      </c>
      <c r="AC84" s="33">
        <f t="shared" si="25"/>
        <v>5.8201358075131697</v>
      </c>
      <c r="AD84" s="33">
        <f t="shared" si="25"/>
        <v>3.728114748638049</v>
      </c>
      <c r="AE84" s="33">
        <f t="shared" si="25"/>
        <v>3.5705430481174272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41.016194824234205</v>
      </c>
      <c r="D86" s="94">
        <f>+'CO2'!D86+'abs CO2'!D86+'CH4'!D86*PCG!$C$5+N2O!D86*PCG!$C$6+HFC!D86+PFC!D86+'SF6'!D86</f>
        <v>37.514869364661173</v>
      </c>
      <c r="E86" s="94">
        <f>+'CO2'!E86+'abs CO2'!E86+'CH4'!E86*PCG!$C$5+N2O!E86*PCG!$C$6+HFC!E86+PFC!E86+'SF6'!E86</f>
        <v>30.667893207395139</v>
      </c>
      <c r="F86" s="94">
        <f>+'CO2'!F86+'abs CO2'!F86+'CH4'!F86*PCG!$C$5+N2O!F86*PCG!$C$6+HFC!F86+PFC!F86+'SF6'!F86</f>
        <v>28.945899203771351</v>
      </c>
      <c r="G86" s="94">
        <f>+'CO2'!G86+'abs CO2'!G86+'CH4'!G86*PCG!$C$5+N2O!G86*PCG!$C$6+HFC!G86+PFC!G86+'SF6'!G86</f>
        <v>29.273898061604452</v>
      </c>
      <c r="H86" s="94">
        <f>+'CO2'!H86+'abs CO2'!H86+'CH4'!H86*PCG!$C$5+N2O!H86*PCG!$C$6+HFC!H86+PFC!H86+'SF6'!H86</f>
        <v>20.62292818625636</v>
      </c>
      <c r="I86" s="94">
        <f>+'CO2'!I86+'abs CO2'!I86+'CH4'!I86*PCG!$C$5+N2O!I86*PCG!$C$6+HFC!I86+PFC!I86+'SF6'!I86</f>
        <v>17.957937466362395</v>
      </c>
      <c r="J86" s="94">
        <f>+'CO2'!J86+'abs CO2'!J86+'CH4'!J86*PCG!$C$5+N2O!J86*PCG!$C$6+HFC!J86+PFC!J86+'SF6'!J86</f>
        <v>13.418433273952248</v>
      </c>
      <c r="K86" s="94">
        <f>+'CO2'!K86+'abs CO2'!K86+'CH4'!K86*PCG!$C$5+N2O!K86*PCG!$C$6+HFC!K86+PFC!K86+'SF6'!K86</f>
        <v>12.053958025366542</v>
      </c>
      <c r="L86" s="94">
        <f>+'CO2'!L86+'abs CO2'!L86+'CH4'!L86*PCG!$C$5+N2O!L86*PCG!$C$6+HFC!L86+PFC!L86+'SF6'!L86</f>
        <v>11.889958596449988</v>
      </c>
      <c r="M86" s="94">
        <f>+'CO2'!M86+'abs CO2'!M86+'CH4'!M86*PCG!$C$5+N2O!M86*PCG!$C$6+HFC!M86+PFC!M86+'SF6'!M86</f>
        <v>13.365953456698954</v>
      </c>
      <c r="N86" s="94">
        <f>+'CO2'!N86+'abs CO2'!N86+'CH4'!N86*PCG!$C$5+N2O!N86*PCG!$C$6+HFC!N86+PFC!N86+'SF6'!N86</f>
        <v>12.668955883803608</v>
      </c>
      <c r="O86" s="94">
        <f>+'CO2'!O86+'abs CO2'!O86+'CH4'!O86*PCG!$C$5+N2O!O86*PCG!$C$6+HFC!O86+PFC!O86+'SF6'!O86</f>
        <v>10.536963307888438</v>
      </c>
      <c r="P86" s="94">
        <f>+'CO2'!P86+'abs CO2'!P86+'CH4'!P86*PCG!$C$5+N2O!P86*PCG!$C$6+HFC!P86+PFC!P86+'SF6'!P86</f>
        <v>8.6099700181189576</v>
      </c>
      <c r="Q86" s="94">
        <f>+'CO2'!Q86+'abs CO2'!Q86+'CH4'!Q86*PCG!$C$5+N2O!Q86*PCG!$C$6+HFC!Q86+PFC!Q86+'SF6'!Q86</f>
        <v>8.4575769370484313</v>
      </c>
      <c r="R86" s="94">
        <f>+'CO2'!R86+'abs CO2'!R86+'CH4'!R86*PCG!$C$5+N2O!R86*PCG!$C$6+HFC!R86+PFC!R86+'SF6'!R86</f>
        <v>8.3327045738517107</v>
      </c>
      <c r="S86" s="94">
        <f>+'CO2'!S86+'abs CO2'!S86+'CH4'!S86*PCG!$C$5+N2O!S86*PCG!$C$6+HFC!S86+PFC!S86+'SF6'!S86</f>
        <v>7.8538129161808499</v>
      </c>
      <c r="T86" s="94">
        <f>+'CO2'!T86+'abs CO2'!T86+'CH4'!T86*PCG!$C$5+N2O!T86*PCG!$C$6+HFC!T86+PFC!T86+'SF6'!T86</f>
        <v>5.0152320976005811</v>
      </c>
      <c r="U86" s="94">
        <f>+'CO2'!U86+'abs CO2'!U86+'CH4'!U86*PCG!$C$5+N2O!U86*PCG!$C$6+HFC!U86+PFC!U86+'SF6'!U86</f>
        <v>6.1376234577342776</v>
      </c>
      <c r="V86" s="94">
        <f>+'CO2'!V86+'abs CO2'!V86+'CH4'!V86*PCG!$C$5+N2O!V86*PCG!$C$6+HFC!V86+PFC!V86+'SF6'!V86</f>
        <v>5.5472861979572565</v>
      </c>
      <c r="W86" s="94">
        <f>+'CO2'!W86+'abs CO2'!W86+'CH4'!W86*PCG!$C$5+N2O!W86*PCG!$C$6+HFC!W86+PFC!W86+'SF6'!W86</f>
        <v>4.9201822006602347</v>
      </c>
      <c r="X86" s="94">
        <f>+'CO2'!X86+'abs CO2'!X86+'CH4'!X86*PCG!$C$5+N2O!X86*PCG!$C$6+HFC!X86+PFC!X86+'SF6'!X86</f>
        <v>4.0228572820066066</v>
      </c>
      <c r="Y86" s="94">
        <f>+'CO2'!Y86+'abs CO2'!Y86+'CH4'!Y86*PCG!$C$5+N2O!Y86*PCG!$C$6+HFC!Y86+PFC!Y86+'SF6'!Y86</f>
        <v>7.9643969238938617</v>
      </c>
      <c r="Z86" s="94">
        <f>+'CO2'!Z86+'abs CO2'!Z86+'CH4'!Z86*PCG!$C$5+N2O!Z86*PCG!$C$6+HFC!Z86+PFC!Z86+'SF6'!Z86</f>
        <v>8.0902453762211177</v>
      </c>
      <c r="AA86" s="94">
        <f>+'CO2'!AA86+'abs CO2'!AA86+'CH4'!AA86*PCG!$C$5+N2O!AA86*PCG!$C$6+HFC!AA86+PFC!AA86+'SF6'!AA86</f>
        <v>6.9917237424623302</v>
      </c>
      <c r="AB86" s="94">
        <f>+'CO2'!AB86+'abs CO2'!AB86+'CH4'!AB86*PCG!$C$5+N2O!AB86*PCG!$C$6+HFC!AB86+PFC!AB86+'SF6'!AB86</f>
        <v>5.7816409635150121</v>
      </c>
      <c r="AC86" s="94">
        <f>+'CO2'!AC86+'abs CO2'!AC86+'CH4'!AC86*PCG!$C$5+N2O!AC86*PCG!$C$6+HFC!AC86+PFC!AC86+'SF6'!AC86</f>
        <v>5.6096179477823815</v>
      </c>
      <c r="AD86" s="94">
        <f>+'CO2'!AD86+'abs CO2'!AD86+'CH4'!AD86*PCG!$C$5+N2O!AD86*PCG!$C$6+HFC!AD86+PFC!AD86+'SF6'!AD86</f>
        <v>3.5638574659936224</v>
      </c>
      <c r="AE86" s="94">
        <f>+'CO2'!AE86+'abs CO2'!AE86+'CH4'!AE86*PCG!$C$5+N2O!AE86*PCG!$C$6+HFC!AE86+PFC!AE86+'SF6'!AE86</f>
        <v>3.395820690985643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5.4143784414920453E-2</v>
      </c>
      <c r="D87" s="94">
        <f>+'CO2'!D87+'abs CO2'!D87+'CH4'!D87*PCG!$C$5+N2O!D87*PCG!$C$6+HFC!D87+PFC!D87+'SF6'!D87</f>
        <v>5.3290265574747461E-2</v>
      </c>
      <c r="E87" s="94">
        <f>+'CO2'!E87+'abs CO2'!E87+'CH4'!E87*PCG!$C$5+N2O!E87*PCG!$C$6+HFC!E87+PFC!E87+'SF6'!E87</f>
        <v>5.4834161541634382E-2</v>
      </c>
      <c r="F87" s="94">
        <f>+'CO2'!F87+'abs CO2'!F87+'CH4'!F87*PCG!$C$5+N2O!F87*PCG!$C$6+HFC!F87+PFC!F87+'SF6'!F87</f>
        <v>5.8557240811065031E-2</v>
      </c>
      <c r="G87" s="94">
        <f>+'CO2'!G87+'abs CO2'!G87+'CH4'!G87*PCG!$C$5+N2O!G87*PCG!$C$6+HFC!G87+PFC!G87+'SF6'!G87</f>
        <v>6.2428061321346116E-2</v>
      </c>
      <c r="H87" s="94">
        <f>+'CO2'!H87+'abs CO2'!H87+'CH4'!H87*PCG!$C$5+N2O!H87*PCG!$C$6+HFC!H87+PFC!H87+'SF6'!H87</f>
        <v>6.6727331430093406E-2</v>
      </c>
      <c r="I87" s="94">
        <f>+'CO2'!I87+'abs CO2'!I87+'CH4'!I87*PCG!$C$5+N2O!I87*PCG!$C$6+HFC!I87+PFC!I87+'SF6'!I87</f>
        <v>6.9394060827443538E-2</v>
      </c>
      <c r="J87" s="94">
        <f>+'CO2'!J87+'abs CO2'!J87+'CH4'!J87*PCG!$C$5+N2O!J87*PCG!$C$6+HFC!J87+PFC!J87+'SF6'!J87</f>
        <v>7.2779846844012674E-2</v>
      </c>
      <c r="K87" s="94">
        <f>+'CO2'!K87+'abs CO2'!K87+'CH4'!K87*PCG!$C$5+N2O!K87*PCG!$C$6+HFC!K87+PFC!K87+'SF6'!K87</f>
        <v>7.8893822614125711E-2</v>
      </c>
      <c r="L87" s="94">
        <f>+'CO2'!L87+'abs CO2'!L87+'CH4'!L87*PCG!$C$5+N2O!L87*PCG!$C$6+HFC!L87+PFC!L87+'SF6'!L87</f>
        <v>8.3407317522106131E-2</v>
      </c>
      <c r="M87" s="94">
        <f>+'CO2'!M87+'abs CO2'!M87+'CH4'!M87*PCG!$C$5+N2O!M87*PCG!$C$6+HFC!M87+PFC!M87+'SF6'!M87</f>
        <v>8.3806218872402263E-2</v>
      </c>
      <c r="N87" s="94">
        <f>+'CO2'!N87+'abs CO2'!N87+'CH4'!N87*PCG!$C$5+N2O!N87*PCG!$C$6+HFC!N87+PFC!N87+'SF6'!N87</f>
        <v>8.4027830733677908E-2</v>
      </c>
      <c r="O87" s="94">
        <f>+'CO2'!O87+'abs CO2'!O87+'CH4'!O87*PCG!$C$5+N2O!O87*PCG!$C$6+HFC!O87+PFC!O87+'SF6'!O87</f>
        <v>8.3555058762956547E-2</v>
      </c>
      <c r="P87" s="94">
        <f>+'CO2'!P87+'abs CO2'!P87+'CH4'!P87*PCG!$C$5+N2O!P87*PCG!$C$6+HFC!P87+PFC!P87+'SF6'!P87</f>
        <v>8.903625879850724E-2</v>
      </c>
      <c r="Q87" s="94">
        <f>+'CO2'!Q87+'abs CO2'!Q87+'CH4'!Q87*PCG!$C$5+N2O!Q87*PCG!$C$6+HFC!Q87+PFC!Q87+'SF6'!Q87</f>
        <v>8.9308098009999975E-2</v>
      </c>
      <c r="R87" s="94">
        <f>+'CO2'!R87+'abs CO2'!R87+'CH4'!R87*PCG!$C$5+N2O!R87*PCG!$C$6+HFC!R87+PFC!R87+'SF6'!R87</f>
        <v>9.5172789492829854E-2</v>
      </c>
      <c r="S87" s="94">
        <f>+'CO2'!S87+'abs CO2'!S87+'CH4'!S87*PCG!$C$5+N2O!S87*PCG!$C$6+HFC!S87+PFC!S87+'SF6'!S87</f>
        <v>0.10556432370000003</v>
      </c>
      <c r="T87" s="94">
        <f>+'CO2'!T87+'abs CO2'!T87+'CH4'!T87*PCG!$C$5+N2O!T87*PCG!$C$6+HFC!T87+PFC!T87+'SF6'!T87</f>
        <v>6.9822196579420098E-2</v>
      </c>
      <c r="U87" s="94">
        <f>+'CO2'!U87+'abs CO2'!U87+'CH4'!U87*PCG!$C$5+N2O!U87*PCG!$C$6+HFC!U87+PFC!U87+'SF6'!U87</f>
        <v>8.5676119197500011E-2</v>
      </c>
      <c r="V87" s="94">
        <f>+'CO2'!V87+'abs CO2'!V87+'CH4'!V87*PCG!$C$5+N2O!V87*PCG!$C$6+HFC!V87+PFC!V87+'SF6'!V87</f>
        <v>5.3000528824146284E-2</v>
      </c>
      <c r="W87" s="94">
        <f>+'CO2'!W87+'abs CO2'!W87+'CH4'!W87*PCG!$C$5+N2O!W87*PCG!$C$6+HFC!W87+PFC!W87+'SF6'!W87</f>
        <v>3.4913293602134535E-2</v>
      </c>
      <c r="X87" s="94">
        <f>+'CO2'!X87+'abs CO2'!X87+'CH4'!X87*PCG!$C$5+N2O!X87*PCG!$C$6+HFC!X87+PFC!X87+'SF6'!X87</f>
        <v>2.6872563017729095E-2</v>
      </c>
      <c r="Y87" s="94">
        <f>+'CO2'!Y87+'abs CO2'!Y87+'CH4'!Y87*PCG!$C$5+N2O!Y87*PCG!$C$6+HFC!Y87+PFC!Y87+'SF6'!Y87</f>
        <v>3.699244787320384E-2</v>
      </c>
      <c r="Z87" s="94">
        <f>+'CO2'!Z87+'abs CO2'!Z87+'CH4'!Z87*PCG!$C$5+N2O!Z87*PCG!$C$6+HFC!Z87+PFC!Z87+'SF6'!Z87</f>
        <v>3.8662610761831383E-2</v>
      </c>
      <c r="AA87" s="94">
        <f>+'CO2'!AA87+'abs CO2'!AA87+'CH4'!AA87*PCG!$C$5+N2O!AA87*PCG!$C$6+HFC!AA87+PFC!AA87+'SF6'!AA87</f>
        <v>3.3886603216408261E-2</v>
      </c>
      <c r="AB87" s="94">
        <f>+'CO2'!AB87+'abs CO2'!AB87+'CH4'!AB87*PCG!$C$5+N2O!AB87*PCG!$C$6+HFC!AB87+PFC!AB87+'SF6'!AB87</f>
        <v>3.6368542352557508E-2</v>
      </c>
      <c r="AC87" s="94">
        <f>+'CO2'!AC87+'abs CO2'!AC87+'CH4'!AC87*PCG!$C$5+N2O!AC87*PCG!$C$6+HFC!AC87+PFC!AC87+'SF6'!AC87</f>
        <v>4.1915479749775185E-2</v>
      </c>
      <c r="AD87" s="94">
        <f>+'CO2'!AD87+'abs CO2'!AD87+'CH4'!AD87*PCG!$C$5+N2O!AD87*PCG!$C$6+HFC!AD87+PFC!AD87+'SF6'!AD87</f>
        <v>3.2704696947043095E-2</v>
      </c>
      <c r="AE87" s="94">
        <f>+'CO2'!AE87+'abs CO2'!AE87+'CH4'!AE87*PCG!$C$5+N2O!AE87*PCG!$C$6+HFC!AE87+PFC!AE87+'SF6'!AE87</f>
        <v>3.4788361574432242E-2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0.21778996609441026</v>
      </c>
      <c r="D88" s="94">
        <f>+'CO2'!D88+'abs CO2'!D88+'CH4'!D88*PCG!$C$5+N2O!D88*PCG!$C$6+HFC!D88+PFC!D88+'SF6'!D88</f>
        <v>0.21435674026302584</v>
      </c>
      <c r="E88" s="94">
        <f>+'CO2'!E88+'abs CO2'!E88+'CH4'!E88*PCG!$C$5+N2O!E88*PCG!$C$6+HFC!E88+PFC!E88+'SF6'!E88</f>
        <v>0.22056696464824518</v>
      </c>
      <c r="F88" s="94">
        <f>+'CO2'!F88+'abs CO2'!F88+'CH4'!F88*PCG!$C$5+N2O!F88*PCG!$C$6+HFC!F88+PFC!F88+'SF6'!F88</f>
        <v>0.2355428167542287</v>
      </c>
      <c r="G88" s="94">
        <f>+'CO2'!G88+'abs CO2'!G88+'CH4'!G88*PCG!$C$5+N2O!G88*PCG!$C$6+HFC!G88+PFC!G88+'SF6'!G88</f>
        <v>0.25111294870568768</v>
      </c>
      <c r="H88" s="94">
        <f>+'CO2'!H88+'abs CO2'!H88+'CH4'!H88*PCG!$C$5+N2O!H88*PCG!$C$6+HFC!H88+PFC!H88+'SF6'!H88</f>
        <v>0.26840649220902579</v>
      </c>
      <c r="I88" s="94">
        <f>+'CO2'!I88+'abs CO2'!I88+'CH4'!I88*PCG!$C$5+N2O!I88*PCG!$C$6+HFC!I88+PFC!I88+'SF6'!I88</f>
        <v>0.27913324341985923</v>
      </c>
      <c r="J88" s="94">
        <f>+'CO2'!J88+'abs CO2'!J88+'CH4'!J88*PCG!$C$5+N2O!J88*PCG!$C$6+HFC!J88+PFC!J88+'SF6'!J88</f>
        <v>0.29275235463862209</v>
      </c>
      <c r="K88" s="94">
        <f>+'CO2'!K88+'abs CO2'!K88+'CH4'!K88*PCG!$C$5+N2O!K88*PCG!$C$6+HFC!K88+PFC!K88+'SF6'!K88</f>
        <v>0.31734543748393618</v>
      </c>
      <c r="L88" s="94">
        <f>+'CO2'!L88+'abs CO2'!L88+'CH4'!L88*PCG!$C$5+N2O!L88*PCG!$C$6+HFC!L88+PFC!L88+'SF6'!L88</f>
        <v>0.33550068676321387</v>
      </c>
      <c r="M88" s="94">
        <f>+'CO2'!M88+'abs CO2'!M88+'CH4'!M88*PCG!$C$5+N2O!M88*PCG!$C$6+HFC!M88+PFC!M88+'SF6'!M88</f>
        <v>0.33710524234599776</v>
      </c>
      <c r="N88" s="94">
        <f>+'CO2'!N88+'abs CO2'!N88+'CH4'!N88*PCG!$C$5+N2O!N88*PCG!$C$6+HFC!N88+PFC!N88+'SF6'!N88</f>
        <v>0.33799666211421109</v>
      </c>
      <c r="O88" s="94">
        <f>+'CO2'!O88+'abs CO2'!O88+'CH4'!O88*PCG!$C$5+N2O!O88*PCG!$C$6+HFC!O88+PFC!O88+'SF6'!O88</f>
        <v>0.33609496660868937</v>
      </c>
      <c r="P88" s="94">
        <f>+'CO2'!P88+'abs CO2'!P88+'CH4'!P88*PCG!$C$5+N2O!P88*PCG!$C$6+HFC!P88+PFC!P88+'SF6'!P88</f>
        <v>0.35814274887583181</v>
      </c>
      <c r="Q88" s="94">
        <f>+'CO2'!Q88+'abs CO2'!Q88+'CH4'!Q88*PCG!$C$5+N2O!Q88*PCG!$C$6+HFC!Q88+PFC!Q88+'SF6'!Q88</f>
        <v>0.35923620499999998</v>
      </c>
      <c r="R88" s="94">
        <f>+'CO2'!R88+'abs CO2'!R88+'CH4'!R88*PCG!$C$5+N2O!R88*PCG!$C$6+HFC!R88+PFC!R88+'SF6'!R88</f>
        <v>0.38282655748462818</v>
      </c>
      <c r="S88" s="94">
        <f>+'CO2'!S88+'abs CO2'!S88+'CH4'!S88*PCG!$C$5+N2O!S88*PCG!$C$6+HFC!S88+PFC!S88+'SF6'!S88</f>
        <v>0.42462585000000008</v>
      </c>
      <c r="T88" s="94">
        <f>+'CO2'!T88+'abs CO2'!T88+'CH4'!T88*PCG!$C$5+N2O!T88*PCG!$C$6+HFC!T88+PFC!T88+'SF6'!T88</f>
        <v>0.28085539254398084</v>
      </c>
      <c r="U88" s="94">
        <f>+'CO2'!U88+'abs CO2'!U88+'CH4'!U88*PCG!$C$5+N2O!U88*PCG!$C$6+HFC!U88+PFC!U88+'SF6'!U88</f>
        <v>0.34462679875000007</v>
      </c>
      <c r="V88" s="94">
        <f>+'CO2'!V88+'abs CO2'!V88+'CH4'!V88*PCG!$C$5+N2O!V88*PCG!$C$6+HFC!V88+PFC!V88+'SF6'!V88</f>
        <v>0.21319129241390306</v>
      </c>
      <c r="W88" s="94">
        <f>+'CO2'!W88+'abs CO2'!W88+'CH4'!W88*PCG!$C$5+N2O!W88*PCG!$C$6+HFC!W88+PFC!W88+'SF6'!W88</f>
        <v>0.14043652677808929</v>
      </c>
      <c r="X88" s="94">
        <f>+'CO2'!X88+'abs CO2'!X88+'CH4'!X88*PCG!$C$5+N2O!X88*PCG!$C$6+HFC!X88+PFC!X88+'SF6'!X88</f>
        <v>0.10809319392325895</v>
      </c>
      <c r="Y88" s="94">
        <f>+'CO2'!Y88+'abs CO2'!Y88+'CH4'!Y88*PCG!$C$5+N2O!Y88*PCG!$C$6+HFC!Y88+PFC!Y88+'SF6'!Y88</f>
        <v>0.14879979401355148</v>
      </c>
      <c r="Z88" s="94">
        <f>+'CO2'!Z88+'abs CO2'!Z88+'CH4'!Z88*PCG!$C$5+N2O!Z88*PCG!$C$6+HFC!Z88+PFC!Z88+'SF6'!Z88</f>
        <v>0.15551791914678656</v>
      </c>
      <c r="AA88" s="94">
        <f>+'CO2'!AA88+'abs CO2'!AA88+'CH4'!AA88*PCG!$C$5+N2O!AA88*PCG!$C$6+HFC!AA88+PFC!AA88+'SF6'!AA88</f>
        <v>0.13630672930063106</v>
      </c>
      <c r="AB88" s="94">
        <f>+'CO2'!AB88+'abs CO2'!AB88+'CH4'!AB88*PCG!$C$5+N2O!AB88*PCG!$C$6+HFC!AB88+PFC!AB88+'SF6'!AB88</f>
        <v>0.14629017331274516</v>
      </c>
      <c r="AC88" s="94">
        <f>+'CO2'!AC88+'abs CO2'!AC88+'CH4'!AC88*PCG!$C$5+N2O!AC88*PCG!$C$6+HFC!AC88+PFC!AC88+'SF6'!AC88</f>
        <v>0.16860237998101321</v>
      </c>
      <c r="AD88" s="94">
        <f>+'CO2'!AD88+'abs CO2'!AD88+'CH4'!AD88*PCG!$C$5+N2O!AD88*PCG!$C$6+HFC!AD88+PFC!AD88+'SF6'!AD88</f>
        <v>0.13155258569738348</v>
      </c>
      <c r="AE88" s="94">
        <f>+'CO2'!AE88+'abs CO2'!AE88+'CH4'!AE88*PCG!$C$5+N2O!AE88*PCG!$C$6+HFC!AE88+PFC!AE88+'SF6'!AE88</f>
        <v>0.13993399555735161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805.26167260535283</v>
      </c>
      <c r="D91" s="33">
        <f t="shared" si="26"/>
        <v>600.46968189101813</v>
      </c>
      <c r="E91" s="33">
        <f t="shared" si="26"/>
        <v>671.25379848778005</v>
      </c>
      <c r="F91" s="33">
        <f t="shared" si="26"/>
        <v>654.60174122121998</v>
      </c>
      <c r="G91" s="33">
        <f t="shared" si="26"/>
        <v>729.8890570806999</v>
      </c>
      <c r="H91" s="33">
        <f t="shared" si="26"/>
        <v>702.75561007865986</v>
      </c>
      <c r="I91" s="33">
        <f t="shared" si="26"/>
        <v>706.06430952864002</v>
      </c>
      <c r="J91" s="33">
        <f t="shared" si="26"/>
        <v>760.8906304551399</v>
      </c>
      <c r="K91" s="33">
        <f t="shared" si="26"/>
        <v>710.51629198223998</v>
      </c>
      <c r="L91" s="33">
        <f t="shared" si="26"/>
        <v>820.40854928611998</v>
      </c>
      <c r="M91" s="33">
        <f t="shared" si="26"/>
        <v>912.61310280791997</v>
      </c>
      <c r="N91" s="33">
        <f t="shared" si="26"/>
        <v>977.80717127204002</v>
      </c>
      <c r="O91" s="33">
        <f t="shared" si="26"/>
        <v>965.58592932657996</v>
      </c>
      <c r="P91" s="33">
        <f t="shared" si="26"/>
        <v>864.19698595071986</v>
      </c>
      <c r="Q91" s="33">
        <f t="shared" si="26"/>
        <v>856.63990384932379</v>
      </c>
      <c r="R91" s="33">
        <f t="shared" si="26"/>
        <v>910.32437580113037</v>
      </c>
      <c r="S91" s="33">
        <f t="shared" si="26"/>
        <v>866.43738447051874</v>
      </c>
      <c r="T91" s="33">
        <f t="shared" si="26"/>
        <v>830.45252210437184</v>
      </c>
      <c r="U91" s="33">
        <f t="shared" si="26"/>
        <v>785.2505938821156</v>
      </c>
      <c r="V91" s="33">
        <f t="shared" si="26"/>
        <v>925.01909661687944</v>
      </c>
      <c r="W91" s="33">
        <f t="shared" si="26"/>
        <v>798.44006497509906</v>
      </c>
      <c r="X91" s="33">
        <f t="shared" si="26"/>
        <v>677.74214557146081</v>
      </c>
      <c r="Y91" s="33">
        <f t="shared" si="26"/>
        <v>549.59427055130584</v>
      </c>
      <c r="Z91" s="33">
        <f t="shared" si="26"/>
        <v>462.05611974677419</v>
      </c>
      <c r="AA91" s="33">
        <f t="shared" si="26"/>
        <v>382.38638914099533</v>
      </c>
      <c r="AB91" s="33">
        <f t="shared" si="26"/>
        <v>459.80150212598863</v>
      </c>
      <c r="AC91" s="33">
        <f t="shared" si="26"/>
        <v>546.67792373562975</v>
      </c>
      <c r="AD91" s="33">
        <f t="shared" si="26"/>
        <v>561.6040600314584</v>
      </c>
      <c r="AE91" s="33">
        <f t="shared" si="26"/>
        <v>571.56367463516835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23.124778503372227</v>
      </c>
      <c r="D92" s="94">
        <f>+'CO2'!D92+'abs CO2'!D92+'CH4'!D92*PCG!$C$5+N2O!D92*PCG!$C$6+HFC!D92+PFC!D92+'SF6'!D92</f>
        <v>23.121729120051384</v>
      </c>
      <c r="E92" s="94">
        <f>+'CO2'!E92+'abs CO2'!E92+'CH4'!E92*PCG!$C$5+N2O!E92*PCG!$C$6+HFC!E92+PFC!E92+'SF6'!E92</f>
        <v>19.6005948</v>
      </c>
      <c r="F92" s="94">
        <f>+'CO2'!F92+'abs CO2'!F92+'CH4'!F92*PCG!$C$5+N2O!F92*PCG!$C$6+HFC!F92+PFC!F92+'SF6'!F92</f>
        <v>19.129945200000002</v>
      </c>
      <c r="G92" s="94">
        <f>+'CO2'!G92+'abs CO2'!G92+'CH4'!G92*PCG!$C$5+N2O!G92*PCG!$C$6+HFC!G92+PFC!G92+'SF6'!G92</f>
        <v>21.424361999999999</v>
      </c>
      <c r="H92" s="94">
        <f>+'CO2'!H92+'abs CO2'!H92+'CH4'!H92*PCG!$C$5+N2O!H92*PCG!$C$6+HFC!H92+PFC!H92+'SF6'!H92</f>
        <v>20.620335600000001</v>
      </c>
      <c r="I92" s="94">
        <f>+'CO2'!I92+'abs CO2'!I92+'CH4'!I92*PCG!$C$5+N2O!I92*PCG!$C$6+HFC!I92+PFC!I92+'SF6'!I92</f>
        <v>20.708582399999997</v>
      </c>
      <c r="J92" s="94">
        <f>+'CO2'!J92+'abs CO2'!J92+'CH4'!J92*PCG!$C$5+N2O!J92*PCG!$C$6+HFC!J92+PFC!J92+'SF6'!J92</f>
        <v>21.8361804</v>
      </c>
      <c r="K92" s="94">
        <f>+'CO2'!K92+'abs CO2'!K92+'CH4'!K92*PCG!$C$5+N2O!K92*PCG!$C$6+HFC!K92+PFC!K92+'SF6'!K92</f>
        <v>19.531958400000001</v>
      </c>
      <c r="L92" s="94">
        <f>+'CO2'!L92+'abs CO2'!L92+'CH4'!L92*PCG!$C$5+N2O!L92*PCG!$C$6+HFC!L92+PFC!L92+'SF6'!L92</f>
        <v>22.022479199999999</v>
      </c>
      <c r="M92" s="94">
        <f>+'CO2'!M92+'abs CO2'!M92+'CH4'!M92*PCG!$C$5+N2O!M92*PCG!$C$6+HFC!M92+PFC!M92+'SF6'!M92</f>
        <v>23.885467199999997</v>
      </c>
      <c r="N92" s="94">
        <f>+'CO2'!N92+'abs CO2'!N92+'CH4'!N92*PCG!$C$5+N2O!N92*PCG!$C$6+HFC!N92+PFC!N92+'SF6'!N92</f>
        <v>25.3170264</v>
      </c>
      <c r="O92" s="94">
        <f>+'CO2'!O92+'abs CO2'!O92+'CH4'!O92*PCG!$C$5+N2O!O92*PCG!$C$6+HFC!O92+PFC!O92+'SF6'!O92</f>
        <v>24.895402799999996</v>
      </c>
      <c r="P92" s="94">
        <f>+'CO2'!P92+'abs CO2'!P92+'CH4'!P92*PCG!$C$5+N2O!P92*PCG!$C$6+HFC!P92+PFC!P92+'SF6'!P92</f>
        <v>21.336115199999998</v>
      </c>
      <c r="Q92" s="94">
        <f>+'CO2'!Q92+'abs CO2'!Q92+'CH4'!Q92*PCG!$C$5+N2O!Q92*PCG!$C$6+HFC!Q92+PFC!Q92+'SF6'!Q92</f>
        <v>20.633788334399998</v>
      </c>
      <c r="R92" s="94">
        <f>+'CO2'!R92+'abs CO2'!R92+'CH4'!R92*PCG!$C$5+N2O!R92*PCG!$C$6+HFC!R92+PFC!R92+'SF6'!R92</f>
        <v>22.493050358400001</v>
      </c>
      <c r="S92" s="94">
        <f>+'CO2'!S92+'abs CO2'!S92+'CH4'!S92*PCG!$C$5+N2O!S92*PCG!$C$6+HFC!S92+PFC!S92+'SF6'!S92</f>
        <v>21.560291487600001</v>
      </c>
      <c r="T92" s="94">
        <f>+'CO2'!T92+'abs CO2'!T92+'CH4'!T92*PCG!$C$5+N2O!T92*PCG!$C$6+HFC!T92+PFC!T92+'SF6'!T92</f>
        <v>20.240539607874091</v>
      </c>
      <c r="U92" s="94">
        <f>+'CO2'!U92+'abs CO2'!U92+'CH4'!U92*PCG!$C$5+N2O!U92*PCG!$C$6+HFC!U92+PFC!U92+'SF6'!U92</f>
        <v>20.673615868965257</v>
      </c>
      <c r="V92" s="94">
        <f>+'CO2'!V92+'abs CO2'!V92+'CH4'!V92*PCG!$C$5+N2O!V92*PCG!$C$6+HFC!V92+PFC!V92+'SF6'!V92</f>
        <v>24.739440408336829</v>
      </c>
      <c r="W92" s="94">
        <f>+'CO2'!W92+'abs CO2'!W92+'CH4'!W92*PCG!$C$5+N2O!W92*PCG!$C$6+HFC!W92+PFC!W92+'SF6'!W92</f>
        <v>19.101975866999997</v>
      </c>
      <c r="X92" s="94">
        <f>+'CO2'!X92+'abs CO2'!X92+'CH4'!X92*PCG!$C$5+N2O!X92*PCG!$C$6+HFC!X92+PFC!X92+'SF6'!X92</f>
        <v>15.506638289922417</v>
      </c>
      <c r="Y92" s="94">
        <f>+'CO2'!Y92+'abs CO2'!Y92+'CH4'!Y92*PCG!$C$5+N2O!Y92*PCG!$C$6+HFC!Y92+PFC!Y92+'SF6'!Y92</f>
        <v>12.076559874328044</v>
      </c>
      <c r="Z92" s="94">
        <f>+'CO2'!Z92+'abs CO2'!Z92+'CH4'!Z92*PCG!$C$5+N2O!Z92*PCG!$C$6+HFC!Z92+PFC!Z92+'SF6'!Z92</f>
        <v>9.4654440835877534</v>
      </c>
      <c r="AA92" s="94">
        <f>+'CO2'!AA92+'abs CO2'!AA92+'CH4'!AA92*PCG!$C$5+N2O!AA92*PCG!$C$6+HFC!AA92+PFC!AA92+'SF6'!AA92</f>
        <v>7.7475545419378076</v>
      </c>
      <c r="AB92" s="94">
        <f>+'CO2'!AB92+'abs CO2'!AB92+'CH4'!AB92*PCG!$C$5+N2O!AB92*PCG!$C$6+HFC!AB92+PFC!AB92+'SF6'!AB92</f>
        <v>9.8687665010870642</v>
      </c>
      <c r="AC92" s="94">
        <f>+'CO2'!AC92+'abs CO2'!AC92+'CH4'!AC92*PCG!$C$5+N2O!AC92*PCG!$C$6+HFC!AC92+PFC!AC92+'SF6'!AC92</f>
        <v>11.81176306969453</v>
      </c>
      <c r="AD92" s="94">
        <f>+'CO2'!AD92+'abs CO2'!AD92+'CH4'!AD92*PCG!$C$5+N2O!AD92*PCG!$C$6+HFC!AD92+PFC!AD92+'SF6'!AD92</f>
        <v>12.017327426739296</v>
      </c>
      <c r="AE92" s="94">
        <f>+'CO2'!AE92+'abs CO2'!AE92+'CH4'!AE92*PCG!$C$5+N2O!AE92*PCG!$C$6+HFC!AE92+PFC!AE92+'SF6'!AE92</f>
        <v>12.251472144323104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3.3553527680762225</v>
      </c>
      <c r="D93" s="94">
        <f>+'CO2'!D93+'abs CO2'!D93+'CH4'!D93*PCG!$C$5+N2O!D93*PCG!$C$6+HFC!D93+PFC!D93+'SF6'!D93</f>
        <v>2.5339472909666458</v>
      </c>
      <c r="E93" s="94">
        <f>+'CO2'!E93+'abs CO2'!E93+'CH4'!E93*PCG!$C$5+N2O!E93*PCG!$C$6+HFC!E93+PFC!E93+'SF6'!E93</f>
        <v>2.8440017277800003</v>
      </c>
      <c r="F93" s="94">
        <f>+'CO2'!F93+'abs CO2'!F93+'CH4'!F93*PCG!$C$5+N2O!F93*PCG!$C$6+HFC!F93+PFC!F93+'SF6'!F93</f>
        <v>2.7757115412199997</v>
      </c>
      <c r="G93" s="94">
        <f>+'CO2'!G93+'abs CO2'!G93+'CH4'!G93*PCG!$C$5+N2O!G93*PCG!$C$6+HFC!G93+PFC!G93+'SF6'!G93</f>
        <v>3.1086262007000003</v>
      </c>
      <c r="H93" s="94">
        <f>+'CO2'!H93+'abs CO2'!H93+'CH4'!H93*PCG!$C$5+N2O!H93*PCG!$C$6+HFC!H93+PFC!H93+'SF6'!H93</f>
        <v>2.9919637986600001</v>
      </c>
      <c r="I93" s="94">
        <f>+'CO2'!I93+'abs CO2'!I93+'CH4'!I93*PCG!$C$5+N2O!I93*PCG!$C$6+HFC!I93+PFC!I93+'SF6'!I93</f>
        <v>3.0047682086399998</v>
      </c>
      <c r="J93" s="94">
        <f>+'CO2'!J93+'abs CO2'!J93+'CH4'!J93*PCG!$C$5+N2O!J93*PCG!$C$6+HFC!J93+PFC!J93+'SF6'!J93</f>
        <v>3.1683801139400001</v>
      </c>
      <c r="K93" s="94">
        <f>+'CO2'!K93+'abs CO2'!K93+'CH4'!K93*PCG!$C$5+N2O!K93*PCG!$C$6+HFC!K93+PFC!K93+'SF6'!K93</f>
        <v>2.8340427422399999</v>
      </c>
      <c r="L93" s="94">
        <f>+'CO2'!L93+'abs CO2'!L93+'CH4'!L93*PCG!$C$5+N2O!L93*PCG!$C$6+HFC!L93+PFC!L93+'SF6'!L93</f>
        <v>3.1954116461199997</v>
      </c>
      <c r="M93" s="94">
        <f>+'CO2'!M93+'abs CO2'!M93+'CH4'!M93*PCG!$C$5+N2O!M93*PCG!$C$6+HFC!M93+PFC!M93+'SF6'!M93</f>
        <v>3.4657269679200002</v>
      </c>
      <c r="N93" s="94">
        <f>+'CO2'!N93+'abs CO2'!N93+'CH4'!N93*PCG!$C$5+N2O!N93*PCG!$C$6+HFC!N93+PFC!N93+'SF6'!N93</f>
        <v>3.6734429520399998</v>
      </c>
      <c r="O93" s="94">
        <f>+'CO2'!O93+'abs CO2'!O93+'CH4'!O93*PCG!$C$5+N2O!O93*PCG!$C$6+HFC!O93+PFC!O93+'SF6'!O93</f>
        <v>3.6122663265799999</v>
      </c>
      <c r="P93" s="94">
        <f>+'CO2'!P93+'abs CO2'!P93+'CH4'!P93*PCG!$C$5+N2O!P93*PCG!$C$6+HFC!P93+PFC!P93+'SF6'!P93</f>
        <v>3.0958217907199996</v>
      </c>
      <c r="Q93" s="94">
        <f>+'CO2'!Q93+'abs CO2'!Q93+'CH4'!Q93*PCG!$C$5+N2O!Q93*PCG!$C$6+HFC!Q93+PFC!Q93+'SF6'!Q93</f>
        <v>2.9939157598258395</v>
      </c>
      <c r="R93" s="94">
        <f>+'CO2'!R93+'abs CO2'!R93+'CH4'!R93*PCG!$C$5+N2O!R93*PCG!$C$6+HFC!R93+PFC!R93+'SF6'!R93</f>
        <v>3.2636904509822404</v>
      </c>
      <c r="S93" s="94">
        <f>+'CO2'!S93+'abs CO2'!S93+'CH4'!S93*PCG!$C$5+N2O!S93*PCG!$C$6+HFC!S93+PFC!S93+'SF6'!S93</f>
        <v>3.1283492602058596</v>
      </c>
      <c r="T93" s="94">
        <f>+'CO2'!T93+'abs CO2'!T93+'CH4'!T93*PCG!$C$5+N2O!T93*PCG!$C$6+HFC!T93+PFC!T93+'SF6'!T93</f>
        <v>2.936856263973858</v>
      </c>
      <c r="U93" s="94">
        <f>+'CO2'!U93+'abs CO2'!U93+'CH4'!U93*PCG!$C$5+N2O!U93*PCG!$C$6+HFC!U93+PFC!U93+'SF6'!U93</f>
        <v>2.9996946445113601</v>
      </c>
      <c r="V93" s="94">
        <f>+'CO2'!V93+'abs CO2'!V93+'CH4'!V93*PCG!$C$5+N2O!V93*PCG!$C$6+HFC!V93+PFC!V93+'SF6'!V93</f>
        <v>3.5896365382554762</v>
      </c>
      <c r="W93" s="94">
        <f>+'CO2'!W93+'abs CO2'!W93+'CH4'!W93*PCG!$C$5+N2O!W93*PCG!$C$6+HFC!W93+PFC!W93+'SF6'!W93</f>
        <v>2.7716532546124495</v>
      </c>
      <c r="X93" s="94">
        <f>+'CO2'!X93+'abs CO2'!X93+'CH4'!X93*PCG!$C$5+N2O!X93*PCG!$C$6+HFC!X93+PFC!X93+'SF6'!X93</f>
        <v>2.2499779490670795</v>
      </c>
      <c r="Y93" s="94">
        <f>+'CO2'!Y93+'abs CO2'!Y93+'CH4'!Y93*PCG!$C$5+N2O!Y93*PCG!$C$6+HFC!Y93+PFC!Y93+'SF6'!Y93</f>
        <v>1.7522813720034445</v>
      </c>
      <c r="Z93" s="94">
        <f>+'CO2'!Z93+'abs CO2'!Z93+'CH4'!Z93*PCG!$C$5+N2O!Z93*PCG!$C$6+HFC!Z93+PFC!Z93+'SF6'!Z93</f>
        <v>1.3734144092366294</v>
      </c>
      <c r="AA93" s="94">
        <f>+'CO2'!AA93+'abs CO2'!AA93+'CH4'!AA93*PCG!$C$5+N2O!AA93*PCG!$C$6+HFC!AA93+PFC!AA93+'SF6'!AA93</f>
        <v>1.1241525437453006</v>
      </c>
      <c r="AB93" s="94">
        <f>+'CO2'!AB93+'abs CO2'!AB93+'CH4'!AB93*PCG!$C$5+N2O!AB93*PCG!$C$6+HFC!AB93+PFC!AB93+'SF6'!AB93</f>
        <v>1.4319355747382219</v>
      </c>
      <c r="AC93" s="94">
        <f>+'CO2'!AC93+'abs CO2'!AC93+'CH4'!AC93*PCG!$C$5+N2O!AC93*PCG!$C$6+HFC!AC93+PFC!AC93+'SF6'!AC93</f>
        <v>1.7138599578794029</v>
      </c>
      <c r="AD93" s="94">
        <f>+'CO2'!AD93+'abs CO2'!AD93+'CH4'!AD93*PCG!$C$5+N2O!AD93*PCG!$C$6+HFC!AD93+PFC!AD93+'SF6'!AD93</f>
        <v>1.7436868785708757</v>
      </c>
      <c r="AE93" s="94">
        <f>+'CO2'!AE93+'abs CO2'!AE93+'CH4'!AE93*PCG!$C$5+N2O!AE93*PCG!$C$6+HFC!AE93+PFC!AE93+'SF6'!AE93</f>
        <v>1.7776607445761519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778.78154133390433</v>
      </c>
      <c r="D94" s="33">
        <f t="shared" si="27"/>
        <v>574.81400548000011</v>
      </c>
      <c r="E94" s="33">
        <f t="shared" si="27"/>
        <v>648.80920196</v>
      </c>
      <c r="F94" s="33">
        <f t="shared" si="27"/>
        <v>632.69608447999997</v>
      </c>
      <c r="G94" s="33">
        <f t="shared" si="27"/>
        <v>705.35606887999995</v>
      </c>
      <c r="H94" s="33">
        <f t="shared" si="27"/>
        <v>679.1433106799999</v>
      </c>
      <c r="I94" s="33">
        <f t="shared" si="27"/>
        <v>682.35095892000004</v>
      </c>
      <c r="J94" s="33">
        <f t="shared" si="27"/>
        <v>735.88606994119993</v>
      </c>
      <c r="K94" s="33">
        <f t="shared" si="27"/>
        <v>688.15029084000003</v>
      </c>
      <c r="L94" s="33">
        <f t="shared" si="27"/>
        <v>795.19065843999999</v>
      </c>
      <c r="M94" s="33">
        <f t="shared" si="27"/>
        <v>885.26190864</v>
      </c>
      <c r="N94" s="33">
        <f t="shared" si="27"/>
        <v>948.81670192000001</v>
      </c>
      <c r="O94" s="33">
        <f t="shared" si="27"/>
        <v>937.07826019999993</v>
      </c>
      <c r="P94" s="33">
        <f t="shared" si="27"/>
        <v>839.76504895999983</v>
      </c>
      <c r="Q94" s="33">
        <f t="shared" si="27"/>
        <v>833.01219975509798</v>
      </c>
      <c r="R94" s="33">
        <f t="shared" si="27"/>
        <v>884.56763499174815</v>
      </c>
      <c r="S94" s="33">
        <f t="shared" si="27"/>
        <v>841.7487437227129</v>
      </c>
      <c r="T94" s="33">
        <f t="shared" si="27"/>
        <v>807.27512623252392</v>
      </c>
      <c r="U94" s="33">
        <f t="shared" si="27"/>
        <v>761.57728336863897</v>
      </c>
      <c r="V94" s="33">
        <f t="shared" si="27"/>
        <v>896.69001967028714</v>
      </c>
      <c r="W94" s="33">
        <f t="shared" si="27"/>
        <v>776.56643585348661</v>
      </c>
      <c r="X94" s="33">
        <f t="shared" si="27"/>
        <v>659.98552933247129</v>
      </c>
      <c r="Y94" s="33">
        <f t="shared" si="27"/>
        <v>535.7654293049743</v>
      </c>
      <c r="Z94" s="33">
        <f t="shared" si="27"/>
        <v>451.2172612539498</v>
      </c>
      <c r="AA94" s="33">
        <f t="shared" si="27"/>
        <v>373.51468205531222</v>
      </c>
      <c r="AB94" s="33">
        <f t="shared" si="27"/>
        <v>448.50080005016332</v>
      </c>
      <c r="AC94" s="33">
        <f t="shared" si="27"/>
        <v>533.1523007080558</v>
      </c>
      <c r="AD94" s="33">
        <f t="shared" si="27"/>
        <v>547.84304572614826</v>
      </c>
      <c r="AE94" s="33">
        <f t="shared" si="27"/>
        <v>557.53454174626916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718.95722192484743</v>
      </c>
      <c r="D96" s="94">
        <f>+'CO2'!D96+'abs CO2'!D96+'CH4'!D96*PCG!$C$5+N2O!D96*PCG!$C$6+HFC!D96+PFC!D96+'SF6'!D96</f>
        <v>540.18888400000003</v>
      </c>
      <c r="E96" s="94">
        <f>+'CO2'!E96+'abs CO2'!E96+'CH4'!E96*PCG!$C$5+N2O!E96*PCG!$C$6+HFC!E96+PFC!E96+'SF6'!E96</f>
        <v>609.38915299999996</v>
      </c>
      <c r="F96" s="94">
        <f>+'CO2'!F96+'abs CO2'!F96+'CH4'!F96*PCG!$C$5+N2O!F96*PCG!$C$6+HFC!F96+PFC!F96+'SF6'!F96</f>
        <v>594.75649699999997</v>
      </c>
      <c r="G96" s="94">
        <f>+'CO2'!G96+'abs CO2'!G96+'CH4'!G96*PCG!$C$5+N2O!G96*PCG!$C$6+HFC!G96+PFC!G96+'SF6'!G96</f>
        <v>666.09069499999998</v>
      </c>
      <c r="H96" s="94">
        <f>+'CO2'!H96+'abs CO2'!H96+'CH4'!H96*PCG!$C$5+N2O!H96*PCG!$C$6+HFC!H96+PFC!H96+'SF6'!H96</f>
        <v>641.09324099999992</v>
      </c>
      <c r="I96" s="94">
        <f>+'CO2'!I96+'abs CO2'!I96+'CH4'!I96*PCG!$C$5+N2O!I96*PCG!$C$6+HFC!I96+PFC!I96+'SF6'!I96</f>
        <v>643.83686399999999</v>
      </c>
      <c r="J96" s="94">
        <f>+'CO2'!J96+'abs CO2'!J96+'CH4'!J96*PCG!$C$5+N2O!J96*PCG!$C$6+HFC!J96+PFC!J96+'SF6'!J96</f>
        <v>678.89426899999989</v>
      </c>
      <c r="K96" s="94">
        <f>+'CO2'!K96+'abs CO2'!K96+'CH4'!K96*PCG!$C$5+N2O!K96*PCG!$C$6+HFC!K96+PFC!K96+'SF6'!K96</f>
        <v>607.255224</v>
      </c>
      <c r="L96" s="94">
        <f>+'CO2'!L96+'abs CO2'!L96+'CH4'!L96*PCG!$C$5+N2O!L96*PCG!$C$6+HFC!L96+PFC!L96+'SF6'!L96</f>
        <v>684.68636200000003</v>
      </c>
      <c r="M96" s="94">
        <f>+'CO2'!M96+'abs CO2'!M96+'CH4'!M96*PCG!$C$5+N2O!M96*PCG!$C$6+HFC!M96+PFC!M96+'SF6'!M96</f>
        <v>742.60729200000003</v>
      </c>
      <c r="N96" s="94">
        <f>+'CO2'!N96+'abs CO2'!N96+'CH4'!N96*PCG!$C$5+N2O!N96*PCG!$C$6+HFC!N96+PFC!N96+'SF6'!N96</f>
        <v>787.11495400000001</v>
      </c>
      <c r="O96" s="94">
        <f>+'CO2'!O96+'abs CO2'!O96+'CH4'!O96*PCG!$C$5+N2O!O96*PCG!$C$6+HFC!O96+PFC!O96+'SF6'!O96</f>
        <v>774.00653299999988</v>
      </c>
      <c r="P96" s="94">
        <f>+'CO2'!P96+'abs CO2'!P96+'CH4'!P96*PCG!$C$5+N2O!P96*PCG!$C$6+HFC!P96+PFC!P96+'SF6'!P96</f>
        <v>663.34707199999991</v>
      </c>
      <c r="Q96" s="94">
        <f>+'CO2'!Q96+'abs CO2'!Q96+'CH4'!Q96*PCG!$C$5+N2O!Q96*PCG!$C$6+HFC!Q96+PFC!Q96+'SF6'!Q96</f>
        <v>641.51149108399989</v>
      </c>
      <c r="R96" s="94">
        <f>+'CO2'!R96+'abs CO2'!R96+'CH4'!R96*PCG!$C$5+N2O!R96*PCG!$C$6+HFC!R96+PFC!R96+'SF6'!R96</f>
        <v>699.31657922399995</v>
      </c>
      <c r="S96" s="94">
        <f>+'CO2'!S96+'abs CO2'!S96+'CH4'!S96*PCG!$C$5+N2O!S96*PCG!$C$6+HFC!S96+PFC!S96+'SF6'!S96</f>
        <v>670.31678896099993</v>
      </c>
      <c r="T96" s="94">
        <f>+'CO2'!T96+'abs CO2'!T96+'CH4'!T96*PCG!$C$5+N2O!T96*PCG!$C$6+HFC!T96+PFC!T96+'SF6'!T96</f>
        <v>629.28525454265002</v>
      </c>
      <c r="U96" s="94">
        <f>+'CO2'!U96+'abs CO2'!U96+'CH4'!U96*PCG!$C$5+N2O!U96*PCG!$C$6+HFC!U96+PFC!U96+'SF6'!U96</f>
        <v>642.74974266781419</v>
      </c>
      <c r="V96" s="94">
        <f>+'CO2'!V96+'abs CO2'!V96+'CH4'!V96*PCG!$C$5+N2O!V96*PCG!$C$6+HFC!V96+PFC!V96+'SF6'!V96</f>
        <v>769.15760924410085</v>
      </c>
      <c r="W96" s="94">
        <f>+'CO2'!W96+'abs CO2'!W96+'CH4'!W96*PCG!$C$5+N2O!W96*PCG!$C$6+HFC!W96+PFC!W96+'SF6'!W96</f>
        <v>593.88692093249995</v>
      </c>
      <c r="X96" s="94">
        <f>+'CO2'!X96+'abs CO2'!X96+'CH4'!X96*PCG!$C$5+N2O!X96*PCG!$C$6+HFC!X96+PFC!X96+'SF6'!X96</f>
        <v>482.10665389466601</v>
      </c>
      <c r="Y96" s="94">
        <f>+'CO2'!Y96+'abs CO2'!Y96+'CH4'!Y96*PCG!$C$5+N2O!Y96*PCG!$C$6+HFC!Y96+PFC!Y96+'SF6'!Y96</f>
        <v>375.46435034566161</v>
      </c>
      <c r="Z96" s="94">
        <f>+'CO2'!Z96+'abs CO2'!Z96+'CH4'!Z96*PCG!$C$5+N2O!Z96*PCG!$C$6+HFC!Z96+PFC!Z96+'SF6'!Z96</f>
        <v>294.28387310299388</v>
      </c>
      <c r="AA96" s="94">
        <f>+'CO2'!AA96+'abs CO2'!AA96+'CH4'!AA96*PCG!$C$5+N2O!AA96*PCG!$C$6+HFC!AA96+PFC!AA96+'SF6'!AA96</f>
        <v>240.87410348040984</v>
      </c>
      <c r="AB96" s="94">
        <f>+'CO2'!AB96+'abs CO2'!AB96+'CH4'!AB96*PCG!$C$5+N2O!AB96*PCG!$C$6+HFC!AB96+PFC!AB96+'SF6'!AB96</f>
        <v>306.82330411994542</v>
      </c>
      <c r="AC96" s="94">
        <f>+'CO2'!AC96+'abs CO2'!AC96+'CH4'!AC96*PCG!$C$5+N2O!AC96*PCG!$C$6+HFC!AC96+PFC!AC96+'SF6'!AC96</f>
        <v>367.23172770643828</v>
      </c>
      <c r="AD96" s="94">
        <f>+'CO2'!AD96+'abs CO2'!AD96+'CH4'!AD96*PCG!$C$5+N2O!AD96*PCG!$C$6+HFC!AD96+PFC!AD96+'SF6'!AD96</f>
        <v>373.62279342177555</v>
      </c>
      <c r="AE96" s="94">
        <f>+'CO2'!AE96+'abs CO2'!AE96+'CH4'!AE96*PCG!$C$5+N2O!AE96*PCG!$C$6+HFC!AE96+PFC!AE96+'SF6'!AE96</f>
        <v>380.90243225844091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16.975516539985012</v>
      </c>
      <c r="D97" s="94">
        <f>+'CO2'!D97+'abs CO2'!D97+'CH4'!D97*PCG!$C$5+N2O!D97*PCG!$C$6+HFC!D97+PFC!D97+'SF6'!D97</f>
        <v>9.8250899999999994</v>
      </c>
      <c r="E97" s="94">
        <f>+'CO2'!E97+'abs CO2'!E97+'CH4'!E97*PCG!$C$5+N2O!E97*PCG!$C$6+HFC!E97+PFC!E97+'SF6'!E97</f>
        <v>11.18568</v>
      </c>
      <c r="F97" s="94">
        <f>+'CO2'!F97+'abs CO2'!F97+'CH4'!F97*PCG!$C$5+N2O!F97*PCG!$C$6+HFC!F97+PFC!F97+'SF6'!F97</f>
        <v>10.765590000000001</v>
      </c>
      <c r="G97" s="94">
        <f>+'CO2'!G97+'abs CO2'!G97+'CH4'!G97*PCG!$C$5+N2O!G97*PCG!$C$6+HFC!G97+PFC!G97+'SF6'!G97</f>
        <v>11.14179</v>
      </c>
      <c r="H97" s="94">
        <f>+'CO2'!H97+'abs CO2'!H97+'CH4'!H97*PCG!$C$5+N2O!H97*PCG!$C$6+HFC!H97+PFC!H97+'SF6'!H97</f>
        <v>10.796939999999999</v>
      </c>
      <c r="I97" s="94">
        <f>+'CO2'!I97+'abs CO2'!I97+'CH4'!I97*PCG!$C$5+N2O!I97*PCG!$C$6+HFC!I97+PFC!I97+'SF6'!I97</f>
        <v>10.928610000000001</v>
      </c>
      <c r="J97" s="94">
        <f>+'CO2'!J97+'abs CO2'!J97+'CH4'!J97*PCG!$C$5+N2O!J97*PCG!$C$6+HFC!J97+PFC!J97+'SF6'!J97</f>
        <v>16.171772100000002</v>
      </c>
      <c r="K97" s="94">
        <f>+'CO2'!K97+'abs CO2'!K97+'CH4'!K97*PCG!$C$5+N2O!K97*PCG!$C$6+HFC!K97+PFC!K97+'SF6'!K97</f>
        <v>22.954470000000001</v>
      </c>
      <c r="L97" s="94">
        <f>+'CO2'!L97+'abs CO2'!L97+'CH4'!L97*PCG!$C$5+N2O!L97*PCG!$C$6+HFC!L97+PFC!L97+'SF6'!L97</f>
        <v>31.356270000000002</v>
      </c>
      <c r="M97" s="94">
        <f>+'CO2'!M97+'abs CO2'!M97+'CH4'!M97*PCG!$C$5+N2O!M97*PCG!$C$6+HFC!M97+PFC!M97+'SF6'!M97</f>
        <v>40.479120000000002</v>
      </c>
      <c r="N97" s="94">
        <f>+'CO2'!N97+'abs CO2'!N97+'CH4'!N97*PCG!$C$5+N2O!N97*PCG!$C$6+HFC!N97+PFC!N97+'SF6'!N97</f>
        <v>45.883860000000006</v>
      </c>
      <c r="O97" s="94">
        <f>+'CO2'!O97+'abs CO2'!O97+'CH4'!O97*PCG!$C$5+N2O!O97*PCG!$C$6+HFC!O97+PFC!O97+'SF6'!O97</f>
        <v>46.272599999999997</v>
      </c>
      <c r="P97" s="94">
        <f>+'CO2'!P97+'abs CO2'!P97+'CH4'!P97*PCG!$C$5+N2O!P97*PCG!$C$6+HFC!P97+PFC!P97+'SF6'!P97</f>
        <v>50.05968</v>
      </c>
      <c r="Q97" s="94">
        <f>+'CO2'!Q97+'abs CO2'!Q97+'CH4'!Q97*PCG!$C$5+N2O!Q97*PCG!$C$6+HFC!Q97+PFC!Q97+'SF6'!Q97</f>
        <v>54.339497374589975</v>
      </c>
      <c r="R97" s="94">
        <f>+'CO2'!R97+'abs CO2'!R97+'CH4'!R97*PCG!$C$5+N2O!R97*PCG!$C$6+HFC!R97+PFC!R97+'SF6'!R97</f>
        <v>52.566120138075711</v>
      </c>
      <c r="S97" s="94">
        <f>+'CO2'!S97+'abs CO2'!S97+'CH4'!S97*PCG!$C$5+N2O!S97*PCG!$C$6+HFC!S97+PFC!S97+'SF6'!S97</f>
        <v>48.644865704880083</v>
      </c>
      <c r="T97" s="94">
        <f>+'CO2'!T97+'abs CO2'!T97+'CH4'!T97*PCG!$C$5+N2O!T97*PCG!$C$6+HFC!T97+PFC!T97+'SF6'!T97</f>
        <v>28.673841515137937</v>
      </c>
      <c r="U97" s="94">
        <f>+'CO2'!U97+'abs CO2'!U97+'CH4'!U97*PCG!$C$5+N2O!U97*PCG!$C$6+HFC!U97+PFC!U97+'SF6'!U97</f>
        <v>16.643048164202458</v>
      </c>
      <c r="V97" s="94">
        <f>+'CO2'!V97+'abs CO2'!V97+'CH4'!V97*PCG!$C$5+N2O!V97*PCG!$C$6+HFC!V97+PFC!V97+'SF6'!V97</f>
        <v>20.18217894796306</v>
      </c>
      <c r="W97" s="94">
        <f>+'CO2'!W97+'abs CO2'!W97+'CH4'!W97*PCG!$C$5+N2O!W97*PCG!$C$6+HFC!W97+PFC!W97+'SF6'!W97</f>
        <v>33.298614723738716</v>
      </c>
      <c r="X97" s="94">
        <f>+'CO2'!X97+'abs CO2'!X97+'CH4'!X97*PCG!$C$5+N2O!X97*PCG!$C$6+HFC!X97+PFC!X97+'SF6'!X97</f>
        <v>33.686065692387416</v>
      </c>
      <c r="Y97" s="94">
        <f>+'CO2'!Y97+'abs CO2'!Y97+'CH4'!Y97*PCG!$C$5+N2O!Y97*PCG!$C$6+HFC!Y97+PFC!Y97+'SF6'!Y97</f>
        <v>30.59441799619788</v>
      </c>
      <c r="Z97" s="94">
        <f>+'CO2'!Z97+'abs CO2'!Z97+'CH4'!Z97*PCG!$C$5+N2O!Z97*PCG!$C$6+HFC!Z97+PFC!Z97+'SF6'!Z97</f>
        <v>30.661772623858685</v>
      </c>
      <c r="AA97" s="94">
        <f>+'CO2'!AA97+'abs CO2'!AA97+'CH4'!AA97*PCG!$C$5+N2O!AA97*PCG!$C$6+HFC!AA97+PFC!AA97+'SF6'!AA97</f>
        <v>25.389057389184842</v>
      </c>
      <c r="AB97" s="94">
        <f>+'CO2'!AB97+'abs CO2'!AB97+'CH4'!AB97*PCG!$C$5+N2O!AB97*PCG!$C$6+HFC!AB97+PFC!AB97+'SF6'!AB97</f>
        <v>27.843735340857549</v>
      </c>
      <c r="AC97" s="94">
        <f>+'CO2'!AC97+'abs CO2'!AC97+'CH4'!AC97*PCG!$C$5+N2O!AC97*PCG!$C$6+HFC!AC97+PFC!AC97+'SF6'!AC97</f>
        <v>32.428597184511055</v>
      </c>
      <c r="AD97" s="94">
        <f>+'CO2'!AD97+'abs CO2'!AD97+'CH4'!AD97*PCG!$C$5+N2O!AD97*PCG!$C$6+HFC!AD97+PFC!AD97+'SF6'!AD97</f>
        <v>32.405075589377645</v>
      </c>
      <c r="AE97" s="94">
        <f>+'CO2'!AE97+'abs CO2'!AE97+'CH4'!AE97*PCG!$C$5+N2O!AE97*PCG!$C$6+HFC!AE97+PFC!AE97+'SF6'!AE97</f>
        <v>32.532466868347726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42.848802869071832</v>
      </c>
      <c r="D98" s="94">
        <f>+'CO2'!D98+'abs CO2'!D98+'CH4'!D98*PCG!$C$5+N2O!D98*PCG!$C$6+HFC!D98+PFC!D98+'SF6'!D98</f>
        <v>24.800031480000001</v>
      </c>
      <c r="E98" s="94">
        <f>+'CO2'!E98+'abs CO2'!E98+'CH4'!E98*PCG!$C$5+N2O!E98*PCG!$C$6+HFC!E98+PFC!E98+'SF6'!E98</f>
        <v>28.234368960000001</v>
      </c>
      <c r="F98" s="94">
        <f>+'CO2'!F98+'abs CO2'!F98+'CH4'!F98*PCG!$C$5+N2O!F98*PCG!$C$6+HFC!F98+PFC!F98+'SF6'!F98</f>
        <v>27.173997480000004</v>
      </c>
      <c r="G98" s="94">
        <f>+'CO2'!G98+'abs CO2'!G98+'CH4'!G98*PCG!$C$5+N2O!G98*PCG!$C$6+HFC!G98+PFC!G98+'SF6'!G98</f>
        <v>28.123583879999998</v>
      </c>
      <c r="H98" s="94">
        <f>+'CO2'!H98+'abs CO2'!H98+'CH4'!H98*PCG!$C$5+N2O!H98*PCG!$C$6+HFC!H98+PFC!H98+'SF6'!H98</f>
        <v>27.253129680000001</v>
      </c>
      <c r="I98" s="94">
        <f>+'CO2'!I98+'abs CO2'!I98+'CH4'!I98*PCG!$C$5+N2O!I98*PCG!$C$6+HFC!I98+PFC!I98+'SF6'!I98</f>
        <v>27.585484919999999</v>
      </c>
      <c r="J98" s="94">
        <f>+'CO2'!J98+'abs CO2'!J98+'CH4'!J98*PCG!$C$5+N2O!J98*PCG!$C$6+HFC!J98+PFC!J98+'SF6'!J98</f>
        <v>40.820028841199999</v>
      </c>
      <c r="K98" s="94">
        <f>+'CO2'!K98+'abs CO2'!K98+'CH4'!K98*PCG!$C$5+N2O!K98*PCG!$C$6+HFC!K98+PFC!K98+'SF6'!K98</f>
        <v>57.940596840000005</v>
      </c>
      <c r="L98" s="94">
        <f>+'CO2'!L98+'abs CO2'!L98+'CH4'!L98*PCG!$C$5+N2O!L98*PCG!$C$6+HFC!L98+PFC!L98+'SF6'!L98</f>
        <v>79.14802644000001</v>
      </c>
      <c r="M98" s="94">
        <f>+'CO2'!M98+'abs CO2'!M98+'CH4'!M98*PCG!$C$5+N2O!M98*PCG!$C$6+HFC!M98+PFC!M98+'SF6'!M98</f>
        <v>102.17549664000001</v>
      </c>
      <c r="N98" s="94">
        <f>+'CO2'!N98+'abs CO2'!N98+'CH4'!N98*PCG!$C$5+N2O!N98*PCG!$C$6+HFC!N98+PFC!N98+'SF6'!N98</f>
        <v>115.81788792</v>
      </c>
      <c r="O98" s="94">
        <f>+'CO2'!O98+'abs CO2'!O98+'CH4'!O98*PCG!$C$5+N2O!O98*PCG!$C$6+HFC!O98+PFC!O98+'SF6'!O98</f>
        <v>116.7991272</v>
      </c>
      <c r="P98" s="94">
        <f>+'CO2'!P98+'abs CO2'!P98+'CH4'!P98*PCG!$C$5+N2O!P98*PCG!$C$6+HFC!P98+PFC!P98+'SF6'!P98</f>
        <v>126.35829696</v>
      </c>
      <c r="Q98" s="94">
        <f>+'CO2'!Q98+'abs CO2'!Q98+'CH4'!Q98*PCG!$C$5+N2O!Q98*PCG!$C$6+HFC!Q98+PFC!Q98+'SF6'!Q98</f>
        <v>137.1612112965081</v>
      </c>
      <c r="R98" s="94">
        <f>+'CO2'!R98+'abs CO2'!R98+'CH4'!R98*PCG!$C$5+N2O!R98*PCG!$C$6+HFC!R98+PFC!R98+'SF6'!R98</f>
        <v>132.68493562967254</v>
      </c>
      <c r="S98" s="94">
        <f>+'CO2'!S98+'abs CO2'!S98+'CH4'!S98*PCG!$C$5+N2O!S98*PCG!$C$6+HFC!S98+PFC!S98+'SF6'!S98</f>
        <v>122.7870890568329</v>
      </c>
      <c r="T98" s="94">
        <f>+'CO2'!T98+'abs CO2'!T98+'CH4'!T98*PCG!$C$5+N2O!T98*PCG!$C$6+HFC!T98+PFC!T98+'SF6'!T98</f>
        <v>72.377166237454489</v>
      </c>
      <c r="U98" s="94">
        <f>+'CO2'!U98+'abs CO2'!U98+'CH4'!U98*PCG!$C$5+N2O!U98*PCG!$C$6+HFC!U98+PFC!U98+'SF6'!U98</f>
        <v>42.009601784347744</v>
      </c>
      <c r="V98" s="94">
        <f>+'CO2'!V98+'abs CO2'!V98+'CH4'!V98*PCG!$C$5+N2O!V98*PCG!$C$6+HFC!V98+PFC!V98+'SF6'!V98</f>
        <v>50.942909759043147</v>
      </c>
      <c r="W98" s="94">
        <f>+'CO2'!W98+'abs CO2'!W98+'CH4'!W98*PCG!$C$5+N2O!W98*PCG!$C$6+HFC!W98+PFC!W98+'SF6'!W98</f>
        <v>84.050801915210101</v>
      </c>
      <c r="X98" s="94">
        <f>+'CO2'!X98+'abs CO2'!X98+'CH4'!X98*PCG!$C$5+N2O!X98*PCG!$C$6+HFC!X98+PFC!X98+'SF6'!X98</f>
        <v>85.028787482715771</v>
      </c>
      <c r="Y98" s="94">
        <f>+'CO2'!Y98+'abs CO2'!Y98+'CH4'!Y98*PCG!$C$5+N2O!Y98*PCG!$C$6+HFC!Y98+PFC!Y98+'SF6'!Y98</f>
        <v>77.224995335206685</v>
      </c>
      <c r="Z98" s="94">
        <f>+'CO2'!Z98+'abs CO2'!Z98+'CH4'!Z98*PCG!$C$5+N2O!Z98*PCG!$C$6+HFC!Z98+PFC!Z98+'SF6'!Z98</f>
        <v>77.395008728092833</v>
      </c>
      <c r="AA98" s="94">
        <f>+'CO2'!AA98+'abs CO2'!AA98+'CH4'!AA98*PCG!$C$5+N2O!AA98*PCG!$C$6+HFC!AA98+PFC!AA98+'SF6'!AA98</f>
        <v>64.085868170094187</v>
      </c>
      <c r="AB98" s="94">
        <f>+'CO2'!AB98+'abs CO2'!AB98+'CH4'!AB98*PCG!$C$5+N2O!AB98*PCG!$C$6+HFC!AB98+PFC!AB98+'SF6'!AB98</f>
        <v>70.281851155974721</v>
      </c>
      <c r="AC98" s="94">
        <f>+'CO2'!AC98+'abs CO2'!AC98+'CH4'!AC98*PCG!$C$5+N2O!AC98*PCG!$C$6+HFC!AC98+PFC!AC98+'SF6'!AC98</f>
        <v>81.854744437772425</v>
      </c>
      <c r="AD98" s="94">
        <f>+'CO2'!AD98+'abs CO2'!AD98+'CH4'!AD98*PCG!$C$5+N2O!AD98*PCG!$C$6+HFC!AD98+PFC!AD98+'SF6'!AD98</f>
        <v>81.795372330263149</v>
      </c>
      <c r="AE98" s="94">
        <f>+'CO2'!AE98+'abs CO2'!AE98+'CH4'!AE98*PCG!$C$5+N2O!AE98*PCG!$C$6+HFC!AE98+PFC!AE98+'SF6'!AE98</f>
        <v>82.11692742326845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76.938863937281454</v>
      </c>
      <c r="U99" s="94">
        <f>+'CO2'!U99+'abs CO2'!U99+'CH4'!U99*PCG!$C$5+N2O!U99*PCG!$C$6+HFC!U99+PFC!U99+'SF6'!U99</f>
        <v>60.174890752274592</v>
      </c>
      <c r="V99" s="94">
        <f>+'CO2'!V99+'abs CO2'!V99+'CH4'!V99*PCG!$C$5+N2O!V99*PCG!$C$6+HFC!V99+PFC!V99+'SF6'!V99</f>
        <v>56.407321719180111</v>
      </c>
      <c r="W99" s="94">
        <f>+'CO2'!W99+'abs CO2'!W99+'CH4'!W99*PCG!$C$5+N2O!W99*PCG!$C$6+HFC!W99+PFC!W99+'SF6'!W99</f>
        <v>65.330098282037866</v>
      </c>
      <c r="X99" s="94">
        <f>+'CO2'!X99+'abs CO2'!X99+'CH4'!X99*PCG!$C$5+N2O!X99*PCG!$C$6+HFC!X99+PFC!X99+'SF6'!X99</f>
        <v>59.164022262702126</v>
      </c>
      <c r="Y99" s="94">
        <f>+'CO2'!Y99+'abs CO2'!Y99+'CH4'!Y99*PCG!$C$5+N2O!Y99*PCG!$C$6+HFC!Y99+PFC!Y99+'SF6'!Y99</f>
        <v>52.481665627908171</v>
      </c>
      <c r="Z99" s="94">
        <f>+'CO2'!Z99+'abs CO2'!Z99+'CH4'!Z99*PCG!$C$5+N2O!Z99*PCG!$C$6+HFC!Z99+PFC!Z99+'SF6'!Z99</f>
        <v>48.876606799004463</v>
      </c>
      <c r="AA99" s="94">
        <f>+'CO2'!AA99+'abs CO2'!AA99+'CH4'!AA99*PCG!$C$5+N2O!AA99*PCG!$C$6+HFC!AA99+PFC!AA99+'SF6'!AA99</f>
        <v>43.165653015623384</v>
      </c>
      <c r="AB99" s="94">
        <f>+'CO2'!AB99+'abs CO2'!AB99+'CH4'!AB99*PCG!$C$5+N2O!AB99*PCG!$C$6+HFC!AB99+PFC!AB99+'SF6'!AB99</f>
        <v>43.551909433385624</v>
      </c>
      <c r="AC99" s="94">
        <f>+'CO2'!AC99+'abs CO2'!AC99+'CH4'!AC99*PCG!$C$5+N2O!AC99*PCG!$C$6+HFC!AC99+PFC!AC99+'SF6'!AC99</f>
        <v>51.637231379334089</v>
      </c>
      <c r="AD99" s="94">
        <f>+'CO2'!AD99+'abs CO2'!AD99+'CH4'!AD99*PCG!$C$5+N2O!AD99*PCG!$C$6+HFC!AD99+PFC!AD99+'SF6'!AD99</f>
        <v>60.019804384731898</v>
      </c>
      <c r="AE99" s="94">
        <f>+'CO2'!AE99+'abs CO2'!AE99+'CH4'!AE99*PCG!$C$5+N2O!AE99*PCG!$C$6+HFC!AE99+PFC!AE99+'SF6'!AE99</f>
        <v>61.982715196212062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609.95931733593261</v>
      </c>
      <c r="D111" s="32">
        <f t="shared" ref="D111:AE111" si="31">+D112+D122+D141+D149+D154+D160+D173+D187</f>
        <v>494.99699210837412</v>
      </c>
      <c r="E111" s="32">
        <f t="shared" si="31"/>
        <v>599.96271136864027</v>
      </c>
      <c r="F111" s="32">
        <f t="shared" si="31"/>
        <v>576.36705470455638</v>
      </c>
      <c r="G111" s="32">
        <f t="shared" si="31"/>
        <v>624.30061792557433</v>
      </c>
      <c r="H111" s="32">
        <f t="shared" si="31"/>
        <v>600.77949429696525</v>
      </c>
      <c r="I111" s="32">
        <f t="shared" si="31"/>
        <v>609.51715362476671</v>
      </c>
      <c r="J111" s="32">
        <f t="shared" si="31"/>
        <v>1167.9295300880672</v>
      </c>
      <c r="K111" s="32">
        <f t="shared" si="31"/>
        <v>1214.3654441815756</v>
      </c>
      <c r="L111" s="32">
        <f t="shared" si="31"/>
        <v>1650.1603670287864</v>
      </c>
      <c r="M111" s="32">
        <f t="shared" si="31"/>
        <v>2080.589632528392</v>
      </c>
      <c r="N111" s="32">
        <f t="shared" si="31"/>
        <v>1991.2700556095751</v>
      </c>
      <c r="O111" s="32">
        <f t="shared" si="31"/>
        <v>2097.1752506862094</v>
      </c>
      <c r="P111" s="32">
        <f t="shared" si="31"/>
        <v>1933.6801279620174</v>
      </c>
      <c r="Q111" s="32">
        <f t="shared" si="31"/>
        <v>1928.9400478232105</v>
      </c>
      <c r="R111" s="32">
        <f t="shared" si="31"/>
        <v>2169.7846972316506</v>
      </c>
      <c r="S111" s="32">
        <f t="shared" si="31"/>
        <v>2280.735211661045</v>
      </c>
      <c r="T111" s="32">
        <f t="shared" si="31"/>
        <v>1326.8529099863006</v>
      </c>
      <c r="U111" s="32">
        <f t="shared" si="31"/>
        <v>788.34699112803423</v>
      </c>
      <c r="V111" s="32">
        <f t="shared" si="31"/>
        <v>685.33560437556673</v>
      </c>
      <c r="W111" s="32">
        <f t="shared" si="31"/>
        <v>683.01673189907342</v>
      </c>
      <c r="X111" s="32">
        <f t="shared" si="31"/>
        <v>413.8371073846065</v>
      </c>
      <c r="Y111" s="32">
        <f t="shared" si="31"/>
        <v>244.56241759590498</v>
      </c>
      <c r="Z111" s="32">
        <f t="shared" si="31"/>
        <v>168.8108420535718</v>
      </c>
      <c r="AA111" s="32">
        <f t="shared" si="31"/>
        <v>147.25296770925664</v>
      </c>
      <c r="AB111" s="32">
        <f t="shared" si="31"/>
        <v>172.44351335549857</v>
      </c>
      <c r="AC111" s="32">
        <f t="shared" si="31"/>
        <v>317.08397783066857</v>
      </c>
      <c r="AD111" s="32">
        <f t="shared" si="31"/>
        <v>329.83019257919358</v>
      </c>
      <c r="AE111" s="32">
        <f t="shared" si="31"/>
        <v>482.28942966109798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0</v>
      </c>
      <c r="AB112" s="33">
        <f t="shared" si="32"/>
        <v>0</v>
      </c>
      <c r="AC112" s="33">
        <f t="shared" si="32"/>
        <v>0</v>
      </c>
      <c r="AD112" s="33">
        <f t="shared" si="32"/>
        <v>8.7815566941019767E-4</v>
      </c>
      <c r="AE112" s="33">
        <f t="shared" si="32"/>
        <v>0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0</v>
      </c>
      <c r="AB113" s="94">
        <f>+'CO2'!AB113+'abs CO2'!AB113+'CH4'!AB113*PCG!$C$5+N2O!AB113*PCG!$C$6+HFC!AB113+PFC!AB113+'SF6'!AB113</f>
        <v>0</v>
      </c>
      <c r="AC113" s="94">
        <f>+'CO2'!AC113+'abs CO2'!AC113+'CH4'!AC113*PCG!$C$5+N2O!AC113*PCG!$C$6+HFC!AC113+PFC!AC113+'SF6'!AC113</f>
        <v>0</v>
      </c>
      <c r="AD113" s="94">
        <f>+'CO2'!AD113+'abs CO2'!AD113+'CH4'!AD113*PCG!$C$5+N2O!AD113*PCG!$C$6+HFC!AD113+PFC!AD113+'SF6'!AD113</f>
        <v>8.7815566941019767E-4</v>
      </c>
      <c r="AE113" s="94">
        <f>+'CO2'!AE113+'abs CO2'!AE113+'CH4'!AE113*PCG!$C$5+N2O!AE113*PCG!$C$6+HFC!AE113+PFC!AE113+'SF6'!AE113</f>
        <v>0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609.47622000000001</v>
      </c>
      <c r="D122" s="33">
        <f t="shared" si="34"/>
        <v>494.51553130434786</v>
      </c>
      <c r="E122" s="33">
        <f t="shared" si="34"/>
        <v>599.45671043478262</v>
      </c>
      <c r="F122" s="33">
        <f t="shared" si="34"/>
        <v>575.85812869565211</v>
      </c>
      <c r="G122" s="33">
        <f t="shared" si="34"/>
        <v>623.71447043478258</v>
      </c>
      <c r="H122" s="33">
        <f t="shared" si="34"/>
        <v>600.1158886956523</v>
      </c>
      <c r="I122" s="33">
        <f t="shared" si="34"/>
        <v>608.68520608695655</v>
      </c>
      <c r="J122" s="33">
        <f t="shared" si="34"/>
        <v>1166.7455217391307</v>
      </c>
      <c r="K122" s="33">
        <f t="shared" si="34"/>
        <v>1213.1516713043479</v>
      </c>
      <c r="L122" s="33">
        <f t="shared" si="34"/>
        <v>1647.8138165217392</v>
      </c>
      <c r="M122" s="33">
        <f t="shared" si="34"/>
        <v>2077.8617139130438</v>
      </c>
      <c r="N122" s="33">
        <f t="shared" si="34"/>
        <v>1986.7632782608698</v>
      </c>
      <c r="O122" s="33">
        <f t="shared" si="34"/>
        <v>2092.3636356521743</v>
      </c>
      <c r="P122" s="33">
        <f t="shared" si="34"/>
        <v>1928.8874269565224</v>
      </c>
      <c r="Q122" s="33">
        <f t="shared" si="34"/>
        <v>1921.0536839498088</v>
      </c>
      <c r="R122" s="33">
        <f t="shared" si="34"/>
        <v>2161.3167016984153</v>
      </c>
      <c r="S122" s="33">
        <f t="shared" si="34"/>
        <v>2270.7504279701689</v>
      </c>
      <c r="T122" s="33">
        <f t="shared" si="34"/>
        <v>1313.9849415422923</v>
      </c>
      <c r="U122" s="33">
        <f t="shared" si="34"/>
        <v>776.27153508764741</v>
      </c>
      <c r="V122" s="33">
        <f t="shared" si="34"/>
        <v>672.10789328500869</v>
      </c>
      <c r="W122" s="33">
        <f t="shared" si="34"/>
        <v>667.56965194184636</v>
      </c>
      <c r="X122" s="33">
        <f t="shared" si="34"/>
        <v>395.22841455133306</v>
      </c>
      <c r="Y122" s="33">
        <f t="shared" si="34"/>
        <v>223.87645751321804</v>
      </c>
      <c r="Z122" s="33">
        <f t="shared" si="34"/>
        <v>145.44776170308265</v>
      </c>
      <c r="AA122" s="33">
        <f t="shared" si="34"/>
        <v>117.97065531612864</v>
      </c>
      <c r="AB122" s="33">
        <f t="shared" si="34"/>
        <v>145.53339686930875</v>
      </c>
      <c r="AC122" s="33">
        <f t="shared" si="34"/>
        <v>281.6062487497905</v>
      </c>
      <c r="AD122" s="33">
        <f t="shared" si="34"/>
        <v>295.46411242498561</v>
      </c>
      <c r="AE122" s="33">
        <f t="shared" si="34"/>
        <v>436.47387873774267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609.47622000000001</v>
      </c>
      <c r="D130" s="33">
        <f t="shared" si="35"/>
        <v>494.51553130434786</v>
      </c>
      <c r="E130" s="33">
        <f t="shared" si="35"/>
        <v>599.45671043478262</v>
      </c>
      <c r="F130" s="33">
        <f t="shared" si="35"/>
        <v>575.85812869565211</v>
      </c>
      <c r="G130" s="33">
        <f t="shared" si="35"/>
        <v>623.71447043478258</v>
      </c>
      <c r="H130" s="33">
        <f t="shared" si="35"/>
        <v>600.1158886956523</v>
      </c>
      <c r="I130" s="33">
        <f t="shared" si="35"/>
        <v>608.68520608695655</v>
      </c>
      <c r="J130" s="33">
        <f t="shared" si="35"/>
        <v>1166.7455217391307</v>
      </c>
      <c r="K130" s="33">
        <f t="shared" si="35"/>
        <v>1213.1516713043479</v>
      </c>
      <c r="L130" s="33">
        <f t="shared" si="35"/>
        <v>1647.8138165217392</v>
      </c>
      <c r="M130" s="33">
        <f t="shared" si="35"/>
        <v>2077.8617139130438</v>
      </c>
      <c r="N130" s="33">
        <f t="shared" si="35"/>
        <v>1986.7632782608698</v>
      </c>
      <c r="O130" s="33">
        <f t="shared" si="35"/>
        <v>2092.3636356521743</v>
      </c>
      <c r="P130" s="33">
        <f t="shared" si="35"/>
        <v>1928.8874269565224</v>
      </c>
      <c r="Q130" s="33">
        <f t="shared" si="35"/>
        <v>1921.0536839498088</v>
      </c>
      <c r="R130" s="33">
        <f t="shared" si="35"/>
        <v>2161.3167016984153</v>
      </c>
      <c r="S130" s="33">
        <f t="shared" si="35"/>
        <v>2270.7504279701689</v>
      </c>
      <c r="T130" s="33">
        <f t="shared" si="35"/>
        <v>1313.9849415422923</v>
      </c>
      <c r="U130" s="33">
        <f t="shared" si="35"/>
        <v>776.27153508764741</v>
      </c>
      <c r="V130" s="33">
        <f t="shared" si="35"/>
        <v>672.10789328500869</v>
      </c>
      <c r="W130" s="33">
        <f t="shared" si="35"/>
        <v>667.56965194184636</v>
      </c>
      <c r="X130" s="33">
        <f t="shared" si="35"/>
        <v>395.22841455133306</v>
      </c>
      <c r="Y130" s="33">
        <f t="shared" si="35"/>
        <v>223.87645751321804</v>
      </c>
      <c r="Z130" s="33">
        <f t="shared" si="35"/>
        <v>145.44776170308265</v>
      </c>
      <c r="AA130" s="33">
        <f t="shared" si="35"/>
        <v>117.97065531612864</v>
      </c>
      <c r="AB130" s="33">
        <f t="shared" si="35"/>
        <v>145.53339686930875</v>
      </c>
      <c r="AC130" s="33">
        <f t="shared" si="35"/>
        <v>281.6062487497905</v>
      </c>
      <c r="AD130" s="33">
        <f t="shared" si="35"/>
        <v>295.46411242498561</v>
      </c>
      <c r="AE130" s="33">
        <f t="shared" si="35"/>
        <v>436.47387873774267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609.47622000000001</v>
      </c>
      <c r="D131" s="94">
        <f>+'CO2'!D131+'abs CO2'!D131+'CH4'!D131*PCG!$C$5+N2O!D131*PCG!$C$6+HFC!D131+PFC!D131+'SF6'!D131</f>
        <v>494.51553130434786</v>
      </c>
      <c r="E131" s="94">
        <f>+'CO2'!E131+'abs CO2'!E131+'CH4'!E131*PCG!$C$5+N2O!E131*PCG!$C$6+HFC!E131+PFC!E131+'SF6'!E131</f>
        <v>599.45671043478262</v>
      </c>
      <c r="F131" s="94">
        <f>+'CO2'!F131+'abs CO2'!F131+'CH4'!F131*PCG!$C$5+N2O!F131*PCG!$C$6+HFC!F131+PFC!F131+'SF6'!F131</f>
        <v>575.85812869565211</v>
      </c>
      <c r="G131" s="94">
        <f>+'CO2'!G131+'abs CO2'!G131+'CH4'!G131*PCG!$C$5+N2O!G131*PCG!$C$6+HFC!G131+PFC!G131+'SF6'!G131</f>
        <v>623.71447043478258</v>
      </c>
      <c r="H131" s="94">
        <f>+'CO2'!H131+'abs CO2'!H131+'CH4'!H131*PCG!$C$5+N2O!H131*PCG!$C$6+HFC!H131+PFC!H131+'SF6'!H131</f>
        <v>600.1158886956523</v>
      </c>
      <c r="I131" s="94">
        <f>+'CO2'!I131+'abs CO2'!I131+'CH4'!I131*PCG!$C$5+N2O!I131*PCG!$C$6+HFC!I131+PFC!I131+'SF6'!I131</f>
        <v>608.68520608695655</v>
      </c>
      <c r="J131" s="94">
        <f>+'CO2'!J131+'abs CO2'!J131+'CH4'!J131*PCG!$C$5+N2O!J131*PCG!$C$6+HFC!J131+PFC!J131+'SF6'!J131</f>
        <v>1166.7455217391307</v>
      </c>
      <c r="K131" s="94">
        <f>+'CO2'!K131+'abs CO2'!K131+'CH4'!K131*PCG!$C$5+N2O!K131*PCG!$C$6+HFC!K131+PFC!K131+'SF6'!K131</f>
        <v>1213.1516713043479</v>
      </c>
      <c r="L131" s="94">
        <f>+'CO2'!L131+'abs CO2'!L131+'CH4'!L131*PCG!$C$5+N2O!L131*PCG!$C$6+HFC!L131+PFC!L131+'SF6'!L131</f>
        <v>1647.8138165217392</v>
      </c>
      <c r="M131" s="94">
        <f>+'CO2'!M131+'abs CO2'!M131+'CH4'!M131*PCG!$C$5+N2O!M131*PCG!$C$6+HFC!M131+PFC!M131+'SF6'!M131</f>
        <v>2077.8617139130438</v>
      </c>
      <c r="N131" s="94">
        <f>+'CO2'!N131+'abs CO2'!N131+'CH4'!N131*PCG!$C$5+N2O!N131*PCG!$C$6+HFC!N131+PFC!N131+'SF6'!N131</f>
        <v>1986.7632782608698</v>
      </c>
      <c r="O131" s="94">
        <f>+'CO2'!O131+'abs CO2'!O131+'CH4'!O131*PCG!$C$5+N2O!O131*PCG!$C$6+HFC!O131+PFC!O131+'SF6'!O131</f>
        <v>2092.3636356521743</v>
      </c>
      <c r="P131" s="94">
        <f>+'CO2'!P131+'abs CO2'!P131+'CH4'!P131*PCG!$C$5+N2O!P131*PCG!$C$6+HFC!P131+PFC!P131+'SF6'!P131</f>
        <v>1928.8874269565224</v>
      </c>
      <c r="Q131" s="94">
        <f>+'CO2'!Q131+'abs CO2'!Q131+'CH4'!Q131*PCG!$C$5+N2O!Q131*PCG!$C$6+HFC!Q131+PFC!Q131+'SF6'!Q131</f>
        <v>1921.0536839498088</v>
      </c>
      <c r="R131" s="94">
        <f>+'CO2'!R131+'abs CO2'!R131+'CH4'!R131*PCG!$C$5+N2O!R131*PCG!$C$6+HFC!R131+PFC!R131+'SF6'!R131</f>
        <v>2161.3167016984153</v>
      </c>
      <c r="S131" s="94">
        <f>+'CO2'!S131+'abs CO2'!S131+'CH4'!S131*PCG!$C$5+N2O!S131*PCG!$C$6+HFC!S131+PFC!S131+'SF6'!S131</f>
        <v>2270.7504279701689</v>
      </c>
      <c r="T131" s="94">
        <f>+'CO2'!T131+'abs CO2'!T131+'CH4'!T131*PCG!$C$5+N2O!T131*PCG!$C$6+HFC!T131+PFC!T131+'SF6'!T131</f>
        <v>1313.9849415422923</v>
      </c>
      <c r="U131" s="94">
        <f>+'CO2'!U131+'abs CO2'!U131+'CH4'!U131*PCG!$C$5+N2O!U131*PCG!$C$6+HFC!U131+PFC!U131+'SF6'!U131</f>
        <v>776.27153508764741</v>
      </c>
      <c r="V131" s="94">
        <f>+'CO2'!V131+'abs CO2'!V131+'CH4'!V131*PCG!$C$5+N2O!V131*PCG!$C$6+HFC!V131+PFC!V131+'SF6'!V131</f>
        <v>672.10789328500869</v>
      </c>
      <c r="W131" s="94">
        <f>+'CO2'!W131+'abs CO2'!W131+'CH4'!W131*PCG!$C$5+N2O!W131*PCG!$C$6+HFC!W131+PFC!W131+'SF6'!W131</f>
        <v>667.56965194184636</v>
      </c>
      <c r="X131" s="94">
        <f>+'CO2'!X131+'abs CO2'!X131+'CH4'!X131*PCG!$C$5+N2O!X131*PCG!$C$6+HFC!X131+PFC!X131+'SF6'!X131</f>
        <v>395.22841455133306</v>
      </c>
      <c r="Y131" s="94">
        <f>+'CO2'!Y131+'abs CO2'!Y131+'CH4'!Y131*PCG!$C$5+N2O!Y131*PCG!$C$6+HFC!Y131+PFC!Y131+'SF6'!Y131</f>
        <v>223.87645751321804</v>
      </c>
      <c r="Z131" s="94">
        <f>+'CO2'!Z131+'abs CO2'!Z131+'CH4'!Z131*PCG!$C$5+N2O!Z131*PCG!$C$6+HFC!Z131+PFC!Z131+'SF6'!Z131</f>
        <v>145.44776170308265</v>
      </c>
      <c r="AA131" s="94">
        <f>+'CO2'!AA131+'abs CO2'!AA131+'CH4'!AA131*PCG!$C$5+N2O!AA131*PCG!$C$6+HFC!AA131+PFC!AA131+'SF6'!AA131</f>
        <v>117.97065531612864</v>
      </c>
      <c r="AB131" s="94">
        <f>+'CO2'!AB131+'abs CO2'!AB131+'CH4'!AB131*PCG!$C$5+N2O!AB131*PCG!$C$6+HFC!AB131+PFC!AB131+'SF6'!AB131</f>
        <v>145.53339686930875</v>
      </c>
      <c r="AC131" s="94">
        <f>+'CO2'!AC131+'abs CO2'!AC131+'CH4'!AC131*PCG!$C$5+N2O!AC131*PCG!$C$6+HFC!AC131+PFC!AC131+'SF6'!AC131</f>
        <v>281.6062487497905</v>
      </c>
      <c r="AD131" s="94">
        <f>+'CO2'!AD131+'abs CO2'!AD131+'CH4'!AD131*PCG!$C$5+N2O!AD131*PCG!$C$6+HFC!AD131+PFC!AD131+'SF6'!AD131</f>
        <v>295.46411242498561</v>
      </c>
      <c r="AE131" s="94">
        <f>+'CO2'!AE131+'abs CO2'!AE131+'CH4'!AE131*PCG!$C$5+N2O!AE131*PCG!$C$6+HFC!AE131+PFC!AE131+'SF6'!AE131</f>
        <v>436.47387873774267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0.476889970982591</v>
      </c>
      <c r="D149" s="33">
        <f t="shared" ref="D149:AE149" si="38">+D150+D151+D152+D153</f>
        <v>0.47524253074343137</v>
      </c>
      <c r="E149" s="33">
        <f t="shared" si="38"/>
        <v>0.49970104684334604</v>
      </c>
      <c r="F149" s="33">
        <f t="shared" si="38"/>
        <v>0.50221912354416409</v>
      </c>
      <c r="G149" s="33">
        <f t="shared" si="38"/>
        <v>0.52474604361986243</v>
      </c>
      <c r="H149" s="33">
        <f t="shared" si="38"/>
        <v>0.53289704981505703</v>
      </c>
      <c r="I149" s="33">
        <f t="shared" si="38"/>
        <v>0.55451873467905055</v>
      </c>
      <c r="J149" s="33">
        <f t="shared" si="38"/>
        <v>0.56299788919076266</v>
      </c>
      <c r="K149" s="33">
        <f t="shared" si="38"/>
        <v>0.56696220358708271</v>
      </c>
      <c r="L149" s="33">
        <f t="shared" si="38"/>
        <v>0.52256023568567467</v>
      </c>
      <c r="M149" s="33">
        <f t="shared" si="38"/>
        <v>0.59472746790639375</v>
      </c>
      <c r="N149" s="33">
        <f t="shared" si="38"/>
        <v>0.60743190142660974</v>
      </c>
      <c r="O149" s="33">
        <f t="shared" si="38"/>
        <v>0.63708110233436299</v>
      </c>
      <c r="P149" s="33">
        <f t="shared" si="38"/>
        <v>0.64855668882855944</v>
      </c>
      <c r="Q149" s="33">
        <f t="shared" si="38"/>
        <v>0.71095590663163954</v>
      </c>
      <c r="R149" s="33">
        <f t="shared" si="38"/>
        <v>0.74130644276452595</v>
      </c>
      <c r="S149" s="33">
        <f t="shared" si="38"/>
        <v>0.75080779602590886</v>
      </c>
      <c r="T149" s="33">
        <f t="shared" si="38"/>
        <v>0.69271135329261202</v>
      </c>
      <c r="U149" s="33">
        <f t="shared" si="38"/>
        <v>0.69610506277545603</v>
      </c>
      <c r="V149" s="33">
        <f t="shared" si="38"/>
        <v>0.71239427935973354</v>
      </c>
      <c r="W149" s="33">
        <f t="shared" si="38"/>
        <v>0.78127695012997767</v>
      </c>
      <c r="X149" s="33">
        <f t="shared" si="38"/>
        <v>0.89075703778644544</v>
      </c>
      <c r="Y149" s="33">
        <f t="shared" si="38"/>
        <v>0.88249794499771939</v>
      </c>
      <c r="Z149" s="33">
        <f t="shared" si="38"/>
        <v>0.92713042550588709</v>
      </c>
      <c r="AA149" s="33">
        <f t="shared" si="38"/>
        <v>0.91836274159335873</v>
      </c>
      <c r="AB149" s="33">
        <f t="shared" si="38"/>
        <v>0.92474973317105968</v>
      </c>
      <c r="AC149" s="33">
        <f t="shared" si="38"/>
        <v>1.0598039472659884</v>
      </c>
      <c r="AD149" s="33">
        <f t="shared" si="38"/>
        <v>1.085614366785479</v>
      </c>
      <c r="AE149" s="33">
        <f t="shared" si="38"/>
        <v>1.1367773665109866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0.39771332111507368</v>
      </c>
      <c r="D150" s="94">
        <f>+'CO2'!D150+'abs CO2'!D150+'CH4'!D150*PCG!$C$5+N2O!D150*PCG!$C$6+HFC!D150+PFC!D150+'SF6'!D150</f>
        <v>0.40557534410012647</v>
      </c>
      <c r="E150" s="94">
        <f>+'CO2'!E150+'abs CO2'!E150+'CH4'!E150*PCG!$C$5+N2O!E150*PCG!$C$6+HFC!E150+PFC!E150+'SF6'!E150</f>
        <v>0.4136585319292993</v>
      </c>
      <c r="F150" s="94">
        <f>+'CO2'!F150+'abs CO2'!F150+'CH4'!F150*PCG!$C$5+N2O!F150*PCG!$C$6+HFC!F150+PFC!F150+'SF6'!F150</f>
        <v>0.42196679397898718</v>
      </c>
      <c r="G150" s="94">
        <f>+'CO2'!G150+'abs CO2'!G150+'CH4'!G150*PCG!$C$5+N2O!G150*PCG!$C$6+HFC!G150+PFC!G150+'SF6'!G150</f>
        <v>0.43050425126631825</v>
      </c>
      <c r="H150" s="94">
        <f>+'CO2'!H150+'abs CO2'!H150+'CH4'!H150*PCG!$C$5+N2O!H150*PCG!$C$6+HFC!H150+PFC!H150+'SF6'!H150</f>
        <v>0.43927523955534914</v>
      </c>
      <c r="I150" s="94">
        <f>+'CO2'!I150+'abs CO2'!I150+'CH4'!I150*PCG!$C$5+N2O!I150*PCG!$C$6+HFC!I150+PFC!I150+'SF6'!I150</f>
        <v>0.44828431283648984</v>
      </c>
      <c r="J150" s="94">
        <f>+'CO2'!J150+'abs CO2'!J150+'CH4'!J150*PCG!$C$5+N2O!J150*PCG!$C$6+HFC!J150+PFC!J150+'SF6'!J150</f>
        <v>0.45753624718490427</v>
      </c>
      <c r="K150" s="94">
        <f>+'CO2'!K150+'abs CO2'!K150+'CH4'!K150*PCG!$C$5+N2O!K150*PCG!$C$6+HFC!K150+PFC!K150+'SF6'!K150</f>
        <v>0.46703604500450568</v>
      </c>
      <c r="L150" s="94">
        <f>+'CO2'!L150+'abs CO2'!L150+'CH4'!L150*PCG!$C$5+N2O!L150*PCG!$C$6+HFC!L150+PFC!L150+'SF6'!L150</f>
        <v>0.49562573200107229</v>
      </c>
      <c r="M150" s="94">
        <f>+'CO2'!M150+'abs CO2'!M150+'CH4'!M150*PCG!$C$5+N2O!M150*PCG!$C$6+HFC!M150+PFC!M150+'SF6'!M150</f>
        <v>0.49259249065746202</v>
      </c>
      <c r="N150" s="94">
        <f>+'CO2'!N150+'abs CO2'!N150+'CH4'!N150*PCG!$C$5+N2O!N150*PCG!$C$6+HFC!N150+PFC!N150+'SF6'!N150</f>
        <v>0.50311119072828936</v>
      </c>
      <c r="O150" s="94">
        <f>+'CO2'!O150+'abs CO2'!O150+'CH4'!O150*PCG!$C$5+N2O!O150*PCG!$C$6+HFC!O150+PFC!O150+'SF6'!O150</f>
        <v>0.52424092866019822</v>
      </c>
      <c r="P150" s="94">
        <f>+'CO2'!P150+'abs CO2'!P150+'CH4'!P150*PCG!$C$5+N2O!P150*PCG!$C$6+HFC!P150+PFC!P150+'SF6'!P150</f>
        <v>0.5374423247337291</v>
      </c>
      <c r="Q150" s="94">
        <f>+'CO2'!Q150+'abs CO2'!Q150+'CH4'!Q150*PCG!$C$5+N2O!Q150*PCG!$C$6+HFC!Q150+PFC!Q150+'SF6'!Q150</f>
        <v>0.58747647575380846</v>
      </c>
      <c r="R150" s="94">
        <f>+'CO2'!R150+'abs CO2'!R150+'CH4'!R150*PCG!$C$5+N2O!R150*PCG!$C$6+HFC!R150+PFC!R150+'SF6'!R150</f>
        <v>0.6078087334392237</v>
      </c>
      <c r="S150" s="94">
        <f>+'CO2'!S150+'abs CO2'!S150+'CH4'!S150*PCG!$C$5+N2O!S150*PCG!$C$6+HFC!S150+PFC!S150+'SF6'!S150</f>
        <v>0.63636229629102525</v>
      </c>
      <c r="T150" s="94">
        <f>+'CO2'!T150+'abs CO2'!T150+'CH4'!T150*PCG!$C$5+N2O!T150*PCG!$C$6+HFC!T150+PFC!T150+'SF6'!T150</f>
        <v>0.59822609296510409</v>
      </c>
      <c r="U150" s="94">
        <f>+'CO2'!U150+'abs CO2'!U150+'CH4'!U150*PCG!$C$5+N2O!U150*PCG!$C$6+HFC!U150+PFC!U150+'SF6'!U150</f>
        <v>0.60657242193566829</v>
      </c>
      <c r="V150" s="94">
        <f>+'CO2'!V150+'abs CO2'!V150+'CH4'!V150*PCG!$C$5+N2O!V150*PCG!$C$6+HFC!V150+PFC!V150+'SF6'!V150</f>
        <v>0.64547778862844329</v>
      </c>
      <c r="W150" s="94">
        <f>+'CO2'!W150+'abs CO2'!W150+'CH4'!W150*PCG!$C$5+N2O!W150*PCG!$C$6+HFC!W150+PFC!W150+'SF6'!W150</f>
        <v>0.68952424791161315</v>
      </c>
      <c r="X150" s="94">
        <f>+'CO2'!X150+'abs CO2'!X150+'CH4'!X150*PCG!$C$5+N2O!X150*PCG!$C$6+HFC!X150+PFC!X150+'SF6'!X150</f>
        <v>0.80418588224435217</v>
      </c>
      <c r="Y150" s="94">
        <f>+'CO2'!Y150+'abs CO2'!Y150+'CH4'!Y150*PCG!$C$5+N2O!Y150*PCG!$C$6+HFC!Y150+PFC!Y150+'SF6'!Y150</f>
        <v>0.80220071699249673</v>
      </c>
      <c r="Z150" s="94">
        <f>+'CO2'!Z150+'abs CO2'!Z150+'CH4'!Z150*PCG!$C$5+N2O!Z150*PCG!$C$6+HFC!Z150+PFC!Z150+'SF6'!Z150</f>
        <v>0.81723638247137165</v>
      </c>
      <c r="AA150" s="94">
        <f>+'CO2'!AA150+'abs CO2'!AA150+'CH4'!AA150*PCG!$C$5+N2O!AA150*PCG!$C$6+HFC!AA150+PFC!AA150+'SF6'!AA150</f>
        <v>0.82456070785848656</v>
      </c>
      <c r="AB150" s="94">
        <f>+'CO2'!AB150+'abs CO2'!AB150+'CH4'!AB150*PCG!$C$5+N2O!AB150*PCG!$C$6+HFC!AB150+PFC!AB150+'SF6'!AB150</f>
        <v>0.8246249524852205</v>
      </c>
      <c r="AC150" s="94">
        <f>+'CO2'!AC150+'abs CO2'!AC150+'CH4'!AC150*PCG!$C$5+N2O!AC150*PCG!$C$6+HFC!AC150+PFC!AC150+'SF6'!AC150</f>
        <v>0.96563556417994345</v>
      </c>
      <c r="AD150" s="94">
        <f>+'CO2'!AD150+'abs CO2'!AD150+'CH4'!AD150*PCG!$C$5+N2O!AD150*PCG!$C$6+HFC!AD150+PFC!AD150+'SF6'!AD150</f>
        <v>1.0123294346489558</v>
      </c>
      <c r="AE150" s="94">
        <f>+'CO2'!AE150+'abs CO2'!AE150+'CH4'!AE150*PCG!$C$5+N2O!AE150*PCG!$C$6+HFC!AE150+PFC!AE150+'SF6'!AE150</f>
        <v>1.0520211942234405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7.9176649867517324E-2</v>
      </c>
      <c r="D151" s="94">
        <f>+'CO2'!D151+'abs CO2'!D151+'CH4'!D151*PCG!$C$5+N2O!D151*PCG!$C$6+HFC!D151+PFC!D151+'SF6'!D151</f>
        <v>6.9667186643304915E-2</v>
      </c>
      <c r="E151" s="94">
        <f>+'CO2'!E151+'abs CO2'!E151+'CH4'!E151*PCG!$C$5+N2O!E151*PCG!$C$6+HFC!E151+PFC!E151+'SF6'!E151</f>
        <v>8.6042514914046728E-2</v>
      </c>
      <c r="F151" s="94">
        <f>+'CO2'!F151+'abs CO2'!F151+'CH4'!F151*PCG!$C$5+N2O!F151*PCG!$C$6+HFC!F151+PFC!F151+'SF6'!F151</f>
        <v>8.0252329565176958E-2</v>
      </c>
      <c r="G151" s="94">
        <f>+'CO2'!G151+'abs CO2'!G151+'CH4'!G151*PCG!$C$5+N2O!G151*PCG!$C$6+HFC!G151+PFC!G151+'SF6'!G151</f>
        <v>9.4241792353544199E-2</v>
      </c>
      <c r="H151" s="94">
        <f>+'CO2'!H151+'abs CO2'!H151+'CH4'!H151*PCG!$C$5+N2O!H151*PCG!$C$6+HFC!H151+PFC!H151+'SF6'!H151</f>
        <v>9.362181025970788E-2</v>
      </c>
      <c r="I151" s="94">
        <f>+'CO2'!I151+'abs CO2'!I151+'CH4'!I151*PCG!$C$5+N2O!I151*PCG!$C$6+HFC!I151+PFC!I151+'SF6'!I151</f>
        <v>0.1062344218425607</v>
      </c>
      <c r="J151" s="94">
        <f>+'CO2'!J151+'abs CO2'!J151+'CH4'!J151*PCG!$C$5+N2O!J151*PCG!$C$6+HFC!J151+PFC!J151+'SF6'!J151</f>
        <v>0.10546164200585836</v>
      </c>
      <c r="K151" s="94">
        <f>+'CO2'!K151+'abs CO2'!K151+'CH4'!K151*PCG!$C$5+N2O!K151*PCG!$C$6+HFC!K151+PFC!K151+'SF6'!K151</f>
        <v>9.9926158582577043E-2</v>
      </c>
      <c r="L151" s="94">
        <f>+'CO2'!L151+'abs CO2'!L151+'CH4'!L151*PCG!$C$5+N2O!L151*PCG!$C$6+HFC!L151+PFC!L151+'SF6'!L151</f>
        <v>2.6934503684602373E-2</v>
      </c>
      <c r="M151" s="94">
        <f>+'CO2'!M151+'abs CO2'!M151+'CH4'!M151*PCG!$C$5+N2O!M151*PCG!$C$6+HFC!M151+PFC!M151+'SF6'!M151</f>
        <v>0.10213497724893177</v>
      </c>
      <c r="N151" s="94">
        <f>+'CO2'!N151+'abs CO2'!N151+'CH4'!N151*PCG!$C$5+N2O!N151*PCG!$C$6+HFC!N151+PFC!N151+'SF6'!N151</f>
        <v>0.10432071069832041</v>
      </c>
      <c r="O151" s="94">
        <f>+'CO2'!O151+'abs CO2'!O151+'CH4'!O151*PCG!$C$5+N2O!O151*PCG!$C$6+HFC!O151+PFC!O151+'SF6'!O151</f>
        <v>0.11284017367416478</v>
      </c>
      <c r="P151" s="94">
        <f>+'CO2'!P151+'abs CO2'!P151+'CH4'!P151*PCG!$C$5+N2O!P151*PCG!$C$6+HFC!P151+PFC!P151+'SF6'!P151</f>
        <v>0.11111436409483036</v>
      </c>
      <c r="Q151" s="94">
        <f>+'CO2'!Q151+'abs CO2'!Q151+'CH4'!Q151*PCG!$C$5+N2O!Q151*PCG!$C$6+HFC!Q151+PFC!Q151+'SF6'!Q151</f>
        <v>0.1234794308778311</v>
      </c>
      <c r="R151" s="94">
        <f>+'CO2'!R151+'abs CO2'!R151+'CH4'!R151*PCG!$C$5+N2O!R151*PCG!$C$6+HFC!R151+PFC!R151+'SF6'!R151</f>
        <v>0.13349770932530225</v>
      </c>
      <c r="S151" s="94">
        <f>+'CO2'!S151+'abs CO2'!S151+'CH4'!S151*PCG!$C$5+N2O!S151*PCG!$C$6+HFC!S151+PFC!S151+'SF6'!S151</f>
        <v>0.11444549973488356</v>
      </c>
      <c r="T151" s="94">
        <f>+'CO2'!T151+'abs CO2'!T151+'CH4'!T151*PCG!$C$5+N2O!T151*PCG!$C$6+HFC!T151+PFC!T151+'SF6'!T151</f>
        <v>9.4485260327507925E-2</v>
      </c>
      <c r="U151" s="94">
        <f>+'CO2'!U151+'abs CO2'!U151+'CH4'!U151*PCG!$C$5+N2O!U151*PCG!$C$6+HFC!U151+PFC!U151+'SF6'!U151</f>
        <v>8.9532640839787694E-2</v>
      </c>
      <c r="V151" s="94">
        <f>+'CO2'!V151+'abs CO2'!V151+'CH4'!V151*PCG!$C$5+N2O!V151*PCG!$C$6+HFC!V151+PFC!V151+'SF6'!V151</f>
        <v>6.691649073129019E-2</v>
      </c>
      <c r="W151" s="94">
        <f>+'CO2'!W151+'abs CO2'!W151+'CH4'!W151*PCG!$C$5+N2O!W151*PCG!$C$6+HFC!W151+PFC!W151+'SF6'!W151</f>
        <v>9.1752702218364526E-2</v>
      </c>
      <c r="X151" s="94">
        <f>+'CO2'!X151+'abs CO2'!X151+'CH4'!X151*PCG!$C$5+N2O!X151*PCG!$C$6+HFC!X151+PFC!X151+'SF6'!X151</f>
        <v>8.6571155542093256E-2</v>
      </c>
      <c r="Y151" s="94">
        <f>+'CO2'!Y151+'abs CO2'!Y151+'CH4'!Y151*PCG!$C$5+N2O!Y151*PCG!$C$6+HFC!Y151+PFC!Y151+'SF6'!Y151</f>
        <v>8.0297228005222668E-2</v>
      </c>
      <c r="Z151" s="94">
        <f>+'CO2'!Z151+'abs CO2'!Z151+'CH4'!Z151*PCG!$C$5+N2O!Z151*PCG!$C$6+HFC!Z151+PFC!Z151+'SF6'!Z151</f>
        <v>0.10989404303451543</v>
      </c>
      <c r="AA151" s="94">
        <f>+'CO2'!AA151+'abs CO2'!AA151+'CH4'!AA151*PCG!$C$5+N2O!AA151*PCG!$C$6+HFC!AA151+PFC!AA151+'SF6'!AA151</f>
        <v>9.3802033734872128E-2</v>
      </c>
      <c r="AB151" s="94">
        <f>+'CO2'!AB151+'abs CO2'!AB151+'CH4'!AB151*PCG!$C$5+N2O!AB151*PCG!$C$6+HFC!AB151+PFC!AB151+'SF6'!AB151</f>
        <v>0.10012478068583919</v>
      </c>
      <c r="AC151" s="94">
        <f>+'CO2'!AC151+'abs CO2'!AC151+'CH4'!AC151*PCG!$C$5+N2O!AC151*PCG!$C$6+HFC!AC151+PFC!AC151+'SF6'!AC151</f>
        <v>9.4168383086045013E-2</v>
      </c>
      <c r="AD151" s="94">
        <f>+'CO2'!AD151+'abs CO2'!AD151+'CH4'!AD151*PCG!$C$5+N2O!AD151*PCG!$C$6+HFC!AD151+PFC!AD151+'SF6'!AD151</f>
        <v>7.3284932136523234E-2</v>
      </c>
      <c r="AE151" s="94">
        <f>+'CO2'!AE151+'abs CO2'!AE151+'CH4'!AE151*PCG!$C$5+N2O!AE151*PCG!$C$6+HFC!AE151+PFC!AE151+'SF6'!AE151</f>
        <v>8.4756172287546033E-2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0</v>
      </c>
      <c r="D160" s="33">
        <f t="shared" ref="D160:AE160" si="40">+D161+D168+D169+D170+D171+D172</f>
        <v>1.0908332739958792E-5</v>
      </c>
      <c r="E160" s="33">
        <f t="shared" si="40"/>
        <v>9.25220642258698E-5</v>
      </c>
      <c r="F160" s="33">
        <f t="shared" si="40"/>
        <v>4.9952041017285102E-4</v>
      </c>
      <c r="G160" s="33">
        <f t="shared" si="40"/>
        <v>5.519408222182659E-2</v>
      </c>
      <c r="H160" s="33">
        <f t="shared" si="40"/>
        <v>0.1245011865479225</v>
      </c>
      <c r="I160" s="33">
        <f t="shared" si="40"/>
        <v>0.27122143818112032</v>
      </c>
      <c r="J160" s="33">
        <f t="shared" si="40"/>
        <v>0.61480309479565498</v>
      </c>
      <c r="K160" s="33">
        <f t="shared" si="40"/>
        <v>0.64060330869057491</v>
      </c>
      <c r="L160" s="33">
        <f t="shared" si="40"/>
        <v>1.8177829064114117</v>
      </c>
      <c r="M160" s="33">
        <f t="shared" si="40"/>
        <v>2.1269837824917439</v>
      </c>
      <c r="N160" s="33">
        <f t="shared" si="40"/>
        <v>3.8931380823284378</v>
      </c>
      <c r="O160" s="33">
        <f t="shared" si="40"/>
        <v>4.1683265667509035</v>
      </c>
      <c r="P160" s="33">
        <f t="shared" si="40"/>
        <v>4.1379673889580797</v>
      </c>
      <c r="Q160" s="33">
        <f t="shared" si="40"/>
        <v>7.1692602438265318</v>
      </c>
      <c r="R160" s="33">
        <f t="shared" si="40"/>
        <v>7.7205662093586369</v>
      </c>
      <c r="S160" s="33">
        <f t="shared" si="40"/>
        <v>9.2278746303806258</v>
      </c>
      <c r="T160" s="33">
        <f t="shared" si="40"/>
        <v>12.169176535343011</v>
      </c>
      <c r="U160" s="33">
        <f t="shared" si="40"/>
        <v>11.373287635995233</v>
      </c>
      <c r="V160" s="33">
        <f t="shared" si="40"/>
        <v>12.50927017033144</v>
      </c>
      <c r="W160" s="33">
        <f t="shared" si="40"/>
        <v>14.659771716233315</v>
      </c>
      <c r="X160" s="33">
        <f t="shared" si="40"/>
        <v>17.711918102757089</v>
      </c>
      <c r="Y160" s="33">
        <f t="shared" si="40"/>
        <v>19.798452527503187</v>
      </c>
      <c r="Z160" s="33">
        <f t="shared" si="40"/>
        <v>22.43194313778562</v>
      </c>
      <c r="AA160" s="33">
        <f t="shared" si="40"/>
        <v>28.35969659297729</v>
      </c>
      <c r="AB160" s="33">
        <f t="shared" si="40"/>
        <v>25.980866141503306</v>
      </c>
      <c r="AC160" s="33">
        <f t="shared" si="40"/>
        <v>34.414289106411417</v>
      </c>
      <c r="AD160" s="33">
        <f t="shared" si="40"/>
        <v>33.276631047447957</v>
      </c>
      <c r="AE160" s="33">
        <f t="shared" si="40"/>
        <v>44.676494662626688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0</v>
      </c>
      <c r="D161" s="33">
        <f t="shared" ref="D161:AE161" si="41">+D162+D163+D164+D165+D166+D167</f>
        <v>1.0908332739958792E-5</v>
      </c>
      <c r="E161" s="33">
        <f t="shared" si="41"/>
        <v>9.25220642258698E-5</v>
      </c>
      <c r="F161" s="33">
        <f t="shared" si="41"/>
        <v>4.9952041017285102E-4</v>
      </c>
      <c r="G161" s="33">
        <f t="shared" si="41"/>
        <v>5.519408222182659E-2</v>
      </c>
      <c r="H161" s="33">
        <f t="shared" si="41"/>
        <v>0.1245011865479225</v>
      </c>
      <c r="I161" s="33">
        <f t="shared" si="41"/>
        <v>0.27122143818112032</v>
      </c>
      <c r="J161" s="33">
        <f t="shared" si="41"/>
        <v>0.6115745701865769</v>
      </c>
      <c r="K161" s="33">
        <f t="shared" si="41"/>
        <v>0.63057449463206705</v>
      </c>
      <c r="L161" s="33">
        <f t="shared" si="41"/>
        <v>1.7833030132162313</v>
      </c>
      <c r="M161" s="33">
        <f t="shared" si="41"/>
        <v>2.0602684651761218</v>
      </c>
      <c r="N161" s="33">
        <f t="shared" si="41"/>
        <v>3.7968986439047692</v>
      </c>
      <c r="O161" s="33">
        <f t="shared" si="41"/>
        <v>4.0530181235470604</v>
      </c>
      <c r="P161" s="33">
        <f t="shared" si="41"/>
        <v>3.9766933239192905</v>
      </c>
      <c r="Q161" s="33">
        <f t="shared" si="41"/>
        <v>6.9892586939097905</v>
      </c>
      <c r="R161" s="33">
        <f t="shared" si="41"/>
        <v>7.4391754231530287</v>
      </c>
      <c r="S161" s="33">
        <f t="shared" si="41"/>
        <v>8.9351415951048985</v>
      </c>
      <c r="T161" s="33">
        <f t="shared" si="41"/>
        <v>11.905637673027698</v>
      </c>
      <c r="U161" s="33">
        <f t="shared" si="41"/>
        <v>10.988397581136795</v>
      </c>
      <c r="V161" s="33">
        <f t="shared" si="41"/>
        <v>11.98702718815125</v>
      </c>
      <c r="W161" s="33">
        <f t="shared" si="41"/>
        <v>13.67145051418448</v>
      </c>
      <c r="X161" s="33">
        <f t="shared" si="41"/>
        <v>16.874282693923902</v>
      </c>
      <c r="Y161" s="33">
        <f t="shared" si="41"/>
        <v>18.448623233667899</v>
      </c>
      <c r="Z161" s="33">
        <f t="shared" si="41"/>
        <v>21.104141871397324</v>
      </c>
      <c r="AA161" s="33">
        <f t="shared" si="41"/>
        <v>26.83043685732957</v>
      </c>
      <c r="AB161" s="33">
        <f t="shared" si="41"/>
        <v>24.241529200237217</v>
      </c>
      <c r="AC161" s="33">
        <f t="shared" si="41"/>
        <v>32.164141381343285</v>
      </c>
      <c r="AD161" s="33">
        <f t="shared" si="41"/>
        <v>31.06551255196441</v>
      </c>
      <c r="AE161" s="33">
        <f t="shared" si="41"/>
        <v>42.526891732820829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0</v>
      </c>
      <c r="D162" s="94">
        <f>+'CO2'!D162+'abs CO2'!D162+'CH4'!D162*PCG!$C$5+N2O!D162*PCG!$C$6+HFC!D162+PFC!D162+'SF6'!D162</f>
        <v>0</v>
      </c>
      <c r="E162" s="94">
        <f>+'CO2'!E162+'abs CO2'!E162+'CH4'!E162*PCG!$C$5+N2O!E162*PCG!$C$6+HFC!E162+PFC!E162+'SF6'!E162</f>
        <v>0</v>
      </c>
      <c r="F162" s="94">
        <f>+'CO2'!F162+'abs CO2'!F162+'CH4'!F162*PCG!$C$5+N2O!F162*PCG!$C$6+HFC!F162+PFC!F162+'SF6'!F162</f>
        <v>0</v>
      </c>
      <c r="G162" s="94">
        <f>+'CO2'!G162+'abs CO2'!G162+'CH4'!G162*PCG!$C$5+N2O!G162*PCG!$C$6+HFC!G162+PFC!G162+'SF6'!G162</f>
        <v>0</v>
      </c>
      <c r="H162" s="94">
        <f>+'CO2'!H162+'abs CO2'!H162+'CH4'!H162*PCG!$C$5+N2O!H162*PCG!$C$6+HFC!H162+PFC!H162+'SF6'!H162</f>
        <v>0</v>
      </c>
      <c r="I162" s="94">
        <f>+'CO2'!I162+'abs CO2'!I162+'CH4'!I162*PCG!$C$5+N2O!I162*PCG!$C$6+HFC!I162+PFC!I162+'SF6'!I162</f>
        <v>0</v>
      </c>
      <c r="J162" s="94">
        <f>+'CO2'!J162+'abs CO2'!J162+'CH4'!J162*PCG!$C$5+N2O!J162*PCG!$C$6+HFC!J162+PFC!J162+'SF6'!J162</f>
        <v>0</v>
      </c>
      <c r="K162" s="94">
        <f>+'CO2'!K162+'abs CO2'!K162+'CH4'!K162*PCG!$C$5+N2O!K162*PCG!$C$6+HFC!K162+PFC!K162+'SF6'!K162</f>
        <v>0</v>
      </c>
      <c r="L162" s="94">
        <f>+'CO2'!L162+'abs CO2'!L162+'CH4'!L162*PCG!$C$5+N2O!L162*PCG!$C$6+HFC!L162+PFC!L162+'SF6'!L162</f>
        <v>0</v>
      </c>
      <c r="M162" s="94">
        <f>+'CO2'!M162+'abs CO2'!M162+'CH4'!M162*PCG!$C$5+N2O!M162*PCG!$C$6+HFC!M162+PFC!M162+'SF6'!M162</f>
        <v>0</v>
      </c>
      <c r="N162" s="94">
        <f>+'CO2'!N162+'abs CO2'!N162+'CH4'!N162*PCG!$C$5+N2O!N162*PCG!$C$6+HFC!N162+PFC!N162+'SF6'!N162</f>
        <v>0</v>
      </c>
      <c r="O162" s="94">
        <f>+'CO2'!O162+'abs CO2'!O162+'CH4'!O162*PCG!$C$5+N2O!O162*PCG!$C$6+HFC!O162+PFC!O162+'SF6'!O162</f>
        <v>0</v>
      </c>
      <c r="P162" s="94">
        <f>+'CO2'!P162+'abs CO2'!P162+'CH4'!P162*PCG!$C$5+N2O!P162*PCG!$C$6+HFC!P162+PFC!P162+'SF6'!P162</f>
        <v>0</v>
      </c>
      <c r="Q162" s="94">
        <f>+'CO2'!Q162+'abs CO2'!Q162+'CH4'!Q162*PCG!$C$5+N2O!Q162*PCG!$C$6+HFC!Q162+PFC!Q162+'SF6'!Q162</f>
        <v>1.7724769079125664</v>
      </c>
      <c r="R162" s="94">
        <f>+'CO2'!R162+'abs CO2'!R162+'CH4'!R162*PCG!$C$5+N2O!R162*PCG!$C$6+HFC!R162+PFC!R162+'SF6'!R162</f>
        <v>1.6747999150421005</v>
      </c>
      <c r="S162" s="94">
        <f>+'CO2'!S162+'abs CO2'!S162+'CH4'!S162*PCG!$C$5+N2O!S162*PCG!$C$6+HFC!S162+PFC!S162+'SF6'!S162</f>
        <v>1.6330074105104959</v>
      </c>
      <c r="T162" s="94">
        <f>+'CO2'!T162+'abs CO2'!T162+'CH4'!T162*PCG!$C$5+N2O!T162*PCG!$C$6+HFC!T162+PFC!T162+'SF6'!T162</f>
        <v>3.1686794882424172</v>
      </c>
      <c r="U162" s="94">
        <f>+'CO2'!U162+'abs CO2'!U162+'CH4'!U162*PCG!$C$5+N2O!U162*PCG!$C$6+HFC!U162+PFC!U162+'SF6'!U162</f>
        <v>3.6875756928987218</v>
      </c>
      <c r="V162" s="94">
        <f>+'CO2'!V162+'abs CO2'!V162+'CH4'!V162*PCG!$C$5+N2O!V162*PCG!$C$6+HFC!V162+PFC!V162+'SF6'!V162</f>
        <v>3.9930308081831174</v>
      </c>
      <c r="W162" s="94">
        <f>+'CO2'!W162+'abs CO2'!W162+'CH4'!W162*PCG!$C$5+N2O!W162*PCG!$C$6+HFC!W162+PFC!W162+'SF6'!W162</f>
        <v>4.582039481287091</v>
      </c>
      <c r="X162" s="94">
        <f>+'CO2'!X162+'abs CO2'!X162+'CH4'!X162*PCG!$C$5+N2O!X162*PCG!$C$6+HFC!X162+PFC!X162+'SF6'!X162</f>
        <v>5.0073377229897034</v>
      </c>
      <c r="Y162" s="94">
        <f>+'CO2'!Y162+'abs CO2'!Y162+'CH4'!Y162*PCG!$C$5+N2O!Y162*PCG!$C$6+HFC!Y162+PFC!Y162+'SF6'!Y162</f>
        <v>5.3461759051733289</v>
      </c>
      <c r="Z162" s="94">
        <f>+'CO2'!Z162+'abs CO2'!Z162+'CH4'!Z162*PCG!$C$5+N2O!Z162*PCG!$C$6+HFC!Z162+PFC!Z162+'SF6'!Z162</f>
        <v>5.5408414401200412</v>
      </c>
      <c r="AA162" s="94">
        <f>+'CO2'!AA162+'abs CO2'!AA162+'CH4'!AA162*PCG!$C$5+N2O!AA162*PCG!$C$6+HFC!AA162+PFC!AA162+'SF6'!AA162</f>
        <v>5.7524338093782594</v>
      </c>
      <c r="AB162" s="94">
        <f>+'CO2'!AB162+'abs CO2'!AB162+'CH4'!AB162*PCG!$C$5+N2O!AB162*PCG!$C$6+HFC!AB162+PFC!AB162+'SF6'!AB162</f>
        <v>6.0045166751607182</v>
      </c>
      <c r="AC162" s="94">
        <f>+'CO2'!AC162+'abs CO2'!AC162+'CH4'!AC162*PCG!$C$5+N2O!AC162*PCG!$C$6+HFC!AC162+PFC!AC162+'SF6'!AC162</f>
        <v>6.320530677949761</v>
      </c>
      <c r="AD162" s="94">
        <f>+'CO2'!AD162+'abs CO2'!AD162+'CH4'!AD162*PCG!$C$5+N2O!AD162*PCG!$C$6+HFC!AD162+PFC!AD162+'SF6'!AD162</f>
        <v>6.5192764168979451</v>
      </c>
      <c r="AE162" s="94">
        <f>+'CO2'!AE162+'abs CO2'!AE162+'CH4'!AE162*PCG!$C$5+N2O!AE162*PCG!$C$6+HFC!AE162+PFC!AE162+'SF6'!AE162</f>
        <v>6.789841625763084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1.0908332739958792E-5</v>
      </c>
      <c r="E163" s="94">
        <f>+'CO2'!E163+'abs CO2'!E163+'CH4'!E163*PCG!$C$5+N2O!E163*PCG!$C$6+HFC!E163+PFC!E163+'SF6'!E163</f>
        <v>9.2520460687152856E-5</v>
      </c>
      <c r="F163" s="94">
        <f>+'CO2'!F163+'abs CO2'!F163+'CH4'!F163*PCG!$C$5+N2O!F163*PCG!$C$6+HFC!F163+PFC!F163+'SF6'!F163</f>
        <v>4.7768456306890241E-4</v>
      </c>
      <c r="G163" s="94">
        <f>+'CO2'!G163+'abs CO2'!G163+'CH4'!G163*PCG!$C$5+N2O!G163*PCG!$C$6+HFC!G163+PFC!G163+'SF6'!G163</f>
        <v>4.067366602000938E-3</v>
      </c>
      <c r="H163" s="94">
        <f>+'CO2'!H163+'abs CO2'!H163+'CH4'!H163*PCG!$C$5+N2O!H163*PCG!$C$6+HFC!H163+PFC!H163+'SF6'!H163</f>
        <v>6.9918923465754719E-3</v>
      </c>
      <c r="I163" s="94">
        <f>+'CO2'!I163+'abs CO2'!I163+'CH4'!I163*PCG!$C$5+N2O!I163*PCG!$C$6+HFC!I163+PFC!I163+'SF6'!I163</f>
        <v>2.2176545473140179E-2</v>
      </c>
      <c r="J163" s="94">
        <f>+'CO2'!J163+'abs CO2'!J163+'CH4'!J163*PCG!$C$5+N2O!J163*PCG!$C$6+HFC!J163+PFC!J163+'SF6'!J163</f>
        <v>4.3780403578061053E-2</v>
      </c>
      <c r="K163" s="94">
        <f>+'CO2'!K163+'abs CO2'!K163+'CH4'!K163*PCG!$C$5+N2O!K163*PCG!$C$6+HFC!K163+PFC!K163+'SF6'!K163</f>
        <v>3.7069736838210784E-2</v>
      </c>
      <c r="L163" s="94">
        <f>+'CO2'!L163+'abs CO2'!L163+'CH4'!L163*PCG!$C$5+N2O!L163*PCG!$C$6+HFC!L163+PFC!L163+'SF6'!L163</f>
        <v>3.6718138496846957E-2</v>
      </c>
      <c r="M163" s="94">
        <f>+'CO2'!M163+'abs CO2'!M163+'CH4'!M163*PCG!$C$5+N2O!M163*PCG!$C$6+HFC!M163+PFC!M163+'SF6'!M163</f>
        <v>8.8726005386342552E-2</v>
      </c>
      <c r="N163" s="94">
        <f>+'CO2'!N163+'abs CO2'!N163+'CH4'!N163*PCG!$C$5+N2O!N163*PCG!$C$6+HFC!N163+PFC!N163+'SF6'!N163</f>
        <v>9.2476807041491277E-2</v>
      </c>
      <c r="O163" s="94">
        <f>+'CO2'!O163+'abs CO2'!O163+'CH4'!O163*PCG!$C$5+N2O!O163*PCG!$C$6+HFC!O163+PFC!O163+'SF6'!O163</f>
        <v>6.9594376174507963E-2</v>
      </c>
      <c r="P163" s="94">
        <f>+'CO2'!P163+'abs CO2'!P163+'CH4'!P163*PCG!$C$5+N2O!P163*PCG!$C$6+HFC!P163+PFC!P163+'SF6'!P163</f>
        <v>9.3958931028051418E-2</v>
      </c>
      <c r="Q163" s="94">
        <f>+'CO2'!Q163+'abs CO2'!Q163+'CH4'!Q163*PCG!$C$5+N2O!Q163*PCG!$C$6+HFC!Q163+PFC!Q163+'SF6'!Q163</f>
        <v>0.11959434135172527</v>
      </c>
      <c r="R163" s="94">
        <f>+'CO2'!R163+'abs CO2'!R163+'CH4'!R163*PCG!$C$5+N2O!R163*PCG!$C$6+HFC!R163+PFC!R163+'SF6'!R163</f>
        <v>0.17674939600212469</v>
      </c>
      <c r="S163" s="94">
        <f>+'CO2'!S163+'abs CO2'!S163+'CH4'!S163*PCG!$C$5+N2O!S163*PCG!$C$6+HFC!S163+PFC!S163+'SF6'!S163</f>
        <v>0.17366536181749689</v>
      </c>
      <c r="T163" s="94">
        <f>+'CO2'!T163+'abs CO2'!T163+'CH4'!T163*PCG!$C$5+N2O!T163*PCG!$C$6+HFC!T163+PFC!T163+'SF6'!T163</f>
        <v>0.21594738681014222</v>
      </c>
      <c r="U163" s="94">
        <f>+'CO2'!U163+'abs CO2'!U163+'CH4'!U163*PCG!$C$5+N2O!U163*PCG!$C$6+HFC!U163+PFC!U163+'SF6'!U163</f>
        <v>0.1892310617593094</v>
      </c>
      <c r="V163" s="94">
        <f>+'CO2'!V163+'abs CO2'!V163+'CH4'!V163*PCG!$C$5+N2O!V163*PCG!$C$6+HFC!V163+PFC!V163+'SF6'!V163</f>
        <v>0.22197551265111734</v>
      </c>
      <c r="W163" s="94">
        <f>+'CO2'!W163+'abs CO2'!W163+'CH4'!W163*PCG!$C$5+N2O!W163*PCG!$C$6+HFC!W163+PFC!W163+'SF6'!W163</f>
        <v>0.32708215412128705</v>
      </c>
      <c r="X163" s="94">
        <f>+'CO2'!X163+'abs CO2'!X163+'CH4'!X163*PCG!$C$5+N2O!X163*PCG!$C$6+HFC!X163+PFC!X163+'SF6'!X163</f>
        <v>0.57335572788980682</v>
      </c>
      <c r="Y163" s="94">
        <f>+'CO2'!Y163+'abs CO2'!Y163+'CH4'!Y163*PCG!$C$5+N2O!Y163*PCG!$C$6+HFC!Y163+PFC!Y163+'SF6'!Y163</f>
        <v>0.55678230200681322</v>
      </c>
      <c r="Z163" s="94">
        <f>+'CO2'!Z163+'abs CO2'!Z163+'CH4'!Z163*PCG!$C$5+N2O!Z163*PCG!$C$6+HFC!Z163+PFC!Z163+'SF6'!Z163</f>
        <v>0.44241524908810326</v>
      </c>
      <c r="AA163" s="94">
        <f>+'CO2'!AA163+'abs CO2'!AA163+'CH4'!AA163*PCG!$C$5+N2O!AA163*PCG!$C$6+HFC!AA163+PFC!AA163+'SF6'!AA163</f>
        <v>0.52309769051390687</v>
      </c>
      <c r="AB163" s="94">
        <f>+'CO2'!AB163+'abs CO2'!AB163+'CH4'!AB163*PCG!$C$5+N2O!AB163*PCG!$C$6+HFC!AB163+PFC!AB163+'SF6'!AB163</f>
        <v>0.78330770228737956</v>
      </c>
      <c r="AC163" s="94">
        <f>+'CO2'!AC163+'abs CO2'!AC163+'CH4'!AC163*PCG!$C$5+N2O!AC163*PCG!$C$6+HFC!AC163+PFC!AC163+'SF6'!AC163</f>
        <v>0.74273852641397486</v>
      </c>
      <c r="AD163" s="94">
        <f>+'CO2'!AD163+'abs CO2'!AD163+'CH4'!AD163*PCG!$C$5+N2O!AD163*PCG!$C$6+HFC!AD163+PFC!AD163+'SF6'!AD163</f>
        <v>0.64231992365498225</v>
      </c>
      <c r="AE163" s="94">
        <f>+'CO2'!AE163+'abs CO2'!AE163+'CH4'!AE163*PCG!$C$5+N2O!AE163*PCG!$C$6+HFC!AE163+PFC!AE163+'SF6'!AE163</f>
        <v>0.69132673054069071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1.0284112466340876</v>
      </c>
      <c r="M164" s="94">
        <f>+'CO2'!M164+'abs CO2'!M164+'CH4'!M164*PCG!$C$5+N2O!M164*PCG!$C$6+HFC!M164+PFC!M164+'SF6'!M164</f>
        <v>1.0392130134598323</v>
      </c>
      <c r="N164" s="94">
        <f>+'CO2'!N164+'abs CO2'!N164+'CH4'!N164*PCG!$C$5+N2O!N164*PCG!$C$6+HFC!N164+PFC!N164+'SF6'!N164</f>
        <v>2.6523861932202415</v>
      </c>
      <c r="O164" s="94">
        <f>+'CO2'!O164+'abs CO2'!O164+'CH4'!O164*PCG!$C$5+N2O!O164*PCG!$C$6+HFC!O164+PFC!O164+'SF6'!O164</f>
        <v>2.7154398771411103</v>
      </c>
      <c r="P164" s="94">
        <f>+'CO2'!P164+'abs CO2'!P164+'CH4'!P164*PCG!$C$5+N2O!P164*PCG!$C$6+HFC!P164+PFC!P164+'SF6'!P164</f>
        <v>2.2631254434257349</v>
      </c>
      <c r="Q164" s="94">
        <f>+'CO2'!Q164+'abs CO2'!Q164+'CH4'!Q164*PCG!$C$5+N2O!Q164*PCG!$C$6+HFC!Q164+PFC!Q164+'SF6'!Q164</f>
        <v>3.078081020822955</v>
      </c>
      <c r="R164" s="94">
        <f>+'CO2'!R164+'abs CO2'!R164+'CH4'!R164*PCG!$C$5+N2O!R164*PCG!$C$6+HFC!R164+PFC!R164+'SF6'!R164</f>
        <v>3.2347596806567029</v>
      </c>
      <c r="S164" s="94">
        <f>+'CO2'!S164+'abs CO2'!S164+'CH4'!S164*PCG!$C$5+N2O!S164*PCG!$C$6+HFC!S164+PFC!S164+'SF6'!S164</f>
        <v>4.115693602685166</v>
      </c>
      <c r="T164" s="94">
        <f>+'CO2'!T164+'abs CO2'!T164+'CH4'!T164*PCG!$C$5+N2O!T164*PCG!$C$6+HFC!T164+PFC!T164+'SF6'!T164</f>
        <v>5.2017558248936329</v>
      </c>
      <c r="U164" s="94">
        <f>+'CO2'!U164+'abs CO2'!U164+'CH4'!U164*PCG!$C$5+N2O!U164*PCG!$C$6+HFC!U164+PFC!U164+'SF6'!U164</f>
        <v>3.6217196331342461</v>
      </c>
      <c r="V164" s="94">
        <f>+'CO2'!V164+'abs CO2'!V164+'CH4'!V164*PCG!$C$5+N2O!V164*PCG!$C$6+HFC!V164+PFC!V164+'SF6'!V164</f>
        <v>3.3420576464745131</v>
      </c>
      <c r="W164" s="94">
        <f>+'CO2'!W164+'abs CO2'!W164+'CH4'!W164*PCG!$C$5+N2O!W164*PCG!$C$6+HFC!W164+PFC!W164+'SF6'!W164</f>
        <v>4.4764971603427171</v>
      </c>
      <c r="X164" s="94">
        <f>+'CO2'!X164+'abs CO2'!X164+'CH4'!X164*PCG!$C$5+N2O!X164*PCG!$C$6+HFC!X164+PFC!X164+'SF6'!X164</f>
        <v>5.988767442061623</v>
      </c>
      <c r="Y164" s="94">
        <f>+'CO2'!Y164+'abs CO2'!Y164+'CH4'!Y164*PCG!$C$5+N2O!Y164*PCG!$C$6+HFC!Y164+PFC!Y164+'SF6'!Y164</f>
        <v>6.7748164319215975</v>
      </c>
      <c r="Z164" s="94">
        <f>+'CO2'!Z164+'abs CO2'!Z164+'CH4'!Z164*PCG!$C$5+N2O!Z164*PCG!$C$6+HFC!Z164+PFC!Z164+'SF6'!Z164</f>
        <v>8.1832494055691374</v>
      </c>
      <c r="AA164" s="94">
        <f>+'CO2'!AA164+'abs CO2'!AA164+'CH4'!AA164*PCG!$C$5+N2O!AA164*PCG!$C$6+HFC!AA164+PFC!AA164+'SF6'!AA164</f>
        <v>12.393763121694802</v>
      </c>
      <c r="AB164" s="94">
        <f>+'CO2'!AB164+'abs CO2'!AB164+'CH4'!AB164*PCG!$C$5+N2O!AB164*PCG!$C$6+HFC!AB164+PFC!AB164+'SF6'!AB164</f>
        <v>9.3508581363125476</v>
      </c>
      <c r="AC164" s="94">
        <f>+'CO2'!AC164+'abs CO2'!AC164+'CH4'!AC164*PCG!$C$5+N2O!AC164*PCG!$C$6+HFC!AC164+PFC!AC164+'SF6'!AC164</f>
        <v>15.764973641454995</v>
      </c>
      <c r="AD164" s="94">
        <f>+'CO2'!AD164+'abs CO2'!AD164+'CH4'!AD164*PCG!$C$5+N2O!AD164*PCG!$C$6+HFC!AD164+PFC!AD164+'SF6'!AD164</f>
        <v>12.877405401219969</v>
      </c>
      <c r="AE164" s="94">
        <f>+'CO2'!AE164+'abs CO2'!AE164+'CH4'!AE164*PCG!$C$5+N2O!AE164*PCG!$C$6+HFC!AE164+PFC!AE164+'SF6'!AE164</f>
        <v>22.279457430913414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1.090765237179492E-2</v>
      </c>
      <c r="M165" s="94">
        <f>+'CO2'!M165+'abs CO2'!M165+'CH4'!M165*PCG!$C$5+N2O!M165*PCG!$C$6+HFC!M165+PFC!M165+'SF6'!M165</f>
        <v>1.0780245405535772E-2</v>
      </c>
      <c r="N165" s="94">
        <f>+'CO2'!N165+'abs CO2'!N165+'CH4'!N165*PCG!$C$5+N2O!N165*PCG!$C$6+HFC!N165+PFC!N165+'SF6'!N165</f>
        <v>1.4373290326573656E-2</v>
      </c>
      <c r="O165" s="94">
        <f>+'CO2'!O165+'abs CO2'!O165+'CH4'!O165*PCG!$C$5+N2O!O165*PCG!$C$6+HFC!O165+PFC!O165+'SF6'!O165</f>
        <v>3.7622442721948812E-2</v>
      </c>
      <c r="P165" s="94">
        <f>+'CO2'!P165+'abs CO2'!P165+'CH4'!P165*PCG!$C$5+N2O!P165*PCG!$C$6+HFC!P165+PFC!P165+'SF6'!P165</f>
        <v>4.7413471243709066E-2</v>
      </c>
      <c r="Q165" s="94">
        <f>+'CO2'!Q165+'abs CO2'!Q165+'CH4'!Q165*PCG!$C$5+N2O!Q165*PCG!$C$6+HFC!Q165+PFC!Q165+'SF6'!Q165</f>
        <v>7.1606967515958964E-2</v>
      </c>
      <c r="R165" s="94">
        <f>+'CO2'!R165+'abs CO2'!R165+'CH4'!R165*PCG!$C$5+N2O!R165*PCG!$C$6+HFC!R165+PFC!R165+'SF6'!R165</f>
        <v>9.0326659372416115E-2</v>
      </c>
      <c r="S165" s="94">
        <f>+'CO2'!S165+'abs CO2'!S165+'CH4'!S165*PCG!$C$5+N2O!S165*PCG!$C$6+HFC!S165+PFC!S165+'SF6'!S165</f>
        <v>0.1801087506941107</v>
      </c>
      <c r="T165" s="94">
        <f>+'CO2'!T165+'abs CO2'!T165+'CH4'!T165*PCG!$C$5+N2O!T165*PCG!$C$6+HFC!T165+PFC!T165+'SF6'!T165</f>
        <v>0.24629649781742599</v>
      </c>
      <c r="U165" s="94">
        <f>+'CO2'!U165+'abs CO2'!U165+'CH4'!U165*PCG!$C$5+N2O!U165*PCG!$C$6+HFC!U165+PFC!U165+'SF6'!U165</f>
        <v>0.19108366315160702</v>
      </c>
      <c r="V165" s="94">
        <f>+'CO2'!V165+'abs CO2'!V165+'CH4'!V165*PCG!$C$5+N2O!V165*PCG!$C$6+HFC!V165+PFC!V165+'SF6'!V165</f>
        <v>0.24492836181380534</v>
      </c>
      <c r="W165" s="94">
        <f>+'CO2'!W165+'abs CO2'!W165+'CH4'!W165*PCG!$C$5+N2O!W165*PCG!$C$6+HFC!W165+PFC!W165+'SF6'!W165</f>
        <v>0.31877775228912653</v>
      </c>
      <c r="X165" s="94">
        <f>+'CO2'!X165+'abs CO2'!X165+'CH4'!X165*PCG!$C$5+N2O!X165*PCG!$C$6+HFC!X165+PFC!X165+'SF6'!X165</f>
        <v>0.38763389576201157</v>
      </c>
      <c r="Y165" s="94">
        <f>+'CO2'!Y165+'abs CO2'!Y165+'CH4'!Y165*PCG!$C$5+N2O!Y165*PCG!$C$6+HFC!Y165+PFC!Y165+'SF6'!Y165</f>
        <v>0.46522058264945559</v>
      </c>
      <c r="Z165" s="94">
        <f>+'CO2'!Z165+'abs CO2'!Z165+'CH4'!Z165*PCG!$C$5+N2O!Z165*PCG!$C$6+HFC!Z165+PFC!Z165+'SF6'!Z165</f>
        <v>0.58988633187100825</v>
      </c>
      <c r="AA165" s="94">
        <f>+'CO2'!AA165+'abs CO2'!AA165+'CH4'!AA165*PCG!$C$5+N2O!AA165*PCG!$C$6+HFC!AA165+PFC!AA165+'SF6'!AA165</f>
        <v>0.80623289752842409</v>
      </c>
      <c r="AB165" s="94">
        <f>+'CO2'!AB165+'abs CO2'!AB165+'CH4'!AB165*PCG!$C$5+N2O!AB165*PCG!$C$6+HFC!AB165+PFC!AB165+'SF6'!AB165</f>
        <v>0.58416575153237615</v>
      </c>
      <c r="AC165" s="94">
        <f>+'CO2'!AC165+'abs CO2'!AC165+'CH4'!AC165*PCG!$C$5+N2O!AC165*PCG!$C$6+HFC!AC165+PFC!AC165+'SF6'!AC165</f>
        <v>0.9371193966080269</v>
      </c>
      <c r="AD165" s="94">
        <f>+'CO2'!AD165+'abs CO2'!AD165+'CH4'!AD165*PCG!$C$5+N2O!AD165*PCG!$C$6+HFC!AD165+PFC!AD165+'SF6'!AD165</f>
        <v>0.64491251035527253</v>
      </c>
      <c r="AE165" s="94">
        <f>+'CO2'!AE165+'abs CO2'!AE165+'CH4'!AE165*PCG!$C$5+N2O!AE165*PCG!$C$6+HFC!AE165+PFC!AE165+'SF6'!AE165</f>
        <v>0.88248324170517356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2.1834360951739158E-5</v>
      </c>
      <c r="G166" s="94">
        <f>+'CO2'!G166+'abs CO2'!G166+'CH4'!G166*PCG!$C$5+N2O!G166*PCG!$C$6+HFC!G166+PFC!G166+'SF6'!G166</f>
        <v>1.7147344326795111E-5</v>
      </c>
      <c r="H166" s="94">
        <f>+'CO2'!H166+'abs CO2'!H166+'CH4'!H166*PCG!$C$5+N2O!H166*PCG!$C$6+HFC!H166+PFC!H166+'SF6'!H166</f>
        <v>5.7801828725527818E-4</v>
      </c>
      <c r="I166" s="94">
        <f>+'CO2'!I166+'abs CO2'!I166+'CH4'!I166*PCG!$C$5+N2O!I166*PCG!$C$6+HFC!I166+PFC!I166+'SF6'!I166</f>
        <v>9.372854045794762E-4</v>
      </c>
      <c r="J166" s="94">
        <f>+'CO2'!J166+'abs CO2'!J166+'CH4'!J166*PCG!$C$5+N2O!J166*PCG!$C$6+HFC!J166+PFC!J166+'SF6'!J166</f>
        <v>8.8535037814222554E-3</v>
      </c>
      <c r="K166" s="94">
        <f>+'CO2'!K166+'abs CO2'!K166+'CH4'!K166*PCG!$C$5+N2O!K166*PCG!$C$6+HFC!K166+PFC!K166+'SF6'!K166</f>
        <v>6.7871490012639353E-3</v>
      </c>
      <c r="L166" s="94">
        <f>+'CO2'!L166+'abs CO2'!L166+'CH4'!L166*PCG!$C$5+N2O!L166*PCG!$C$6+HFC!L166+PFC!L166+'SF6'!L166</f>
        <v>2.454168147108628E-2</v>
      </c>
      <c r="M166" s="94">
        <f>+'CO2'!M166+'abs CO2'!M166+'CH4'!M166*PCG!$C$5+N2O!M166*PCG!$C$6+HFC!M166+PFC!M166+'SF6'!M166</f>
        <v>1.6866701985376143E-2</v>
      </c>
      <c r="N166" s="94">
        <f>+'CO2'!N166+'abs CO2'!N166+'CH4'!N166*PCG!$C$5+N2O!N166*PCG!$C$6+HFC!N166+PFC!N166+'SF6'!N166</f>
        <v>2.0762626871719484E-2</v>
      </c>
      <c r="O166" s="94">
        <f>+'CO2'!O166+'abs CO2'!O166+'CH4'!O166*PCG!$C$5+N2O!O166*PCG!$C$6+HFC!O166+PFC!O166+'SF6'!O166</f>
        <v>0.10140507222897918</v>
      </c>
      <c r="P166" s="94">
        <f>+'CO2'!P166+'abs CO2'!P166+'CH4'!P166*PCG!$C$5+N2O!P166*PCG!$C$6+HFC!P166+PFC!P166+'SF6'!P166</f>
        <v>0.23821206553187477</v>
      </c>
      <c r="Q166" s="94">
        <f>+'CO2'!Q166+'abs CO2'!Q166+'CH4'!Q166*PCG!$C$5+N2O!Q166*PCG!$C$6+HFC!Q166+PFC!Q166+'SF6'!Q166</f>
        <v>0.32094836513355984</v>
      </c>
      <c r="R166" s="94">
        <f>+'CO2'!R166+'abs CO2'!R166+'CH4'!R166*PCG!$C$5+N2O!R166*PCG!$C$6+HFC!R166+PFC!R166+'SF6'!R166</f>
        <v>0.36042568533626629</v>
      </c>
      <c r="S166" s="94">
        <f>+'CO2'!S166+'abs CO2'!S166+'CH4'!S166*PCG!$C$5+N2O!S166*PCG!$C$6+HFC!S166+PFC!S166+'SF6'!S166</f>
        <v>0.56557353837838442</v>
      </c>
      <c r="T166" s="94">
        <f>+'CO2'!T166+'abs CO2'!T166+'CH4'!T166*PCG!$C$5+N2O!T166*PCG!$C$6+HFC!T166+PFC!T166+'SF6'!T166</f>
        <v>0.71469441892389873</v>
      </c>
      <c r="U166" s="94">
        <f>+'CO2'!U166+'abs CO2'!U166+'CH4'!U166*PCG!$C$5+N2O!U166*PCG!$C$6+HFC!U166+PFC!U166+'SF6'!U166</f>
        <v>0.70885691541931706</v>
      </c>
      <c r="V166" s="94">
        <f>+'CO2'!V166+'abs CO2'!V166+'CH4'!V166*PCG!$C$5+N2O!V166*PCG!$C$6+HFC!V166+PFC!V166+'SF6'!V166</f>
        <v>0.92748799689201233</v>
      </c>
      <c r="W166" s="94">
        <f>+'CO2'!W166+'abs CO2'!W166+'CH4'!W166*PCG!$C$5+N2O!W166*PCG!$C$6+HFC!W166+PFC!W166+'SF6'!W166</f>
        <v>1.151407172316977</v>
      </c>
      <c r="X166" s="94">
        <f>+'CO2'!X166+'abs CO2'!X166+'CH4'!X166*PCG!$C$5+N2O!X166*PCG!$C$6+HFC!X166+PFC!X166+'SF6'!X166</f>
        <v>1.6639331064802618</v>
      </c>
      <c r="Y166" s="94">
        <f>+'CO2'!Y166+'abs CO2'!Y166+'CH4'!Y166*PCG!$C$5+N2O!Y166*PCG!$C$6+HFC!Y166+PFC!Y166+'SF6'!Y166</f>
        <v>1.7761383662507526</v>
      </c>
      <c r="Z166" s="94">
        <f>+'CO2'!Z166+'abs CO2'!Z166+'CH4'!Z166*PCG!$C$5+N2O!Z166*PCG!$C$6+HFC!Z166+PFC!Z166+'SF6'!Z166</f>
        <v>2.39097345485408</v>
      </c>
      <c r="AA166" s="94">
        <f>+'CO2'!AA166+'abs CO2'!AA166+'CH4'!AA166*PCG!$C$5+N2O!AA166*PCG!$C$6+HFC!AA166+PFC!AA166+'SF6'!AA166</f>
        <v>2.9488883776329908</v>
      </c>
      <c r="AB166" s="94">
        <f>+'CO2'!AB166+'abs CO2'!AB166+'CH4'!AB166*PCG!$C$5+N2O!AB166*PCG!$C$6+HFC!AB166+PFC!AB166+'SF6'!AB166</f>
        <v>2.8102814293054812</v>
      </c>
      <c r="AC166" s="94">
        <f>+'CO2'!AC166+'abs CO2'!AC166+'CH4'!AC166*PCG!$C$5+N2O!AC166*PCG!$C$6+HFC!AC166+PFC!AC166+'SF6'!AC166</f>
        <v>3.1740812625704256</v>
      </c>
      <c r="AD166" s="94">
        <f>+'CO2'!AD166+'abs CO2'!AD166+'CH4'!AD166*PCG!$C$5+N2O!AD166*PCG!$C$6+HFC!AD166+PFC!AD166+'SF6'!AD166</f>
        <v>4.5747967667428791</v>
      </c>
      <c r="AE166" s="94">
        <f>+'CO2'!AE166+'abs CO2'!AE166+'CH4'!AE166*PCG!$C$5+N2O!AE166*PCG!$C$6+HFC!AE166+PFC!AE166+'SF6'!AE166</f>
        <v>5.8513243954865004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1.6035387169378395E-9</v>
      </c>
      <c r="F167" s="94">
        <f>+'CO2'!F167+'abs CO2'!F167+'CH4'!F167*PCG!$C$5+N2O!F167*PCG!$C$6+HFC!F167+PFC!F167+'SF6'!F167</f>
        <v>1.4861522093903714E-9</v>
      </c>
      <c r="G167" s="94">
        <f>+'CO2'!G167+'abs CO2'!G167+'CH4'!G167*PCG!$C$5+N2O!G167*PCG!$C$6+HFC!G167+PFC!G167+'SF6'!G167</f>
        <v>5.1109568275498861E-2</v>
      </c>
      <c r="H167" s="94">
        <f>+'CO2'!H167+'abs CO2'!H167+'CH4'!H167*PCG!$C$5+N2O!H167*PCG!$C$6+HFC!H167+PFC!H167+'SF6'!H167</f>
        <v>0.11693127591409175</v>
      </c>
      <c r="I167" s="94">
        <f>+'CO2'!I167+'abs CO2'!I167+'CH4'!I167*PCG!$C$5+N2O!I167*PCG!$C$6+HFC!I167+PFC!I167+'SF6'!I167</f>
        <v>0.24810760730340067</v>
      </c>
      <c r="J167" s="94">
        <f>+'CO2'!J167+'abs CO2'!J167+'CH4'!J167*PCG!$C$5+N2O!J167*PCG!$C$6+HFC!J167+PFC!J167+'SF6'!J167</f>
        <v>0.55894066282709365</v>
      </c>
      <c r="K167" s="94">
        <f>+'CO2'!K167+'abs CO2'!K167+'CH4'!K167*PCG!$C$5+N2O!K167*PCG!$C$6+HFC!K167+PFC!K167+'SF6'!K167</f>
        <v>0.58671760879259238</v>
      </c>
      <c r="L167" s="94">
        <f>+'CO2'!L167+'abs CO2'!L167+'CH4'!L167*PCG!$C$5+N2O!L167*PCG!$C$6+HFC!L167+PFC!L167+'SF6'!L167</f>
        <v>0.68272429424241543</v>
      </c>
      <c r="M167" s="94">
        <f>+'CO2'!M167+'abs CO2'!M167+'CH4'!M167*PCG!$C$5+N2O!M167*PCG!$C$6+HFC!M167+PFC!M167+'SF6'!M167</f>
        <v>0.90468249893903507</v>
      </c>
      <c r="N167" s="94">
        <f>+'CO2'!N167+'abs CO2'!N167+'CH4'!N167*PCG!$C$5+N2O!N167*PCG!$C$6+HFC!N167+PFC!N167+'SF6'!N167</f>
        <v>1.0168997264447432</v>
      </c>
      <c r="O167" s="94">
        <f>+'CO2'!O167+'abs CO2'!O167+'CH4'!O167*PCG!$C$5+N2O!O167*PCG!$C$6+HFC!O167+PFC!O167+'SF6'!O167</f>
        <v>1.128956355280514</v>
      </c>
      <c r="P167" s="94">
        <f>+'CO2'!P167+'abs CO2'!P167+'CH4'!P167*PCG!$C$5+N2O!P167*PCG!$C$6+HFC!P167+PFC!P167+'SF6'!P167</f>
        <v>1.3339834126899204</v>
      </c>
      <c r="Q167" s="94">
        <f>+'CO2'!Q167+'abs CO2'!Q167+'CH4'!Q167*PCG!$C$5+N2O!Q167*PCG!$C$6+HFC!Q167+PFC!Q167+'SF6'!Q167</f>
        <v>1.6265510911730248</v>
      </c>
      <c r="R167" s="94">
        <f>+'CO2'!R167+'abs CO2'!R167+'CH4'!R167*PCG!$C$5+N2O!R167*PCG!$C$6+HFC!R167+PFC!R167+'SF6'!R167</f>
        <v>1.9021140867434181</v>
      </c>
      <c r="S167" s="94">
        <f>+'CO2'!S167+'abs CO2'!S167+'CH4'!S167*PCG!$C$5+N2O!S167*PCG!$C$6+HFC!S167+PFC!S167+'SF6'!S167</f>
        <v>2.2670929310192447</v>
      </c>
      <c r="T167" s="94">
        <f>+'CO2'!T167+'abs CO2'!T167+'CH4'!T167*PCG!$C$5+N2O!T167*PCG!$C$6+HFC!T167+PFC!T167+'SF6'!T167</f>
        <v>2.3582640563401824</v>
      </c>
      <c r="U167" s="94">
        <f>+'CO2'!U167+'abs CO2'!U167+'CH4'!U167*PCG!$C$5+N2O!U167*PCG!$C$6+HFC!U167+PFC!U167+'SF6'!U167</f>
        <v>2.5899306147735932</v>
      </c>
      <c r="V167" s="94">
        <f>+'CO2'!V167+'abs CO2'!V167+'CH4'!V167*PCG!$C$5+N2O!V167*PCG!$C$6+HFC!V167+PFC!V167+'SF6'!V167</f>
        <v>3.2575468621366848</v>
      </c>
      <c r="W167" s="94">
        <f>+'CO2'!W167+'abs CO2'!W167+'CH4'!W167*PCG!$C$5+N2O!W167*PCG!$C$6+HFC!W167+PFC!W167+'SF6'!W167</f>
        <v>2.8156467938272809</v>
      </c>
      <c r="X167" s="94">
        <f>+'CO2'!X167+'abs CO2'!X167+'CH4'!X167*PCG!$C$5+N2O!X167*PCG!$C$6+HFC!X167+PFC!X167+'SF6'!X167</f>
        <v>3.2532547987404974</v>
      </c>
      <c r="Y167" s="94">
        <f>+'CO2'!Y167+'abs CO2'!Y167+'CH4'!Y167*PCG!$C$5+N2O!Y167*PCG!$C$6+HFC!Y167+PFC!Y167+'SF6'!Y167</f>
        <v>3.5294896456659512</v>
      </c>
      <c r="Z167" s="94">
        <f>+'CO2'!Z167+'abs CO2'!Z167+'CH4'!Z167*PCG!$C$5+N2O!Z167*PCG!$C$6+HFC!Z167+PFC!Z167+'SF6'!Z167</f>
        <v>3.9567759898949553</v>
      </c>
      <c r="AA167" s="94">
        <f>+'CO2'!AA167+'abs CO2'!AA167+'CH4'!AA167*PCG!$C$5+N2O!AA167*PCG!$C$6+HFC!AA167+PFC!AA167+'SF6'!AA167</f>
        <v>4.4060209605811878</v>
      </c>
      <c r="AB167" s="94">
        <f>+'CO2'!AB167+'abs CO2'!AB167+'CH4'!AB167*PCG!$C$5+N2O!AB167*PCG!$C$6+HFC!AB167+PFC!AB167+'SF6'!AB167</f>
        <v>4.7083995056387176</v>
      </c>
      <c r="AC167" s="94">
        <f>+'CO2'!AC167+'abs CO2'!AC167+'CH4'!AC167*PCG!$C$5+N2O!AC167*PCG!$C$6+HFC!AC167+PFC!AC167+'SF6'!AC167</f>
        <v>5.2246978763461005</v>
      </c>
      <c r="AD167" s="94">
        <f>+'CO2'!AD167+'abs CO2'!AD167+'CH4'!AD167*PCG!$C$5+N2O!AD167*PCG!$C$6+HFC!AD167+PFC!AD167+'SF6'!AD167</f>
        <v>5.8068015330933651</v>
      </c>
      <c r="AE167" s="94">
        <f>+'CO2'!AE167+'abs CO2'!AE167+'CH4'!AE167*PCG!$C$5+N2O!AE167*PCG!$C$6+HFC!AE167+PFC!AE167+'SF6'!AE167</f>
        <v>6.0324583084119681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8.4951954457723747E-5</v>
      </c>
      <c r="Q168" s="94">
        <f>+'CO2'!Q168+'abs CO2'!Q168+'CH4'!Q168*PCG!$C$5+N2O!Q168*PCG!$C$6+HFC!Q168+PFC!Q168+'SF6'!Q168</f>
        <v>3.9943910344064887E-2</v>
      </c>
      <c r="R168" s="94">
        <f>+'CO2'!R168+'abs CO2'!R168+'CH4'!R168*PCG!$C$5+N2O!R168*PCG!$C$6+HFC!R168+PFC!R168+'SF6'!R168</f>
        <v>0.11804004262835992</v>
      </c>
      <c r="S168" s="94">
        <f>+'CO2'!S168+'abs CO2'!S168+'CH4'!S168*PCG!$C$5+N2O!S168*PCG!$C$6+HFC!S168+PFC!S168+'SF6'!S168</f>
        <v>8.6927805220846657E-2</v>
      </c>
      <c r="T168" s="94">
        <f>+'CO2'!T168+'abs CO2'!T168+'CH4'!T168*PCG!$C$5+N2O!T168*PCG!$C$6+HFC!T168+PFC!T168+'SF6'!T168</f>
        <v>5.6054408321715397E-2</v>
      </c>
      <c r="U168" s="94">
        <f>+'CO2'!U168+'abs CO2'!U168+'CH4'!U168*PCG!$C$5+N2O!U168*PCG!$C$6+HFC!U168+PFC!U168+'SF6'!U168</f>
        <v>0.15166454753308123</v>
      </c>
      <c r="V168" s="94">
        <f>+'CO2'!V168+'abs CO2'!V168+'CH4'!V168*PCG!$C$5+N2O!V168*PCG!$C$6+HFC!V168+PFC!V168+'SF6'!V168</f>
        <v>0.19325819982684941</v>
      </c>
      <c r="W168" s="94">
        <f>+'CO2'!W168+'abs CO2'!W168+'CH4'!W168*PCG!$C$5+N2O!W168*PCG!$C$6+HFC!W168+PFC!W168+'SF6'!W168</f>
        <v>0.56244217646688577</v>
      </c>
      <c r="X168" s="94">
        <f>+'CO2'!X168+'abs CO2'!X168+'CH4'!X168*PCG!$C$5+N2O!X168*PCG!$C$6+HFC!X168+PFC!X168+'SF6'!X168</f>
        <v>0.27103667661967351</v>
      </c>
      <c r="Y168" s="94">
        <f>+'CO2'!Y168+'abs CO2'!Y168+'CH4'!Y168*PCG!$C$5+N2O!Y168*PCG!$C$6+HFC!Y168+PFC!Y168+'SF6'!Y168</f>
        <v>0.54865623288977194</v>
      </c>
      <c r="Z168" s="94">
        <f>+'CO2'!Z168+'abs CO2'!Z168+'CH4'!Z168*PCG!$C$5+N2O!Z168*PCG!$C$6+HFC!Z168+PFC!Z168+'SF6'!Z168</f>
        <v>0.35853784218020041</v>
      </c>
      <c r="AA168" s="94">
        <f>+'CO2'!AA168+'abs CO2'!AA168+'CH4'!AA168*PCG!$C$5+N2O!AA168*PCG!$C$6+HFC!AA168+PFC!AA168+'SF6'!AA168</f>
        <v>0.49141726529630048</v>
      </c>
      <c r="AB168" s="94">
        <f>+'CO2'!AB168+'abs CO2'!AB168+'CH4'!AB168*PCG!$C$5+N2O!AB168*PCG!$C$6+HFC!AB168+PFC!AB168+'SF6'!AB168</f>
        <v>0.55215478163144116</v>
      </c>
      <c r="AC168" s="94">
        <f>+'CO2'!AC168+'abs CO2'!AC168+'CH4'!AC168*PCG!$C$5+N2O!AC168*PCG!$C$6+HFC!AC168+PFC!AC168+'SF6'!AC168</f>
        <v>0.86404551802007912</v>
      </c>
      <c r="AD168" s="94">
        <f>+'CO2'!AD168+'abs CO2'!AD168+'CH4'!AD168*PCG!$C$5+N2O!AD168*PCG!$C$6+HFC!AD168+PFC!AD168+'SF6'!AD168</f>
        <v>0.74302163672161148</v>
      </c>
      <c r="AE168" s="94">
        <f>+'CO2'!AE168+'abs CO2'!AE168+'CH4'!AE168*PCG!$C$5+N2O!AE168*PCG!$C$6+HFC!AE168+PFC!AE168+'SF6'!AE168</f>
        <v>0.6110197604858727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3.2285246090780566E-3</v>
      </c>
      <c r="K169" s="94">
        <f>+'CO2'!K169+'abs CO2'!K169+'CH4'!K169*PCG!$C$5+N2O!K169*PCG!$C$6+HFC!K169+PFC!K169+'SF6'!K169</f>
        <v>7.6013630918047798E-3</v>
      </c>
      <c r="L169" s="94">
        <f>+'CO2'!L169+'abs CO2'!L169+'CH4'!L169*PCG!$C$5+N2O!L169*PCG!$C$6+HFC!L169+PFC!L169+'SF6'!L169</f>
        <v>1.7190332841844607E-2</v>
      </c>
      <c r="M169" s="94">
        <f>+'CO2'!M169+'abs CO2'!M169+'CH4'!M169*PCG!$C$5+N2O!M169*PCG!$C$6+HFC!M169+PFC!M169+'SF6'!M169</f>
        <v>3.0048682689110453E-2</v>
      </c>
      <c r="N169" s="94">
        <f>+'CO2'!N169+'abs CO2'!N169+'CH4'!N169*PCG!$C$5+N2O!N169*PCG!$C$6+HFC!N169+PFC!N169+'SF6'!N169</f>
        <v>4.8589790052453001E-2</v>
      </c>
      <c r="O169" s="94">
        <f>+'CO2'!O169+'abs CO2'!O169+'CH4'!O169*PCG!$C$5+N2O!O169*PCG!$C$6+HFC!O169+PFC!O169+'SF6'!O169</f>
        <v>6.7920975158804686E-2</v>
      </c>
      <c r="P169" s="94">
        <f>+'CO2'!P169+'abs CO2'!P169+'CH4'!P169*PCG!$C$5+N2O!P169*PCG!$C$6+HFC!P169+PFC!P169+'SF6'!P169</f>
        <v>9.5618804248513961E-2</v>
      </c>
      <c r="Q169" s="94">
        <f>+'CO2'!Q169+'abs CO2'!Q169+'CH4'!Q169*PCG!$C$5+N2O!Q169*PCG!$C$6+HFC!Q169+PFC!Q169+'SF6'!Q169</f>
        <v>0.10874855280555082</v>
      </c>
      <c r="R169" s="94">
        <f>+'CO2'!R169+'abs CO2'!R169+'CH4'!R169*PCG!$C$5+N2O!R169*PCG!$C$6+HFC!R169+PFC!R169+'SF6'!R169</f>
        <v>0.1212729349458269</v>
      </c>
      <c r="S169" s="94">
        <f>+'CO2'!S169+'abs CO2'!S169+'CH4'!S169*PCG!$C$5+N2O!S169*PCG!$C$6+HFC!S169+PFC!S169+'SF6'!S169</f>
        <v>0.14554849508037102</v>
      </c>
      <c r="T169" s="94">
        <f>+'CO2'!T169+'abs CO2'!T169+'CH4'!T169*PCG!$C$5+N2O!T169*PCG!$C$6+HFC!T169+PFC!T169+'SF6'!T169</f>
        <v>0.17259516407228165</v>
      </c>
      <c r="U169" s="94">
        <f>+'CO2'!U169+'abs CO2'!U169+'CH4'!U169*PCG!$C$5+N2O!U169*PCG!$C$6+HFC!U169+PFC!U169+'SF6'!U169</f>
        <v>0.17101597353820649</v>
      </c>
      <c r="V169" s="94">
        <f>+'CO2'!V169+'abs CO2'!V169+'CH4'!V169*PCG!$C$5+N2O!V169*PCG!$C$6+HFC!V169+PFC!V169+'SF6'!V169</f>
        <v>0.20795575574934688</v>
      </c>
      <c r="W169" s="94">
        <f>+'CO2'!W169+'abs CO2'!W169+'CH4'!W169*PCG!$C$5+N2O!W169*PCG!$C$6+HFC!W169+PFC!W169+'SF6'!W169</f>
        <v>0.27111224724986616</v>
      </c>
      <c r="X169" s="94">
        <f>+'CO2'!X169+'abs CO2'!X169+'CH4'!X169*PCG!$C$5+N2O!X169*PCG!$C$6+HFC!X169+PFC!X169+'SF6'!X169</f>
        <v>0.36475858340177181</v>
      </c>
      <c r="Y169" s="94">
        <f>+'CO2'!Y169+'abs CO2'!Y169+'CH4'!Y169*PCG!$C$5+N2O!Y169*PCG!$C$6+HFC!Y169+PFC!Y169+'SF6'!Y169</f>
        <v>0.5594155134473745</v>
      </c>
      <c r="Z169" s="94">
        <f>+'CO2'!Z169+'abs CO2'!Z169+'CH4'!Z169*PCG!$C$5+N2O!Z169*PCG!$C$6+HFC!Z169+PFC!Z169+'SF6'!Z169</f>
        <v>0.69044508811986904</v>
      </c>
      <c r="AA169" s="94">
        <f>+'CO2'!AA169+'abs CO2'!AA169+'CH4'!AA169*PCG!$C$5+N2O!AA169*PCG!$C$6+HFC!AA169+PFC!AA169+'SF6'!AA169</f>
        <v>0.79434129728158731</v>
      </c>
      <c r="AB169" s="94">
        <f>+'CO2'!AB169+'abs CO2'!AB169+'CH4'!AB169*PCG!$C$5+N2O!AB169*PCG!$C$6+HFC!AB169+PFC!AB169+'SF6'!AB169</f>
        <v>0.81159907189453151</v>
      </c>
      <c r="AC169" s="94">
        <f>+'CO2'!AC169+'abs CO2'!AC169+'CH4'!AC169*PCG!$C$5+N2O!AC169*PCG!$C$6+HFC!AC169+PFC!AC169+'SF6'!AC169</f>
        <v>0.8918309237681038</v>
      </c>
      <c r="AD169" s="94">
        <f>+'CO2'!AD169+'abs CO2'!AD169+'CH4'!AD169*PCG!$C$5+N2O!AD169*PCG!$C$6+HFC!AD169+PFC!AD169+'SF6'!AD169</f>
        <v>0.9146530864497282</v>
      </c>
      <c r="AE169" s="94">
        <f>+'CO2'!AE169+'abs CO2'!AE169+'CH4'!AE169*PCG!$C$5+N2O!AE169*PCG!$C$6+HFC!AE169+PFC!AE169+'SF6'!AE169</f>
        <v>0.9053151989495023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5.058981727502735E-2</v>
      </c>
      <c r="V170" s="94">
        <f>+'CO2'!V170+'abs CO2'!V170+'CH4'!V170*PCG!$C$5+N2O!V170*PCG!$C$6+HFC!V170+PFC!V170+'SF6'!V170</f>
        <v>0.1086319622935145</v>
      </c>
      <c r="W170" s="94">
        <f>+'CO2'!W170+'abs CO2'!W170+'CH4'!W170*PCG!$C$5+N2O!W170*PCG!$C$6+HFC!W170+PFC!W170+'SF6'!W170</f>
        <v>0.12686569166072806</v>
      </c>
      <c r="X170" s="94">
        <f>+'CO2'!X170+'abs CO2'!X170+'CH4'!X170*PCG!$C$5+N2O!X170*PCG!$C$6+HFC!X170+PFC!X170+'SF6'!X170</f>
        <v>0.13802804995991838</v>
      </c>
      <c r="Y170" s="94">
        <f>+'CO2'!Y170+'abs CO2'!Y170+'CH4'!Y170*PCG!$C$5+N2O!Y170*PCG!$C$6+HFC!Y170+PFC!Y170+'SF6'!Y170</f>
        <v>0.1497772509191434</v>
      </c>
      <c r="Z170" s="94">
        <f>+'CO2'!Z170+'abs CO2'!Z170+'CH4'!Z170*PCG!$C$5+N2O!Z170*PCG!$C$6+HFC!Z170+PFC!Z170+'SF6'!Z170</f>
        <v>0.16907058963637628</v>
      </c>
      <c r="AA170" s="94">
        <f>+'CO2'!AA170+'abs CO2'!AA170+'CH4'!AA170*PCG!$C$5+N2O!AA170*PCG!$C$6+HFC!AA170+PFC!AA170+'SF6'!AA170</f>
        <v>0.16217073616688432</v>
      </c>
      <c r="AB170" s="94">
        <f>+'CO2'!AB170+'abs CO2'!AB170+'CH4'!AB170*PCG!$C$5+N2O!AB170*PCG!$C$6+HFC!AB170+PFC!AB170+'SF6'!AB170</f>
        <v>0.11586931158305884</v>
      </c>
      <c r="AC170" s="94">
        <f>+'CO2'!AC170+'abs CO2'!AC170+'CH4'!AC170*PCG!$C$5+N2O!AC170*PCG!$C$6+HFC!AC170+PFC!AC170+'SF6'!AC170</f>
        <v>0.20504244708042307</v>
      </c>
      <c r="AD170" s="94">
        <f>+'CO2'!AD170+'abs CO2'!AD170+'CH4'!AD170*PCG!$C$5+N2O!AD170*PCG!$C$6+HFC!AD170+PFC!AD170+'SF6'!AD170</f>
        <v>0.26604097213359573</v>
      </c>
      <c r="AE170" s="94">
        <f>+'CO2'!AE170+'abs CO2'!AE170+'CH4'!AE170*PCG!$C$5+N2O!AE170*PCG!$C$6+HFC!AE170+PFC!AE170+'SF6'!AE170</f>
        <v>0.19751754469171043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2.427450966702994E-3</v>
      </c>
      <c r="L171" s="94">
        <f>+'CO2'!L171+'abs CO2'!L171+'CH4'!L171*PCG!$C$5+N2O!L171*PCG!$C$6+HFC!L171+PFC!L171+'SF6'!L171</f>
        <v>1.7289560353335755E-2</v>
      </c>
      <c r="M171" s="94">
        <f>+'CO2'!M171+'abs CO2'!M171+'CH4'!M171*PCG!$C$5+N2O!M171*PCG!$C$6+HFC!M171+PFC!M171+'SF6'!M171</f>
        <v>3.6666634626511679E-2</v>
      </c>
      <c r="N171" s="94">
        <f>+'CO2'!N171+'abs CO2'!N171+'CH4'!N171*PCG!$C$5+N2O!N171*PCG!$C$6+HFC!N171+PFC!N171+'SF6'!N171</f>
        <v>4.7649648371215818E-2</v>
      </c>
      <c r="O171" s="94">
        <f>+'CO2'!O171+'abs CO2'!O171+'CH4'!O171*PCG!$C$5+N2O!O171*PCG!$C$6+HFC!O171+PFC!O171+'SF6'!O171</f>
        <v>4.7387468045038822E-2</v>
      </c>
      <c r="P171" s="94">
        <f>+'CO2'!P171+'abs CO2'!P171+'CH4'!P171*PCG!$C$5+N2O!P171*PCG!$C$6+HFC!P171+PFC!P171+'SF6'!P171</f>
        <v>6.5570308835817659E-2</v>
      </c>
      <c r="Q171" s="94">
        <f>+'CO2'!Q171+'abs CO2'!Q171+'CH4'!Q171*PCG!$C$5+N2O!Q171*PCG!$C$6+HFC!Q171+PFC!Q171+'SF6'!Q171</f>
        <v>3.1309086767125335E-2</v>
      </c>
      <c r="R171" s="94">
        <f>+'CO2'!R171+'abs CO2'!R171+'CH4'!R171*PCG!$C$5+N2O!R171*PCG!$C$6+HFC!R171+PFC!R171+'SF6'!R171</f>
        <v>4.2077808631421729E-2</v>
      </c>
      <c r="S171" s="94">
        <f>+'CO2'!S171+'abs CO2'!S171+'CH4'!S171*PCG!$C$5+N2O!S171*PCG!$C$6+HFC!S171+PFC!S171+'SF6'!S171</f>
        <v>6.0256734974508466E-2</v>
      </c>
      <c r="T171" s="94">
        <f>+'CO2'!T171+'abs CO2'!T171+'CH4'!T171*PCG!$C$5+N2O!T171*PCG!$C$6+HFC!T171+PFC!T171+'SF6'!T171</f>
        <v>3.4889289921315014E-2</v>
      </c>
      <c r="U171" s="94">
        <f>+'CO2'!U171+'abs CO2'!U171+'CH4'!U171*PCG!$C$5+N2O!U171*PCG!$C$6+HFC!U171+PFC!U171+'SF6'!U171</f>
        <v>1.1619716512123287E-2</v>
      </c>
      <c r="V171" s="94">
        <f>+'CO2'!V171+'abs CO2'!V171+'CH4'!V171*PCG!$C$5+N2O!V171*PCG!$C$6+HFC!V171+PFC!V171+'SF6'!V171</f>
        <v>1.2397064310478677E-2</v>
      </c>
      <c r="W171" s="94">
        <f>+'CO2'!W171+'abs CO2'!W171+'CH4'!W171*PCG!$C$5+N2O!W171*PCG!$C$6+HFC!W171+PFC!W171+'SF6'!W171</f>
        <v>2.790108667135666E-2</v>
      </c>
      <c r="X171" s="94">
        <f>+'CO2'!X171+'abs CO2'!X171+'CH4'!X171*PCG!$C$5+N2O!X171*PCG!$C$6+HFC!X171+PFC!X171+'SF6'!X171</f>
        <v>6.381209885182447E-2</v>
      </c>
      <c r="Y171" s="94">
        <f>+'CO2'!Y171+'abs CO2'!Y171+'CH4'!Y171*PCG!$C$5+N2O!Y171*PCG!$C$6+HFC!Y171+PFC!Y171+'SF6'!Y171</f>
        <v>9.1980296578997811E-2</v>
      </c>
      <c r="Z171" s="94">
        <f>+'CO2'!Z171+'abs CO2'!Z171+'CH4'!Z171*PCG!$C$5+N2O!Z171*PCG!$C$6+HFC!Z171+PFC!Z171+'SF6'!Z171</f>
        <v>0.10974774645185011</v>
      </c>
      <c r="AA171" s="94">
        <f>+'CO2'!AA171+'abs CO2'!AA171+'CH4'!AA171*PCG!$C$5+N2O!AA171*PCG!$C$6+HFC!AA171+PFC!AA171+'SF6'!AA171</f>
        <v>8.1330436902947167E-2</v>
      </c>
      <c r="AB171" s="94">
        <f>+'CO2'!AB171+'abs CO2'!AB171+'CH4'!AB171*PCG!$C$5+N2O!AB171*PCG!$C$6+HFC!AB171+PFC!AB171+'SF6'!AB171</f>
        <v>0.25971377615705998</v>
      </c>
      <c r="AC171" s="94">
        <f>+'CO2'!AC171+'abs CO2'!AC171+'CH4'!AC171*PCG!$C$5+N2O!AC171*PCG!$C$6+HFC!AC171+PFC!AC171+'SF6'!AC171</f>
        <v>0.28922883619952894</v>
      </c>
      <c r="AD171" s="94">
        <f>+'CO2'!AD171+'abs CO2'!AD171+'CH4'!AD171*PCG!$C$5+N2O!AD171*PCG!$C$6+HFC!AD171+PFC!AD171+'SF6'!AD171</f>
        <v>0.28740280017861408</v>
      </c>
      <c r="AE171" s="94">
        <f>+'CO2'!AE171+'abs CO2'!AE171+'CH4'!AE171*PCG!$C$5+N2O!AE171*PCG!$C$6+HFC!AE171+PFC!AE171+'SF6'!AE171</f>
        <v>0.43575042567877242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6.207364950055915E-3</v>
      </c>
      <c r="D173" s="33">
        <f t="shared" ref="D173:AE173" si="42">+D174+D178+D182+D186</f>
        <v>6.2073649500559158E-3</v>
      </c>
      <c r="E173" s="33">
        <f t="shared" si="42"/>
        <v>6.207364950055915E-3</v>
      </c>
      <c r="F173" s="33">
        <f t="shared" si="42"/>
        <v>6.2073649500559132E-3</v>
      </c>
      <c r="G173" s="33">
        <f t="shared" si="42"/>
        <v>6.2073649500559141E-3</v>
      </c>
      <c r="H173" s="33">
        <f t="shared" si="42"/>
        <v>6.2073649500559132E-3</v>
      </c>
      <c r="I173" s="33">
        <f t="shared" si="42"/>
        <v>6.2073649500559132E-3</v>
      </c>
      <c r="J173" s="33">
        <f t="shared" si="42"/>
        <v>6.2073649500559124E-3</v>
      </c>
      <c r="K173" s="33">
        <f t="shared" si="42"/>
        <v>6.2073649500559132E-3</v>
      </c>
      <c r="L173" s="33">
        <f t="shared" si="42"/>
        <v>6.2073649500559132E-3</v>
      </c>
      <c r="M173" s="33">
        <f t="shared" si="42"/>
        <v>6.2073649500559132E-3</v>
      </c>
      <c r="N173" s="33">
        <f t="shared" si="42"/>
        <v>6.2073649500559132E-3</v>
      </c>
      <c r="O173" s="33">
        <f t="shared" si="42"/>
        <v>6.2073649500559132E-3</v>
      </c>
      <c r="P173" s="33">
        <f t="shared" si="42"/>
        <v>6.1769277084242529E-3</v>
      </c>
      <c r="Q173" s="33">
        <f t="shared" si="42"/>
        <v>6.1477229435674251E-3</v>
      </c>
      <c r="R173" s="33">
        <f t="shared" si="42"/>
        <v>6.1228811118278041E-3</v>
      </c>
      <c r="S173" s="33">
        <f t="shared" si="42"/>
        <v>6.1012644697211772E-3</v>
      </c>
      <c r="T173" s="33">
        <f t="shared" si="42"/>
        <v>6.0805553726011449E-3</v>
      </c>
      <c r="U173" s="33">
        <f t="shared" si="42"/>
        <v>6.0633416161266331E-3</v>
      </c>
      <c r="V173" s="33">
        <f t="shared" si="42"/>
        <v>6.0466408669138053E-3</v>
      </c>
      <c r="W173" s="33">
        <f t="shared" si="42"/>
        <v>6.0312908638047004E-3</v>
      </c>
      <c r="X173" s="33">
        <f t="shared" si="42"/>
        <v>6.0176927298995833E-3</v>
      </c>
      <c r="Y173" s="33">
        <f t="shared" si="42"/>
        <v>5.0096101860341779E-3</v>
      </c>
      <c r="Z173" s="33">
        <f t="shared" si="42"/>
        <v>4.0067871976448245E-3</v>
      </c>
      <c r="AA173" s="33">
        <f t="shared" si="42"/>
        <v>4.2530585573452157E-3</v>
      </c>
      <c r="AB173" s="33">
        <f t="shared" si="42"/>
        <v>4.5006115154554742E-3</v>
      </c>
      <c r="AC173" s="33">
        <f t="shared" si="42"/>
        <v>3.6360272006076798E-3</v>
      </c>
      <c r="AD173" s="33">
        <f t="shared" si="42"/>
        <v>2.9565843051583851E-3</v>
      </c>
      <c r="AE173" s="33">
        <f t="shared" si="42"/>
        <v>2.2788942176195101E-3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0</v>
      </c>
      <c r="Z174" s="33">
        <f t="shared" si="43"/>
        <v>0</v>
      </c>
      <c r="AA174" s="33">
        <f t="shared" si="43"/>
        <v>0</v>
      </c>
      <c r="AB174" s="33">
        <f t="shared" si="43"/>
        <v>0</v>
      </c>
      <c r="AC174" s="33">
        <f t="shared" si="43"/>
        <v>0</v>
      </c>
      <c r="AD174" s="33">
        <f t="shared" si="43"/>
        <v>0</v>
      </c>
      <c r="AE174" s="33">
        <f t="shared" si="43"/>
        <v>0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0</v>
      </c>
      <c r="Z175" s="94">
        <f>+'CO2'!Z175+'abs CO2'!Z175+'CH4'!Z175*PCG!$C$5+N2O!Z175*PCG!$C$6+HFC!Z175+PFC!Z175+'SF6'!Z175</f>
        <v>0</v>
      </c>
      <c r="AA175" s="94">
        <f>+'CO2'!AA175+'abs CO2'!AA175+'CH4'!AA175*PCG!$C$5+N2O!AA175*PCG!$C$6+HFC!AA175+PFC!AA175+'SF6'!AA175</f>
        <v>0</v>
      </c>
      <c r="AB175" s="94">
        <f>+'CO2'!AB175+'abs CO2'!AB175+'CH4'!AB175*PCG!$C$5+N2O!AB175*PCG!$C$6+HFC!AB175+PFC!AB175+'SF6'!AB175</f>
        <v>0</v>
      </c>
      <c r="AC175" s="94">
        <f>+'CO2'!AC175+'abs CO2'!AC175+'CH4'!AC175*PCG!$C$5+N2O!AC175*PCG!$C$6+HFC!AC175+PFC!AC175+'SF6'!AC175</f>
        <v>0</v>
      </c>
      <c r="AD175" s="94">
        <f>+'CO2'!AD175+'abs CO2'!AD175+'CH4'!AD175*PCG!$C$5+N2O!AD175*PCG!$C$6+HFC!AD175+PFC!AD175+'SF6'!AD175</f>
        <v>0</v>
      </c>
      <c r="AE175" s="94">
        <f>+'CO2'!AE175+'abs CO2'!AE175+'CH4'!AE175*PCG!$C$5+N2O!AE175*PCG!$C$6+HFC!AE175+PFC!AE175+'SF6'!AE175</f>
        <v>0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0</v>
      </c>
      <c r="Z176" s="94">
        <f>+'CO2'!Z176+'abs CO2'!Z176+'CH4'!Z176*PCG!$C$5+N2O!Z176*PCG!$C$6+HFC!Z176+PFC!Z176+'SF6'!Z176</f>
        <v>0</v>
      </c>
      <c r="AA176" s="94">
        <f>+'CO2'!AA176+'abs CO2'!AA176+'CH4'!AA176*PCG!$C$5+N2O!AA176*PCG!$C$6+HFC!AA176+PFC!AA176+'SF6'!AA176</f>
        <v>0</v>
      </c>
      <c r="AB176" s="94">
        <f>+'CO2'!AB176+'abs CO2'!AB176+'CH4'!AB176*PCG!$C$5+N2O!AB176*PCG!$C$6+HFC!AB176+PFC!AB176+'SF6'!AB176</f>
        <v>0</v>
      </c>
      <c r="AC176" s="94">
        <f>+'CO2'!AC176+'abs CO2'!AC176+'CH4'!AC176*PCG!$C$5+N2O!AC176*PCG!$C$6+HFC!AC176+PFC!AC176+'SF6'!AC176</f>
        <v>0</v>
      </c>
      <c r="AD176" s="94">
        <f>+'CO2'!AD176+'abs CO2'!AD176+'CH4'!AD176*PCG!$C$5+N2O!AD176*PCG!$C$6+HFC!AD176+PFC!AD176+'SF6'!AD176</f>
        <v>0</v>
      </c>
      <c r="AE176" s="94">
        <f>+'CO2'!AE176+'abs CO2'!AE176+'CH4'!AE176*PCG!$C$5+N2O!AE176*PCG!$C$6+HFC!AE176+PFC!AE176+'SF6'!AE176</f>
        <v>0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</v>
      </c>
      <c r="AB177" s="94">
        <f>+'CO2'!AB177+'abs CO2'!AB177+'CH4'!AB177*PCG!$C$5+N2O!AB177*PCG!$C$6+HFC!AB177+PFC!AB177+'SF6'!AB177</f>
        <v>0</v>
      </c>
      <c r="AC177" s="94">
        <f>+'CO2'!AC177+'abs CO2'!AC177+'CH4'!AC177*PCG!$C$5+N2O!AC177*PCG!$C$6+HFC!AC177+PFC!AC177+'SF6'!AC177</f>
        <v>0</v>
      </c>
      <c r="AD177" s="94">
        <f>+'CO2'!AD177+'abs CO2'!AD177+'CH4'!AD177*PCG!$C$5+N2O!AD177*PCG!$C$6+HFC!AD177+PFC!AD177+'SF6'!AD177</f>
        <v>0</v>
      </c>
      <c r="AE177" s="94">
        <f>+'CO2'!AE177+'abs CO2'!AE177+'CH4'!AE177*PCG!$C$5+N2O!AE177*PCG!$C$6+HFC!AE177+PFC!AE177+'SF6'!AE177</f>
        <v>0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6.207364950055915E-3</v>
      </c>
      <c r="D182" s="33">
        <f t="shared" ref="D182:AE182" si="45">+D183+D184+D185</f>
        <v>6.2073649500559158E-3</v>
      </c>
      <c r="E182" s="33">
        <f t="shared" si="45"/>
        <v>6.207364950055915E-3</v>
      </c>
      <c r="F182" s="33">
        <f t="shared" si="45"/>
        <v>6.2073649500559132E-3</v>
      </c>
      <c r="G182" s="33">
        <f t="shared" si="45"/>
        <v>6.2073649500559141E-3</v>
      </c>
      <c r="H182" s="33">
        <f t="shared" si="45"/>
        <v>6.2073649500559132E-3</v>
      </c>
      <c r="I182" s="33">
        <f t="shared" si="45"/>
        <v>6.2073649500559132E-3</v>
      </c>
      <c r="J182" s="33">
        <f t="shared" si="45"/>
        <v>6.2073649500559124E-3</v>
      </c>
      <c r="K182" s="33">
        <f t="shared" si="45"/>
        <v>6.2073649500559132E-3</v>
      </c>
      <c r="L182" s="33">
        <f t="shared" si="45"/>
        <v>6.2073649500559132E-3</v>
      </c>
      <c r="M182" s="33">
        <f t="shared" si="45"/>
        <v>6.2073649500559132E-3</v>
      </c>
      <c r="N182" s="33">
        <f t="shared" si="45"/>
        <v>6.2073649500559132E-3</v>
      </c>
      <c r="O182" s="33">
        <f t="shared" si="45"/>
        <v>6.2073649500559132E-3</v>
      </c>
      <c r="P182" s="33">
        <f t="shared" si="45"/>
        <v>6.1769277084242529E-3</v>
      </c>
      <c r="Q182" s="33">
        <f t="shared" si="45"/>
        <v>6.1477229435674251E-3</v>
      </c>
      <c r="R182" s="33">
        <f t="shared" si="45"/>
        <v>6.1228811118278041E-3</v>
      </c>
      <c r="S182" s="33">
        <f t="shared" si="45"/>
        <v>6.1012644697211772E-3</v>
      </c>
      <c r="T182" s="33">
        <f t="shared" si="45"/>
        <v>6.0805553726011449E-3</v>
      </c>
      <c r="U182" s="33">
        <f t="shared" si="45"/>
        <v>6.0633416161266331E-3</v>
      </c>
      <c r="V182" s="33">
        <f t="shared" si="45"/>
        <v>6.0466408669138053E-3</v>
      </c>
      <c r="W182" s="33">
        <f t="shared" si="45"/>
        <v>6.0312908638047004E-3</v>
      </c>
      <c r="X182" s="33">
        <f t="shared" si="45"/>
        <v>6.0176927298995833E-3</v>
      </c>
      <c r="Y182" s="33">
        <f t="shared" si="45"/>
        <v>5.0096101860341779E-3</v>
      </c>
      <c r="Z182" s="33">
        <f t="shared" si="45"/>
        <v>4.0067871976448245E-3</v>
      </c>
      <c r="AA182" s="33">
        <f t="shared" si="45"/>
        <v>4.2530585573452157E-3</v>
      </c>
      <c r="AB182" s="33">
        <f t="shared" si="45"/>
        <v>4.5006115154554742E-3</v>
      </c>
      <c r="AC182" s="33">
        <f t="shared" si="45"/>
        <v>3.6360272006076798E-3</v>
      </c>
      <c r="AD182" s="33">
        <f t="shared" si="45"/>
        <v>2.9565843051583851E-3</v>
      </c>
      <c r="AE182" s="33">
        <f t="shared" si="45"/>
        <v>2.2788942176195101E-3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6.207364950055915E-3</v>
      </c>
      <c r="D183" s="94">
        <f>+'CO2'!D183+'abs CO2'!D183+'CH4'!D183*PCG!$C$5+N2O!D183*PCG!$C$6+HFC!D183+PFC!D183+'SF6'!D183</f>
        <v>6.2073649500559158E-3</v>
      </c>
      <c r="E183" s="94">
        <f>+'CO2'!E183+'abs CO2'!E183+'CH4'!E183*PCG!$C$5+N2O!E183*PCG!$C$6+HFC!E183+PFC!E183+'SF6'!E183</f>
        <v>6.207364950055915E-3</v>
      </c>
      <c r="F183" s="94">
        <f>+'CO2'!F183+'abs CO2'!F183+'CH4'!F183*PCG!$C$5+N2O!F183*PCG!$C$6+HFC!F183+PFC!F183+'SF6'!F183</f>
        <v>6.2073649500559132E-3</v>
      </c>
      <c r="G183" s="94">
        <f>+'CO2'!G183+'abs CO2'!G183+'CH4'!G183*PCG!$C$5+N2O!G183*PCG!$C$6+HFC!G183+PFC!G183+'SF6'!G183</f>
        <v>6.2073649500559141E-3</v>
      </c>
      <c r="H183" s="94">
        <f>+'CO2'!H183+'abs CO2'!H183+'CH4'!H183*PCG!$C$5+N2O!H183*PCG!$C$6+HFC!H183+PFC!H183+'SF6'!H183</f>
        <v>6.2073649500559132E-3</v>
      </c>
      <c r="I183" s="94">
        <f>+'CO2'!I183+'abs CO2'!I183+'CH4'!I183*PCG!$C$5+N2O!I183*PCG!$C$6+HFC!I183+PFC!I183+'SF6'!I183</f>
        <v>6.2073649500559132E-3</v>
      </c>
      <c r="J183" s="94">
        <f>+'CO2'!J183+'abs CO2'!J183+'CH4'!J183*PCG!$C$5+N2O!J183*PCG!$C$6+HFC!J183+PFC!J183+'SF6'!J183</f>
        <v>6.2073649500559124E-3</v>
      </c>
      <c r="K183" s="94">
        <f>+'CO2'!K183+'abs CO2'!K183+'CH4'!K183*PCG!$C$5+N2O!K183*PCG!$C$6+HFC!K183+PFC!K183+'SF6'!K183</f>
        <v>6.2073649500559132E-3</v>
      </c>
      <c r="L183" s="94">
        <f>+'CO2'!L183+'abs CO2'!L183+'CH4'!L183*PCG!$C$5+N2O!L183*PCG!$C$6+HFC!L183+PFC!L183+'SF6'!L183</f>
        <v>6.2073649500559132E-3</v>
      </c>
      <c r="M183" s="94">
        <f>+'CO2'!M183+'abs CO2'!M183+'CH4'!M183*PCG!$C$5+N2O!M183*PCG!$C$6+HFC!M183+PFC!M183+'SF6'!M183</f>
        <v>6.2073649500559132E-3</v>
      </c>
      <c r="N183" s="94">
        <f>+'CO2'!N183+'abs CO2'!N183+'CH4'!N183*PCG!$C$5+N2O!N183*PCG!$C$6+HFC!N183+PFC!N183+'SF6'!N183</f>
        <v>6.2073649500559132E-3</v>
      </c>
      <c r="O183" s="94">
        <f>+'CO2'!O183+'abs CO2'!O183+'CH4'!O183*PCG!$C$5+N2O!O183*PCG!$C$6+HFC!O183+PFC!O183+'SF6'!O183</f>
        <v>6.2073649500559132E-3</v>
      </c>
      <c r="P183" s="94">
        <f>+'CO2'!P183+'abs CO2'!P183+'CH4'!P183*PCG!$C$5+N2O!P183*PCG!$C$6+HFC!P183+PFC!P183+'SF6'!P183</f>
        <v>6.1769277084242529E-3</v>
      </c>
      <c r="Q183" s="94">
        <f>+'CO2'!Q183+'abs CO2'!Q183+'CH4'!Q183*PCG!$C$5+N2O!Q183*PCG!$C$6+HFC!Q183+PFC!Q183+'SF6'!Q183</f>
        <v>6.1477229435674251E-3</v>
      </c>
      <c r="R183" s="94">
        <f>+'CO2'!R183+'abs CO2'!R183+'CH4'!R183*PCG!$C$5+N2O!R183*PCG!$C$6+HFC!R183+PFC!R183+'SF6'!R183</f>
        <v>6.1228811118278041E-3</v>
      </c>
      <c r="S183" s="94">
        <f>+'CO2'!S183+'abs CO2'!S183+'CH4'!S183*PCG!$C$5+N2O!S183*PCG!$C$6+HFC!S183+PFC!S183+'SF6'!S183</f>
        <v>6.1012644697211772E-3</v>
      </c>
      <c r="T183" s="94">
        <f>+'CO2'!T183+'abs CO2'!T183+'CH4'!T183*PCG!$C$5+N2O!T183*PCG!$C$6+HFC!T183+PFC!T183+'SF6'!T183</f>
        <v>6.0805553726011449E-3</v>
      </c>
      <c r="U183" s="94">
        <f>+'CO2'!U183+'abs CO2'!U183+'CH4'!U183*PCG!$C$5+N2O!U183*PCG!$C$6+HFC!U183+PFC!U183+'SF6'!U183</f>
        <v>6.0633416161266331E-3</v>
      </c>
      <c r="V183" s="94">
        <f>+'CO2'!V183+'abs CO2'!V183+'CH4'!V183*PCG!$C$5+N2O!V183*PCG!$C$6+HFC!V183+PFC!V183+'SF6'!V183</f>
        <v>6.0466408669138053E-3</v>
      </c>
      <c r="W183" s="94">
        <f>+'CO2'!W183+'abs CO2'!W183+'CH4'!W183*PCG!$C$5+N2O!W183*PCG!$C$6+HFC!W183+PFC!W183+'SF6'!W183</f>
        <v>6.0312908638047004E-3</v>
      </c>
      <c r="X183" s="94">
        <f>+'CO2'!X183+'abs CO2'!X183+'CH4'!X183*PCG!$C$5+N2O!X183*PCG!$C$6+HFC!X183+PFC!X183+'SF6'!X183</f>
        <v>6.0176927298995833E-3</v>
      </c>
      <c r="Y183" s="94">
        <f>+'CO2'!Y183+'abs CO2'!Y183+'CH4'!Y183*PCG!$C$5+N2O!Y183*PCG!$C$6+HFC!Y183+PFC!Y183+'SF6'!Y183</f>
        <v>5.0096101860341779E-3</v>
      </c>
      <c r="Z183" s="94">
        <f>+'CO2'!Z183+'abs CO2'!Z183+'CH4'!Z183*PCG!$C$5+N2O!Z183*PCG!$C$6+HFC!Z183+PFC!Z183+'SF6'!Z183</f>
        <v>4.0067871976448245E-3</v>
      </c>
      <c r="AA183" s="94">
        <f>+'CO2'!AA183+'abs CO2'!AA183+'CH4'!AA183*PCG!$C$5+N2O!AA183*PCG!$C$6+HFC!AA183+PFC!AA183+'SF6'!AA183</f>
        <v>4.2530585573452157E-3</v>
      </c>
      <c r="AB183" s="94">
        <f>+'CO2'!AB183+'abs CO2'!AB183+'CH4'!AB183*PCG!$C$5+N2O!AB183*PCG!$C$6+HFC!AB183+PFC!AB183+'SF6'!AB183</f>
        <v>4.5006115154554742E-3</v>
      </c>
      <c r="AC183" s="94">
        <f>+'CO2'!AC183+'abs CO2'!AC183+'CH4'!AC183*PCG!$C$5+N2O!AC183*PCG!$C$6+HFC!AC183+PFC!AC183+'SF6'!AC183</f>
        <v>3.6360272006076798E-3</v>
      </c>
      <c r="AD183" s="94">
        <f>+'CO2'!AD183+'abs CO2'!AD183+'CH4'!AD183*PCG!$C$5+N2O!AD183*PCG!$C$6+HFC!AD183+PFC!AD183+'SF6'!AD183</f>
        <v>2.9565843051583851E-3</v>
      </c>
      <c r="AE183" s="94">
        <f>+'CO2'!AE183+'abs CO2'!AE183+'CH4'!AE183*PCG!$C$5+N2O!AE183*PCG!$C$6+HFC!AE183+PFC!AE183+'SF6'!AE183</f>
        <v>2.2788942176195101E-3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643.03266936223179</v>
      </c>
      <c r="D191" s="32">
        <f t="shared" si="47"/>
        <v>636.80098575439308</v>
      </c>
      <c r="E191" s="32">
        <f t="shared" si="47"/>
        <v>639.16381610614928</v>
      </c>
      <c r="F191" s="32">
        <f t="shared" si="47"/>
        <v>650.23163733109641</v>
      </c>
      <c r="G191" s="32">
        <f t="shared" si="47"/>
        <v>657.40255838057021</v>
      </c>
      <c r="H191" s="32">
        <f t="shared" si="47"/>
        <v>651.67209607623693</v>
      </c>
      <c r="I191" s="32">
        <f t="shared" si="47"/>
        <v>601.24582600722067</v>
      </c>
      <c r="J191" s="32">
        <f t="shared" si="47"/>
        <v>610.81190500477544</v>
      </c>
      <c r="K191" s="32">
        <f t="shared" si="47"/>
        <v>614.80201159319404</v>
      </c>
      <c r="L191" s="32">
        <f t="shared" si="47"/>
        <v>619.43846433822227</v>
      </c>
      <c r="M191" s="32">
        <f t="shared" si="47"/>
        <v>622.7495284884518</v>
      </c>
      <c r="N191" s="32">
        <f t="shared" si="47"/>
        <v>626.6498438649536</v>
      </c>
      <c r="O191" s="32">
        <f t="shared" si="47"/>
        <v>631.2618281480236</v>
      </c>
      <c r="P191" s="32">
        <f t="shared" si="47"/>
        <v>634.5428057151139</v>
      </c>
      <c r="Q191" s="32">
        <f t="shared" si="47"/>
        <v>639.95762267145778</v>
      </c>
      <c r="R191" s="32">
        <f t="shared" si="47"/>
        <v>642.90845364313225</v>
      </c>
      <c r="S191" s="32">
        <f t="shared" si="47"/>
        <v>647.37340603994915</v>
      </c>
      <c r="T191" s="32">
        <f t="shared" si="47"/>
        <v>652.14541971969936</v>
      </c>
      <c r="U191" s="32">
        <f t="shared" si="47"/>
        <v>633.78062335412358</v>
      </c>
      <c r="V191" s="32">
        <f t="shared" si="47"/>
        <v>614.80726321015777</v>
      </c>
      <c r="W191" s="32">
        <f t="shared" si="47"/>
        <v>596.04427459148997</v>
      </c>
      <c r="X191" s="32">
        <f t="shared" si="47"/>
        <v>576.10009185704587</v>
      </c>
      <c r="Y191" s="32">
        <f t="shared" si="47"/>
        <v>549.60104095099518</v>
      </c>
      <c r="Z191" s="32">
        <f t="shared" si="47"/>
        <v>524.2960536443702</v>
      </c>
      <c r="AA191" s="32">
        <f t="shared" si="47"/>
        <v>525.23235255194288</v>
      </c>
      <c r="AB191" s="32">
        <f t="shared" si="47"/>
        <v>526.33878860096638</v>
      </c>
      <c r="AC191" s="32">
        <f t="shared" si="47"/>
        <v>497.55666318907578</v>
      </c>
      <c r="AD191" s="32">
        <f t="shared" si="47"/>
        <v>469.22121635843757</v>
      </c>
      <c r="AE191" s="32">
        <f t="shared" si="47"/>
        <v>440.92749101685877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466.23984992637406</v>
      </c>
      <c r="D192" s="33">
        <f t="shared" si="48"/>
        <v>461.66639779794156</v>
      </c>
      <c r="E192" s="33">
        <f t="shared" si="48"/>
        <v>462.28872381078924</v>
      </c>
      <c r="F192" s="33">
        <f t="shared" si="48"/>
        <v>470.1590213888939</v>
      </c>
      <c r="G192" s="33">
        <f t="shared" si="48"/>
        <v>475.17471207949092</v>
      </c>
      <c r="H192" s="33">
        <f t="shared" si="48"/>
        <v>470.14835829631681</v>
      </c>
      <c r="I192" s="33">
        <f t="shared" si="48"/>
        <v>429.81392341630061</v>
      </c>
      <c r="J192" s="33">
        <f t="shared" si="48"/>
        <v>434.06413446931492</v>
      </c>
      <c r="K192" s="33">
        <f t="shared" si="48"/>
        <v>437.81104472162701</v>
      </c>
      <c r="L192" s="33">
        <f t="shared" si="48"/>
        <v>441.55800857991215</v>
      </c>
      <c r="M192" s="33">
        <f t="shared" si="48"/>
        <v>445.29499180260848</v>
      </c>
      <c r="N192" s="33">
        <f t="shared" si="48"/>
        <v>449.06529850127225</v>
      </c>
      <c r="O192" s="33">
        <f t="shared" si="48"/>
        <v>452.80933835046812</v>
      </c>
      <c r="P192" s="33">
        <f t="shared" si="48"/>
        <v>456.54026096016867</v>
      </c>
      <c r="Q192" s="33">
        <f t="shared" si="48"/>
        <v>460.2923335403346</v>
      </c>
      <c r="R192" s="33">
        <f t="shared" si="48"/>
        <v>464.04411653164641</v>
      </c>
      <c r="S192" s="33">
        <f t="shared" si="48"/>
        <v>467.80404561871399</v>
      </c>
      <c r="T192" s="33">
        <f t="shared" si="48"/>
        <v>471.55310908037137</v>
      </c>
      <c r="U192" s="33">
        <f t="shared" si="48"/>
        <v>459.7286682803707</v>
      </c>
      <c r="V192" s="33">
        <f t="shared" si="48"/>
        <v>447.90255749378554</v>
      </c>
      <c r="W192" s="33">
        <f t="shared" si="48"/>
        <v>436.18069385505959</v>
      </c>
      <c r="X192" s="33">
        <f t="shared" si="48"/>
        <v>422.68183733411723</v>
      </c>
      <c r="Y192" s="33">
        <f t="shared" si="48"/>
        <v>398.85322211519758</v>
      </c>
      <c r="Z192" s="33">
        <f t="shared" si="48"/>
        <v>374.89866620910237</v>
      </c>
      <c r="AA192" s="33">
        <f t="shared" si="48"/>
        <v>380.12551376730653</v>
      </c>
      <c r="AB192" s="33">
        <f t="shared" si="48"/>
        <v>385.49647158488989</v>
      </c>
      <c r="AC192" s="33">
        <f t="shared" si="48"/>
        <v>360.58102440325519</v>
      </c>
      <c r="AD192" s="33">
        <f t="shared" si="48"/>
        <v>335.65510234755772</v>
      </c>
      <c r="AE192" s="33">
        <f t="shared" si="48"/>
        <v>310.73211241258565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150.47752772487573</v>
      </c>
      <c r="D193" s="33">
        <f t="shared" si="49"/>
        <v>153.25645325599777</v>
      </c>
      <c r="E193" s="33">
        <f t="shared" si="49"/>
        <v>157.8439066903434</v>
      </c>
      <c r="F193" s="33">
        <f t="shared" si="49"/>
        <v>164.33984222776556</v>
      </c>
      <c r="G193" s="33">
        <f t="shared" si="49"/>
        <v>170.71238638675436</v>
      </c>
      <c r="H193" s="33">
        <f t="shared" si="49"/>
        <v>172.96574357456132</v>
      </c>
      <c r="I193" s="33">
        <f t="shared" si="49"/>
        <v>176.61234499303328</v>
      </c>
      <c r="J193" s="33">
        <f t="shared" si="49"/>
        <v>187.89072196931491</v>
      </c>
      <c r="K193" s="33">
        <f t="shared" si="49"/>
        <v>188.18254399543017</v>
      </c>
      <c r="L193" s="33">
        <f t="shared" si="49"/>
        <v>188.47214602962089</v>
      </c>
      <c r="M193" s="33">
        <f t="shared" si="49"/>
        <v>188.76085822578901</v>
      </c>
      <c r="N193" s="33">
        <f t="shared" si="49"/>
        <v>189.06098030497674</v>
      </c>
      <c r="O193" s="33">
        <f t="shared" si="49"/>
        <v>189.35025115498698</v>
      </c>
      <c r="P193" s="33">
        <f t="shared" si="49"/>
        <v>189.63724403058433</v>
      </c>
      <c r="Q193" s="33">
        <f t="shared" si="49"/>
        <v>189.93824492523848</v>
      </c>
      <c r="R193" s="33">
        <f t="shared" si="49"/>
        <v>190.23686744741872</v>
      </c>
      <c r="S193" s="33">
        <f t="shared" si="49"/>
        <v>190.54364330593387</v>
      </c>
      <c r="T193" s="33">
        <f t="shared" si="49"/>
        <v>190.84640908037136</v>
      </c>
      <c r="U193" s="33">
        <f t="shared" si="49"/>
        <v>185.8431721300652</v>
      </c>
      <c r="V193" s="33">
        <f t="shared" si="49"/>
        <v>180.83832772865057</v>
      </c>
      <c r="W193" s="33">
        <f t="shared" si="49"/>
        <v>175.93586230382311</v>
      </c>
      <c r="X193" s="33">
        <f t="shared" si="49"/>
        <v>171.06253663343597</v>
      </c>
      <c r="Y193" s="33">
        <f t="shared" si="49"/>
        <v>155.8552341920506</v>
      </c>
      <c r="Z193" s="33">
        <f t="shared" si="49"/>
        <v>140.53500198962502</v>
      </c>
      <c r="AA193" s="33">
        <f t="shared" si="49"/>
        <v>157.51007253969422</v>
      </c>
      <c r="AB193" s="33">
        <f t="shared" si="49"/>
        <v>174.62270410838866</v>
      </c>
      <c r="AC193" s="33">
        <f t="shared" si="49"/>
        <v>154.62984424891877</v>
      </c>
      <c r="AD193" s="33">
        <f t="shared" si="49"/>
        <v>134.62804465862081</v>
      </c>
      <c r="AE193" s="33">
        <f t="shared" si="49"/>
        <v>114.62624506832289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0</v>
      </c>
      <c r="D194" s="94">
        <f>+'CO2'!D194+'abs CO2'!D194+'CH4'!D194*PCG!$C$5+N2O!D194*PCG!$C$6+HFC!D194+PFC!D194+'SF6'!D194</f>
        <v>0</v>
      </c>
      <c r="E194" s="94">
        <f>+'CO2'!E194+'abs CO2'!E194+'CH4'!E194*PCG!$C$5+N2O!E194*PCG!$C$6+HFC!E194+PFC!E194+'SF6'!E194</f>
        <v>0</v>
      </c>
      <c r="F194" s="94">
        <f>+'CO2'!F194+'abs CO2'!F194+'CH4'!F194*PCG!$C$5+N2O!F194*PCG!$C$6+HFC!F194+PFC!F194+'SF6'!F194</f>
        <v>0</v>
      </c>
      <c r="G194" s="94">
        <f>+'CO2'!G194+'abs CO2'!G194+'CH4'!G194*PCG!$C$5+N2O!G194*PCG!$C$6+HFC!G194+PFC!G194+'SF6'!G194</f>
        <v>0</v>
      </c>
      <c r="H194" s="94">
        <f>+'CO2'!H194+'abs CO2'!H194+'CH4'!H194*PCG!$C$5+N2O!H194*PCG!$C$6+HFC!H194+PFC!H194+'SF6'!H194</f>
        <v>0</v>
      </c>
      <c r="I194" s="94">
        <f>+'CO2'!I194+'abs CO2'!I194+'CH4'!I194*PCG!$C$5+N2O!I194*PCG!$C$6+HFC!I194+PFC!I194+'SF6'!I194</f>
        <v>0</v>
      </c>
      <c r="J194" s="94">
        <f>+'CO2'!J194+'abs CO2'!J194+'CH4'!J194*PCG!$C$5+N2O!J194*PCG!$C$6+HFC!J194+PFC!J194+'SF6'!J194</f>
        <v>0</v>
      </c>
      <c r="K194" s="94">
        <f>+'CO2'!K194+'abs CO2'!K194+'CH4'!K194*PCG!$C$5+N2O!K194*PCG!$C$6+HFC!K194+PFC!K194+'SF6'!K194</f>
        <v>0.10169877241296402</v>
      </c>
      <c r="L194" s="94">
        <f>+'CO2'!L194+'abs CO2'!L194+'CH4'!L194*PCG!$C$5+N2O!L194*PCG!$C$6+HFC!L194+PFC!L194+'SF6'!L194</f>
        <v>0.20167288381483131</v>
      </c>
      <c r="M194" s="94">
        <f>+'CO2'!M194+'abs CO2'!M194+'CH4'!M194*PCG!$C$5+N2O!M194*PCG!$C$6+HFC!M194+PFC!M194+'SF6'!M194</f>
        <v>0.30128384571773442</v>
      </c>
      <c r="N194" s="94">
        <f>+'CO2'!N194+'abs CO2'!N194+'CH4'!N194*PCG!$C$5+N2O!N194*PCG!$C$6+HFC!N194+PFC!N194+'SF6'!N194</f>
        <v>0.4128621643848423</v>
      </c>
      <c r="O194" s="94">
        <f>+'CO2'!O194+'abs CO2'!O194+'CH4'!O194*PCG!$C$5+N2O!O194*PCG!$C$6+HFC!O194+PFC!O194+'SF6'!O194</f>
        <v>0.51417696075533792</v>
      </c>
      <c r="P194" s="94">
        <f>+'CO2'!P194+'abs CO2'!P194+'CH4'!P194*PCG!$C$5+N2O!P194*PCG!$C$6+HFC!P194+PFC!P194+'SF6'!P194</f>
        <v>0.6138311898315556</v>
      </c>
      <c r="Q194" s="94">
        <f>+'CO2'!Q194+'abs CO2'!Q194+'CH4'!Q194*PCG!$C$5+N2O!Q194*PCG!$C$6+HFC!Q194+PFC!Q194+'SF6'!Q194</f>
        <v>0.72814003057573773</v>
      </c>
      <c r="R194" s="94">
        <f>+'CO2'!R194+'abs CO2'!R194+'CH4'!R194*PCG!$C$5+N2O!R194*PCG!$C$6+HFC!R194+PFC!R194+'SF6'!R194</f>
        <v>0.84074577939738659</v>
      </c>
      <c r="S194" s="94">
        <f>+'CO2'!S194+'abs CO2'!S194+'CH4'!S194*PCG!$C$5+N2O!S194*PCG!$C$6+HFC!S194+PFC!S194+'SF6'!S194</f>
        <v>0.96220835179900932</v>
      </c>
      <c r="T194" s="94">
        <f>+'CO2'!T194+'abs CO2'!T194+'CH4'!T194*PCG!$C$5+N2O!T194*PCG!$C$6+HFC!T194+PFC!T194+'SF6'!T194</f>
        <v>1.0803920682901746</v>
      </c>
      <c r="U194" s="94">
        <f>+'CO2'!U194+'abs CO2'!U194+'CH4'!U194*PCG!$C$5+N2O!U194*PCG!$C$6+HFC!U194+PFC!U194+'SF6'!U194</f>
        <v>1.0775601007205997</v>
      </c>
      <c r="V194" s="94">
        <f>+'CO2'!V194+'abs CO2'!V194+'CH4'!V194*PCG!$C$5+N2O!V194*PCG!$C$6+HFC!V194+PFC!V194+'SF6'!V194</f>
        <v>1.0299333392758125</v>
      </c>
      <c r="W194" s="94">
        <f>+'CO2'!W194+'abs CO2'!W194+'CH4'!W194*PCG!$C$5+N2O!W194*PCG!$C$6+HFC!W194+PFC!W194+'SF6'!W194</f>
        <v>1.0416494341598843</v>
      </c>
      <c r="X194" s="94">
        <f>+'CO2'!X194+'abs CO2'!X194+'CH4'!X194*PCG!$C$5+N2O!X194*PCG!$C$6+HFC!X194+PFC!X194+'SF6'!X194</f>
        <v>1.0396186616305656</v>
      </c>
      <c r="Y194" s="94">
        <f>+'CO2'!Y194+'abs CO2'!Y194+'CH4'!Y194*PCG!$C$5+N2O!Y194*PCG!$C$6+HFC!Y194+PFC!Y194+'SF6'!Y194</f>
        <v>0.97544200966877481</v>
      </c>
      <c r="Z194" s="94">
        <f>+'CO2'!Z194+'abs CO2'!Z194+'CH4'!Z194*PCG!$C$5+N2O!Z194*PCG!$C$6+HFC!Z194+PFC!Z194+'SF6'!Z194</f>
        <v>0.91931499793848259</v>
      </c>
      <c r="AA194" s="94">
        <f>+'CO2'!AA194+'abs CO2'!AA194+'CH4'!AA194*PCG!$C$5+N2O!AA194*PCG!$C$6+HFC!AA194+PFC!AA194+'SF6'!AA194</f>
        <v>0.94376103414508072</v>
      </c>
      <c r="AB194" s="94">
        <f>+'CO2'!AB194+'abs CO2'!AB194+'CH4'!AB194*PCG!$C$5+N2O!AB194*PCG!$C$6+HFC!AB194+PFC!AB194+'SF6'!AB194</f>
        <v>0.95506800667865288</v>
      </c>
      <c r="AC194" s="94">
        <f>+'CO2'!AC194+'abs CO2'!AC194+'CH4'!AC194*PCG!$C$5+N2O!AC194*PCG!$C$6+HFC!AC194+PFC!AC194+'SF6'!AC194</f>
        <v>0.8735687817886526</v>
      </c>
      <c r="AD194" s="94">
        <f>+'CO2'!AD194+'abs CO2'!AD194+'CH4'!AD194*PCG!$C$5+N2O!AD194*PCG!$C$6+HFC!AD194+PFC!AD194+'SF6'!AD194</f>
        <v>0.79873521766007061</v>
      </c>
      <c r="AE194" s="94">
        <f>+'CO2'!AE194+'abs CO2'!AE194+'CH4'!AE194*PCG!$C$5+N2O!AE194*PCG!$C$6+HFC!AE194+PFC!AE194+'SF6'!AE194</f>
        <v>0.72390165353148861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150.47752772487573</v>
      </c>
      <c r="D195" s="33">
        <f t="shared" si="50"/>
        <v>153.25645325599777</v>
      </c>
      <c r="E195" s="33">
        <f t="shared" si="50"/>
        <v>157.8439066903434</v>
      </c>
      <c r="F195" s="33">
        <f t="shared" si="50"/>
        <v>164.33984222776556</v>
      </c>
      <c r="G195" s="33">
        <f t="shared" si="50"/>
        <v>170.71238638675436</v>
      </c>
      <c r="H195" s="33">
        <f t="shared" si="50"/>
        <v>172.96574357456132</v>
      </c>
      <c r="I195" s="33">
        <f t="shared" si="50"/>
        <v>176.61234499303328</v>
      </c>
      <c r="J195" s="33">
        <f t="shared" si="50"/>
        <v>187.89072196931491</v>
      </c>
      <c r="K195" s="33">
        <f t="shared" si="50"/>
        <v>188.08084522301721</v>
      </c>
      <c r="L195" s="33">
        <f t="shared" si="50"/>
        <v>188.27047314580605</v>
      </c>
      <c r="M195" s="33">
        <f t="shared" si="50"/>
        <v>188.45957438007127</v>
      </c>
      <c r="N195" s="33">
        <f t="shared" si="50"/>
        <v>188.64811814059189</v>
      </c>
      <c r="O195" s="33">
        <f t="shared" si="50"/>
        <v>188.83607419423163</v>
      </c>
      <c r="P195" s="33">
        <f t="shared" si="50"/>
        <v>189.02341284075277</v>
      </c>
      <c r="Q195" s="33">
        <f t="shared" si="50"/>
        <v>189.21010489466275</v>
      </c>
      <c r="R195" s="33">
        <f t="shared" si="50"/>
        <v>189.39612166802132</v>
      </c>
      <c r="S195" s="33">
        <f t="shared" si="50"/>
        <v>189.58143495413486</v>
      </c>
      <c r="T195" s="33">
        <f t="shared" si="50"/>
        <v>189.76601701208119</v>
      </c>
      <c r="U195" s="33">
        <f t="shared" si="50"/>
        <v>184.7656120293446</v>
      </c>
      <c r="V195" s="33">
        <f t="shared" si="50"/>
        <v>179.80839438937477</v>
      </c>
      <c r="W195" s="33">
        <f t="shared" si="50"/>
        <v>174.89421286966322</v>
      </c>
      <c r="X195" s="33">
        <f t="shared" si="50"/>
        <v>170.02291797180541</v>
      </c>
      <c r="Y195" s="33">
        <f t="shared" si="50"/>
        <v>154.87979218238183</v>
      </c>
      <c r="Z195" s="33">
        <f t="shared" si="50"/>
        <v>139.61568699168654</v>
      </c>
      <c r="AA195" s="33">
        <f t="shared" si="50"/>
        <v>156.56631150554915</v>
      </c>
      <c r="AB195" s="33">
        <f t="shared" si="50"/>
        <v>173.66763610171</v>
      </c>
      <c r="AC195" s="33">
        <f t="shared" si="50"/>
        <v>153.75627546713011</v>
      </c>
      <c r="AD195" s="33">
        <f t="shared" si="50"/>
        <v>133.82930944096074</v>
      </c>
      <c r="AE195" s="33">
        <f t="shared" si="50"/>
        <v>113.9023434147914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77.660546827426799</v>
      </c>
      <c r="D196" s="94">
        <f>+'CO2'!D196+'abs CO2'!D196+'CH4'!D196*PCG!$C$5+N2O!D196*PCG!$C$6+HFC!D196+PFC!D196+'SF6'!D196</f>
        <v>77.753326624173781</v>
      </c>
      <c r="E196" s="94">
        <f>+'CO2'!E196+'abs CO2'!E196+'CH4'!E196*PCG!$C$5+N2O!E196*PCG!$C$6+HFC!E196+PFC!E196+'SF6'!E196</f>
        <v>80.889053422056818</v>
      </c>
      <c r="F196" s="94">
        <f>+'CO2'!F196+'abs CO2'!F196+'CH4'!F196*PCG!$C$5+N2O!F196*PCG!$C$6+HFC!F196+PFC!F196+'SF6'!F196</f>
        <v>83.744864861253646</v>
      </c>
      <c r="G196" s="94">
        <f>+'CO2'!G196+'abs CO2'!G196+'CH4'!G196*PCG!$C$5+N2O!G196*PCG!$C$6+HFC!G196+PFC!G196+'SF6'!G196</f>
        <v>86.411484665021035</v>
      </c>
      <c r="H196" s="94">
        <f>+'CO2'!H196+'abs CO2'!H196+'CH4'!H196*PCG!$C$5+N2O!H196*PCG!$C$6+HFC!H196+PFC!H196+'SF6'!H196</f>
        <v>87.753567233217723</v>
      </c>
      <c r="I196" s="94">
        <f>+'CO2'!I196+'abs CO2'!I196+'CH4'!I196*PCG!$C$5+N2O!I196*PCG!$C$6+HFC!I196+PFC!I196+'SF6'!I196</f>
        <v>89.577724197057663</v>
      </c>
      <c r="J196" s="94">
        <f>+'CO2'!J196+'abs CO2'!J196+'CH4'!J196*PCG!$C$5+N2O!J196*PCG!$C$6+HFC!J196+PFC!J196+'SF6'!J196</f>
        <v>97.279401588470421</v>
      </c>
      <c r="K196" s="94">
        <f>+'CO2'!K196+'abs CO2'!K196+'CH4'!K196*PCG!$C$5+N2O!K196*PCG!$C$6+HFC!K196+PFC!K196+'SF6'!K196</f>
        <v>96.883098457746613</v>
      </c>
      <c r="L196" s="94">
        <f>+'CO2'!L196+'abs CO2'!L196+'CH4'!L196*PCG!$C$5+N2O!L196*PCG!$C$6+HFC!L196+PFC!L196+'SF6'!L196</f>
        <v>96.488315981834873</v>
      </c>
      <c r="M196" s="94">
        <f>+'CO2'!M196+'abs CO2'!M196+'CH4'!M196*PCG!$C$5+N2O!M196*PCG!$C$6+HFC!M196+PFC!M196+'SF6'!M196</f>
        <v>96.095038063483486</v>
      </c>
      <c r="N196" s="94">
        <f>+'CO2'!N196+'abs CO2'!N196+'CH4'!N196*PCG!$C$5+N2O!N196*PCG!$C$6+HFC!N196+PFC!N196+'SF6'!N196</f>
        <v>95.703248785585075</v>
      </c>
      <c r="O196" s="94">
        <f>+'CO2'!O196+'abs CO2'!O196+'CH4'!O196*PCG!$C$5+N2O!O196*PCG!$C$6+HFC!O196+PFC!O196+'SF6'!O196</f>
        <v>95.312932408338199</v>
      </c>
      <c r="P196" s="94">
        <f>+'CO2'!P196+'abs CO2'!P196+'CH4'!P196*PCG!$C$5+N2O!P196*PCG!$C$6+HFC!P196+PFC!P196+'SF6'!P196</f>
        <v>94.9240733664586</v>
      </c>
      <c r="Q196" s="94">
        <f>+'CO2'!Q196+'abs CO2'!Q196+'CH4'!Q196*PCG!$C$5+N2O!Q196*PCG!$C$6+HFC!Q196+PFC!Q196+'SF6'!Q196</f>
        <v>94.53665626643641</v>
      </c>
      <c r="R196" s="94">
        <f>+'CO2'!R196+'abs CO2'!R196+'CH4'!R196*PCG!$C$5+N2O!R196*PCG!$C$6+HFC!R196+PFC!R196+'SF6'!R196</f>
        <v>94.150665883841327</v>
      </c>
      <c r="S196" s="94">
        <f>+'CO2'!S196+'abs CO2'!S196+'CH4'!S196*PCG!$C$5+N2O!S196*PCG!$C$6+HFC!S196+PFC!S196+'SF6'!S196</f>
        <v>93.766087160671191</v>
      </c>
      <c r="T196" s="94">
        <f>+'CO2'!T196+'abs CO2'!T196+'CH4'!T196*PCG!$C$5+N2O!T196*PCG!$C$6+HFC!T196+PFC!T196+'SF6'!T196</f>
        <v>93.382905202747182</v>
      </c>
      <c r="U196" s="94">
        <f>+'CO2'!U196+'abs CO2'!U196+'CH4'!U196*PCG!$C$5+N2O!U196*PCG!$C$6+HFC!U196+PFC!U196+'SF6'!U196</f>
        <v>90.959868363111099</v>
      </c>
      <c r="V196" s="94">
        <f>+'CO2'!V196+'abs CO2'!V196+'CH4'!V196*PCG!$C$5+N2O!V196*PCG!$C$6+HFC!V196+PFC!V196+'SF6'!V196</f>
        <v>88.559380304811526</v>
      </c>
      <c r="W196" s="94">
        <f>+'CO2'!W196+'abs CO2'!W196+'CH4'!W196*PCG!$C$5+N2O!W196*PCG!$C$6+HFC!W196+PFC!W196+'SF6'!W196</f>
        <v>86.181267750779398</v>
      </c>
      <c r="X196" s="94">
        <f>+'CO2'!X196+'abs CO2'!X196+'CH4'!X196*PCG!$C$5+N2O!X196*PCG!$C$6+HFC!X196+PFC!X196+'SF6'!X196</f>
        <v>83.825359524804639</v>
      </c>
      <c r="Y196" s="94">
        <f>+'CO2'!Y196+'abs CO2'!Y196+'CH4'!Y196*PCG!$C$5+N2O!Y196*PCG!$C$6+HFC!Y196+PFC!Y196+'SF6'!Y196</f>
        <v>81.090243343553993</v>
      </c>
      <c r="Z196" s="94">
        <f>+'CO2'!Z196+'abs CO2'!Z196+'CH4'!Z196*PCG!$C$5+N2O!Z196*PCG!$C$6+HFC!Z196+PFC!Z196+'SF6'!Z196</f>
        <v>78.381162615810851</v>
      </c>
      <c r="AA196" s="94">
        <f>+'CO2'!AA196+'abs CO2'!AA196+'CH4'!AA196*PCG!$C$5+N2O!AA196*PCG!$C$6+HFC!AA196+PFC!AA196+'SF6'!AA196</f>
        <v>77.974212780026207</v>
      </c>
      <c r="AB196" s="94">
        <f>+'CO2'!AB196+'abs CO2'!AB196+'CH4'!AB196*PCG!$C$5+N2O!AB196*PCG!$C$6+HFC!AB196+PFC!AB196+'SF6'!AB196</f>
        <v>77.569254053537463</v>
      </c>
      <c r="AC196" s="94">
        <f>+'CO2'!AC196+'abs CO2'!AC196+'CH4'!AC196*PCG!$C$5+N2O!AC196*PCG!$C$6+HFC!AC196+PFC!AC196+'SF6'!AC196</f>
        <v>71.077296152914329</v>
      </c>
      <c r="AD196" s="94">
        <f>+'CO2'!AD196+'abs CO2'!AD196+'CH4'!AD196*PCG!$C$5+N2O!AD196*PCG!$C$6+HFC!AD196+PFC!AD196+'SF6'!AD196</f>
        <v>64.988516985629289</v>
      </c>
      <c r="AE196" s="94">
        <f>+'CO2'!AE196+'abs CO2'!AE196+'CH4'!AE196*PCG!$C$5+N2O!AE196*PCG!$C$6+HFC!AE196+PFC!AE196+'SF6'!AE196</f>
        <v>58.899737818344242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23.941269900112605</v>
      </c>
      <c r="D197" s="94">
        <f>+'CO2'!D197+'abs CO2'!D197+'CH4'!D197*PCG!$C$5+N2O!D197*PCG!$C$6+HFC!D197+PFC!D197+'SF6'!D197</f>
        <v>25.292216559768189</v>
      </c>
      <c r="E197" s="94">
        <f>+'CO2'!E197+'abs CO2'!E197+'CH4'!E197*PCG!$C$5+N2O!E197*PCG!$C$6+HFC!E197+PFC!E197+'SF6'!E197</f>
        <v>25.409801429673184</v>
      </c>
      <c r="F197" s="94">
        <f>+'CO2'!F197+'abs CO2'!F197+'CH4'!F197*PCG!$C$5+N2O!F197*PCG!$C$6+HFC!F197+PFC!F197+'SF6'!F197</f>
        <v>26.44665990044469</v>
      </c>
      <c r="G197" s="94">
        <f>+'CO2'!G197+'abs CO2'!G197+'CH4'!G197*PCG!$C$5+N2O!G197*PCG!$C$6+HFC!G197+PFC!G197+'SF6'!G197</f>
        <v>28.238885936085701</v>
      </c>
      <c r="H197" s="94">
        <f>+'CO2'!H197+'abs CO2'!H197+'CH4'!H197*PCG!$C$5+N2O!H197*PCG!$C$6+HFC!H197+PFC!H197+'SF6'!H197</f>
        <v>29.093668806141444</v>
      </c>
      <c r="I197" s="94">
        <f>+'CO2'!I197+'abs CO2'!I197+'CH4'!I197*PCG!$C$5+N2O!I197*PCG!$C$6+HFC!I197+PFC!I197+'SF6'!I197</f>
        <v>29.185155741288327</v>
      </c>
      <c r="J197" s="94">
        <f>+'CO2'!J197+'abs CO2'!J197+'CH4'!J197*PCG!$C$5+N2O!J197*PCG!$C$6+HFC!J197+PFC!J197+'SF6'!J197</f>
        <v>30.401751182983539</v>
      </c>
      <c r="K197" s="94">
        <f>+'CO2'!K197+'abs CO2'!K197+'CH4'!K197*PCG!$C$5+N2O!K197*PCG!$C$6+HFC!K197+PFC!K197+'SF6'!K197</f>
        <v>30.368697211292222</v>
      </c>
      <c r="L197" s="94">
        <f>+'CO2'!L197+'abs CO2'!L197+'CH4'!L197*PCG!$C$5+N2O!L197*PCG!$C$6+HFC!L197+PFC!L197+'SF6'!L197</f>
        <v>30.331581529392853</v>
      </c>
      <c r="M197" s="94">
        <f>+'CO2'!M197+'abs CO2'!M197+'CH4'!M197*PCG!$C$5+N2O!M197*PCG!$C$6+HFC!M197+PFC!M197+'SF6'!M197</f>
        <v>30.290387900550936</v>
      </c>
      <c r="N197" s="94">
        <f>+'CO2'!N197+'abs CO2'!N197+'CH4'!N197*PCG!$C$5+N2O!N197*PCG!$C$6+HFC!N197+PFC!N197+'SF6'!N197</f>
        <v>30.24510048735058</v>
      </c>
      <c r="O197" s="94">
        <f>+'CO2'!O197+'abs CO2'!O197+'CH4'!O197*PCG!$C$5+N2O!O197*PCG!$C$6+HFC!O197+PFC!O197+'SF6'!O197</f>
        <v>30.195703834391281</v>
      </c>
      <c r="P197" s="94">
        <f>+'CO2'!P197+'abs CO2'!P197+'CH4'!P197*PCG!$C$5+N2O!P197*PCG!$C$6+HFC!P197+PFC!P197+'SF6'!P197</f>
        <v>30.142182852024003</v>
      </c>
      <c r="Q197" s="94">
        <f>+'CO2'!Q197+'abs CO2'!Q197+'CH4'!Q197*PCG!$C$5+N2O!Q197*PCG!$C$6+HFC!Q197+PFC!Q197+'SF6'!Q197</f>
        <v>30.084522801047655</v>
      </c>
      <c r="R197" s="94">
        <f>+'CO2'!R197+'abs CO2'!R197+'CH4'!R197*PCG!$C$5+N2O!R197*PCG!$C$6+HFC!R197+PFC!R197+'SF6'!R197</f>
        <v>30.022709278294556</v>
      </c>
      <c r="S197" s="94">
        <f>+'CO2'!S197+'abs CO2'!S197+'CH4'!S197*PCG!$C$5+N2O!S197*PCG!$C$6+HFC!S197+PFC!S197+'SF6'!S197</f>
        <v>29.9567282030395</v>
      </c>
      <c r="T197" s="94">
        <f>+'CO2'!T197+'abs CO2'!T197+'CH4'!T197*PCG!$C$5+N2O!T197*PCG!$C$6+HFC!T197+PFC!T197+'SF6'!T197</f>
        <v>29.886565804173237</v>
      </c>
      <c r="U197" s="94">
        <f>+'CO2'!U197+'abs CO2'!U197+'CH4'!U197*PCG!$C$5+N2O!U197*PCG!$C$6+HFC!U197+PFC!U197+'SF6'!U197</f>
        <v>29.946688682450777</v>
      </c>
      <c r="V197" s="94">
        <f>+'CO2'!V197+'abs CO2'!V197+'CH4'!V197*PCG!$C$5+N2O!V197*PCG!$C$6+HFC!V197+PFC!V197+'SF6'!V197</f>
        <v>30.004623657111374</v>
      </c>
      <c r="W197" s="94">
        <f>+'CO2'!W197+'abs CO2'!W197+'CH4'!W197*PCG!$C$5+N2O!W197*PCG!$C$6+HFC!W197+PFC!W197+'SF6'!W197</f>
        <v>30.060361805048558</v>
      </c>
      <c r="X197" s="94">
        <f>+'CO2'!X197+'abs CO2'!X197+'CH4'!X197*PCG!$C$5+N2O!X197*PCG!$C$6+HFC!X197+PFC!X197+'SF6'!X197</f>
        <v>30.113894398473732</v>
      </c>
      <c r="Y197" s="94">
        <f>+'CO2'!Y197+'abs CO2'!Y197+'CH4'!Y197*PCG!$C$5+N2O!Y197*PCG!$C$6+HFC!Y197+PFC!Y197+'SF6'!Y197</f>
        <v>26.034560489132648</v>
      </c>
      <c r="Z197" s="94">
        <f>+'CO2'!Z197+'abs CO2'!Z197+'CH4'!Z197*PCG!$C$5+N2O!Z197*PCG!$C$6+HFC!Z197+PFC!Z197+'SF6'!Z197</f>
        <v>21.892457962724752</v>
      </c>
      <c r="AA197" s="94">
        <f>+'CO2'!AA197+'abs CO2'!AA197+'CH4'!AA197*PCG!$C$5+N2O!AA197*PCG!$C$6+HFC!AA197+PFC!AA197+'SF6'!AA197</f>
        <v>25.563415512098121</v>
      </c>
      <c r="AB197" s="94">
        <f>+'CO2'!AB197+'abs CO2'!AB197+'CH4'!AB197*PCG!$C$5+N2O!AB197*PCG!$C$6+HFC!AB197+PFC!AB197+'SF6'!AB197</f>
        <v>29.285420619900236</v>
      </c>
      <c r="AC197" s="94">
        <f>+'CO2'!AC197+'abs CO2'!AC197+'CH4'!AC197*PCG!$C$5+N2O!AC197*PCG!$C$6+HFC!AC197+PFC!AC197+'SF6'!AC197</f>
        <v>25.227307496760602</v>
      </c>
      <c r="AD197" s="94">
        <f>+'CO2'!AD197+'abs CO2'!AD197+'CH4'!AD197*PCG!$C$5+N2O!AD197*PCG!$C$6+HFC!AD197+PFC!AD197+'SF6'!AD197</f>
        <v>20.958413856340481</v>
      </c>
      <c r="AE197" s="94">
        <f>+'CO2'!AE197+'abs CO2'!AE197+'CH4'!AE197*PCG!$C$5+N2O!AE197*PCG!$C$6+HFC!AE197+PFC!AE197+'SF6'!AE197</f>
        <v>16.689520215920361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8.0366309501184343</v>
      </c>
      <c r="D198" s="94">
        <f>+'CO2'!D198+'abs CO2'!D198+'CH4'!D198*PCG!$C$5+N2O!D198*PCG!$C$6+HFC!D198+PFC!D198+'SF6'!D198</f>
        <v>8.0975566891766597</v>
      </c>
      <c r="E198" s="94">
        <f>+'CO2'!E198+'abs CO2'!E198+'CH4'!E198*PCG!$C$5+N2O!E198*PCG!$C$6+HFC!E198+PFC!E198+'SF6'!E198</f>
        <v>8.4532959572039044</v>
      </c>
      <c r="F198" s="94">
        <f>+'CO2'!F198+'abs CO2'!F198+'CH4'!F198*PCG!$C$5+N2O!F198*PCG!$C$6+HFC!F198+PFC!F198+'SF6'!F198</f>
        <v>8.5954016682892309</v>
      </c>
      <c r="G198" s="94">
        <f>+'CO2'!G198+'abs CO2'!G198+'CH4'!G198*PCG!$C$5+N2O!G198*PCG!$C$6+HFC!G198+PFC!G198+'SF6'!G198</f>
        <v>8.8998778098065703</v>
      </c>
      <c r="H198" s="94">
        <f>+'CO2'!H198+'abs CO2'!H198+'CH4'!H198*PCG!$C$5+N2O!H198*PCG!$C$6+HFC!H198+PFC!H198+'SF6'!H198</f>
        <v>8.6713455792441003</v>
      </c>
      <c r="I198" s="94">
        <f>+'CO2'!I198+'abs CO2'!I198+'CH4'!I198*PCG!$C$5+N2O!I198*PCG!$C$6+HFC!I198+PFC!I198+'SF6'!I198</f>
        <v>9.3449040804631185</v>
      </c>
      <c r="J198" s="94">
        <f>+'CO2'!J198+'abs CO2'!J198+'CH4'!J198*PCG!$C$5+N2O!J198*PCG!$C$6+HFC!J198+PFC!J198+'SF6'!J198</f>
        <v>11.009827235834692</v>
      </c>
      <c r="K198" s="94">
        <f>+'CO2'!K198+'abs CO2'!K198+'CH4'!K198*PCG!$C$5+N2O!K198*PCG!$C$6+HFC!K198+PFC!K198+'SF6'!K198</f>
        <v>10.832299098036849</v>
      </c>
      <c r="L198" s="94">
        <f>+'CO2'!L198+'abs CO2'!L198+'CH4'!L198*PCG!$C$5+N2O!L198*PCG!$C$6+HFC!L198+PFC!L198+'SF6'!L198</f>
        <v>10.65428003955453</v>
      </c>
      <c r="M198" s="94">
        <f>+'CO2'!M198+'abs CO2'!M198+'CH4'!M198*PCG!$C$5+N2O!M198*PCG!$C$6+HFC!M198+PFC!M198+'SF6'!M198</f>
        <v>10.475769689042624</v>
      </c>
      <c r="N198" s="94">
        <f>+'CO2'!N198+'abs CO2'!N198+'CH4'!N198*PCG!$C$5+N2O!N198*PCG!$C$6+HFC!N198+PFC!N198+'SF6'!N198</f>
        <v>10.29676767764342</v>
      </c>
      <c r="O198" s="94">
        <f>+'CO2'!O198+'abs CO2'!O198+'CH4'!O198*PCG!$C$5+N2O!O198*PCG!$C$6+HFC!O198+PFC!O198+'SF6'!O198</f>
        <v>10.117273638963544</v>
      </c>
      <c r="P198" s="94">
        <f>+'CO2'!P198+'abs CO2'!P198+'CH4'!P198*PCG!$C$5+N2O!P198*PCG!$C$6+HFC!P198+PFC!P198+'SF6'!P198</f>
        <v>9.9372872090511279</v>
      </c>
      <c r="Q198" s="94">
        <f>+'CO2'!Q198+'abs CO2'!Q198+'CH4'!Q198*PCG!$C$5+N2O!Q198*PCG!$C$6+HFC!Q198+PFC!Q198+'SF6'!Q198</f>
        <v>9.7568080263734345</v>
      </c>
      <c r="R198" s="94">
        <f>+'CO2'!R198+'abs CO2'!R198+'CH4'!R198*PCG!$C$5+N2O!R198*PCG!$C$6+HFC!R198+PFC!R198+'SF6'!R198</f>
        <v>9.5758357317947205</v>
      </c>
      <c r="S198" s="94">
        <f>+'CO2'!S198+'abs CO2'!S198+'CH4'!S198*PCG!$C$5+N2O!S198*PCG!$C$6+HFC!S198+PFC!S198+'SF6'!S198</f>
        <v>9.394369968554491</v>
      </c>
      <c r="T198" s="94">
        <f>+'CO2'!T198+'abs CO2'!T198+'CH4'!T198*PCG!$C$5+N2O!T198*PCG!$C$6+HFC!T198+PFC!T198+'SF6'!T198</f>
        <v>9.2124103822460448</v>
      </c>
      <c r="U198" s="94">
        <f>+'CO2'!U198+'abs CO2'!U198+'CH4'!U198*PCG!$C$5+N2O!U198*PCG!$C$6+HFC!U198+PFC!U198+'SF6'!U198</f>
        <v>9.2295813698402096</v>
      </c>
      <c r="V198" s="94">
        <f>+'CO2'!V198+'abs CO2'!V198+'CH4'!V198*PCG!$C$5+N2O!V198*PCG!$C$6+HFC!V198+PFC!V198+'SF6'!V198</f>
        <v>9.2467711545335209</v>
      </c>
      <c r="W198" s="94">
        <f>+'CO2'!W198+'abs CO2'!W198+'CH4'!W198*PCG!$C$5+N2O!W198*PCG!$C$6+HFC!W198+PFC!W198+'SF6'!W198</f>
        <v>9.2639797200606928</v>
      </c>
      <c r="X198" s="94">
        <f>+'CO2'!X198+'abs CO2'!X198+'CH4'!X198*PCG!$C$5+N2O!X198*PCG!$C$6+HFC!X198+PFC!X198+'SF6'!X198</f>
        <v>9.281207050270817</v>
      </c>
      <c r="Y198" s="94">
        <f>+'CO2'!Y198+'abs CO2'!Y198+'CH4'!Y198*PCG!$C$5+N2O!Y198*PCG!$C$6+HFC!Y198+PFC!Y198+'SF6'!Y198</f>
        <v>8.1399347606892736</v>
      </c>
      <c r="Z198" s="94">
        <f>+'CO2'!Z198+'abs CO2'!Z198+'CH4'!Z198*PCG!$C$5+N2O!Z198*PCG!$C$6+HFC!Z198+PFC!Z198+'SF6'!Z198</f>
        <v>6.9957123394687795</v>
      </c>
      <c r="AA198" s="94">
        <f>+'CO2'!AA198+'abs CO2'!AA198+'CH4'!AA198*PCG!$C$5+N2O!AA198*PCG!$C$6+HFC!AA198+PFC!AA198+'SF6'!AA198</f>
        <v>6.7452377892679136</v>
      </c>
      <c r="AB198" s="94">
        <f>+'CO2'!AB198+'abs CO2'!AB198+'CH4'!AB198*PCG!$C$5+N2O!AB198*PCG!$C$6+HFC!AB198+PFC!AB198+'SF6'!AB198</f>
        <v>6.4941033062994462</v>
      </c>
      <c r="AC198" s="94">
        <f>+'CO2'!AC198+'abs CO2'!AC198+'CH4'!AC198*PCG!$C$5+N2O!AC198*PCG!$C$6+HFC!AC198+PFC!AC198+'SF6'!AC198</f>
        <v>6.1283837401478598</v>
      </c>
      <c r="AD198" s="94">
        <f>+'CO2'!AD198+'abs CO2'!AD198+'CH4'!AD198*PCG!$C$5+N2O!AD198*PCG!$C$6+HFC!AD198+PFC!AD198+'SF6'!AD198</f>
        <v>5.754364608029424</v>
      </c>
      <c r="AE198" s="94">
        <f>+'CO2'!AE198+'abs CO2'!AE198+'CH4'!AE198*PCG!$C$5+N2O!AE198*PCG!$C$6+HFC!AE198+PFC!AE198+'SF6'!AE198</f>
        <v>5.380345475910989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11.890029790293449</v>
      </c>
      <c r="D199" s="94">
        <f>+'CO2'!D199+'abs CO2'!D199+'CH4'!D199*PCG!$C$5+N2O!D199*PCG!$C$6+HFC!D199+PFC!D199+'SF6'!D199</f>
        <v>12.080683936282611</v>
      </c>
      <c r="E199" s="94">
        <f>+'CO2'!E199+'abs CO2'!E199+'CH4'!E199*PCG!$C$5+N2O!E199*PCG!$C$6+HFC!E199+PFC!E199+'SF6'!E199</f>
        <v>12.880119029554574</v>
      </c>
      <c r="F199" s="94">
        <f>+'CO2'!F199+'abs CO2'!F199+'CH4'!F199*PCG!$C$5+N2O!F199*PCG!$C$6+HFC!F199+PFC!F199+'SF6'!F199</f>
        <v>13.168642799803553</v>
      </c>
      <c r="G199" s="94">
        <f>+'CO2'!G199+'abs CO2'!G199+'CH4'!G199*PCG!$C$5+N2O!G199*PCG!$C$6+HFC!G199+PFC!G199+'SF6'!G199</f>
        <v>13.087722065600884</v>
      </c>
      <c r="H199" s="94">
        <f>+'CO2'!H199+'abs CO2'!H199+'CH4'!H199*PCG!$C$5+N2O!H199*PCG!$C$6+HFC!H199+PFC!H199+'SF6'!H199</f>
        <v>13.395061019837593</v>
      </c>
      <c r="I199" s="94">
        <f>+'CO2'!I199+'abs CO2'!I199+'CH4'!I199*PCG!$C$5+N2O!I199*PCG!$C$6+HFC!I199+PFC!I199+'SF6'!I199</f>
        <v>13.099383103915695</v>
      </c>
      <c r="J199" s="94">
        <f>+'CO2'!J199+'abs CO2'!J199+'CH4'!J199*PCG!$C$5+N2O!J199*PCG!$C$6+HFC!J199+PFC!J199+'SF6'!J199</f>
        <v>13.276989354174848</v>
      </c>
      <c r="K199" s="94">
        <f>+'CO2'!K199+'abs CO2'!K199+'CH4'!K199*PCG!$C$5+N2O!K199*PCG!$C$6+HFC!K199+PFC!K199+'SF6'!K199</f>
        <v>13.524791893854951</v>
      </c>
      <c r="L199" s="94">
        <f>+'CO2'!L199+'abs CO2'!L199+'CH4'!L199*PCG!$C$5+N2O!L199*PCG!$C$6+HFC!L199+PFC!L199+'SF6'!L199</f>
        <v>13.775015306144256</v>
      </c>
      <c r="M199" s="94">
        <f>+'CO2'!M199+'abs CO2'!M199+'CH4'!M199*PCG!$C$5+N2O!M199*PCG!$C$6+HFC!M199+PFC!M199+'SF6'!M199</f>
        <v>14.027661042174271</v>
      </c>
      <c r="N199" s="94">
        <f>+'CO2'!N199+'abs CO2'!N199+'CH4'!N199*PCG!$C$5+N2O!N199*PCG!$C$6+HFC!N199+PFC!N199+'SF6'!N199</f>
        <v>14.282730543095781</v>
      </c>
      <c r="O199" s="94">
        <f>+'CO2'!O199+'abs CO2'!O199+'CH4'!O199*PCG!$C$5+N2O!O199*PCG!$C$6+HFC!O199+PFC!O199+'SF6'!O199</f>
        <v>14.540225239941973</v>
      </c>
      <c r="P199" s="94">
        <f>+'CO2'!P199+'abs CO2'!P199+'CH4'!P199*PCG!$C$5+N2O!P199*PCG!$C$6+HFC!P199+PFC!P199+'SF6'!P199</f>
        <v>14.800146553520568</v>
      </c>
      <c r="Q199" s="94">
        <f>+'CO2'!Q199+'abs CO2'!Q199+'CH4'!Q199*PCG!$C$5+N2O!Q199*PCG!$C$6+HFC!Q199+PFC!Q199+'SF6'!Q199</f>
        <v>15.062495894332143</v>
      </c>
      <c r="R199" s="94">
        <f>+'CO2'!R199+'abs CO2'!R199+'CH4'!R199*PCG!$C$5+N2O!R199*PCG!$C$6+HFC!R199+PFC!R199+'SF6'!R199</f>
        <v>15.327274662511192</v>
      </c>
      <c r="S199" s="94">
        <f>+'CO2'!S199+'abs CO2'!S199+'CH4'!S199*PCG!$C$5+N2O!S199*PCG!$C$6+HFC!S199+PFC!S199+'SF6'!S199</f>
        <v>15.594484247787918</v>
      </c>
      <c r="T199" s="94">
        <f>+'CO2'!T199+'abs CO2'!T199+'CH4'!T199*PCG!$C$5+N2O!T199*PCG!$C$6+HFC!T199+PFC!T199+'SF6'!T199</f>
        <v>15.864126029468114</v>
      </c>
      <c r="U199" s="94">
        <f>+'CO2'!U199+'abs CO2'!U199+'CH4'!U199*PCG!$C$5+N2O!U199*PCG!$C$6+HFC!U199+PFC!U199+'SF6'!U199</f>
        <v>17.424567811628549</v>
      </c>
      <c r="V199" s="94">
        <f>+'CO2'!V199+'abs CO2'!V199+'CH4'!V199*PCG!$C$5+N2O!V199*PCG!$C$6+HFC!V199+PFC!V199+'SF6'!V199</f>
        <v>19.008728136227703</v>
      </c>
      <c r="W199" s="94">
        <f>+'CO2'!W199+'abs CO2'!W199+'CH4'!W199*PCG!$C$5+N2O!W199*PCG!$C$6+HFC!W199+PFC!W199+'SF6'!W199</f>
        <v>20.616637156454644</v>
      </c>
      <c r="X199" s="94">
        <f>+'CO2'!X199+'abs CO2'!X199+'CH4'!X199*PCG!$C$5+N2O!X199*PCG!$C$6+HFC!X199+PFC!X199+'SF6'!X199</f>
        <v>22.24832445673967</v>
      </c>
      <c r="Y199" s="94">
        <f>+'CO2'!Y199+'abs CO2'!Y199+'CH4'!Y199*PCG!$C$5+N2O!Y199*PCG!$C$6+HFC!Y199+PFC!Y199+'SF6'!Y199</f>
        <v>17.383632573812573</v>
      </c>
      <c r="Z199" s="94">
        <f>+'CO2'!Z199+'abs CO2'!Z199+'CH4'!Z199*PCG!$C$5+N2O!Z199*PCG!$C$6+HFC!Z199+PFC!Z199+'SF6'!Z199</f>
        <v>12.438145217523905</v>
      </c>
      <c r="AA199" s="94">
        <f>+'CO2'!AA199+'abs CO2'!AA199+'CH4'!AA199*PCG!$C$5+N2O!AA199*PCG!$C$6+HFC!AA199+PFC!AA199+'SF6'!AA199</f>
        <v>18.642215441215555</v>
      </c>
      <c r="AB199" s="94">
        <f>+'CO2'!AB199+'abs CO2'!AB199+'CH4'!AB199*PCG!$C$5+N2O!AB199*PCG!$C$6+HFC!AB199+PFC!AB199+'SF6'!AB199</f>
        <v>24.942951567871596</v>
      </c>
      <c r="AC199" s="94">
        <f>+'CO2'!AC199+'abs CO2'!AC199+'CH4'!AC199*PCG!$C$5+N2O!AC199*PCG!$C$6+HFC!AC199+PFC!AC199+'SF6'!AC199</f>
        <v>19.386285709888369</v>
      </c>
      <c r="AD199" s="94">
        <f>+'CO2'!AD199+'abs CO2'!AD199+'CH4'!AD199*PCG!$C$5+N2O!AD199*PCG!$C$6+HFC!AD199+PFC!AD199+'SF6'!AD199</f>
        <v>13.633703659323649</v>
      </c>
      <c r="AE199" s="94">
        <f>+'CO2'!AE199+'abs CO2'!AE199+'CH4'!AE199*PCG!$C$5+N2O!AE199*PCG!$C$6+HFC!AE199+PFC!AE199+'SF6'!AE199</f>
        <v>7.8811216087589324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28.94905025692443</v>
      </c>
      <c r="D200" s="94">
        <f>+'CO2'!D200+'abs CO2'!D200+'CH4'!D200*PCG!$C$5+N2O!D200*PCG!$C$6+HFC!D200+PFC!D200+'SF6'!D200</f>
        <v>30.032669446596522</v>
      </c>
      <c r="E200" s="94">
        <f>+'CO2'!E200+'abs CO2'!E200+'CH4'!E200*PCG!$C$5+N2O!E200*PCG!$C$6+HFC!E200+PFC!E200+'SF6'!E200</f>
        <v>30.211636851854927</v>
      </c>
      <c r="F200" s="94">
        <f>+'CO2'!F200+'abs CO2'!F200+'CH4'!F200*PCG!$C$5+N2O!F200*PCG!$C$6+HFC!F200+PFC!F200+'SF6'!F200</f>
        <v>32.384272997974442</v>
      </c>
      <c r="G200" s="94">
        <f>+'CO2'!G200+'abs CO2'!G200+'CH4'!G200*PCG!$C$5+N2O!G200*PCG!$C$6+HFC!G200+PFC!G200+'SF6'!G200</f>
        <v>34.074415910240148</v>
      </c>
      <c r="H200" s="94">
        <f>+'CO2'!H200+'abs CO2'!H200+'CH4'!H200*PCG!$C$5+N2O!H200*PCG!$C$6+HFC!H200+PFC!H200+'SF6'!H200</f>
        <v>34.052100936120468</v>
      </c>
      <c r="I200" s="94">
        <f>+'CO2'!I200+'abs CO2'!I200+'CH4'!I200*PCG!$C$5+N2O!I200*PCG!$C$6+HFC!I200+PFC!I200+'SF6'!I200</f>
        <v>35.405177870308478</v>
      </c>
      <c r="J200" s="94">
        <f>+'CO2'!J200+'abs CO2'!J200+'CH4'!J200*PCG!$C$5+N2O!J200*PCG!$C$6+HFC!J200+PFC!J200+'SF6'!J200</f>
        <v>35.922752607851407</v>
      </c>
      <c r="K200" s="94">
        <f>+'CO2'!K200+'abs CO2'!K200+'CH4'!K200*PCG!$C$5+N2O!K200*PCG!$C$6+HFC!K200+PFC!K200+'SF6'!K200</f>
        <v>36.471958562086556</v>
      </c>
      <c r="L200" s="94">
        <f>+'CO2'!L200+'abs CO2'!L200+'CH4'!L200*PCG!$C$5+N2O!L200*PCG!$C$6+HFC!L200+PFC!L200+'SF6'!L200</f>
        <v>37.021280288879524</v>
      </c>
      <c r="M200" s="94">
        <f>+'CO2'!M200+'abs CO2'!M200+'CH4'!M200*PCG!$C$5+N2O!M200*PCG!$C$6+HFC!M200+PFC!M200+'SF6'!M200</f>
        <v>37.57071768481994</v>
      </c>
      <c r="N200" s="94">
        <f>+'CO2'!N200+'abs CO2'!N200+'CH4'!N200*PCG!$C$5+N2O!N200*PCG!$C$6+HFC!N200+PFC!N200+'SF6'!N200</f>
        <v>38.120270646917014</v>
      </c>
      <c r="O200" s="94">
        <f>+'CO2'!O200+'abs CO2'!O200+'CH4'!O200*PCG!$C$5+N2O!O200*PCG!$C$6+HFC!O200+PFC!O200+'SF6'!O200</f>
        <v>38.66993907259662</v>
      </c>
      <c r="P200" s="94">
        <f>+'CO2'!P200+'abs CO2'!P200+'CH4'!P200*PCG!$C$5+N2O!P200*PCG!$C$6+HFC!P200+PFC!P200+'SF6'!P200</f>
        <v>39.21972285969845</v>
      </c>
      <c r="Q200" s="94">
        <f>+'CO2'!Q200+'abs CO2'!Q200+'CH4'!Q200*PCG!$C$5+N2O!Q200*PCG!$C$6+HFC!Q200+PFC!Q200+'SF6'!Q200</f>
        <v>39.769621906473127</v>
      </c>
      <c r="R200" s="94">
        <f>+'CO2'!R200+'abs CO2'!R200+'CH4'!R200*PCG!$C$5+N2O!R200*PCG!$C$6+HFC!R200+PFC!R200+'SF6'!R200</f>
        <v>40.319636111579506</v>
      </c>
      <c r="S200" s="94">
        <f>+'CO2'!S200+'abs CO2'!S200+'CH4'!S200*PCG!$C$5+N2O!S200*PCG!$C$6+HFC!S200+PFC!S200+'SF6'!S200</f>
        <v>40.869765374081737</v>
      </c>
      <c r="T200" s="94">
        <f>+'CO2'!T200+'abs CO2'!T200+'CH4'!T200*PCG!$C$5+N2O!T200*PCG!$C$6+HFC!T200+PFC!T200+'SF6'!T200</f>
        <v>41.420009593446629</v>
      </c>
      <c r="U200" s="94">
        <f>+'CO2'!U200+'abs CO2'!U200+'CH4'!U200*PCG!$C$5+N2O!U200*PCG!$C$6+HFC!U200+PFC!U200+'SF6'!U200</f>
        <v>37.204905802313966</v>
      </c>
      <c r="V200" s="94">
        <f>+'CO2'!V200+'abs CO2'!V200+'CH4'!V200*PCG!$C$5+N2O!V200*PCG!$C$6+HFC!V200+PFC!V200+'SF6'!V200</f>
        <v>32.988891136690668</v>
      </c>
      <c r="W200" s="94">
        <f>+'CO2'!W200+'abs CO2'!W200+'CH4'!W200*PCG!$C$5+N2O!W200*PCG!$C$6+HFC!W200+PFC!W200+'SF6'!W200</f>
        <v>28.771966437319957</v>
      </c>
      <c r="X200" s="94">
        <f>+'CO2'!X200+'abs CO2'!X200+'CH4'!X200*PCG!$C$5+N2O!X200*PCG!$C$6+HFC!X200+PFC!X200+'SF6'!X200</f>
        <v>24.554132541516541</v>
      </c>
      <c r="Y200" s="94">
        <f>+'CO2'!Y200+'abs CO2'!Y200+'CH4'!Y200*PCG!$C$5+N2O!Y200*PCG!$C$6+HFC!Y200+PFC!Y200+'SF6'!Y200</f>
        <v>22.231421015193352</v>
      </c>
      <c r="Z200" s="94">
        <f>+'CO2'!Z200+'abs CO2'!Z200+'CH4'!Z200*PCG!$C$5+N2O!Z200*PCG!$C$6+HFC!Z200+PFC!Z200+'SF6'!Z200</f>
        <v>19.908208856158247</v>
      </c>
      <c r="AA200" s="94">
        <f>+'CO2'!AA200+'abs CO2'!AA200+'CH4'!AA200*PCG!$C$5+N2O!AA200*PCG!$C$6+HFC!AA200+PFC!AA200+'SF6'!AA200</f>
        <v>27.641229982941361</v>
      </c>
      <c r="AB200" s="94">
        <f>+'CO2'!AB200+'abs CO2'!AB200+'CH4'!AB200*PCG!$C$5+N2O!AB200*PCG!$C$6+HFC!AB200+PFC!AB200+'SF6'!AB200</f>
        <v>35.375906554101249</v>
      </c>
      <c r="AC200" s="94">
        <f>+'CO2'!AC200+'abs CO2'!AC200+'CH4'!AC200*PCG!$C$5+N2O!AC200*PCG!$C$6+HFC!AC200+PFC!AC200+'SF6'!AC200</f>
        <v>31.937002367418955</v>
      </c>
      <c r="AD200" s="94">
        <f>+'CO2'!AD200+'abs CO2'!AD200+'CH4'!AD200*PCG!$C$5+N2O!AD200*PCG!$C$6+HFC!AD200+PFC!AD200+'SF6'!AD200</f>
        <v>28.494310331637919</v>
      </c>
      <c r="AE200" s="94">
        <f>+'CO2'!AE200+'abs CO2'!AE200+'CH4'!AE200*PCG!$C$5+N2O!AE200*PCG!$C$6+HFC!AE200+PFC!AE200+'SF6'!AE200</f>
        <v>25.05161829585688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311.13132618565521</v>
      </c>
      <c r="D201" s="94">
        <f>+'CO2'!D201+'abs CO2'!D201+'CH4'!D201*PCG!$C$5+N2O!D201*PCG!$C$6+HFC!D201+PFC!D201+'SF6'!D201</f>
        <v>303.8522634713118</v>
      </c>
      <c r="E201" s="94">
        <f>+'CO2'!E201+'abs CO2'!E201+'CH4'!E201*PCG!$C$5+N2O!E201*PCG!$C$6+HFC!E201+PFC!E201+'SF6'!E201</f>
        <v>299.97683656321226</v>
      </c>
      <c r="F201" s="94">
        <f>+'CO2'!F201+'abs CO2'!F201+'CH4'!F201*PCG!$C$5+N2O!F201*PCG!$C$6+HFC!F201+PFC!F201+'SF6'!F201</f>
        <v>301.29435209902601</v>
      </c>
      <c r="G201" s="94">
        <f>+'CO2'!G201+'abs CO2'!G201+'CH4'!G201*PCG!$C$5+N2O!G201*PCG!$C$6+HFC!G201+PFC!G201+'SF6'!G201</f>
        <v>299.75085640219976</v>
      </c>
      <c r="H201" s="94">
        <f>+'CO2'!H201+'abs CO2'!H201+'CH4'!H201*PCG!$C$5+N2O!H201*PCG!$C$6+HFC!H201+PFC!H201+'SF6'!H201</f>
        <v>292.68831210424372</v>
      </c>
      <c r="I201" s="94">
        <f>+'CO2'!I201+'abs CO2'!I201+'CH4'!I201*PCG!$C$5+N2O!I201*PCG!$C$6+HFC!I201+PFC!I201+'SF6'!I201</f>
        <v>248.51123203012077</v>
      </c>
      <c r="J201" s="94">
        <f>+'CO2'!J201+'abs CO2'!J201+'CH4'!J201*PCG!$C$5+N2O!J201*PCG!$C$6+HFC!J201+PFC!J201+'SF6'!J201</f>
        <v>240.46174999999999</v>
      </c>
      <c r="K201" s="94">
        <f>+'CO2'!K201+'abs CO2'!K201+'CH4'!K201*PCG!$C$5+N2O!K201*PCG!$C$6+HFC!K201+PFC!K201+'SF6'!K201</f>
        <v>243.98403749999997</v>
      </c>
      <c r="L201" s="94">
        <f>+'CO2'!L201+'abs CO2'!L201+'CH4'!L201*PCG!$C$5+N2O!L201*PCG!$C$6+HFC!L201+PFC!L201+'SF6'!L201</f>
        <v>247.50632499999998</v>
      </c>
      <c r="M201" s="94">
        <f>+'CO2'!M201+'abs CO2'!M201+'CH4'!M201*PCG!$C$5+N2O!M201*PCG!$C$6+HFC!M201+PFC!M201+'SF6'!M201</f>
        <v>251.02861249999998</v>
      </c>
      <c r="N201" s="94">
        <f>+'CO2'!N201+'abs CO2'!N201+'CH4'!N201*PCG!$C$5+N2O!N201*PCG!$C$6+HFC!N201+PFC!N201+'SF6'!N201</f>
        <v>254.55090000000001</v>
      </c>
      <c r="O201" s="94">
        <f>+'CO2'!O201+'abs CO2'!O201+'CH4'!O201*PCG!$C$5+N2O!O201*PCG!$C$6+HFC!O201+PFC!O201+'SF6'!O201</f>
        <v>258.07318750000007</v>
      </c>
      <c r="P201" s="94">
        <f>+'CO2'!P201+'abs CO2'!P201+'CH4'!P201*PCG!$C$5+N2O!P201*PCG!$C$6+HFC!P201+PFC!P201+'SF6'!P201</f>
        <v>261.59547500000002</v>
      </c>
      <c r="Q201" s="94">
        <f>+'CO2'!Q201+'abs CO2'!Q201+'CH4'!Q201*PCG!$C$5+N2O!Q201*PCG!$C$6+HFC!Q201+PFC!Q201+'SF6'!Q201</f>
        <v>265.11776249999997</v>
      </c>
      <c r="R201" s="94">
        <f>+'CO2'!R201+'abs CO2'!R201+'CH4'!R201*PCG!$C$5+N2O!R201*PCG!$C$6+HFC!R201+PFC!R201+'SF6'!R201</f>
        <v>268.64004999999997</v>
      </c>
      <c r="S201" s="94">
        <f>+'CO2'!S201+'abs CO2'!S201+'CH4'!S201*PCG!$C$5+N2O!S201*PCG!$C$6+HFC!S201+PFC!S201+'SF6'!S201</f>
        <v>272.16233750000004</v>
      </c>
      <c r="T201" s="94">
        <f>+'CO2'!T201+'abs CO2'!T201+'CH4'!T201*PCG!$C$5+N2O!T201*PCG!$C$6+HFC!T201+PFC!T201+'SF6'!T201</f>
        <v>275.68462499999998</v>
      </c>
      <c r="U201" s="94">
        <f>+'CO2'!U201+'abs CO2'!U201+'CH4'!U201*PCG!$C$5+N2O!U201*PCG!$C$6+HFC!U201+PFC!U201+'SF6'!U201</f>
        <v>268.93320874452917</v>
      </c>
      <c r="V201" s="94">
        <f>+'CO2'!V201+'abs CO2'!V201+'CH4'!V201*PCG!$C$5+N2O!V201*PCG!$C$6+HFC!V201+PFC!V201+'SF6'!V201</f>
        <v>262.18179248905835</v>
      </c>
      <c r="W201" s="94">
        <f>+'CO2'!W201+'abs CO2'!W201+'CH4'!W201*PCG!$C$5+N2O!W201*PCG!$C$6+HFC!W201+PFC!W201+'SF6'!W201</f>
        <v>255.43037623358754</v>
      </c>
      <c r="X201" s="94">
        <f>+'CO2'!X201+'abs CO2'!X201+'CH4'!X201*PCG!$C$5+N2O!X201*PCG!$C$6+HFC!X201+PFC!X201+'SF6'!X201</f>
        <v>246.87312348370347</v>
      </c>
      <c r="Y201" s="94">
        <f>+'CO2'!Y201+'abs CO2'!Y201+'CH4'!Y201*PCG!$C$5+N2O!Y201*PCG!$C$6+HFC!Y201+PFC!Y201+'SF6'!Y201</f>
        <v>238.31587073381937</v>
      </c>
      <c r="Z201" s="94">
        <f>+'CO2'!Z201+'abs CO2'!Z201+'CH4'!Z201*PCG!$C$5+N2O!Z201*PCG!$C$6+HFC!Z201+PFC!Z201+'SF6'!Z201</f>
        <v>229.75861798393532</v>
      </c>
      <c r="AA201" s="94">
        <f>+'CO2'!AA201+'abs CO2'!AA201+'CH4'!AA201*PCG!$C$5+N2O!AA201*PCG!$C$6+HFC!AA201+PFC!AA201+'SF6'!AA201</f>
        <v>218.08361586231229</v>
      </c>
      <c r="AB201" s="94">
        <f>+'CO2'!AB201+'abs CO2'!AB201+'CH4'!AB201*PCG!$C$5+N2O!AB201*PCG!$C$6+HFC!AB201+PFC!AB201+'SF6'!AB201</f>
        <v>206.4086137406893</v>
      </c>
      <c r="AC201" s="94">
        <f>+'CO2'!AC201+'abs CO2'!AC201+'CH4'!AC201*PCG!$C$5+N2O!AC201*PCG!$C$6+HFC!AC201+PFC!AC201+'SF6'!AC201</f>
        <v>201.55432742385474</v>
      </c>
      <c r="AD201" s="94">
        <f>+'CO2'!AD201+'abs CO2'!AD201+'CH4'!AD201*PCG!$C$5+N2O!AD201*PCG!$C$6+HFC!AD201+PFC!AD201+'SF6'!AD201</f>
        <v>196.70004110702021</v>
      </c>
      <c r="AE201" s="94">
        <f>+'CO2'!AE201+'abs CO2'!AE201+'CH4'!AE201*PCG!$C$5+N2O!AE201*PCG!$C$6+HFC!AE201+PFC!AE201+'SF6'!AE201</f>
        <v>191.84575479018565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9.2833538061683152E-2</v>
      </c>
      <c r="D202" s="33">
        <f t="shared" si="51"/>
        <v>9.5444933370623569E-2</v>
      </c>
      <c r="E202" s="33">
        <f t="shared" si="51"/>
        <v>9.665199814864564E-2</v>
      </c>
      <c r="F202" s="33">
        <f t="shared" si="51"/>
        <v>9.741068948880291E-2</v>
      </c>
      <c r="G202" s="33">
        <f t="shared" si="51"/>
        <v>0.10084226041829582</v>
      </c>
      <c r="H202" s="33">
        <f t="shared" si="51"/>
        <v>9.9836555958119577E-2</v>
      </c>
      <c r="I202" s="33">
        <f t="shared" si="51"/>
        <v>0.10323277481211177</v>
      </c>
      <c r="J202" s="33">
        <f t="shared" si="51"/>
        <v>0.10863750000000001</v>
      </c>
      <c r="K202" s="33">
        <f t="shared" si="51"/>
        <v>0.10579572619688174</v>
      </c>
      <c r="L202" s="33">
        <f t="shared" si="51"/>
        <v>0.10522755029124208</v>
      </c>
      <c r="M202" s="33">
        <f t="shared" si="51"/>
        <v>9.5568576819544546E-2</v>
      </c>
      <c r="N202" s="33">
        <f t="shared" si="51"/>
        <v>0.10782319629549106</v>
      </c>
      <c r="O202" s="33">
        <f t="shared" si="51"/>
        <v>0.10466219548105728</v>
      </c>
      <c r="P202" s="33">
        <f t="shared" si="51"/>
        <v>9.0661929584332959E-2</v>
      </c>
      <c r="Q202" s="33">
        <f t="shared" si="51"/>
        <v>8.3803615096171846E-2</v>
      </c>
      <c r="R202" s="33">
        <f t="shared" si="51"/>
        <v>7.9034084227709092E-2</v>
      </c>
      <c r="S202" s="33">
        <f t="shared" si="51"/>
        <v>7.4257312780085474E-2</v>
      </c>
      <c r="T202" s="33">
        <f t="shared" si="51"/>
        <v>6.2625E-2</v>
      </c>
      <c r="U202" s="33">
        <f t="shared" si="51"/>
        <v>6.0906843499123349E-2</v>
      </c>
      <c r="V202" s="33">
        <f t="shared" si="51"/>
        <v>5.9126151522126739E-2</v>
      </c>
      <c r="W202" s="33">
        <f t="shared" si="51"/>
        <v>5.9213630817277589E-2</v>
      </c>
      <c r="X202" s="33">
        <f t="shared" si="51"/>
        <v>6.121508938162587E-2</v>
      </c>
      <c r="Y202" s="33">
        <f t="shared" si="51"/>
        <v>6.7434620966878717E-2</v>
      </c>
      <c r="Z202" s="33">
        <f t="shared" si="51"/>
        <v>6.0643226416746618E-2</v>
      </c>
      <c r="AA202" s="33">
        <f t="shared" si="51"/>
        <v>5.6423013723967595E-2</v>
      </c>
      <c r="AB202" s="33">
        <f t="shared" si="51"/>
        <v>5.8752041785069736E-2</v>
      </c>
      <c r="AC202" s="33">
        <f t="shared" si="51"/>
        <v>5.8345817950851045E-2</v>
      </c>
      <c r="AD202" s="33">
        <f t="shared" si="51"/>
        <v>5.6404450881894434E-2</v>
      </c>
      <c r="AE202" s="33">
        <f t="shared" si="51"/>
        <v>5.7395204538392128E-2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1.2382035619752624E-2</v>
      </c>
      <c r="D203" s="94">
        <f>+'CO2'!D203+'abs CO2'!D203+'CH4'!D203*PCG!$C$5+N2O!D203*PCG!$C$6+HFC!D203+PFC!D203+'SF6'!D203</f>
        <v>1.273034066561946E-2</v>
      </c>
      <c r="E203" s="94">
        <f>+'CO2'!E203+'abs CO2'!E203+'CH4'!E203*PCG!$C$5+N2O!E203*PCG!$C$6+HFC!E203+PFC!E203+'SF6'!E203</f>
        <v>1.2891337643531548E-2</v>
      </c>
      <c r="F203" s="94">
        <f>+'CO2'!F203+'abs CO2'!F203+'CH4'!F203*PCG!$C$5+N2O!F203*PCG!$C$6+HFC!F203+PFC!F203+'SF6'!F203</f>
        <v>1.2992531063435283E-2</v>
      </c>
      <c r="G203" s="94">
        <f>+'CO2'!G203+'abs CO2'!G203+'CH4'!G203*PCG!$C$5+N2O!G203*PCG!$C$6+HFC!G203+PFC!G203+'SF6'!G203</f>
        <v>1.3450230235177035E-2</v>
      </c>
      <c r="H203" s="94">
        <f>+'CO2'!H203+'abs CO2'!H203+'CH4'!H203*PCG!$C$5+N2O!H203*PCG!$C$6+HFC!H203+PFC!H203+'SF6'!H203</f>
        <v>1.3316090475895513E-2</v>
      </c>
      <c r="I203" s="94">
        <f>+'CO2'!I203+'abs CO2'!I203+'CH4'!I203*PCG!$C$5+N2O!I203*PCG!$C$6+HFC!I203+PFC!I203+'SF6'!I203</f>
        <v>1.3769074426530518E-2</v>
      </c>
      <c r="J203" s="94">
        <f>+'CO2'!J203+'abs CO2'!J203+'CH4'!J203*PCG!$C$5+N2O!J203*PCG!$C$6+HFC!J203+PFC!J203+'SF6'!J203</f>
        <v>1.4489950751926417E-2</v>
      </c>
      <c r="K203" s="94">
        <f>+'CO2'!K203+'abs CO2'!K203+'CH4'!K203*PCG!$C$5+N2O!K203*PCG!$C$6+HFC!K203+PFC!K203+'SF6'!K203</f>
        <v>1.4110918074855441E-2</v>
      </c>
      <c r="L203" s="94">
        <f>+'CO2'!L203+'abs CO2'!L203+'CH4'!L203*PCG!$C$5+N2O!L203*PCG!$C$6+HFC!L203+PFC!L203+'SF6'!L203</f>
        <v>1.40351353949231E-2</v>
      </c>
      <c r="M203" s="94">
        <f>+'CO2'!M203+'abs CO2'!M203+'CH4'!M203*PCG!$C$5+N2O!M203*PCG!$C$6+HFC!M203+PFC!M203+'SF6'!M203</f>
        <v>1.2746832093401422E-2</v>
      </c>
      <c r="N203" s="94">
        <f>+'CO2'!N203+'abs CO2'!N203+'CH4'!N203*PCG!$C$5+N2O!N203*PCG!$C$6+HFC!N203+PFC!N203+'SF6'!N203</f>
        <v>1.438133981578148E-2</v>
      </c>
      <c r="O203" s="94">
        <f>+'CO2'!O203+'abs CO2'!O203+'CH4'!O203*PCG!$C$5+N2O!O203*PCG!$C$6+HFC!O203+PFC!O203+'SF6'!O203</f>
        <v>1.3959728989612386E-2</v>
      </c>
      <c r="P203" s="94">
        <f>+'CO2'!P203+'abs CO2'!P203+'CH4'!P203*PCG!$C$5+N2O!P203*PCG!$C$6+HFC!P203+PFC!P203+'SF6'!P203</f>
        <v>1.2092388859754737E-2</v>
      </c>
      <c r="Q203" s="94">
        <f>+'CO2'!Q203+'abs CO2'!Q203+'CH4'!Q203*PCG!$C$5+N2O!Q203*PCG!$C$6+HFC!Q203+PFC!Q203+'SF6'!Q203</f>
        <v>1.1177634385704084E-2</v>
      </c>
      <c r="R203" s="94">
        <f>+'CO2'!R203+'abs CO2'!R203+'CH4'!R203*PCG!$C$5+N2O!R203*PCG!$C$6+HFC!R203+PFC!R203+'SF6'!R203</f>
        <v>1.0541479582861437E-2</v>
      </c>
      <c r="S203" s="94">
        <f>+'CO2'!S203+'abs CO2'!S203+'CH4'!S203*PCG!$C$5+N2O!S203*PCG!$C$6+HFC!S203+PFC!S203+'SF6'!S203</f>
        <v>9.904359039501414E-3</v>
      </c>
      <c r="T203" s="94">
        <f>+'CO2'!T203+'abs CO2'!T203+'CH4'!T203*PCG!$C$5+N2O!T203*PCG!$C$6+HFC!T203+PFC!T203+'SF6'!T203</f>
        <v>8.3528539025602769E-3</v>
      </c>
      <c r="U203" s="94">
        <f>+'CO2'!U203+'abs CO2'!U203+'CH4'!U203*PCG!$C$5+N2O!U203*PCG!$C$6+HFC!U203+PFC!U203+'SF6'!U203</f>
        <v>8.1236880704875121E-3</v>
      </c>
      <c r="V203" s="94">
        <f>+'CO2'!V203+'abs CO2'!V203+'CH4'!V203*PCG!$C$5+N2O!V203*PCG!$C$6+HFC!V203+PFC!V203+'SF6'!V203</f>
        <v>7.8861813251092459E-3</v>
      </c>
      <c r="W203" s="94">
        <f>+'CO2'!W203+'abs CO2'!W203+'CH4'!W203*PCG!$C$5+N2O!W203*PCG!$C$6+HFC!W203+PFC!W203+'SF6'!W203</f>
        <v>7.8978492176744203E-3</v>
      </c>
      <c r="X203" s="94">
        <f>+'CO2'!X203+'abs CO2'!X203+'CH4'!X203*PCG!$C$5+N2O!X203*PCG!$C$6+HFC!X203+PFC!X203+'SF6'!X203</f>
        <v>8.1648015686529313E-3</v>
      </c>
      <c r="Y203" s="94">
        <f>+'CO2'!Y203+'abs CO2'!Y203+'CH4'!Y203*PCG!$C$5+N2O!Y203*PCG!$C$6+HFC!Y203+PFC!Y203+'SF6'!Y203</f>
        <v>8.9943558788162219E-3</v>
      </c>
      <c r="Z203" s="94">
        <f>+'CO2'!Z203+'abs CO2'!Z203+'CH4'!Z203*PCG!$C$5+N2O!Z203*PCG!$C$6+HFC!Z203+PFC!Z203+'SF6'!Z203</f>
        <v>8.0885271127978994E-3</v>
      </c>
      <c r="AA203" s="94">
        <f>+'CO2'!AA203+'abs CO2'!AA203+'CH4'!AA203*PCG!$C$5+N2O!AA203*PCG!$C$6+HFC!AA203+PFC!AA203+'SF6'!AA203</f>
        <v>7.5256397665222309E-3</v>
      </c>
      <c r="AB203" s="94">
        <f>+'CO2'!AB203+'abs CO2'!AB203+'CH4'!AB203*PCG!$C$5+N2O!AB203*PCG!$C$6+HFC!AB203+PFC!AB203+'SF6'!AB203</f>
        <v>7.8362829781685288E-3</v>
      </c>
      <c r="AC203" s="94">
        <f>+'CO2'!AC203+'abs CO2'!AC203+'CH4'!AC203*PCG!$C$5+N2O!AC203*PCG!$C$6+HFC!AC203+PFC!AC203+'SF6'!AC203</f>
        <v>7.7821012881251509E-3</v>
      </c>
      <c r="AD203" s="94">
        <f>+'CO2'!AD203+'abs CO2'!AD203+'CH4'!AD203*PCG!$C$5+N2O!AD203*PCG!$C$6+HFC!AD203+PFC!AD203+'SF6'!AD203</f>
        <v>7.5231638749796628E-3</v>
      </c>
      <c r="AE203" s="94">
        <f>+'CO2'!AE203+'abs CO2'!AE203+'CH4'!AE203*PCG!$C$5+N2O!AE203*PCG!$C$6+HFC!AE203+PFC!AE203+'SF6'!AE203</f>
        <v>7.6553095124431781E-3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2.7690839093716076E-4</v>
      </c>
      <c r="D204" s="94">
        <f>+'CO2'!D204+'abs CO2'!D204+'CH4'!D204*PCG!$C$5+N2O!D204*PCG!$C$6+HFC!D204+PFC!D204+'SF6'!D204</f>
        <v>2.8469778783183762E-4</v>
      </c>
      <c r="E204" s="94">
        <f>+'CO2'!E204+'abs CO2'!E204+'CH4'!E204*PCG!$C$5+N2O!E204*PCG!$C$6+HFC!E204+PFC!E204+'SF6'!E204</f>
        <v>2.882982793397334E-4</v>
      </c>
      <c r="F204" s="94">
        <f>+'CO2'!F204+'abs CO2'!F204+'CH4'!F204*PCG!$C$5+N2O!F204*PCG!$C$6+HFC!F204+PFC!F204+'SF6'!F204</f>
        <v>2.9056134075705565E-4</v>
      </c>
      <c r="G204" s="94">
        <f>+'CO2'!G204+'abs CO2'!G204+'CH4'!G204*PCG!$C$5+N2O!G204*PCG!$C$6+HFC!G204+PFC!G204+'SF6'!G204</f>
        <v>3.0079719737000988E-4</v>
      </c>
      <c r="H204" s="94">
        <f>+'CO2'!H204+'abs CO2'!H204+'CH4'!H204*PCG!$C$5+N2O!H204*PCG!$C$6+HFC!H204+PFC!H204+'SF6'!H204</f>
        <v>2.9779733320841034E-4</v>
      </c>
      <c r="I204" s="94">
        <f>+'CO2'!I204+'abs CO2'!I204+'CH4'!I204*PCG!$C$5+N2O!I204*PCG!$C$6+HFC!I204+PFC!I204+'SF6'!I204</f>
        <v>3.0792773993172781E-4</v>
      </c>
      <c r="J204" s="94">
        <f>+'CO2'!J204+'abs CO2'!J204+'CH4'!J204*PCG!$C$5+N2O!J204*PCG!$C$6+HFC!J204+PFC!J204+'SF6'!J204</f>
        <v>3.2404921700223712E-4</v>
      </c>
      <c r="K204" s="94">
        <f>+'CO2'!K204+'abs CO2'!K204+'CH4'!K204*PCG!$C$5+N2O!K204*PCG!$C$6+HFC!K204+PFC!K204+'SF6'!K204</f>
        <v>3.1557263593402448E-4</v>
      </c>
      <c r="L204" s="94">
        <f>+'CO2'!L204+'abs CO2'!L204+'CH4'!L204*PCG!$C$5+N2O!L204*PCG!$C$6+HFC!L204+PFC!L204+'SF6'!L204</f>
        <v>3.1387785321772429E-4</v>
      </c>
      <c r="M204" s="94">
        <f>+'CO2'!M204+'abs CO2'!M204+'CH4'!M204*PCG!$C$5+N2O!M204*PCG!$C$6+HFC!M204+PFC!M204+'SF6'!M204</f>
        <v>2.8506659752287704E-4</v>
      </c>
      <c r="N204" s="94">
        <f>+'CO2'!N204+'abs CO2'!N204+'CH4'!N204*PCG!$C$5+N2O!N204*PCG!$C$6+HFC!N204+PFC!N204+'SF6'!N204</f>
        <v>3.2162027232062953E-4</v>
      </c>
      <c r="O204" s="94">
        <f>+'CO2'!O204+'abs CO2'!O204+'CH4'!O204*PCG!$C$5+N2O!O204*PCG!$C$6+HFC!O204+PFC!O204+'SF6'!O204</f>
        <v>3.1219148540210964E-4</v>
      </c>
      <c r="P204" s="94">
        <f>+'CO2'!P204+'abs CO2'!P204+'CH4'!P204*PCG!$C$5+N2O!P204*PCG!$C$6+HFC!P204+PFC!P204+'SF6'!P204</f>
        <v>2.704308115863772E-4</v>
      </c>
      <c r="Q204" s="94">
        <f>+'CO2'!Q204+'abs CO2'!Q204+'CH4'!Q204*PCG!$C$5+N2O!Q204*PCG!$C$6+HFC!Q204+PFC!Q204+'SF6'!Q204</f>
        <v>2.4997349767687347E-4</v>
      </c>
      <c r="R204" s="94">
        <f>+'CO2'!R204+'abs CO2'!R204+'CH4'!R204*PCG!$C$5+N2O!R204*PCG!$C$6+HFC!R204+PFC!R204+'SF6'!R204</f>
        <v>2.3574670910576911E-4</v>
      </c>
      <c r="S204" s="94">
        <f>+'CO2'!S204+'abs CO2'!S204+'CH4'!S204*PCG!$C$5+N2O!S204*PCG!$C$6+HFC!S204+PFC!S204+'SF6'!S204</f>
        <v>2.2149832298310355E-4</v>
      </c>
      <c r="T204" s="94">
        <f>+'CO2'!T204+'abs CO2'!T204+'CH4'!T204*PCG!$C$5+N2O!T204*PCG!$C$6+HFC!T204+PFC!T204+'SF6'!T204</f>
        <v>1.8680089485458612E-4</v>
      </c>
      <c r="U204" s="94">
        <f>+'CO2'!U204+'abs CO2'!U204+'CH4'!U204*PCG!$C$5+N2O!U204*PCG!$C$6+HFC!U204+PFC!U204+'SF6'!U204</f>
        <v>1.8167589410625904E-4</v>
      </c>
      <c r="V204" s="94">
        <f>+'CO2'!V204+'abs CO2'!V204+'CH4'!V204*PCG!$C$5+N2O!V204*PCG!$C$6+HFC!V204+PFC!V204+'SF6'!V204</f>
        <v>1.7636435949925947E-4</v>
      </c>
      <c r="W204" s="94">
        <f>+'CO2'!W204+'abs CO2'!W204+'CH4'!W204*PCG!$C$5+N2O!W204*PCG!$C$6+HFC!W204+PFC!W204+'SF6'!W204</f>
        <v>1.7662529699411661E-4</v>
      </c>
      <c r="X204" s="94">
        <f>+'CO2'!X204+'abs CO2'!X204+'CH4'!X204*PCG!$C$5+N2O!X204*PCG!$C$6+HFC!X204+PFC!X204+'SF6'!X204</f>
        <v>1.8259534491163568E-4</v>
      </c>
      <c r="Y204" s="94">
        <f>+'CO2'!Y204+'abs CO2'!Y204+'CH4'!Y204*PCG!$C$5+N2O!Y204*PCG!$C$6+HFC!Y204+PFC!Y204+'SF6'!Y204</f>
        <v>2.011472661204436E-4</v>
      </c>
      <c r="Z204" s="94">
        <f>+'CO2'!Z204+'abs CO2'!Z204+'CH4'!Z204*PCG!$C$5+N2O!Z204*PCG!$C$6+HFC!Z204+PFC!Z204+'SF6'!Z204</f>
        <v>1.8088956425576917E-4</v>
      </c>
      <c r="AA204" s="94">
        <f>+'CO2'!AA204+'abs CO2'!AA204+'CH4'!AA204*PCG!$C$5+N2O!AA204*PCG!$C$6+HFC!AA204+PFC!AA204+'SF6'!AA204</f>
        <v>1.6830130864718145E-4</v>
      </c>
      <c r="AB204" s="94">
        <f>+'CO2'!AB204+'abs CO2'!AB204+'CH4'!AB204*PCG!$C$5+N2O!AB204*PCG!$C$6+HFC!AB204+PFC!AB204+'SF6'!AB204</f>
        <v>1.7524844678618859E-4</v>
      </c>
      <c r="AC204" s="94">
        <f>+'CO2'!AC204+'abs CO2'!AC204+'CH4'!AC204*PCG!$C$5+N2O!AC204*PCG!$C$6+HFC!AC204+PFC!AC204+'SF6'!AC204</f>
        <v>1.7403674258270258E-4</v>
      </c>
      <c r="AD204" s="94">
        <f>+'CO2'!AD204+'abs CO2'!AD204+'CH4'!AD204*PCG!$C$5+N2O!AD204*PCG!$C$6+HFC!AD204+PFC!AD204+'SF6'!AD204</f>
        <v>1.6824593849931228E-4</v>
      </c>
      <c r="AE204" s="94">
        <f>+'CO2'!AE204+'abs CO2'!AE204+'CH4'!AE204*PCG!$C$5+N2O!AE204*PCG!$C$6+HFC!AE204+PFC!AE204+'SF6'!AE204</f>
        <v>1.7120120667678487E-4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8.0174594050993364E-2</v>
      </c>
      <c r="D205" s="94">
        <f>+'CO2'!D205+'abs CO2'!D205+'CH4'!D205*PCG!$C$5+N2O!D205*PCG!$C$6+HFC!D205+PFC!D205+'SF6'!D205</f>
        <v>8.2429894917172272E-2</v>
      </c>
      <c r="E205" s="94">
        <f>+'CO2'!E205+'abs CO2'!E205+'CH4'!E205*PCG!$C$5+N2O!E205*PCG!$C$6+HFC!E205+PFC!E205+'SF6'!E205</f>
        <v>8.3472362225774352E-2</v>
      </c>
      <c r="F205" s="94">
        <f>+'CO2'!F205+'abs CO2'!F205+'CH4'!F205*PCG!$C$5+N2O!F205*PCG!$C$6+HFC!F205+PFC!F205+'SF6'!F205</f>
        <v>8.4127597084610567E-2</v>
      </c>
      <c r="G205" s="94">
        <f>+'CO2'!G205+'abs CO2'!G205+'CH4'!G205*PCG!$C$5+N2O!G205*PCG!$C$6+HFC!G205+PFC!G205+'SF6'!G205</f>
        <v>8.7091232985748779E-2</v>
      </c>
      <c r="H205" s="94">
        <f>+'CO2'!H205+'abs CO2'!H205+'CH4'!H205*PCG!$C$5+N2O!H205*PCG!$C$6+HFC!H205+PFC!H205+'SF6'!H205</f>
        <v>8.6222668149015649E-2</v>
      </c>
      <c r="I205" s="94">
        <f>+'CO2'!I205+'abs CO2'!I205+'CH4'!I205*PCG!$C$5+N2O!I205*PCG!$C$6+HFC!I205+PFC!I205+'SF6'!I205</f>
        <v>8.9155772645649514E-2</v>
      </c>
      <c r="J205" s="94">
        <f>+'CO2'!J205+'abs CO2'!J205+'CH4'!J205*PCG!$C$5+N2O!J205*PCG!$C$6+HFC!J205+PFC!J205+'SF6'!J205</f>
        <v>9.3823500031071358E-2</v>
      </c>
      <c r="K205" s="94">
        <f>+'CO2'!K205+'abs CO2'!K205+'CH4'!K205*PCG!$C$5+N2O!K205*PCG!$C$6+HFC!K205+PFC!K205+'SF6'!K205</f>
        <v>9.1369235486092271E-2</v>
      </c>
      <c r="L205" s="94">
        <f>+'CO2'!L205+'abs CO2'!L205+'CH4'!L205*PCG!$C$5+N2O!L205*PCG!$C$6+HFC!L205+PFC!L205+'SF6'!L205</f>
        <v>9.0878537043101254E-2</v>
      </c>
      <c r="M205" s="94">
        <f>+'CO2'!M205+'abs CO2'!M205+'CH4'!M205*PCG!$C$5+N2O!M205*PCG!$C$6+HFC!M205+PFC!M205+'SF6'!M205</f>
        <v>8.2536678128620242E-2</v>
      </c>
      <c r="N205" s="94">
        <f>+'CO2'!N205+'abs CO2'!N205+'CH4'!N205*PCG!$C$5+N2O!N205*PCG!$C$6+HFC!N205+PFC!N205+'SF6'!N205</f>
        <v>9.3120236207388948E-2</v>
      </c>
      <c r="O205" s="94">
        <f>+'CO2'!O205+'abs CO2'!O205+'CH4'!O205*PCG!$C$5+N2O!O205*PCG!$C$6+HFC!O205+PFC!O205+'SF6'!O205</f>
        <v>9.0390275006042783E-2</v>
      </c>
      <c r="P205" s="94">
        <f>+'CO2'!P205+'abs CO2'!P205+'CH4'!P205*PCG!$C$5+N2O!P205*PCG!$C$6+HFC!P205+PFC!P205+'SF6'!P205</f>
        <v>7.8299109912991841E-2</v>
      </c>
      <c r="Q205" s="94">
        <f>+'CO2'!Q205+'abs CO2'!Q205+'CH4'!Q205*PCG!$C$5+N2O!Q205*PCG!$C$6+HFC!Q205+PFC!Q205+'SF6'!Q205</f>
        <v>7.2376007212790888E-2</v>
      </c>
      <c r="R205" s="94">
        <f>+'CO2'!R205+'abs CO2'!R205+'CH4'!R205*PCG!$C$5+N2O!R205*PCG!$C$6+HFC!R205+PFC!R205+'SF6'!R205</f>
        <v>6.8256857935741891E-2</v>
      </c>
      <c r="S205" s="94">
        <f>+'CO2'!S205+'abs CO2'!S205+'CH4'!S205*PCG!$C$5+N2O!S205*PCG!$C$6+HFC!S205+PFC!S205+'SF6'!S205</f>
        <v>6.4131455417600958E-2</v>
      </c>
      <c r="T205" s="94">
        <f>+'CO2'!T205+'abs CO2'!T205+'CH4'!T205*PCG!$C$5+N2O!T205*PCG!$C$6+HFC!T205+PFC!T205+'SF6'!T205</f>
        <v>5.4085345202585143E-2</v>
      </c>
      <c r="U205" s="94">
        <f>+'CO2'!U205+'abs CO2'!U205+'CH4'!U205*PCG!$C$5+N2O!U205*PCG!$C$6+HFC!U205+PFC!U205+'SF6'!U205</f>
        <v>5.260147953452958E-2</v>
      </c>
      <c r="V205" s="94">
        <f>+'CO2'!V205+'abs CO2'!V205+'CH4'!V205*PCG!$C$5+N2O!V205*PCG!$C$6+HFC!V205+PFC!V205+'SF6'!V205</f>
        <v>5.1063605837518233E-2</v>
      </c>
      <c r="W205" s="94">
        <f>+'CO2'!W205+'abs CO2'!W205+'CH4'!W205*PCG!$C$5+N2O!W205*PCG!$C$6+HFC!W205+PFC!W205+'SF6'!W205</f>
        <v>5.1139156302609054E-2</v>
      </c>
      <c r="X205" s="94">
        <f>+'CO2'!X205+'abs CO2'!X205+'CH4'!X205*PCG!$C$5+N2O!X205*PCG!$C$6+HFC!X205+PFC!X205+'SF6'!X205</f>
        <v>5.2867692468061306E-2</v>
      </c>
      <c r="Y205" s="94">
        <f>+'CO2'!Y205+'abs CO2'!Y205+'CH4'!Y205*PCG!$C$5+N2O!Y205*PCG!$C$6+HFC!Y205+PFC!Y205+'SF6'!Y205</f>
        <v>5.8239117821942049E-2</v>
      </c>
      <c r="Z205" s="94">
        <f>+'CO2'!Z205+'abs CO2'!Z205+'CH4'!Z205*PCG!$C$5+N2O!Z205*PCG!$C$6+HFC!Z205+PFC!Z205+'SF6'!Z205</f>
        <v>5.2373809739692953E-2</v>
      </c>
      <c r="AA205" s="94">
        <f>+'CO2'!AA205+'abs CO2'!AA205+'CH4'!AA205*PCG!$C$5+N2O!AA205*PCG!$C$6+HFC!AA205+PFC!AA205+'SF6'!AA205</f>
        <v>4.872907264879818E-2</v>
      </c>
      <c r="AB205" s="94">
        <f>+'CO2'!AB205+'abs CO2'!AB205+'CH4'!AB205*PCG!$C$5+N2O!AB205*PCG!$C$6+HFC!AB205+PFC!AB205+'SF6'!AB205</f>
        <v>5.0740510360115017E-2</v>
      </c>
      <c r="AC205" s="94">
        <f>+'CO2'!AC205+'abs CO2'!AC205+'CH4'!AC205*PCG!$C$5+N2O!AC205*PCG!$C$6+HFC!AC205+PFC!AC205+'SF6'!AC205</f>
        <v>5.0389679920143191E-2</v>
      </c>
      <c r="AD205" s="94">
        <f>+'CO2'!AD205+'abs CO2'!AD205+'CH4'!AD205*PCG!$C$5+N2O!AD205*PCG!$C$6+HFC!AD205+PFC!AD205+'SF6'!AD205</f>
        <v>4.8713041068415459E-2</v>
      </c>
      <c r="AE205" s="94">
        <f>+'CO2'!AE205+'abs CO2'!AE205+'CH4'!AE205*PCG!$C$5+N2O!AE205*PCG!$C$6+HFC!AE205+PFC!AE205+'SF6'!AE205</f>
        <v>4.9568693819272168E-2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4.5381624777814347</v>
      </c>
      <c r="D206" s="33">
        <f t="shared" si="52"/>
        <v>4.4622361372613559</v>
      </c>
      <c r="E206" s="33">
        <f t="shared" si="52"/>
        <v>4.3713285590849242</v>
      </c>
      <c r="F206" s="33">
        <f t="shared" si="52"/>
        <v>4.4274163726135622</v>
      </c>
      <c r="G206" s="33">
        <f t="shared" si="52"/>
        <v>4.6106270301184988</v>
      </c>
      <c r="H206" s="33">
        <f t="shared" si="52"/>
        <v>4.3944660615536542</v>
      </c>
      <c r="I206" s="33">
        <f t="shared" si="52"/>
        <v>4.5871136183344303</v>
      </c>
      <c r="J206" s="33">
        <f t="shared" si="52"/>
        <v>5.6030249999999997</v>
      </c>
      <c r="K206" s="33">
        <f t="shared" si="52"/>
        <v>5.538667499999999</v>
      </c>
      <c r="L206" s="33">
        <f t="shared" si="52"/>
        <v>5.47431</v>
      </c>
      <c r="M206" s="33">
        <f t="shared" si="52"/>
        <v>5.4099525000000019</v>
      </c>
      <c r="N206" s="33">
        <f t="shared" si="52"/>
        <v>5.3455949999999994</v>
      </c>
      <c r="O206" s="33">
        <f t="shared" si="52"/>
        <v>5.2812375000000005</v>
      </c>
      <c r="P206" s="33">
        <f t="shared" si="52"/>
        <v>5.2168800000000006</v>
      </c>
      <c r="Q206" s="33">
        <f t="shared" si="52"/>
        <v>5.1525224999999999</v>
      </c>
      <c r="R206" s="33">
        <f t="shared" si="52"/>
        <v>5.088165</v>
      </c>
      <c r="S206" s="33">
        <f t="shared" si="52"/>
        <v>5.0238075000000002</v>
      </c>
      <c r="T206" s="33">
        <f t="shared" si="52"/>
        <v>4.9594499999999995</v>
      </c>
      <c r="U206" s="33">
        <f t="shared" si="52"/>
        <v>4.8913805622772228</v>
      </c>
      <c r="V206" s="33">
        <f t="shared" si="52"/>
        <v>4.8233111245544453</v>
      </c>
      <c r="W206" s="33">
        <f t="shared" si="52"/>
        <v>4.7552416868316696</v>
      </c>
      <c r="X206" s="33">
        <f t="shared" si="52"/>
        <v>4.6849621275962026</v>
      </c>
      <c r="Y206" s="33">
        <f t="shared" si="52"/>
        <v>4.6146825683607373</v>
      </c>
      <c r="Z206" s="33">
        <f t="shared" si="52"/>
        <v>4.5444030091252703</v>
      </c>
      <c r="AA206" s="33">
        <f t="shared" si="52"/>
        <v>4.4754023515760872</v>
      </c>
      <c r="AB206" s="33">
        <f t="shared" si="52"/>
        <v>4.4064016940269033</v>
      </c>
      <c r="AC206" s="33">
        <f t="shared" si="52"/>
        <v>4.3385069125308355</v>
      </c>
      <c r="AD206" s="33">
        <f t="shared" si="52"/>
        <v>4.2706121310347678</v>
      </c>
      <c r="AE206" s="33">
        <f t="shared" si="52"/>
        <v>4.2027173495387027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7.8062499999999981E-3</v>
      </c>
      <c r="D208" s="94">
        <f>+'CO2'!D208+'abs CO2'!D208+'CH4'!D208*PCG!$C$5+N2O!D208*PCG!$C$6+HFC!D208+PFC!D208+'SF6'!D208</f>
        <v>8.3874999999999991E-3</v>
      </c>
      <c r="E208" s="94">
        <f>+'CO2'!E208+'abs CO2'!E208+'CH4'!E208*PCG!$C$5+N2O!E208*PCG!$C$6+HFC!E208+PFC!E208+'SF6'!E208</f>
        <v>8.9687499999999993E-3</v>
      </c>
      <c r="F208" s="94">
        <f>+'CO2'!F208+'abs CO2'!F208+'CH4'!F208*PCG!$C$5+N2O!F208*PCG!$C$6+HFC!F208+PFC!F208+'SF6'!F208</f>
        <v>9.5499999999999995E-3</v>
      </c>
      <c r="G208" s="94">
        <f>+'CO2'!G208+'abs CO2'!G208+'CH4'!G208*PCG!$C$5+N2O!G208*PCG!$C$6+HFC!G208+PFC!G208+'SF6'!G208</f>
        <v>1.0131250000000001E-2</v>
      </c>
      <c r="H208" s="94">
        <f>+'CO2'!H208+'abs CO2'!H208+'CH4'!H208*PCG!$C$5+N2O!H208*PCG!$C$6+HFC!H208+PFC!H208+'SF6'!H208</f>
        <v>1.07125E-2</v>
      </c>
      <c r="I208" s="94">
        <f>+'CO2'!I208+'abs CO2'!I208+'CH4'!I208*PCG!$C$5+N2O!I208*PCG!$C$6+HFC!I208+PFC!I208+'SF6'!I208</f>
        <v>1.129375E-2</v>
      </c>
      <c r="J208" s="94">
        <f>+'CO2'!J208+'abs CO2'!J208+'CH4'!J208*PCG!$C$5+N2O!J208*PCG!$C$6+HFC!J208+PFC!J208+'SF6'!J208</f>
        <v>1.1875E-2</v>
      </c>
      <c r="K208" s="94">
        <f>+'CO2'!K208+'abs CO2'!K208+'CH4'!K208*PCG!$C$5+N2O!K208*PCG!$C$6+HFC!K208+PFC!K208+'SF6'!K208</f>
        <v>1.26625E-2</v>
      </c>
      <c r="L208" s="94">
        <f>+'CO2'!L208+'abs CO2'!L208+'CH4'!L208*PCG!$C$5+N2O!L208*PCG!$C$6+HFC!L208+PFC!L208+'SF6'!L208</f>
        <v>1.3449999999999998E-2</v>
      </c>
      <c r="M208" s="94">
        <f>+'CO2'!M208+'abs CO2'!M208+'CH4'!M208*PCG!$C$5+N2O!M208*PCG!$C$6+HFC!M208+PFC!M208+'SF6'!M208</f>
        <v>1.42375E-2</v>
      </c>
      <c r="N208" s="94">
        <f>+'CO2'!N208+'abs CO2'!N208+'CH4'!N208*PCG!$C$5+N2O!N208*PCG!$C$6+HFC!N208+PFC!N208+'SF6'!N208</f>
        <v>1.5025E-2</v>
      </c>
      <c r="O208" s="94">
        <f>+'CO2'!O208+'abs CO2'!O208+'CH4'!O208*PCG!$C$5+N2O!O208*PCG!$C$6+HFC!O208+PFC!O208+'SF6'!O208</f>
        <v>1.5812499999999997E-2</v>
      </c>
      <c r="P208" s="94">
        <f>+'CO2'!P208+'abs CO2'!P208+'CH4'!P208*PCG!$C$5+N2O!P208*PCG!$C$6+HFC!P208+PFC!P208+'SF6'!P208</f>
        <v>1.6599999999999997E-2</v>
      </c>
      <c r="Q208" s="94">
        <f>+'CO2'!Q208+'abs CO2'!Q208+'CH4'!Q208*PCG!$C$5+N2O!Q208*PCG!$C$6+HFC!Q208+PFC!Q208+'SF6'!Q208</f>
        <v>1.73875E-2</v>
      </c>
      <c r="R208" s="94">
        <f>+'CO2'!R208+'abs CO2'!R208+'CH4'!R208*PCG!$C$5+N2O!R208*PCG!$C$6+HFC!R208+PFC!R208+'SF6'!R208</f>
        <v>1.8175E-2</v>
      </c>
      <c r="S208" s="94">
        <f>+'CO2'!S208+'abs CO2'!S208+'CH4'!S208*PCG!$C$5+N2O!S208*PCG!$C$6+HFC!S208+PFC!S208+'SF6'!S208</f>
        <v>1.89625E-2</v>
      </c>
      <c r="T208" s="94">
        <f>+'CO2'!T208+'abs CO2'!T208+'CH4'!T208*PCG!$C$5+N2O!T208*PCG!$C$6+HFC!T208+PFC!T208+'SF6'!T208</f>
        <v>1.975E-2</v>
      </c>
      <c r="U208" s="94">
        <f>+'CO2'!U208+'abs CO2'!U208+'CH4'!U208*PCG!$C$5+N2O!U208*PCG!$C$6+HFC!U208+PFC!U208+'SF6'!U208</f>
        <v>1.9925562277222825E-2</v>
      </c>
      <c r="V208" s="94">
        <f>+'CO2'!V208+'abs CO2'!V208+'CH4'!V208*PCG!$C$5+N2O!V208*PCG!$C$6+HFC!V208+PFC!V208+'SF6'!V208</f>
        <v>2.0101124554445654E-2</v>
      </c>
      <c r="W208" s="94">
        <f>+'CO2'!W208+'abs CO2'!W208+'CH4'!W208*PCG!$C$5+N2O!W208*PCG!$C$6+HFC!W208+PFC!W208+'SF6'!W208</f>
        <v>2.0276686831668483E-2</v>
      </c>
      <c r="X208" s="94">
        <f>+'CO2'!X208+'abs CO2'!X208+'CH4'!X208*PCG!$C$5+N2O!X208*PCG!$C$6+HFC!X208+PFC!X208+'SF6'!X208</f>
        <v>1.82421275962018E-2</v>
      </c>
      <c r="Y208" s="94">
        <f>+'CO2'!Y208+'abs CO2'!Y208+'CH4'!Y208*PCG!$C$5+N2O!Y208*PCG!$C$6+HFC!Y208+PFC!Y208+'SF6'!Y208</f>
        <v>1.6207568360735114E-2</v>
      </c>
      <c r="Z208" s="94">
        <f>+'CO2'!Z208+'abs CO2'!Z208+'CH4'!Z208*PCG!$C$5+N2O!Z208*PCG!$C$6+HFC!Z208+PFC!Z208+'SF6'!Z208</f>
        <v>1.4173009125268435E-2</v>
      </c>
      <c r="AA208" s="94">
        <f>+'CO2'!AA208+'abs CO2'!AA208+'CH4'!AA208*PCG!$C$5+N2O!AA208*PCG!$C$6+HFC!AA208+PFC!AA208+'SF6'!AA208</f>
        <v>1.3417351576084912E-2</v>
      </c>
      <c r="AB208" s="94">
        <f>+'CO2'!AB208+'abs CO2'!AB208+'CH4'!AB208*PCG!$C$5+N2O!AB208*PCG!$C$6+HFC!AB208+PFC!AB208+'SF6'!AB208</f>
        <v>1.2661694026901385E-2</v>
      </c>
      <c r="AC208" s="94">
        <f>+'CO2'!AC208+'abs CO2'!AC208+'CH4'!AC208*PCG!$C$5+N2O!AC208*PCG!$C$6+HFC!AC208+PFC!AC208+'SF6'!AC208</f>
        <v>1.3011912530833798E-2</v>
      </c>
      <c r="AD208" s="94">
        <f>+'CO2'!AD208+'abs CO2'!AD208+'CH4'!AD208*PCG!$C$5+N2O!AD208*PCG!$C$6+HFC!AD208+PFC!AD208+'SF6'!AD208</f>
        <v>1.3362131034766207E-2</v>
      </c>
      <c r="AE208" s="94">
        <f>+'CO2'!AE208+'abs CO2'!AE208+'CH4'!AE208*PCG!$C$5+N2O!AE208*PCG!$C$6+HFC!AE208+PFC!AE208+'SF6'!AE208</f>
        <v>1.3712349538698616E-2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4.422666227781435</v>
      </c>
      <c r="D209" s="94">
        <f>+'CO2'!D209+'abs CO2'!D209+'CH4'!D209*PCG!$C$5+N2O!D209*PCG!$C$6+HFC!D209+PFC!D209+'SF6'!D209</f>
        <v>4.3380286372613552</v>
      </c>
      <c r="E209" s="94">
        <f>+'CO2'!E209+'abs CO2'!E209+'CH4'!E209*PCG!$C$5+N2O!E209*PCG!$C$6+HFC!E209+PFC!E209+'SF6'!E209</f>
        <v>4.2384098090849243</v>
      </c>
      <c r="F209" s="94">
        <f>+'CO2'!F209+'abs CO2'!F209+'CH4'!F209*PCG!$C$5+N2O!F209*PCG!$C$6+HFC!F209+PFC!F209+'SF6'!F209</f>
        <v>4.2857863726135621</v>
      </c>
      <c r="G209" s="94">
        <f>+'CO2'!G209+'abs CO2'!G209+'CH4'!G209*PCG!$C$5+N2O!G209*PCG!$C$6+HFC!G209+PFC!G209+'SF6'!G209</f>
        <v>4.4602857801184985</v>
      </c>
      <c r="H209" s="94">
        <f>+'CO2'!H209+'abs CO2'!H209+'CH4'!H209*PCG!$C$5+N2O!H209*PCG!$C$6+HFC!H209+PFC!H209+'SF6'!H209</f>
        <v>4.2354135615536537</v>
      </c>
      <c r="I209" s="94">
        <f>+'CO2'!I209+'abs CO2'!I209+'CH4'!I209*PCG!$C$5+N2O!I209*PCG!$C$6+HFC!I209+PFC!I209+'SF6'!I209</f>
        <v>4.4193498683344306</v>
      </c>
      <c r="J209" s="94">
        <f>+'CO2'!J209+'abs CO2'!J209+'CH4'!J209*PCG!$C$5+N2O!J209*PCG!$C$6+HFC!J209+PFC!J209+'SF6'!J209</f>
        <v>5.4265499999999998</v>
      </c>
      <c r="K209" s="94">
        <f>+'CO2'!K209+'abs CO2'!K209+'CH4'!K209*PCG!$C$5+N2O!K209*PCG!$C$6+HFC!K209+PFC!K209+'SF6'!K209</f>
        <v>5.3451899999999997</v>
      </c>
      <c r="L209" s="94">
        <f>+'CO2'!L209+'abs CO2'!L209+'CH4'!L209*PCG!$C$5+N2O!L209*PCG!$C$6+HFC!L209+PFC!L209+'SF6'!L209</f>
        <v>5.2638299999999996</v>
      </c>
      <c r="M209" s="94">
        <f>+'CO2'!M209+'abs CO2'!M209+'CH4'!M209*PCG!$C$5+N2O!M209*PCG!$C$6+HFC!M209+PFC!M209+'SF6'!M209</f>
        <v>5.1824700000000012</v>
      </c>
      <c r="N209" s="94">
        <f>+'CO2'!N209+'abs CO2'!N209+'CH4'!N209*PCG!$C$5+N2O!N209*PCG!$C$6+HFC!N209+PFC!N209+'SF6'!N209</f>
        <v>5.1011100000000003</v>
      </c>
      <c r="O209" s="94">
        <f>+'CO2'!O209+'abs CO2'!O209+'CH4'!O209*PCG!$C$5+N2O!O209*PCG!$C$6+HFC!O209+PFC!O209+'SF6'!O209</f>
        <v>5.0197500000000002</v>
      </c>
      <c r="P209" s="94">
        <f>+'CO2'!P209+'abs CO2'!P209+'CH4'!P209*PCG!$C$5+N2O!P209*PCG!$C$6+HFC!P209+PFC!P209+'SF6'!P209</f>
        <v>4.9383900000000001</v>
      </c>
      <c r="Q209" s="94">
        <f>+'CO2'!Q209+'abs CO2'!Q209+'CH4'!Q209*PCG!$C$5+N2O!Q209*PCG!$C$6+HFC!Q209+PFC!Q209+'SF6'!Q209</f>
        <v>4.85703</v>
      </c>
      <c r="R209" s="94">
        <f>+'CO2'!R209+'abs CO2'!R209+'CH4'!R209*PCG!$C$5+N2O!R209*PCG!$C$6+HFC!R209+PFC!R209+'SF6'!R209</f>
        <v>4.7756699999999999</v>
      </c>
      <c r="S209" s="94">
        <f>+'CO2'!S209+'abs CO2'!S209+'CH4'!S209*PCG!$C$5+N2O!S209*PCG!$C$6+HFC!S209+PFC!S209+'SF6'!S209</f>
        <v>4.6943099999999998</v>
      </c>
      <c r="T209" s="94">
        <f>+'CO2'!T209+'abs CO2'!T209+'CH4'!T209*PCG!$C$5+N2O!T209*PCG!$C$6+HFC!T209+PFC!T209+'SF6'!T209</f>
        <v>4.6129499999999997</v>
      </c>
      <c r="U209" s="94">
        <f>+'CO2'!U209+'abs CO2'!U209+'CH4'!U209*PCG!$C$5+N2O!U209*PCG!$C$6+HFC!U209+PFC!U209+'SF6'!U209</f>
        <v>4.5315899999999996</v>
      </c>
      <c r="V209" s="94">
        <f>+'CO2'!V209+'abs CO2'!V209+'CH4'!V209*PCG!$C$5+N2O!V209*PCG!$C$6+HFC!V209+PFC!V209+'SF6'!V209</f>
        <v>4.4502300000000004</v>
      </c>
      <c r="W209" s="94">
        <f>+'CO2'!W209+'abs CO2'!W209+'CH4'!W209*PCG!$C$5+N2O!W209*PCG!$C$6+HFC!W209+PFC!W209+'SF6'!W209</f>
        <v>4.3688700000000011</v>
      </c>
      <c r="X209" s="94">
        <f>+'CO2'!X209+'abs CO2'!X209+'CH4'!X209*PCG!$C$5+N2O!X209*PCG!$C$6+HFC!X209+PFC!X209+'SF6'!X209</f>
        <v>4.287510000000001</v>
      </c>
      <c r="Y209" s="94">
        <f>+'CO2'!Y209+'abs CO2'!Y209+'CH4'!Y209*PCG!$C$5+N2O!Y209*PCG!$C$6+HFC!Y209+PFC!Y209+'SF6'!Y209</f>
        <v>4.2061500000000018</v>
      </c>
      <c r="Z209" s="94">
        <f>+'CO2'!Z209+'abs CO2'!Z209+'CH4'!Z209*PCG!$C$5+N2O!Z209*PCG!$C$6+HFC!Z209+PFC!Z209+'SF6'!Z209</f>
        <v>4.1247900000000026</v>
      </c>
      <c r="AA209" s="94">
        <f>+'CO2'!AA209+'abs CO2'!AA209+'CH4'!AA209*PCG!$C$5+N2O!AA209*PCG!$C$6+HFC!AA209+PFC!AA209+'SF6'!AA209</f>
        <v>4.0434300000000016</v>
      </c>
      <c r="AB209" s="94">
        <f>+'CO2'!AB209+'abs CO2'!AB209+'CH4'!AB209*PCG!$C$5+N2O!AB209*PCG!$C$6+HFC!AB209+PFC!AB209+'SF6'!AB209</f>
        <v>3.9620700000000024</v>
      </c>
      <c r="AC209" s="94">
        <f>+'CO2'!AC209+'abs CO2'!AC209+'CH4'!AC209*PCG!$C$5+N2O!AC209*PCG!$C$6+HFC!AC209+PFC!AC209+'SF6'!AC209</f>
        <v>3.8807100000000023</v>
      </c>
      <c r="AD209" s="94">
        <f>+'CO2'!AD209+'abs CO2'!AD209+'CH4'!AD209*PCG!$C$5+N2O!AD209*PCG!$C$6+HFC!AD209+PFC!AD209+'SF6'!AD209</f>
        <v>3.7993500000000027</v>
      </c>
      <c r="AE209" s="94">
        <f>+'CO2'!AE209+'abs CO2'!AE209+'CH4'!AE209*PCG!$C$5+N2O!AE209*PCG!$C$6+HFC!AE209+PFC!AE209+'SF6'!AE209</f>
        <v>3.7179900000000035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6.9999999999999978E-4</v>
      </c>
      <c r="D210" s="94">
        <f>+'CO2'!D210+'abs CO2'!D210+'CH4'!D210*PCG!$C$5+N2O!D210*PCG!$C$6+HFC!D210+PFC!D210+'SF6'!D210</f>
        <v>5.9999999999999962E-4</v>
      </c>
      <c r="E210" s="94">
        <f>+'CO2'!E210+'abs CO2'!E210+'CH4'!E210*PCG!$C$5+N2O!E210*PCG!$C$6+HFC!E210+PFC!E210+'SF6'!E210</f>
        <v>4.9999999999999979E-4</v>
      </c>
      <c r="F210" s="94">
        <f>+'CO2'!F210+'abs CO2'!F210+'CH4'!F210*PCG!$C$5+N2O!F210*PCG!$C$6+HFC!F210+PFC!F210+'SF6'!F210</f>
        <v>3.999999999999998E-4</v>
      </c>
      <c r="G210" s="94">
        <f>+'CO2'!G210+'abs CO2'!G210+'CH4'!G210*PCG!$C$5+N2O!G210*PCG!$C$6+HFC!G210+PFC!G210+'SF6'!G210</f>
        <v>2.9999999999999981E-4</v>
      </c>
      <c r="H210" s="94">
        <f>+'CO2'!H210+'abs CO2'!H210+'CH4'!H210*PCG!$C$5+N2O!H210*PCG!$C$6+HFC!H210+PFC!H210+'SF6'!H210</f>
        <v>1.999999999999999E-4</v>
      </c>
      <c r="I210" s="94">
        <f>+'CO2'!I210+'abs CO2'!I210+'CH4'!I210*PCG!$C$5+N2O!I210*PCG!$C$6+HFC!I210+PFC!I210+'SF6'!I210</f>
        <v>9.9999999999999951E-5</v>
      </c>
      <c r="J210" s="94">
        <f>+'CO2'!J210+'abs CO2'!J210+'CH4'!J210*PCG!$C$5+N2O!J210*PCG!$C$6+HFC!J210+PFC!J210+'SF6'!J210</f>
        <v>0</v>
      </c>
      <c r="K210" s="94">
        <f>+'CO2'!K210+'abs CO2'!K210+'CH4'!K210*PCG!$C$5+N2O!K210*PCG!$C$6+HFC!K210+PFC!K210+'SF6'!K210</f>
        <v>1.25E-4</v>
      </c>
      <c r="L210" s="94">
        <f>+'CO2'!L210+'abs CO2'!L210+'CH4'!L210*PCG!$C$5+N2O!L210*PCG!$C$6+HFC!L210+PFC!L210+'SF6'!L210</f>
        <v>2.5000000000000001E-4</v>
      </c>
      <c r="M210" s="94">
        <f>+'CO2'!M210+'abs CO2'!M210+'CH4'!M210*PCG!$C$5+N2O!M210*PCG!$C$6+HFC!M210+PFC!M210+'SF6'!M210</f>
        <v>3.7499999999999995E-4</v>
      </c>
      <c r="N210" s="94">
        <f>+'CO2'!N210+'abs CO2'!N210+'CH4'!N210*PCG!$C$5+N2O!N210*PCG!$C$6+HFC!N210+PFC!N210+'SF6'!N210</f>
        <v>5.0000000000000001E-4</v>
      </c>
      <c r="O210" s="94">
        <f>+'CO2'!O210+'abs CO2'!O210+'CH4'!O210*PCG!$C$5+N2O!O210*PCG!$C$6+HFC!O210+PFC!O210+'SF6'!O210</f>
        <v>6.249999999999999E-4</v>
      </c>
      <c r="P210" s="94">
        <f>+'CO2'!P210+'abs CO2'!P210+'CH4'!P210*PCG!$C$5+N2O!P210*PCG!$C$6+HFC!P210+PFC!P210+'SF6'!P210</f>
        <v>7.4999999999999991E-4</v>
      </c>
      <c r="Q210" s="94">
        <f>+'CO2'!Q210+'abs CO2'!Q210+'CH4'!Q210*PCG!$C$5+N2O!Q210*PCG!$C$6+HFC!Q210+PFC!Q210+'SF6'!Q210</f>
        <v>8.7499999999999991E-4</v>
      </c>
      <c r="R210" s="94">
        <f>+'CO2'!R210+'abs CO2'!R210+'CH4'!R210*PCG!$C$5+N2O!R210*PCG!$C$6+HFC!R210+PFC!R210+'SF6'!R210</f>
        <v>1E-3</v>
      </c>
      <c r="S210" s="94">
        <f>+'CO2'!S210+'abs CO2'!S210+'CH4'!S210*PCG!$C$5+N2O!S210*PCG!$C$6+HFC!S210+PFC!S210+'SF6'!S210</f>
        <v>1.1249999999999999E-3</v>
      </c>
      <c r="T210" s="94">
        <f>+'CO2'!T210+'abs CO2'!T210+'CH4'!T210*PCG!$C$5+N2O!T210*PCG!$C$6+HFC!T210+PFC!T210+'SF6'!T210</f>
        <v>1.2499999999999998E-3</v>
      </c>
      <c r="U210" s="94">
        <f>+'CO2'!U210+'abs CO2'!U210+'CH4'!U210*PCG!$C$5+N2O!U210*PCG!$C$6+HFC!U210+PFC!U210+'SF6'!U210</f>
        <v>1.3749999999999999E-3</v>
      </c>
      <c r="V210" s="94">
        <f>+'CO2'!V210+'abs CO2'!V210+'CH4'!V210*PCG!$C$5+N2O!V210*PCG!$C$6+HFC!V210+PFC!V210+'SF6'!V210</f>
        <v>1.4999999999999998E-3</v>
      </c>
      <c r="W210" s="94">
        <f>+'CO2'!W210+'abs CO2'!W210+'CH4'!W210*PCG!$C$5+N2O!W210*PCG!$C$6+HFC!W210+PFC!W210+'SF6'!W210</f>
        <v>1.6249999999999999E-3</v>
      </c>
      <c r="X210" s="94">
        <f>+'CO2'!X210+'abs CO2'!X210+'CH4'!X210*PCG!$C$5+N2O!X210*PCG!$C$6+HFC!X210+PFC!X210+'SF6'!X210</f>
        <v>1.7499999999999998E-3</v>
      </c>
      <c r="Y210" s="94">
        <f>+'CO2'!Y210+'abs CO2'!Y210+'CH4'!Y210*PCG!$C$5+N2O!Y210*PCG!$C$6+HFC!Y210+PFC!Y210+'SF6'!Y210</f>
        <v>1.8749999999999999E-3</v>
      </c>
      <c r="Z210" s="94">
        <f>+'CO2'!Z210+'abs CO2'!Z210+'CH4'!Z210*PCG!$C$5+N2O!Z210*PCG!$C$6+HFC!Z210+PFC!Z210+'SF6'!Z210</f>
        <v>2E-3</v>
      </c>
      <c r="AA210" s="94">
        <f>+'CO2'!AA210+'abs CO2'!AA210+'CH4'!AA210*PCG!$C$5+N2O!AA210*PCG!$C$6+HFC!AA210+PFC!AA210+'SF6'!AA210</f>
        <v>2.1249999999999997E-3</v>
      </c>
      <c r="AB210" s="94">
        <f>+'CO2'!AB210+'abs CO2'!AB210+'CH4'!AB210*PCG!$C$5+N2O!AB210*PCG!$C$6+HFC!AB210+PFC!AB210+'SF6'!AB210</f>
        <v>2.2499999999999998E-3</v>
      </c>
      <c r="AC210" s="94">
        <f>+'CO2'!AC210+'abs CO2'!AC210+'CH4'!AC210*PCG!$C$5+N2O!AC210*PCG!$C$6+HFC!AC210+PFC!AC210+'SF6'!AC210</f>
        <v>2.3749999999999999E-3</v>
      </c>
      <c r="AD210" s="94">
        <f>+'CO2'!AD210+'abs CO2'!AD210+'CH4'!AD210*PCG!$C$5+N2O!AD210*PCG!$C$6+HFC!AD210+PFC!AD210+'SF6'!AD210</f>
        <v>2.4999999999999996E-3</v>
      </c>
      <c r="AE210" s="94">
        <f>+'CO2'!AE210+'abs CO2'!AE210+'CH4'!AE210*PCG!$C$5+N2O!AE210*PCG!$C$6+HFC!AE210+PFC!AE210+'SF6'!AE210</f>
        <v>2.6249999999999997E-3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0.10698999999999997</v>
      </c>
      <c r="D212" s="94">
        <f>+'CO2'!D212+'abs CO2'!D212+'CH4'!D212*PCG!$C$5+N2O!D212*PCG!$C$6+HFC!D212+PFC!D212+'SF6'!D212</f>
        <v>0.11521999999999998</v>
      </c>
      <c r="E212" s="94">
        <f>+'CO2'!E212+'abs CO2'!E212+'CH4'!E212*PCG!$C$5+N2O!E212*PCG!$C$6+HFC!E212+PFC!E212+'SF6'!E212</f>
        <v>0.12344999999999998</v>
      </c>
      <c r="F212" s="94">
        <f>+'CO2'!F212+'abs CO2'!F212+'CH4'!F212*PCG!$C$5+N2O!F212*PCG!$C$6+HFC!F212+PFC!F212+'SF6'!F212</f>
        <v>0.13167999999999996</v>
      </c>
      <c r="G212" s="94">
        <f>+'CO2'!G212+'abs CO2'!G212+'CH4'!G212*PCG!$C$5+N2O!G212*PCG!$C$6+HFC!G212+PFC!G212+'SF6'!G212</f>
        <v>0.13990999999999998</v>
      </c>
      <c r="H212" s="94">
        <f>+'CO2'!H212+'abs CO2'!H212+'CH4'!H212*PCG!$C$5+N2O!H212*PCG!$C$6+HFC!H212+PFC!H212+'SF6'!H212</f>
        <v>0.14813999999999999</v>
      </c>
      <c r="I212" s="94">
        <f>+'CO2'!I212+'abs CO2'!I212+'CH4'!I212*PCG!$C$5+N2O!I212*PCG!$C$6+HFC!I212+PFC!I212+'SF6'!I212</f>
        <v>0.15636999999999998</v>
      </c>
      <c r="J212" s="94">
        <f>+'CO2'!J212+'abs CO2'!J212+'CH4'!J212*PCG!$C$5+N2O!J212*PCG!$C$6+HFC!J212+PFC!J212+'SF6'!J212</f>
        <v>0.1646</v>
      </c>
      <c r="K212" s="94">
        <f>+'CO2'!K212+'abs CO2'!K212+'CH4'!K212*PCG!$C$5+N2O!K212*PCG!$C$6+HFC!K212+PFC!K212+'SF6'!K212</f>
        <v>0.17333999999999999</v>
      </c>
      <c r="L212" s="94">
        <f>+'CO2'!L212+'abs CO2'!L212+'CH4'!L212*PCG!$C$5+N2O!L212*PCG!$C$6+HFC!L212+PFC!L212+'SF6'!L212</f>
        <v>0.18207999999999999</v>
      </c>
      <c r="M212" s="94">
        <f>+'CO2'!M212+'abs CO2'!M212+'CH4'!M212*PCG!$C$5+N2O!M212*PCG!$C$6+HFC!M212+PFC!M212+'SF6'!M212</f>
        <v>0.19082000000000002</v>
      </c>
      <c r="N212" s="94">
        <f>+'CO2'!N212+'abs CO2'!N212+'CH4'!N212*PCG!$C$5+N2O!N212*PCG!$C$6+HFC!N212+PFC!N212+'SF6'!N212</f>
        <v>0.19956000000000002</v>
      </c>
      <c r="O212" s="94">
        <f>+'CO2'!O212+'abs CO2'!O212+'CH4'!O212*PCG!$C$5+N2O!O212*PCG!$C$6+HFC!O212+PFC!O212+'SF6'!O212</f>
        <v>0.20829999999999999</v>
      </c>
      <c r="P212" s="94">
        <f>+'CO2'!P212+'abs CO2'!P212+'CH4'!P212*PCG!$C$5+N2O!P212*PCG!$C$6+HFC!P212+PFC!P212+'SF6'!P212</f>
        <v>0.21703999999999998</v>
      </c>
      <c r="Q212" s="94">
        <f>+'CO2'!Q212+'abs CO2'!Q212+'CH4'!Q212*PCG!$C$5+N2O!Q212*PCG!$C$6+HFC!Q212+PFC!Q212+'SF6'!Q212</f>
        <v>0.22577999999999998</v>
      </c>
      <c r="R212" s="94">
        <f>+'CO2'!R212+'abs CO2'!R212+'CH4'!R212*PCG!$C$5+N2O!R212*PCG!$C$6+HFC!R212+PFC!R212+'SF6'!R212</f>
        <v>0.23452000000000001</v>
      </c>
      <c r="S212" s="94">
        <f>+'CO2'!S212+'abs CO2'!S212+'CH4'!S212*PCG!$C$5+N2O!S212*PCG!$C$6+HFC!S212+PFC!S212+'SF6'!S212</f>
        <v>0.24326</v>
      </c>
      <c r="T212" s="94">
        <f>+'CO2'!T212+'abs CO2'!T212+'CH4'!T212*PCG!$C$5+N2O!T212*PCG!$C$6+HFC!T212+PFC!T212+'SF6'!T212</f>
        <v>0.25199999999999995</v>
      </c>
      <c r="U212" s="94">
        <f>+'CO2'!U212+'abs CO2'!U212+'CH4'!U212*PCG!$C$5+N2O!U212*PCG!$C$6+HFC!U212+PFC!U212+'SF6'!U212</f>
        <v>0.26073999999999992</v>
      </c>
      <c r="V212" s="94">
        <f>+'CO2'!V212+'abs CO2'!V212+'CH4'!V212*PCG!$C$5+N2O!V212*PCG!$C$6+HFC!V212+PFC!V212+'SF6'!V212</f>
        <v>0.26947999999999994</v>
      </c>
      <c r="W212" s="94">
        <f>+'CO2'!W212+'abs CO2'!W212+'CH4'!W212*PCG!$C$5+N2O!W212*PCG!$C$6+HFC!W212+PFC!W212+'SF6'!W212</f>
        <v>0.27821999999999991</v>
      </c>
      <c r="X212" s="94">
        <f>+'CO2'!X212+'abs CO2'!X212+'CH4'!X212*PCG!$C$5+N2O!X212*PCG!$C$6+HFC!X212+PFC!X212+'SF6'!X212</f>
        <v>0.28695999999999988</v>
      </c>
      <c r="Y212" s="94">
        <f>+'CO2'!Y212+'abs CO2'!Y212+'CH4'!Y212*PCG!$C$5+N2O!Y212*PCG!$C$6+HFC!Y212+PFC!Y212+'SF6'!Y212</f>
        <v>0.29569999999999985</v>
      </c>
      <c r="Z212" s="94">
        <f>+'CO2'!Z212+'abs CO2'!Z212+'CH4'!Z212*PCG!$C$5+N2O!Z212*PCG!$C$6+HFC!Z212+PFC!Z212+'SF6'!Z212</f>
        <v>0.30443999999999977</v>
      </c>
      <c r="AA212" s="94">
        <f>+'CO2'!AA212+'abs CO2'!AA212+'CH4'!AA212*PCG!$C$5+N2O!AA212*PCG!$C$6+HFC!AA212+PFC!AA212+'SF6'!AA212</f>
        <v>0.31317999999999974</v>
      </c>
      <c r="AB212" s="94">
        <f>+'CO2'!AB212+'abs CO2'!AB212+'CH4'!AB212*PCG!$C$5+N2O!AB212*PCG!$C$6+HFC!AB212+PFC!AB212+'SF6'!AB212</f>
        <v>0.32191999999999971</v>
      </c>
      <c r="AC212" s="94">
        <f>+'CO2'!AC212+'abs CO2'!AC212+'CH4'!AC212*PCG!$C$5+N2O!AC212*PCG!$C$6+HFC!AC212+PFC!AC212+'SF6'!AC212</f>
        <v>0.33065999999999968</v>
      </c>
      <c r="AD212" s="94">
        <f>+'CO2'!AD212+'abs CO2'!AD212+'CH4'!AD212*PCG!$C$5+N2O!AD212*PCG!$C$6+HFC!AD212+PFC!AD212+'SF6'!AD212</f>
        <v>0.33939999999999965</v>
      </c>
      <c r="AE212" s="94">
        <f>+'CO2'!AE212+'abs CO2'!AE212+'CH4'!AE212*PCG!$C$5+N2O!AE212*PCG!$C$6+HFC!AE212+PFC!AE212+'SF6'!AE212</f>
        <v>0.34813999999999962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7.3499999999999998E-3</v>
      </c>
      <c r="L213" s="33">
        <f t="shared" si="53"/>
        <v>1.47E-2</v>
      </c>
      <c r="M213" s="33">
        <f t="shared" si="53"/>
        <v>2.205E-2</v>
      </c>
      <c r="N213" s="33">
        <f t="shared" si="53"/>
        <v>2.9399999999999999E-2</v>
      </c>
      <c r="O213" s="33">
        <f t="shared" si="53"/>
        <v>3.6749999999999998E-2</v>
      </c>
      <c r="P213" s="33">
        <f t="shared" si="53"/>
        <v>4.41E-2</v>
      </c>
      <c r="Q213" s="33">
        <f t="shared" si="53"/>
        <v>5.1449999999999996E-2</v>
      </c>
      <c r="R213" s="33">
        <f t="shared" si="53"/>
        <v>5.8799999999999998E-2</v>
      </c>
      <c r="S213" s="33">
        <f t="shared" si="53"/>
        <v>6.615E-2</v>
      </c>
      <c r="T213" s="33">
        <f t="shared" si="53"/>
        <v>7.3499999999999996E-2</v>
      </c>
      <c r="U213" s="33">
        <f t="shared" si="53"/>
        <v>7.775E-2</v>
      </c>
      <c r="V213" s="33">
        <f t="shared" si="53"/>
        <v>8.2000000000000003E-2</v>
      </c>
      <c r="W213" s="33">
        <f t="shared" si="53"/>
        <v>8.6249999999999993E-2</v>
      </c>
      <c r="X213" s="33">
        <f t="shared" si="53"/>
        <v>9.0499999999999997E-2</v>
      </c>
      <c r="Y213" s="33">
        <f t="shared" si="53"/>
        <v>9.4750000000000001E-2</v>
      </c>
      <c r="Z213" s="33">
        <f t="shared" si="53"/>
        <v>9.9000000000000005E-2</v>
      </c>
      <c r="AA213" s="33">
        <f t="shared" si="53"/>
        <v>0.10324999999999999</v>
      </c>
      <c r="AB213" s="33">
        <f t="shared" si="53"/>
        <v>0.1075</v>
      </c>
      <c r="AC213" s="33">
        <f t="shared" si="53"/>
        <v>0.11175</v>
      </c>
      <c r="AD213" s="33">
        <f t="shared" si="53"/>
        <v>0.11600000000000001</v>
      </c>
      <c r="AE213" s="33">
        <f t="shared" si="53"/>
        <v>0.12025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7.3499999999999998E-3</v>
      </c>
      <c r="L214" s="94">
        <f>+'CO2'!L214+'abs CO2'!L214+'CH4'!L214*PCG!$C$5+N2O!L214*PCG!$C$6+HFC!L214+PFC!L214+'SF6'!L214</f>
        <v>1.47E-2</v>
      </c>
      <c r="M214" s="94">
        <f>+'CO2'!M214+'abs CO2'!M214+'CH4'!M214*PCG!$C$5+N2O!M214*PCG!$C$6+HFC!M214+PFC!M214+'SF6'!M214</f>
        <v>2.205E-2</v>
      </c>
      <c r="N214" s="94">
        <f>+'CO2'!N214+'abs CO2'!N214+'CH4'!N214*PCG!$C$5+N2O!N214*PCG!$C$6+HFC!N214+PFC!N214+'SF6'!N214</f>
        <v>2.9399999999999999E-2</v>
      </c>
      <c r="O214" s="94">
        <f>+'CO2'!O214+'abs CO2'!O214+'CH4'!O214*PCG!$C$5+N2O!O214*PCG!$C$6+HFC!O214+PFC!O214+'SF6'!O214</f>
        <v>3.6749999999999998E-2</v>
      </c>
      <c r="P214" s="94">
        <f>+'CO2'!P214+'abs CO2'!P214+'CH4'!P214*PCG!$C$5+N2O!P214*PCG!$C$6+HFC!P214+PFC!P214+'SF6'!P214</f>
        <v>4.41E-2</v>
      </c>
      <c r="Q214" s="94">
        <f>+'CO2'!Q214+'abs CO2'!Q214+'CH4'!Q214*PCG!$C$5+N2O!Q214*PCG!$C$6+HFC!Q214+PFC!Q214+'SF6'!Q214</f>
        <v>5.1449999999999996E-2</v>
      </c>
      <c r="R214" s="94">
        <f>+'CO2'!R214+'abs CO2'!R214+'CH4'!R214*PCG!$C$5+N2O!R214*PCG!$C$6+HFC!R214+PFC!R214+'SF6'!R214</f>
        <v>5.8799999999999998E-2</v>
      </c>
      <c r="S214" s="94">
        <f>+'CO2'!S214+'abs CO2'!S214+'CH4'!S214*PCG!$C$5+N2O!S214*PCG!$C$6+HFC!S214+PFC!S214+'SF6'!S214</f>
        <v>6.615E-2</v>
      </c>
      <c r="T214" s="94">
        <f>+'CO2'!T214+'abs CO2'!T214+'CH4'!T214*PCG!$C$5+N2O!T214*PCG!$C$6+HFC!T214+PFC!T214+'SF6'!T214</f>
        <v>7.3499999999999996E-2</v>
      </c>
      <c r="U214" s="94">
        <f>+'CO2'!U214+'abs CO2'!U214+'CH4'!U214*PCG!$C$5+N2O!U214*PCG!$C$6+HFC!U214+PFC!U214+'SF6'!U214</f>
        <v>7.775E-2</v>
      </c>
      <c r="V214" s="94">
        <f>+'CO2'!V214+'abs CO2'!V214+'CH4'!V214*PCG!$C$5+N2O!V214*PCG!$C$6+HFC!V214+PFC!V214+'SF6'!V214</f>
        <v>8.2000000000000003E-2</v>
      </c>
      <c r="W214" s="94">
        <f>+'CO2'!W214+'abs CO2'!W214+'CH4'!W214*PCG!$C$5+N2O!W214*PCG!$C$6+HFC!W214+PFC!W214+'SF6'!W214</f>
        <v>8.6249999999999993E-2</v>
      </c>
      <c r="X214" s="94">
        <f>+'CO2'!X214+'abs CO2'!X214+'CH4'!X214*PCG!$C$5+N2O!X214*PCG!$C$6+HFC!X214+PFC!X214+'SF6'!X214</f>
        <v>9.0499999999999997E-2</v>
      </c>
      <c r="Y214" s="94">
        <f>+'CO2'!Y214+'abs CO2'!Y214+'CH4'!Y214*PCG!$C$5+N2O!Y214*PCG!$C$6+HFC!Y214+PFC!Y214+'SF6'!Y214</f>
        <v>9.4750000000000001E-2</v>
      </c>
      <c r="Z214" s="94">
        <f>+'CO2'!Z214+'abs CO2'!Z214+'CH4'!Z214*PCG!$C$5+N2O!Z214*PCG!$C$6+HFC!Z214+PFC!Z214+'SF6'!Z214</f>
        <v>9.9000000000000005E-2</v>
      </c>
      <c r="AA214" s="94">
        <f>+'CO2'!AA214+'abs CO2'!AA214+'CH4'!AA214*PCG!$C$5+N2O!AA214*PCG!$C$6+HFC!AA214+PFC!AA214+'SF6'!AA214</f>
        <v>0.10324999999999999</v>
      </c>
      <c r="AB214" s="94">
        <f>+'CO2'!AB214+'abs CO2'!AB214+'CH4'!AB214*PCG!$C$5+N2O!AB214*PCG!$C$6+HFC!AB214+PFC!AB214+'SF6'!AB214</f>
        <v>0.1075</v>
      </c>
      <c r="AC214" s="94">
        <f>+'CO2'!AC214+'abs CO2'!AC214+'CH4'!AC214*PCG!$C$5+N2O!AC214*PCG!$C$6+HFC!AC214+PFC!AC214+'SF6'!AC214</f>
        <v>0.11175</v>
      </c>
      <c r="AD214" s="94">
        <f>+'CO2'!AD214+'abs CO2'!AD214+'CH4'!AD214*PCG!$C$5+N2O!AD214*PCG!$C$6+HFC!AD214+PFC!AD214+'SF6'!AD214</f>
        <v>0.11600000000000001</v>
      </c>
      <c r="AE214" s="94">
        <f>+'CO2'!AE214+'abs CO2'!AE214+'CH4'!AE214*PCG!$C$5+N2O!AE214*PCG!$C$6+HFC!AE214+PFC!AE214+'SF6'!AE214</f>
        <v>0.12025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0</v>
      </c>
      <c r="L215" s="94">
        <f>+'CO2'!L215+'abs CO2'!L215+'CH4'!L215*PCG!$C$5+N2O!L215*PCG!$C$6+HFC!L215+PFC!L215+'SF6'!L215</f>
        <v>0</v>
      </c>
      <c r="M215" s="94">
        <f>+'CO2'!M215+'abs CO2'!M215+'CH4'!M215*PCG!$C$5+N2O!M215*PCG!$C$6+HFC!M215+PFC!M215+'SF6'!M215</f>
        <v>0</v>
      </c>
      <c r="N215" s="94">
        <f>+'CO2'!N215+'abs CO2'!N215+'CH4'!N215*PCG!$C$5+N2O!N215*PCG!$C$6+HFC!N215+PFC!N215+'SF6'!N215</f>
        <v>0</v>
      </c>
      <c r="O215" s="94">
        <f>+'CO2'!O215+'abs CO2'!O215+'CH4'!O215*PCG!$C$5+N2O!O215*PCG!$C$6+HFC!O215+PFC!O215+'SF6'!O215</f>
        <v>0</v>
      </c>
      <c r="P215" s="94">
        <f>+'CO2'!P215+'abs CO2'!P215+'CH4'!P215*PCG!$C$5+N2O!P215*PCG!$C$6+HFC!P215+PFC!P215+'SF6'!P215</f>
        <v>0</v>
      </c>
      <c r="Q215" s="94">
        <f>+'CO2'!Q215+'abs CO2'!Q215+'CH4'!Q215*PCG!$C$5+N2O!Q215*PCG!$C$6+HFC!Q215+PFC!Q215+'SF6'!Q215</f>
        <v>0</v>
      </c>
      <c r="R215" s="94">
        <f>+'CO2'!R215+'abs CO2'!R215+'CH4'!R215*PCG!$C$5+N2O!R215*PCG!$C$6+HFC!R215+PFC!R215+'SF6'!R215</f>
        <v>0</v>
      </c>
      <c r="S215" s="94">
        <f>+'CO2'!S215+'abs CO2'!S215+'CH4'!S215*PCG!$C$5+N2O!S215*PCG!$C$6+HFC!S215+PFC!S215+'SF6'!S215</f>
        <v>0</v>
      </c>
      <c r="T215" s="94">
        <f>+'CO2'!T215+'abs CO2'!T215+'CH4'!T215*PCG!$C$5+N2O!T215*PCG!$C$6+HFC!T215+PFC!T215+'SF6'!T215</f>
        <v>0</v>
      </c>
      <c r="U215" s="94">
        <f>+'CO2'!U215+'abs CO2'!U215+'CH4'!U215*PCG!$C$5+N2O!U215*PCG!$C$6+HFC!U215+PFC!U215+'SF6'!U215</f>
        <v>0</v>
      </c>
      <c r="V215" s="94">
        <f>+'CO2'!V215+'abs CO2'!V215+'CH4'!V215*PCG!$C$5+N2O!V215*PCG!$C$6+HFC!V215+PFC!V215+'SF6'!V215</f>
        <v>0</v>
      </c>
      <c r="W215" s="94">
        <f>+'CO2'!W215+'abs CO2'!W215+'CH4'!W215*PCG!$C$5+N2O!W215*PCG!$C$6+HFC!W215+PFC!W215+'SF6'!W215</f>
        <v>0</v>
      </c>
      <c r="X215" s="94">
        <f>+'CO2'!X215+'abs CO2'!X215+'CH4'!X215*PCG!$C$5+N2O!X215*PCG!$C$6+HFC!X215+PFC!X215+'SF6'!X215</f>
        <v>0</v>
      </c>
      <c r="Y215" s="94">
        <f>+'CO2'!Y215+'abs CO2'!Y215+'CH4'!Y215*PCG!$C$5+N2O!Y215*PCG!$C$6+HFC!Y215+PFC!Y215+'SF6'!Y215</f>
        <v>0</v>
      </c>
      <c r="Z215" s="94">
        <f>+'CO2'!Z215+'abs CO2'!Z215+'CH4'!Z215*PCG!$C$5+N2O!Z215*PCG!$C$6+HFC!Z215+PFC!Z215+'SF6'!Z215</f>
        <v>0</v>
      </c>
      <c r="AA215" s="94">
        <f>+'CO2'!AA215+'abs CO2'!AA215+'CH4'!AA215*PCG!$C$5+N2O!AA215*PCG!$C$6+HFC!AA215+PFC!AA215+'SF6'!AA215</f>
        <v>0</v>
      </c>
      <c r="AB215" s="94">
        <f>+'CO2'!AB215+'abs CO2'!AB215+'CH4'!AB215*PCG!$C$5+N2O!AB215*PCG!$C$6+HFC!AB215+PFC!AB215+'SF6'!AB215</f>
        <v>0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15.004191127574753</v>
      </c>
      <c r="D216" s="33">
        <f t="shared" si="54"/>
        <v>14.893819360327893</v>
      </c>
      <c r="E216" s="33">
        <f t="shared" si="54"/>
        <v>14.850242857264943</v>
      </c>
      <c r="F216" s="33">
        <f t="shared" si="54"/>
        <v>15.098268374576552</v>
      </c>
      <c r="G216" s="33">
        <f t="shared" si="54"/>
        <v>15.281490711767146</v>
      </c>
      <c r="H216" s="33">
        <f t="shared" si="54"/>
        <v>15.06000521123662</v>
      </c>
      <c r="I216" s="33">
        <f t="shared" si="54"/>
        <v>13.903398498511649</v>
      </c>
      <c r="J216" s="33">
        <f t="shared" si="54"/>
        <v>14.015554461997663</v>
      </c>
      <c r="K216" s="33">
        <f t="shared" si="54"/>
        <v>14.111354668015812</v>
      </c>
      <c r="L216" s="33">
        <f t="shared" si="54"/>
        <v>14.235931936105516</v>
      </c>
      <c r="M216" s="33">
        <f t="shared" si="54"/>
        <v>14.245681174311827</v>
      </c>
      <c r="N216" s="33">
        <f t="shared" si="54"/>
        <v>14.020268339736575</v>
      </c>
      <c r="O216" s="33">
        <f t="shared" si="54"/>
        <v>14.126147825580993</v>
      </c>
      <c r="P216" s="33">
        <f t="shared" si="54"/>
        <v>14.148259693640005</v>
      </c>
      <c r="Q216" s="33">
        <f t="shared" si="54"/>
        <v>14.334579234094452</v>
      </c>
      <c r="R216" s="33">
        <f t="shared" si="54"/>
        <v>14.442898896292789</v>
      </c>
      <c r="S216" s="33">
        <f t="shared" si="54"/>
        <v>14.525682560692909</v>
      </c>
      <c r="T216" s="33">
        <f t="shared" si="54"/>
        <v>14.583653671621965</v>
      </c>
      <c r="U216" s="33">
        <f t="shared" si="54"/>
        <v>14.066824923665393</v>
      </c>
      <c r="V216" s="33">
        <f t="shared" si="54"/>
        <v>13.547633897643454</v>
      </c>
      <c r="W216" s="33">
        <f t="shared" si="54"/>
        <v>13.051473507567351</v>
      </c>
      <c r="X216" s="33">
        <f t="shared" si="54"/>
        <v>12.520176833754427</v>
      </c>
      <c r="Y216" s="33">
        <f t="shared" si="54"/>
        <v>11.944909965770183</v>
      </c>
      <c r="Z216" s="33">
        <f t="shared" si="54"/>
        <v>11.242914843159793</v>
      </c>
      <c r="AA216" s="33">
        <f t="shared" si="54"/>
        <v>11.51040716825911</v>
      </c>
      <c r="AB216" s="33">
        <f t="shared" si="54"/>
        <v>11.848891640513793</v>
      </c>
      <c r="AC216" s="33">
        <f t="shared" si="54"/>
        <v>11.19485072265558</v>
      </c>
      <c r="AD216" s="33">
        <f t="shared" si="54"/>
        <v>10.527104747990684</v>
      </c>
      <c r="AE216" s="33">
        <f t="shared" si="54"/>
        <v>9.8881063256508455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3.9055919086423545</v>
      </c>
      <c r="D217" s="33">
        <f t="shared" si="55"/>
        <v>4.0012037150122541</v>
      </c>
      <c r="E217" s="33">
        <f t="shared" si="55"/>
        <v>4.0825419947182304</v>
      </c>
      <c r="F217" s="33">
        <f t="shared" si="55"/>
        <v>4.2916666863802053</v>
      </c>
      <c r="G217" s="33">
        <f t="shared" si="55"/>
        <v>4.4755505491167424</v>
      </c>
      <c r="H217" s="33">
        <f t="shared" si="55"/>
        <v>4.5080280048609938</v>
      </c>
      <c r="I217" s="33">
        <f t="shared" si="55"/>
        <v>4.629709689610948</v>
      </c>
      <c r="J217" s="33">
        <f t="shared" si="55"/>
        <v>4.8355784628308038</v>
      </c>
      <c r="K217" s="33">
        <f t="shared" si="55"/>
        <v>4.868048856859768</v>
      </c>
      <c r="L217" s="33">
        <f t="shared" si="55"/>
        <v>4.90054619436272</v>
      </c>
      <c r="M217" s="33">
        <f t="shared" si="55"/>
        <v>4.9331397531439301</v>
      </c>
      <c r="N217" s="33">
        <f t="shared" si="55"/>
        <v>4.9664640522604691</v>
      </c>
      <c r="O217" s="33">
        <f t="shared" si="55"/>
        <v>4.9993715583322622</v>
      </c>
      <c r="P217" s="33">
        <f t="shared" si="55"/>
        <v>5.0323051268885148</v>
      </c>
      <c r="Q217" s="33">
        <f t="shared" si="55"/>
        <v>5.0661030515530392</v>
      </c>
      <c r="R217" s="33">
        <f t="shared" si="55"/>
        <v>5.0999218511048525</v>
      </c>
      <c r="S217" s="33">
        <f t="shared" si="55"/>
        <v>5.1343030023631506</v>
      </c>
      <c r="T217" s="33">
        <f t="shared" si="55"/>
        <v>5.1686216097916509</v>
      </c>
      <c r="U217" s="33">
        <f t="shared" si="55"/>
        <v>4.878248269245522</v>
      </c>
      <c r="V217" s="33">
        <f t="shared" si="55"/>
        <v>4.5861231181277686</v>
      </c>
      <c r="W217" s="33">
        <f t="shared" si="55"/>
        <v>4.297577431922341</v>
      </c>
      <c r="X217" s="33">
        <f t="shared" si="55"/>
        <v>4.0088587948903651</v>
      </c>
      <c r="Y217" s="33">
        <f t="shared" si="55"/>
        <v>3.6351652673726771</v>
      </c>
      <c r="Z217" s="33">
        <f t="shared" si="55"/>
        <v>3.2598656427727426</v>
      </c>
      <c r="AA217" s="33">
        <f t="shared" si="55"/>
        <v>3.9247414557387925</v>
      </c>
      <c r="AB217" s="33">
        <f t="shared" si="55"/>
        <v>4.5923728493810412</v>
      </c>
      <c r="AC217" s="33">
        <f t="shared" si="55"/>
        <v>4.0902557552797854</v>
      </c>
      <c r="AD217" s="33">
        <f t="shared" si="55"/>
        <v>3.5902575756197166</v>
      </c>
      <c r="AE217" s="33">
        <f t="shared" si="55"/>
        <v>3.0902593959596492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0</v>
      </c>
      <c r="D218" s="94">
        <f>+'CO2'!D218+'abs CO2'!D218+'CH4'!D218*PCG!$C$5+N2O!D218*PCG!$C$6+HFC!D218+PFC!D218+'SF6'!D218</f>
        <v>0</v>
      </c>
      <c r="E218" s="94">
        <f>+'CO2'!E218+'abs CO2'!E218+'CH4'!E218*PCG!$C$5+N2O!E218*PCG!$C$6+HFC!E218+PFC!E218+'SF6'!E218</f>
        <v>0</v>
      </c>
      <c r="F218" s="94">
        <f>+'CO2'!F218+'abs CO2'!F218+'CH4'!F218*PCG!$C$5+N2O!F218*PCG!$C$6+HFC!F218+PFC!F218+'SF6'!F218</f>
        <v>0</v>
      </c>
      <c r="G218" s="94">
        <f>+'CO2'!G218+'abs CO2'!G218+'CH4'!G218*PCG!$C$5+N2O!G218*PCG!$C$6+HFC!G218+PFC!G218+'SF6'!G218</f>
        <v>0</v>
      </c>
      <c r="H218" s="94">
        <f>+'CO2'!H218+'abs CO2'!H218+'CH4'!H218*PCG!$C$5+N2O!H218*PCG!$C$6+HFC!H218+PFC!H218+'SF6'!H218</f>
        <v>0</v>
      </c>
      <c r="I218" s="94">
        <f>+'CO2'!I218+'abs CO2'!I218+'CH4'!I218*PCG!$C$5+N2O!I218*PCG!$C$6+HFC!I218+PFC!I218+'SF6'!I218</f>
        <v>0</v>
      </c>
      <c r="J218" s="94">
        <f>+'CO2'!J218+'abs CO2'!J218+'CH4'!J218*PCG!$C$5+N2O!J218*PCG!$C$6+HFC!J218+PFC!J218+'SF6'!J218</f>
        <v>0</v>
      </c>
      <c r="K218" s="94">
        <f>+'CO2'!K218+'abs CO2'!K218+'CH4'!K218*PCG!$C$5+N2O!K218*PCG!$C$6+HFC!K218+PFC!K218+'SF6'!K218</f>
        <v>6.7287144669976595E-3</v>
      </c>
      <c r="L218" s="94">
        <f>+'CO2'!L218+'abs CO2'!L218+'CH4'!L218*PCG!$C$5+N2O!L218*PCG!$C$6+HFC!L218+PFC!L218+'SF6'!L218</f>
        <v>1.3387892139530082E-2</v>
      </c>
      <c r="M218" s="94">
        <f>+'CO2'!M218+'abs CO2'!M218+'CH4'!M218*PCG!$C$5+N2O!M218*PCG!$C$6+HFC!M218+PFC!M218+'SF6'!M218</f>
        <v>2.0047661796253696E-2</v>
      </c>
      <c r="N218" s="94">
        <f>+'CO2'!N218+'abs CO2'!N218+'CH4'!N218*PCG!$C$5+N2O!N218*PCG!$C$6+HFC!N218+PFC!N218+'SF6'!N218</f>
        <v>2.7343379720995892E-2</v>
      </c>
      <c r="O218" s="94">
        <f>+'CO2'!O218+'abs CO2'!O218+'CH4'!O218*PCG!$C$5+N2O!O218*PCG!$C$6+HFC!O218+PFC!O218+'SF6'!O218</f>
        <v>3.4128336412383463E-2</v>
      </c>
      <c r="P218" s="94">
        <f>+'CO2'!P218+'abs CO2'!P218+'CH4'!P218*PCG!$C$5+N2O!P218*PCG!$C$6+HFC!P218+PFC!P218+'SF6'!P218</f>
        <v>4.0846198309819615E-2</v>
      </c>
      <c r="Q218" s="94">
        <f>+'CO2'!Q218+'abs CO2'!Q218+'CH4'!Q218*PCG!$C$5+N2O!Q218*PCG!$C$6+HFC!Q218+PFC!Q218+'SF6'!Q218</f>
        <v>4.8336057339782003E-2</v>
      </c>
      <c r="R218" s="94">
        <f>+'CO2'!R218+'abs CO2'!R218+'CH4'!R218*PCG!$C$5+N2O!R218*PCG!$C$6+HFC!R218+PFC!R218+'SF6'!R218</f>
        <v>5.5755218320073949E-2</v>
      </c>
      <c r="S218" s="94">
        <f>+'CO2'!S218+'abs CO2'!S218+'CH4'!S218*PCG!$C$5+N2O!S218*PCG!$C$6+HFC!S218+PFC!S218+'SF6'!S218</f>
        <v>6.364593217239517E-2</v>
      </c>
      <c r="T218" s="94">
        <f>+'CO2'!T218+'abs CO2'!T218+'CH4'!T218*PCG!$C$5+N2O!T218*PCG!$C$6+HFC!T218+PFC!T218+'SF6'!T218</f>
        <v>7.1384065839230168E-2</v>
      </c>
      <c r="U218" s="94">
        <f>+'CO2'!U218+'abs CO2'!U218+'CH4'!U218*PCG!$C$5+N2O!U218*PCG!$C$6+HFC!U218+PFC!U218+'SF6'!U218</f>
        <v>7.0990053566727968E-2</v>
      </c>
      <c r="V218" s="94">
        <f>+'CO2'!V218+'abs CO2'!V218+'CH4'!V218*PCG!$C$5+N2O!V218*PCG!$C$6+HFC!V218+PFC!V218+'SF6'!V218</f>
        <v>6.829462797615346E-2</v>
      </c>
      <c r="W218" s="94">
        <f>+'CO2'!W218+'abs CO2'!W218+'CH4'!W218*PCG!$C$5+N2O!W218*PCG!$C$6+HFC!W218+PFC!W218+'SF6'!W218</f>
        <v>6.8635136086907009E-2</v>
      </c>
      <c r="X218" s="94">
        <f>+'CO2'!X218+'abs CO2'!X218+'CH4'!X218*PCG!$C$5+N2O!X218*PCG!$C$6+HFC!X218+PFC!X218+'SF6'!X218</f>
        <v>6.8265166648567729E-2</v>
      </c>
      <c r="Y218" s="94">
        <f>+'CO2'!Y218+'abs CO2'!Y218+'CH4'!Y218*PCG!$C$5+N2O!Y218*PCG!$C$6+HFC!Y218+PFC!Y218+'SF6'!Y218</f>
        <v>6.4639272194620775E-2</v>
      </c>
      <c r="Z218" s="94">
        <f>+'CO2'!Z218+'abs CO2'!Z218+'CH4'!Z218*PCG!$C$5+N2O!Z218*PCG!$C$6+HFC!Z218+PFC!Z218+'SF6'!Z218</f>
        <v>6.142259776929971E-2</v>
      </c>
      <c r="AA218" s="94">
        <f>+'CO2'!AA218+'abs CO2'!AA218+'CH4'!AA218*PCG!$C$5+N2O!AA218*PCG!$C$6+HFC!AA218+PFC!AA218+'SF6'!AA218</f>
        <v>6.2740928024303547E-2</v>
      </c>
      <c r="AB218" s="94">
        <f>+'CO2'!AB218+'abs CO2'!AB218+'CH4'!AB218*PCG!$C$5+N2O!AB218*PCG!$C$6+HFC!AB218+PFC!AB218+'SF6'!AB218</f>
        <v>6.3386400102203283E-2</v>
      </c>
      <c r="AC218" s="94">
        <f>+'CO2'!AC218+'abs CO2'!AC218+'CH4'!AC218*PCG!$C$5+N2O!AC218*PCG!$C$6+HFC!AC218+PFC!AC218+'SF6'!AC218</f>
        <v>5.8134364231777119E-2</v>
      </c>
      <c r="AD218" s="94">
        <f>+'CO2'!AD218+'abs CO2'!AD218+'CH4'!AD218*PCG!$C$5+N2O!AD218*PCG!$C$6+HFC!AD218+PFC!AD218+'SF6'!AD218</f>
        <v>5.3154330873779271E-2</v>
      </c>
      <c r="AE218" s="94">
        <f>+'CO2'!AE218+'abs CO2'!AE218+'CH4'!AE218*PCG!$C$5+N2O!AE218*PCG!$C$6+HFC!AE218+PFC!AE218+'SF6'!AE218</f>
        <v>4.8174297515781422E-2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3.9055919086423545</v>
      </c>
      <c r="D219" s="33">
        <f t="shared" si="56"/>
        <v>4.0012037150122541</v>
      </c>
      <c r="E219" s="33">
        <f t="shared" si="56"/>
        <v>4.0825419947182304</v>
      </c>
      <c r="F219" s="33">
        <f t="shared" si="56"/>
        <v>4.2916666863802053</v>
      </c>
      <c r="G219" s="33">
        <f t="shared" si="56"/>
        <v>4.4755505491167424</v>
      </c>
      <c r="H219" s="33">
        <f t="shared" si="56"/>
        <v>4.5080280048609938</v>
      </c>
      <c r="I219" s="33">
        <f t="shared" si="56"/>
        <v>4.629709689610948</v>
      </c>
      <c r="J219" s="33">
        <f t="shared" si="56"/>
        <v>4.8355784628308038</v>
      </c>
      <c r="K219" s="33">
        <f t="shared" si="56"/>
        <v>4.8613201423927705</v>
      </c>
      <c r="L219" s="33">
        <f t="shared" si="56"/>
        <v>4.8871583022231899</v>
      </c>
      <c r="M219" s="33">
        <f t="shared" si="56"/>
        <v>4.9130920913476768</v>
      </c>
      <c r="N219" s="33">
        <f t="shared" si="56"/>
        <v>4.939120672539473</v>
      </c>
      <c r="O219" s="33">
        <f t="shared" si="56"/>
        <v>4.965243221919879</v>
      </c>
      <c r="P219" s="33">
        <f t="shared" si="56"/>
        <v>4.9914589285786954</v>
      </c>
      <c r="Q219" s="33">
        <f t="shared" si="56"/>
        <v>5.0177669942132574</v>
      </c>
      <c r="R219" s="33">
        <f t="shared" si="56"/>
        <v>5.0441666327847789</v>
      </c>
      <c r="S219" s="33">
        <f t="shared" si="56"/>
        <v>5.0706570701907552</v>
      </c>
      <c r="T219" s="33">
        <f t="shared" si="56"/>
        <v>5.0972375439524207</v>
      </c>
      <c r="U219" s="33">
        <f t="shared" si="56"/>
        <v>4.807258215678794</v>
      </c>
      <c r="V219" s="33">
        <f t="shared" si="56"/>
        <v>4.517828490151615</v>
      </c>
      <c r="W219" s="33">
        <f t="shared" si="56"/>
        <v>4.2289422958354344</v>
      </c>
      <c r="X219" s="33">
        <f t="shared" si="56"/>
        <v>3.9405936282417975</v>
      </c>
      <c r="Y219" s="33">
        <f t="shared" si="56"/>
        <v>3.5705259951780564</v>
      </c>
      <c r="Z219" s="33">
        <f t="shared" si="56"/>
        <v>3.1984430450034429</v>
      </c>
      <c r="AA219" s="33">
        <f t="shared" si="56"/>
        <v>3.8620005277144891</v>
      </c>
      <c r="AB219" s="33">
        <f t="shared" si="56"/>
        <v>4.5289864492788379</v>
      </c>
      <c r="AC219" s="33">
        <f t="shared" si="56"/>
        <v>4.0321213910480083</v>
      </c>
      <c r="AD219" s="33">
        <f t="shared" si="56"/>
        <v>3.5371032447459374</v>
      </c>
      <c r="AE219" s="33">
        <f t="shared" si="56"/>
        <v>3.0420850984438679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1.2839448043443851</v>
      </c>
      <c r="D220" s="94">
        <f>+'CO2'!D220+'abs CO2'!D220+'CH4'!D220*PCG!$C$5+N2O!D220*PCG!$C$6+HFC!D220+PFC!D220+'SF6'!D220</f>
        <v>1.2806363548017705</v>
      </c>
      <c r="E220" s="94">
        <f>+'CO2'!E220+'abs CO2'!E220+'CH4'!E220*PCG!$C$5+N2O!E220*PCG!$C$6+HFC!E220+PFC!E220+'SF6'!E220</f>
        <v>1.327245704798814</v>
      </c>
      <c r="F220" s="94">
        <f>+'CO2'!F220+'abs CO2'!F220+'CH4'!F220*PCG!$C$5+N2O!F220*PCG!$C$6+HFC!F220+PFC!F220+'SF6'!F220</f>
        <v>1.3688889971134475</v>
      </c>
      <c r="G220" s="94">
        <f>+'CO2'!G220+'abs CO2'!G220+'CH4'!G220*PCG!$C$5+N2O!G220*PCG!$C$6+HFC!G220+PFC!G220+'SF6'!G220</f>
        <v>1.4070958447418791</v>
      </c>
      <c r="H220" s="94">
        <f>+'CO2'!H220+'abs CO2'!H220+'CH4'!H220*PCG!$C$5+N2O!H220*PCG!$C$6+HFC!H220+PFC!H220+'SF6'!H220</f>
        <v>1.4234847132257062</v>
      </c>
      <c r="I220" s="94">
        <f>+'CO2'!I220+'abs CO2'!I220+'CH4'!I220*PCG!$C$5+N2O!I220*PCG!$C$6+HFC!I220+PFC!I220+'SF6'!I220</f>
        <v>1.4474963092767359</v>
      </c>
      <c r="J220" s="94">
        <f>+'CO2'!J220+'abs CO2'!J220+'CH4'!J220*PCG!$C$5+N2O!J220*PCG!$C$6+HFC!J220+PFC!J220+'SF6'!J220</f>
        <v>1.5658901508159382</v>
      </c>
      <c r="K220" s="94">
        <f>+'CO2'!K220+'abs CO2'!K220+'CH4'!K220*PCG!$C$5+N2O!K220*PCG!$C$6+HFC!K220+PFC!K220+'SF6'!K220</f>
        <v>1.5534771956763647</v>
      </c>
      <c r="L220" s="94">
        <f>+'CO2'!L220+'abs CO2'!L220+'CH4'!L220*PCG!$C$5+N2O!L220*PCG!$C$6+HFC!L220+PFC!L220+'SF6'!L220</f>
        <v>1.5411378911521092</v>
      </c>
      <c r="M220" s="94">
        <f>+'CO2'!M220+'abs CO2'!M220+'CH4'!M220*PCG!$C$5+N2O!M220*PCG!$C$6+HFC!M220+PFC!M220+'SF6'!M220</f>
        <v>1.5288716970238285</v>
      </c>
      <c r="N220" s="94">
        <f>+'CO2'!N220+'abs CO2'!N220+'CH4'!N220*PCG!$C$5+N2O!N220*PCG!$C$6+HFC!N220+PFC!N220+'SF6'!N220</f>
        <v>1.5166780799371027</v>
      </c>
      <c r="O220" s="94">
        <f>+'CO2'!O220+'abs CO2'!O220+'CH4'!O220*PCG!$C$5+N2O!O220*PCG!$C$6+HFC!O220+PFC!O220+'SF6'!O220</f>
        <v>1.5045565133015404</v>
      </c>
      <c r="P220" s="94">
        <f>+'CO2'!P220+'abs CO2'!P220+'CH4'!P220*PCG!$C$5+N2O!P220*PCG!$C$6+HFC!P220+PFC!P220+'SF6'!P220</f>
        <v>1.4925064771917087</v>
      </c>
      <c r="Q220" s="94">
        <f>+'CO2'!Q220+'abs CO2'!Q220+'CH4'!Q220*PCG!$C$5+N2O!Q220*PCG!$C$6+HFC!Q220+PFC!Q220+'SF6'!Q220</f>
        <v>1.4805274582498453</v>
      </c>
      <c r="R220" s="94">
        <f>+'CO2'!R220+'abs CO2'!R220+'CH4'!R220*PCG!$C$5+N2O!R220*PCG!$C$6+HFC!R220+PFC!R220+'SF6'!R220</f>
        <v>1.4686189495903275</v>
      </c>
      <c r="S220" s="94">
        <f>+'CO2'!S220+'abs CO2'!S220+'CH4'!S220*PCG!$C$5+N2O!S220*PCG!$C$6+HFC!S220+PFC!S220+'SF6'!S220</f>
        <v>1.4567804507058328</v>
      </c>
      <c r="T220" s="94">
        <f>+'CO2'!T220+'abs CO2'!T220+'CH4'!T220*PCG!$C$5+N2O!T220*PCG!$C$6+HFC!T220+PFC!T220+'SF6'!T220</f>
        <v>1.4450114673752024</v>
      </c>
      <c r="U220" s="94">
        <f>+'CO2'!U220+'abs CO2'!U220+'CH4'!U220*PCG!$C$5+N2O!U220*PCG!$C$6+HFC!U220+PFC!U220+'SF6'!U220</f>
        <v>1.4018524406509081</v>
      </c>
      <c r="V220" s="94">
        <f>+'CO2'!V220+'abs CO2'!V220+'CH4'!V220*PCG!$C$5+N2O!V220*PCG!$C$6+HFC!V220+PFC!V220+'SF6'!V220</f>
        <v>1.3593413322379611</v>
      </c>
      <c r="W220" s="94">
        <f>+'CO2'!W220+'abs CO2'!W220+'CH4'!W220*PCG!$C$5+N2O!W220*PCG!$C$6+HFC!W220+PFC!W220+'SF6'!W220</f>
        <v>1.317471280302873</v>
      </c>
      <c r="X220" s="94">
        <f>+'CO2'!X220+'abs CO2'!X220+'CH4'!X220*PCG!$C$5+N2O!X220*PCG!$C$6+HFC!X220+PFC!X220+'SF6'!X220</f>
        <v>1.2762354981633102</v>
      </c>
      <c r="Y220" s="94">
        <f>+'CO2'!Y220+'abs CO2'!Y220+'CH4'!Y220*PCG!$C$5+N2O!Y220*PCG!$C$6+HFC!Y220+PFC!Y220+'SF6'!Y220</f>
        <v>1.2295433614103881</v>
      </c>
      <c r="Z220" s="94">
        <f>+'CO2'!Z220+'abs CO2'!Z220+'CH4'!Z220*PCG!$C$5+N2O!Z220*PCG!$C$6+HFC!Z220+PFC!Z220+'SF6'!Z220</f>
        <v>1.1835850474596206</v>
      </c>
      <c r="AA220" s="94">
        <f>+'CO2'!AA220+'abs CO2'!AA220+'CH4'!AA220*PCG!$C$5+N2O!AA220*PCG!$C$6+HFC!AA220+PFC!AA220+'SF6'!AA220</f>
        <v>1.1725838377758324</v>
      </c>
      <c r="AB220" s="94">
        <f>+'CO2'!AB220+'abs CO2'!AB220+'CH4'!AB220*PCG!$C$5+N2O!AB220*PCG!$C$6+HFC!AB220+PFC!AB220+'SF6'!AB220</f>
        <v>1.1616631350048638</v>
      </c>
      <c r="AC220" s="94">
        <f>+'CO2'!AC220+'abs CO2'!AC220+'CH4'!AC220*PCG!$C$5+N2O!AC220*PCG!$C$6+HFC!AC220+PFC!AC220+'SF6'!AC220</f>
        <v>1.0600141616421064</v>
      </c>
      <c r="AD220" s="94">
        <f>+'CO2'!AD220+'abs CO2'!AD220+'CH4'!AD220*PCG!$C$5+N2O!AD220*PCG!$C$6+HFC!AD220+PFC!AD220+'SF6'!AD220</f>
        <v>0.96920890463643528</v>
      </c>
      <c r="AE220" s="94">
        <f>+'CO2'!AE220+'abs CO2'!AE220+'CH4'!AE220*PCG!$C$5+N2O!AE220*PCG!$C$6+HFC!AE220+PFC!AE220+'SF6'!AE220</f>
        <v>0.87840364763076451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0.40745740971800642</v>
      </c>
      <c r="D221" s="94">
        <f>+'CO2'!D221+'abs CO2'!D221+'CH4'!D221*PCG!$C$5+N2O!D221*PCG!$C$6+HFC!D221+PFC!D221+'SF6'!D221</f>
        <v>0.43044922380752815</v>
      </c>
      <c r="E221" s="94">
        <f>+'CO2'!E221+'abs CO2'!E221+'CH4'!E221*PCG!$C$5+N2O!E221*PCG!$C$6+HFC!E221+PFC!E221+'SF6'!E221</f>
        <v>0.43245040531182655</v>
      </c>
      <c r="F221" s="94">
        <f>+'CO2'!F221+'abs CO2'!F221+'CH4'!F221*PCG!$C$5+N2O!F221*PCG!$C$6+HFC!F221+PFC!F221+'SF6'!F221</f>
        <v>0.45009674021834478</v>
      </c>
      <c r="G221" s="94">
        <f>+'CO2'!G221+'abs CO2'!G221+'CH4'!G221*PCG!$C$5+N2O!G221*PCG!$C$6+HFC!G221+PFC!G221+'SF6'!G221</f>
        <v>0.48059870528361548</v>
      </c>
      <c r="H221" s="94">
        <f>+'CO2'!H221+'abs CO2'!H221+'CH4'!H221*PCG!$C$5+N2O!H221*PCG!$C$6+HFC!H221+PFC!H221+'SF6'!H221</f>
        <v>0.49514628841338931</v>
      </c>
      <c r="I221" s="94">
        <f>+'CO2'!I221+'abs CO2'!I221+'CH4'!I221*PCG!$C$5+N2O!I221*PCG!$C$6+HFC!I221+PFC!I221+'SF6'!I221</f>
        <v>0.49670330814431901</v>
      </c>
      <c r="J221" s="94">
        <f>+'CO2'!J221+'abs CO2'!J221+'CH4'!J221*PCG!$C$5+N2O!J221*PCG!$C$6+HFC!J221+PFC!J221+'SF6'!J221</f>
        <v>0.51740859359559455</v>
      </c>
      <c r="K221" s="94">
        <f>+'CO2'!K221+'abs CO2'!K221+'CH4'!K221*PCG!$C$5+N2O!K221*PCG!$C$6+HFC!K221+PFC!K221+'SF6'!K221</f>
        <v>0.51684604675733492</v>
      </c>
      <c r="L221" s="94">
        <f>+'CO2'!L221+'abs CO2'!L221+'CH4'!L221*PCG!$C$5+N2O!L221*PCG!$C$6+HFC!L221+PFC!L221+'SF6'!L221</f>
        <v>0.51621437351403032</v>
      </c>
      <c r="M221" s="94">
        <f>+'CO2'!M221+'abs CO2'!M221+'CH4'!M221*PCG!$C$5+N2O!M221*PCG!$C$6+HFC!M221+PFC!M221+'SF6'!M221</f>
        <v>0.51551329753206099</v>
      </c>
      <c r="N221" s="94">
        <f>+'CO2'!N221+'abs CO2'!N221+'CH4'!N221*PCG!$C$5+N2O!N221*PCG!$C$6+HFC!N221+PFC!N221+'SF6'!N221</f>
        <v>0.5147425492738259</v>
      </c>
      <c r="O221" s="94">
        <f>+'CO2'!O221+'abs CO2'!O221+'CH4'!O221*PCG!$C$5+N2O!O221*PCG!$C$6+HFC!O221+PFC!O221+'SF6'!O221</f>
        <v>0.5139018657032588</v>
      </c>
      <c r="P221" s="94">
        <f>+'CO2'!P221+'abs CO2'!P221+'CH4'!P221*PCG!$C$5+N2O!P221*PCG!$C$6+HFC!P221+PFC!P221+'SF6'!P221</f>
        <v>0.51299099000903214</v>
      </c>
      <c r="Q221" s="94">
        <f>+'CO2'!Q221+'abs CO2'!Q221+'CH4'!Q221*PCG!$C$5+N2O!Q221*PCG!$C$6+HFC!Q221+PFC!Q221+'SF6'!Q221</f>
        <v>0.51200967134410558</v>
      </c>
      <c r="R221" s="94">
        <f>+'CO2'!R221+'abs CO2'!R221+'CH4'!R221*PCG!$C$5+N2O!R221*PCG!$C$6+HFC!R221+PFC!R221+'SF6'!R221</f>
        <v>0.51095766458040393</v>
      </c>
      <c r="S221" s="94">
        <f>+'CO2'!S221+'abs CO2'!S221+'CH4'!S221*PCG!$C$5+N2O!S221*PCG!$C$6+HFC!S221+PFC!S221+'SF6'!S221</f>
        <v>0.5098347300775139</v>
      </c>
      <c r="T221" s="94">
        <f>+'CO2'!T221+'abs CO2'!T221+'CH4'!T221*PCG!$C$5+N2O!T221*PCG!$C$6+HFC!T221+PFC!T221+'SF6'!T221</f>
        <v>0.50864063346438848</v>
      </c>
      <c r="U221" s="94">
        <f>+'CO2'!U221+'abs CO2'!U221+'CH4'!U221*PCG!$C$5+N2O!U221*PCG!$C$6+HFC!U221+PFC!U221+'SF6'!U221</f>
        <v>0.5096638670835727</v>
      </c>
      <c r="V221" s="94">
        <f>+'CO2'!V221+'abs CO2'!V221+'CH4'!V221*PCG!$C$5+N2O!V221*PCG!$C$6+HFC!V221+PFC!V221+'SF6'!V221</f>
        <v>0.51064986468544482</v>
      </c>
      <c r="W221" s="94">
        <f>+'CO2'!W221+'abs CO2'!W221+'CH4'!W221*PCG!$C$5+N2O!W221*PCG!$C$6+HFC!W221+PFC!W221+'SF6'!W221</f>
        <v>0.51159847440730677</v>
      </c>
      <c r="X221" s="94">
        <f>+'CO2'!X221+'abs CO2'!X221+'CH4'!X221*PCG!$C$5+N2O!X221*PCG!$C$6+HFC!X221+PFC!X221+'SF6'!X221</f>
        <v>0.51250954771058221</v>
      </c>
      <c r="Y221" s="94">
        <f>+'CO2'!Y221+'abs CO2'!Y221+'CH4'!Y221*PCG!$C$5+N2O!Y221*PCG!$C$6+HFC!Y221+PFC!Y221+'SF6'!Y221</f>
        <v>0.4430832042037523</v>
      </c>
      <c r="Z221" s="94">
        <f>+'CO2'!Z221+'abs CO2'!Z221+'CH4'!Z221*PCG!$C$5+N2O!Z221*PCG!$C$6+HFC!Z221+PFC!Z221+'SF6'!Z221</f>
        <v>0.37258859914570425</v>
      </c>
      <c r="AA221" s="94">
        <f>+'CO2'!AA221+'abs CO2'!AA221+'CH4'!AA221*PCG!$C$5+N2O!AA221*PCG!$C$6+HFC!AA221+PFC!AA221+'SF6'!AA221</f>
        <v>0.43506476939452626</v>
      </c>
      <c r="AB221" s="94">
        <f>+'CO2'!AB221+'abs CO2'!AB221+'CH4'!AB221*PCG!$C$5+N2O!AB221*PCG!$C$6+HFC!AB221+PFC!AB221+'SF6'!AB221</f>
        <v>0.49840972003873202</v>
      </c>
      <c r="AC221" s="94">
        <f>+'CO2'!AC221+'abs CO2'!AC221+'CH4'!AC221*PCG!$C$5+N2O!AC221*PCG!$C$6+HFC!AC221+PFC!AC221+'SF6'!AC221</f>
        <v>0.42934453392304672</v>
      </c>
      <c r="AD221" s="94">
        <f>+'CO2'!AD221+'abs CO2'!AD221+'CH4'!AD221*PCG!$C$5+N2O!AD221*PCG!$C$6+HFC!AD221+PFC!AD221+'SF6'!AD221</f>
        <v>0.35669206593181996</v>
      </c>
      <c r="AE221" s="94">
        <f>+'CO2'!AE221+'abs CO2'!AE221+'CH4'!AE221*PCG!$C$5+N2O!AE221*PCG!$C$6+HFC!AE221+PFC!AE221+'SF6'!AE221</f>
        <v>0.28403959794059319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0.13677573676989524</v>
      </c>
      <c r="D222" s="94">
        <f>+'CO2'!D222+'abs CO2'!D222+'CH4'!D222*PCG!$C$5+N2O!D222*PCG!$C$6+HFC!D222+PFC!D222+'SF6'!D222</f>
        <v>0.13781263430813748</v>
      </c>
      <c r="E222" s="94">
        <f>+'CO2'!E222+'abs CO2'!E222+'CH4'!E222*PCG!$C$5+N2O!E222*PCG!$C$6+HFC!E222+PFC!E222+'SF6'!E222</f>
        <v>0.14386697483769637</v>
      </c>
      <c r="F222" s="94">
        <f>+'CO2'!F222+'abs CO2'!F222+'CH4'!F222*PCG!$C$5+N2O!F222*PCG!$C$6+HFC!F222+PFC!F222+'SF6'!F222</f>
        <v>0.14628547749802057</v>
      </c>
      <c r="G222" s="94">
        <f>+'CO2'!G222+'abs CO2'!G222+'CH4'!G222*PCG!$C$5+N2O!G222*PCG!$C$6+HFC!G222+PFC!G222+'SF6'!G222</f>
        <v>0.15146736887058332</v>
      </c>
      <c r="H222" s="94">
        <f>+'CO2'!H222+'abs CO2'!H222+'CH4'!H222*PCG!$C$5+N2O!H222*PCG!$C$6+HFC!H222+PFC!H222+'SF6'!H222</f>
        <v>0.14757796989172525</v>
      </c>
      <c r="I222" s="94">
        <f>+'CO2'!I222+'abs CO2'!I222+'CH4'!I222*PCG!$C$5+N2O!I222*PCG!$C$6+HFC!I222+PFC!I222+'SF6'!I222</f>
        <v>0.15904128839342899</v>
      </c>
      <c r="J222" s="94">
        <f>+'CO2'!J222+'abs CO2'!J222+'CH4'!J222*PCG!$C$5+N2O!J222*PCG!$C$6+HFC!J222+PFC!J222+'SF6'!J222</f>
        <v>0.18737668075555428</v>
      </c>
      <c r="K222" s="94">
        <f>+'CO2'!K222+'abs CO2'!K222+'CH4'!K222*PCG!$C$5+N2O!K222*PCG!$C$6+HFC!K222+PFC!K222+'SF6'!K222</f>
        <v>0.18435532242824063</v>
      </c>
      <c r="L222" s="94">
        <f>+'CO2'!L222+'abs CO2'!L222+'CH4'!L222*PCG!$C$5+N2O!L222*PCG!$C$6+HFC!L222+PFC!L222+'SF6'!L222</f>
        <v>0.1813256091025785</v>
      </c>
      <c r="M222" s="94">
        <f>+'CO2'!M222+'abs CO2'!M222+'CH4'!M222*PCG!$C$5+N2O!M222*PCG!$C$6+HFC!M222+PFC!M222+'SF6'!M222</f>
        <v>0.17828753445863099</v>
      </c>
      <c r="N222" s="94">
        <f>+'CO2'!N222+'abs CO2'!N222+'CH4'!N222*PCG!$C$5+N2O!N222*PCG!$C$6+HFC!N222+PFC!N222+'SF6'!N222</f>
        <v>0.17524109221879436</v>
      </c>
      <c r="O222" s="94">
        <f>+'CO2'!O222+'abs CO2'!O222+'CH4'!O222*PCG!$C$5+N2O!O222*PCG!$C$6+HFC!O222+PFC!O222+'SF6'!O222</f>
        <v>0.17218627614740536</v>
      </c>
      <c r="P222" s="94">
        <f>+'CO2'!P222+'abs CO2'!P222+'CH4'!P222*PCG!$C$5+N2O!P222*PCG!$C$6+HFC!P222+PFC!P222+'SF6'!P222</f>
        <v>0.16912308005035298</v>
      </c>
      <c r="Q222" s="94">
        <f>+'CO2'!Q222+'abs CO2'!Q222+'CH4'!Q222*PCG!$C$5+N2O!Q222*PCG!$C$6+HFC!Q222+PFC!Q222+'SF6'!Q222</f>
        <v>0.16605149777469719</v>
      </c>
      <c r="R222" s="94">
        <f>+'CO2'!R222+'abs CO2'!R222+'CH4'!R222*PCG!$C$5+N2O!R222*PCG!$C$6+HFC!R222+PFC!R222+'SF6'!R222</f>
        <v>0.16297152320829286</v>
      </c>
      <c r="S222" s="94">
        <f>+'CO2'!S222+'abs CO2'!S222+'CH4'!S222*PCG!$C$5+N2O!S222*PCG!$C$6+HFC!S222+PFC!S222+'SF6'!S222</f>
        <v>0.15988315027941932</v>
      </c>
      <c r="T222" s="94">
        <f>+'CO2'!T222+'abs CO2'!T222+'CH4'!T222*PCG!$C$5+N2O!T222*PCG!$C$6+HFC!T222+PFC!T222+'SF6'!T222</f>
        <v>0.15678637295641473</v>
      </c>
      <c r="U222" s="94">
        <f>+'CO2'!U222+'abs CO2'!U222+'CH4'!U222*PCG!$C$5+N2O!U222*PCG!$C$6+HFC!U222+PFC!U222+'SF6'!U222</f>
        <v>0.15707860666651494</v>
      </c>
      <c r="V222" s="94">
        <f>+'CO2'!V222+'abs CO2'!V222+'CH4'!V222*PCG!$C$5+N2O!V222*PCG!$C$6+HFC!V222+PFC!V222+'SF6'!V222</f>
        <v>0.15737116028518131</v>
      </c>
      <c r="W222" s="94">
        <f>+'CO2'!W222+'abs CO2'!W222+'CH4'!W222*PCG!$C$5+N2O!W222*PCG!$C$6+HFC!W222+PFC!W222+'SF6'!W222</f>
        <v>0.15766403353559441</v>
      </c>
      <c r="X222" s="94">
        <f>+'CO2'!X222+'abs CO2'!X222+'CH4'!X222*PCG!$C$5+N2O!X222*PCG!$C$6+HFC!X222+PFC!X222+'SF6'!X222</f>
        <v>0.15795722614288135</v>
      </c>
      <c r="Y222" s="94">
        <f>+'CO2'!Y222+'abs CO2'!Y222+'CH4'!Y222*PCG!$C$5+N2O!Y222*PCG!$C$6+HFC!Y222+PFC!Y222+'SF6'!Y222</f>
        <v>0.13853386836628956</v>
      </c>
      <c r="Z222" s="94">
        <f>+'CO2'!Z222+'abs CO2'!Z222+'CH4'!Z222*PCG!$C$5+N2O!Z222*PCG!$C$6+HFC!Z222+PFC!Z222+'SF6'!Z222</f>
        <v>0.11906030218383849</v>
      </c>
      <c r="AA222" s="94">
        <f>+'CO2'!AA222+'abs CO2'!AA222+'CH4'!AA222*PCG!$C$5+N2O!AA222*PCG!$C$6+HFC!AA222+PFC!AA222+'SF6'!AA222</f>
        <v>0.11479746600802446</v>
      </c>
      <c r="AB222" s="94">
        <f>+'CO2'!AB222+'abs CO2'!AB222+'CH4'!AB222*PCG!$C$5+N2O!AB222*PCG!$C$6+HFC!AB222+PFC!AB222+'SF6'!AB222</f>
        <v>0.11052339841060257</v>
      </c>
      <c r="AC222" s="94">
        <f>+'CO2'!AC222+'abs CO2'!AC222+'CH4'!AC222*PCG!$C$5+N2O!AC222*PCG!$C$6+HFC!AC222+PFC!AC222+'SF6'!AC222</f>
        <v>0.10429920279654215</v>
      </c>
      <c r="AD222" s="94">
        <f>+'CO2'!AD222+'abs CO2'!AD222+'CH4'!AD222*PCG!$C$5+N2O!AD222*PCG!$C$6+HFC!AD222+PFC!AD222+'SF6'!AD222</f>
        <v>9.7933756544368256E-2</v>
      </c>
      <c r="AE222" s="94">
        <f>+'CO2'!AE222+'abs CO2'!AE222+'CH4'!AE222*PCG!$C$5+N2O!AE222*PCG!$C$6+HFC!AE222+PFC!AE222+'SF6'!AE222</f>
        <v>9.1568310292194408E-2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0.20235688248934994</v>
      </c>
      <c r="D223" s="94">
        <f>+'CO2'!D223+'abs CO2'!D223+'CH4'!D223*PCG!$C$5+N2O!D223*PCG!$C$6+HFC!D223+PFC!D223+'SF6'!D223</f>
        <v>0.205601632863948</v>
      </c>
      <c r="E223" s="94">
        <f>+'CO2'!E223+'abs CO2'!E223+'CH4'!E223*PCG!$C$5+N2O!E223*PCG!$C$6+HFC!E223+PFC!E223+'SF6'!E223</f>
        <v>0.21920725001380251</v>
      </c>
      <c r="F223" s="94">
        <f>+'CO2'!F223+'abs CO2'!F223+'CH4'!F223*PCG!$C$5+N2O!F223*PCG!$C$6+HFC!F223+PFC!F223+'SF6'!F223</f>
        <v>0.22411764735522205</v>
      </c>
      <c r="G223" s="94">
        <f>+'CO2'!G223+'abs CO2'!G223+'CH4'!G223*PCG!$C$5+N2O!G223*PCG!$C$6+HFC!G223+PFC!G223+'SF6'!G223</f>
        <v>0.22274045421182309</v>
      </c>
      <c r="H223" s="94">
        <f>+'CO2'!H223+'abs CO2'!H223+'CH4'!H223*PCG!$C$5+N2O!H223*PCG!$C$6+HFC!H223+PFC!H223+'SF6'!H223</f>
        <v>0.22797106790613439</v>
      </c>
      <c r="I223" s="94">
        <f>+'CO2'!I223+'abs CO2'!I223+'CH4'!I223*PCG!$C$5+N2O!I223*PCG!$C$6+HFC!I223+PFC!I223+'SF6'!I223</f>
        <v>0.22293891387942644</v>
      </c>
      <c r="J223" s="94">
        <f>+'CO2'!J223+'abs CO2'!J223+'CH4'!J223*PCG!$C$5+N2O!J223*PCG!$C$6+HFC!J223+PFC!J223+'SF6'!J223</f>
        <v>0.22596160160577722</v>
      </c>
      <c r="K223" s="94">
        <f>+'CO2'!K223+'abs CO2'!K223+'CH4'!K223*PCG!$C$5+N2O!K223*PCG!$C$6+HFC!K223+PFC!K223+'SF6'!K223</f>
        <v>0.2301789627299306</v>
      </c>
      <c r="L223" s="94">
        <f>+'CO2'!L223+'abs CO2'!L223+'CH4'!L223*PCG!$C$5+N2O!L223*PCG!$C$6+HFC!L223+PFC!L223+'SF6'!L223</f>
        <v>0.23443752477979579</v>
      </c>
      <c r="M223" s="94">
        <f>+'CO2'!M223+'abs CO2'!M223+'CH4'!M223*PCG!$C$5+N2O!M223*PCG!$C$6+HFC!M223+PFC!M223+'SF6'!M223</f>
        <v>0.23873731245223689</v>
      </c>
      <c r="N223" s="94">
        <f>+'CO2'!N223+'abs CO2'!N223+'CH4'!N223*PCG!$C$5+N2O!N223*PCG!$C$6+HFC!N223+PFC!N223+'SF6'!N223</f>
        <v>0.24307835027425539</v>
      </c>
      <c r="O223" s="94">
        <f>+'CO2'!O223+'abs CO2'!O223+'CH4'!O223*PCG!$C$5+N2O!O223*PCG!$C$6+HFC!O223+PFC!O223+'SF6'!O223</f>
        <v>0.24746066260066124</v>
      </c>
      <c r="P223" s="94">
        <f>+'CO2'!P223+'abs CO2'!P223+'CH4'!P223*PCG!$C$5+N2O!P223*PCG!$C$6+HFC!P223+PFC!P223+'SF6'!P223</f>
        <v>0.2518842736122367</v>
      </c>
      <c r="Q223" s="94">
        <f>+'CO2'!Q223+'abs CO2'!Q223+'CH4'!Q223*PCG!$C$5+N2O!Q223*PCG!$C$6+HFC!Q223+PFC!Q223+'SF6'!Q223</f>
        <v>0.25634920731434607</v>
      </c>
      <c r="R223" s="94">
        <f>+'CO2'!R223+'abs CO2'!R223+'CH4'!R223*PCG!$C$5+N2O!R223*PCG!$C$6+HFC!R223+PFC!R223+'SF6'!R223</f>
        <v>0.26085548753593341</v>
      </c>
      <c r="S223" s="94">
        <f>+'CO2'!S223+'abs CO2'!S223+'CH4'!S223*PCG!$C$5+N2O!S223*PCG!$C$6+HFC!S223+PFC!S223+'SF6'!S223</f>
        <v>0.26540313792887116</v>
      </c>
      <c r="T223" s="94">
        <f>+'CO2'!T223+'abs CO2'!T223+'CH4'!T223*PCG!$C$5+N2O!T223*PCG!$C$6+HFC!T223+PFC!T223+'SF6'!T223</f>
        <v>0.26999218196761882</v>
      </c>
      <c r="U223" s="94">
        <f>+'CO2'!U223+'abs CO2'!U223+'CH4'!U223*PCG!$C$5+N2O!U223*PCG!$C$6+HFC!U223+PFC!U223+'SF6'!U223</f>
        <v>0.29654940174867361</v>
      </c>
      <c r="V223" s="94">
        <f>+'CO2'!V223+'abs CO2'!V223+'CH4'!V223*PCG!$C$5+N2O!V223*PCG!$C$6+HFC!V223+PFC!V223+'SF6'!V223</f>
        <v>0.32351028833206102</v>
      </c>
      <c r="W223" s="94">
        <f>+'CO2'!W223+'abs CO2'!W223+'CH4'!W223*PCG!$C$5+N2O!W223*PCG!$C$6+HFC!W223+PFC!W223+'SF6'!W223</f>
        <v>0.35087535489608679</v>
      </c>
      <c r="X223" s="94">
        <f>+'CO2'!X223+'abs CO2'!X223+'CH4'!X223*PCG!$C$5+N2O!X223*PCG!$C$6+HFC!X223+PFC!X223+'SF6'!X223</f>
        <v>0.37864510493932824</v>
      </c>
      <c r="Y223" s="94">
        <f>+'CO2'!Y223+'abs CO2'!Y223+'CH4'!Y223*PCG!$C$5+N2O!Y223*PCG!$C$6+HFC!Y223+PFC!Y223+'SF6'!Y223</f>
        <v>0.29585272333369056</v>
      </c>
      <c r="Z223" s="94">
        <f>+'CO2'!Z223+'abs CO2'!Z223+'CH4'!Z223*PCG!$C$5+N2O!Z223*PCG!$C$6+HFC!Z223+PFC!Z223+'SF6'!Z223</f>
        <v>0.21168528040381271</v>
      </c>
      <c r="AA223" s="94">
        <f>+'CO2'!AA223+'abs CO2'!AA223+'CH4'!AA223*PCG!$C$5+N2O!AA223*PCG!$C$6+HFC!AA223+PFC!AA223+'SF6'!AA223</f>
        <v>0.31727259442687228</v>
      </c>
      <c r="AB223" s="94">
        <f>+'CO2'!AB223+'abs CO2'!AB223+'CH4'!AB223*PCG!$C$5+N2O!AB223*PCG!$C$6+HFC!AB223+PFC!AB223+'SF6'!AB223</f>
        <v>0.42450506923690146</v>
      </c>
      <c r="AC223" s="94">
        <f>+'CO2'!AC223+'abs CO2'!AC223+'CH4'!AC223*PCG!$C$5+N2O!AC223*PCG!$C$6+HFC!AC223+PFC!AC223+'SF6'!AC223</f>
        <v>0.32993595545937032</v>
      </c>
      <c r="AD223" s="94">
        <f>+'CO2'!AD223+'abs CO2'!AD223+'CH4'!AD223*PCG!$C$5+N2O!AD223*PCG!$C$6+HFC!AD223+PFC!AD223+'SF6'!AD223</f>
        <v>0.23203253633028004</v>
      </c>
      <c r="AE223" s="94">
        <f>+'CO2'!AE223+'abs CO2'!AE223+'CH4'!AE223*PCG!$C$5+N2O!AE223*PCG!$C$6+HFC!AE223+PFC!AE223+'SF6'!AE223</f>
        <v>0.13412911720118981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1.8750570753207181</v>
      </c>
      <c r="D224" s="94">
        <f>+'CO2'!D224+'abs CO2'!D224+'CH4'!D224*PCG!$C$5+N2O!D224*PCG!$C$6+HFC!D224+PFC!D224+'SF6'!D224</f>
        <v>1.9467038692308698</v>
      </c>
      <c r="E224" s="94">
        <f>+'CO2'!E224+'abs CO2'!E224+'CH4'!E224*PCG!$C$5+N2O!E224*PCG!$C$6+HFC!E224+PFC!E224+'SF6'!E224</f>
        <v>1.9597716597560908</v>
      </c>
      <c r="F224" s="94">
        <f>+'CO2'!F224+'abs CO2'!F224+'CH4'!F224*PCG!$C$5+N2O!F224*PCG!$C$6+HFC!F224+PFC!F224+'SF6'!F224</f>
        <v>2.1022778241951703</v>
      </c>
      <c r="G224" s="94">
        <f>+'CO2'!G224+'abs CO2'!G224+'CH4'!G224*PCG!$C$5+N2O!G224*PCG!$C$6+HFC!G224+PFC!G224+'SF6'!G224</f>
        <v>2.2136481760088413</v>
      </c>
      <c r="H224" s="94">
        <f>+'CO2'!H224+'abs CO2'!H224+'CH4'!H224*PCG!$C$5+N2O!H224*PCG!$C$6+HFC!H224+PFC!H224+'SF6'!H224</f>
        <v>2.2138479654240388</v>
      </c>
      <c r="I224" s="94">
        <f>+'CO2'!I224+'abs CO2'!I224+'CH4'!I224*PCG!$C$5+N2O!I224*PCG!$C$6+HFC!I224+PFC!I224+'SF6'!I224</f>
        <v>2.3035298699170372</v>
      </c>
      <c r="J224" s="94">
        <f>+'CO2'!J224+'abs CO2'!J224+'CH4'!J224*PCG!$C$5+N2O!J224*PCG!$C$6+HFC!J224+PFC!J224+'SF6'!J224</f>
        <v>2.3389414360579401</v>
      </c>
      <c r="K224" s="94">
        <f>+'CO2'!K224+'abs CO2'!K224+'CH4'!K224*PCG!$C$5+N2O!K224*PCG!$C$6+HFC!K224+PFC!K224+'SF6'!K224</f>
        <v>2.3764626148008996</v>
      </c>
      <c r="L224" s="94">
        <f>+'CO2'!L224+'abs CO2'!L224+'CH4'!L224*PCG!$C$5+N2O!L224*PCG!$C$6+HFC!L224+PFC!L224+'SF6'!L224</f>
        <v>2.4140429036746758</v>
      </c>
      <c r="M224" s="94">
        <f>+'CO2'!M224+'abs CO2'!M224+'CH4'!M224*PCG!$C$5+N2O!M224*PCG!$C$6+HFC!M224+PFC!M224+'SF6'!M224</f>
        <v>2.4516822498809194</v>
      </c>
      <c r="N224" s="94">
        <f>+'CO2'!N224+'abs CO2'!N224+'CH4'!N224*PCG!$C$5+N2O!N224*PCG!$C$6+HFC!N224+PFC!N224+'SF6'!N224</f>
        <v>2.4893806008354948</v>
      </c>
      <c r="O224" s="94">
        <f>+'CO2'!O224+'abs CO2'!O224+'CH4'!O224*PCG!$C$5+N2O!O224*PCG!$C$6+HFC!O224+PFC!O224+'SF6'!O224</f>
        <v>2.5271379041670139</v>
      </c>
      <c r="P224" s="94">
        <f>+'CO2'!P224+'abs CO2'!P224+'CH4'!P224*PCG!$C$5+N2O!P224*PCG!$C$6+HFC!P224+PFC!P224+'SF6'!P224</f>
        <v>2.5649541077153648</v>
      </c>
      <c r="Q224" s="94">
        <f>+'CO2'!Q224+'abs CO2'!Q224+'CH4'!Q224*PCG!$C$5+N2O!Q224*PCG!$C$6+HFC!Q224+PFC!Q224+'SF6'!Q224</f>
        <v>2.6028291595302639</v>
      </c>
      <c r="R224" s="94">
        <f>+'CO2'!R224+'abs CO2'!R224+'CH4'!R224*PCG!$C$5+N2O!R224*PCG!$C$6+HFC!R224+PFC!R224+'SF6'!R224</f>
        <v>2.6407630078698214</v>
      </c>
      <c r="S224" s="94">
        <f>+'CO2'!S224+'abs CO2'!S224+'CH4'!S224*PCG!$C$5+N2O!S224*PCG!$C$6+HFC!S224+PFC!S224+'SF6'!S224</f>
        <v>2.6787556011991183</v>
      </c>
      <c r="T224" s="94">
        <f>+'CO2'!T224+'abs CO2'!T224+'CH4'!T224*PCG!$C$5+N2O!T224*PCG!$C$6+HFC!T224+PFC!T224+'SF6'!T224</f>
        <v>2.7168068881887963</v>
      </c>
      <c r="U224" s="94">
        <f>+'CO2'!U224+'abs CO2'!U224+'CH4'!U224*PCG!$C$5+N2O!U224*PCG!$C$6+HFC!U224+PFC!U224+'SF6'!U224</f>
        <v>2.4421138995291245</v>
      </c>
      <c r="V224" s="94">
        <f>+'CO2'!V224+'abs CO2'!V224+'CH4'!V224*PCG!$C$5+N2O!V224*PCG!$C$6+HFC!V224+PFC!V224+'SF6'!V224</f>
        <v>2.1669558446109671</v>
      </c>
      <c r="W224" s="94">
        <f>+'CO2'!W224+'abs CO2'!W224+'CH4'!W224*PCG!$C$5+N2O!W224*PCG!$C$6+HFC!W224+PFC!W224+'SF6'!W224</f>
        <v>1.8913331526935733</v>
      </c>
      <c r="X224" s="94">
        <f>+'CO2'!X224+'abs CO2'!X224+'CH4'!X224*PCG!$C$5+N2O!X224*PCG!$C$6+HFC!X224+PFC!X224+'SF6'!X224</f>
        <v>1.6152462512856958</v>
      </c>
      <c r="Y224" s="94">
        <f>+'CO2'!Y224+'abs CO2'!Y224+'CH4'!Y224*PCG!$C$5+N2O!Y224*PCG!$C$6+HFC!Y224+PFC!Y224+'SF6'!Y224</f>
        <v>1.4635128378639357</v>
      </c>
      <c r="Z224" s="94">
        <f>+'CO2'!Z224+'abs CO2'!Z224+'CH4'!Z224*PCG!$C$5+N2O!Z224*PCG!$C$6+HFC!Z224+PFC!Z224+'SF6'!Z224</f>
        <v>1.3115238158104665</v>
      </c>
      <c r="AA224" s="94">
        <f>+'CO2'!AA224+'abs CO2'!AA224+'CH4'!AA224*PCG!$C$5+N2O!AA224*PCG!$C$6+HFC!AA224+PFC!AA224+'SF6'!AA224</f>
        <v>1.8222818601092337</v>
      </c>
      <c r="AB224" s="94">
        <f>+'CO2'!AB224+'abs CO2'!AB224+'CH4'!AB224*PCG!$C$5+N2O!AB224*PCG!$C$6+HFC!AB224+PFC!AB224+'SF6'!AB224</f>
        <v>2.3338851265877385</v>
      </c>
      <c r="AC224" s="94">
        <f>+'CO2'!AC224+'abs CO2'!AC224+'CH4'!AC224*PCG!$C$5+N2O!AC224*PCG!$C$6+HFC!AC224+PFC!AC224+'SF6'!AC224</f>
        <v>2.1085275372269425</v>
      </c>
      <c r="AD224" s="94">
        <f>+'CO2'!AD224+'abs CO2'!AD224+'CH4'!AD224*PCG!$C$5+N2O!AD224*PCG!$C$6+HFC!AD224+PFC!AD224+'SF6'!AD224</f>
        <v>1.8812359813030337</v>
      </c>
      <c r="AE224" s="94">
        <f>+'CO2'!AE224+'abs CO2'!AE224+'CH4'!AE224*PCG!$C$5+N2O!AE224*PCG!$C$6+HFC!AE224+PFC!AE224+'SF6'!AE224</f>
        <v>1.653944425379126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9.3339397855696564</v>
      </c>
      <c r="D225" s="94">
        <f>+'CO2'!D225+'abs CO2'!D225+'CH4'!D225*PCG!$C$5+N2O!D225*PCG!$C$6+HFC!D225+PFC!D225+'SF6'!D225</f>
        <v>9.1155679041393523</v>
      </c>
      <c r="E225" s="94">
        <f>+'CO2'!E225+'abs CO2'!E225+'CH4'!E225*PCG!$C$5+N2O!E225*PCG!$C$6+HFC!E225+PFC!E225+'SF6'!E225</f>
        <v>8.9993050968963679</v>
      </c>
      <c r="F225" s="94">
        <f>+'CO2'!F225+'abs CO2'!F225+'CH4'!F225*PCG!$C$5+N2O!F225*PCG!$C$6+HFC!F225+PFC!F225+'SF6'!F225</f>
        <v>9.0388305629707801</v>
      </c>
      <c r="G225" s="94">
        <f>+'CO2'!G225+'abs CO2'!G225+'CH4'!G225*PCG!$C$5+N2O!G225*PCG!$C$6+HFC!G225+PFC!G225+'SF6'!G225</f>
        <v>8.9925256920659944</v>
      </c>
      <c r="H225" s="94">
        <f>+'CO2'!H225+'abs CO2'!H225+'CH4'!H225*PCG!$C$5+N2O!H225*PCG!$C$6+HFC!H225+PFC!H225+'SF6'!H225</f>
        <v>8.7806493631273117</v>
      </c>
      <c r="I225" s="94">
        <f>+'CO2'!I225+'abs CO2'!I225+'CH4'!I225*PCG!$C$5+N2O!I225*PCG!$C$6+HFC!I225+PFC!I225+'SF6'!I225</f>
        <v>7.4553369609036233</v>
      </c>
      <c r="J225" s="94">
        <f>+'CO2'!J225+'abs CO2'!J225+'CH4'!J225*PCG!$C$5+N2O!J225*PCG!$C$6+HFC!J225+PFC!J225+'SF6'!J225</f>
        <v>7.2138524999999998</v>
      </c>
      <c r="K225" s="94">
        <f>+'CO2'!K225+'abs CO2'!K225+'CH4'!K225*PCG!$C$5+N2O!K225*PCG!$C$6+HFC!K225+PFC!K225+'SF6'!K225</f>
        <v>7.3195211249999987</v>
      </c>
      <c r="L225" s="94">
        <f>+'CO2'!L225+'abs CO2'!L225+'CH4'!L225*PCG!$C$5+N2O!L225*PCG!$C$6+HFC!L225+PFC!L225+'SF6'!L225</f>
        <v>7.4251897499999995</v>
      </c>
      <c r="M225" s="94">
        <f>+'CO2'!M225+'abs CO2'!M225+'CH4'!M225*PCG!$C$5+N2O!M225*PCG!$C$6+HFC!M225+PFC!M225+'SF6'!M225</f>
        <v>7.5308583750000002</v>
      </c>
      <c r="N225" s="94">
        <f>+'CO2'!N225+'abs CO2'!N225+'CH4'!N225*PCG!$C$5+N2O!N225*PCG!$C$6+HFC!N225+PFC!N225+'SF6'!N225</f>
        <v>7.6365270000000001</v>
      </c>
      <c r="O225" s="94">
        <f>+'CO2'!O225+'abs CO2'!O225+'CH4'!O225*PCG!$C$5+N2O!O225*PCG!$C$6+HFC!O225+PFC!O225+'SF6'!O225</f>
        <v>7.742195624999999</v>
      </c>
      <c r="P225" s="94">
        <f>+'CO2'!P225+'abs CO2'!P225+'CH4'!P225*PCG!$C$5+N2O!P225*PCG!$C$6+HFC!P225+PFC!P225+'SF6'!P225</f>
        <v>7.8478642499999998</v>
      </c>
      <c r="Q225" s="94">
        <f>+'CO2'!Q225+'abs CO2'!Q225+'CH4'!Q225*PCG!$C$5+N2O!Q225*PCG!$C$6+HFC!Q225+PFC!Q225+'SF6'!Q225</f>
        <v>7.9535328749999996</v>
      </c>
      <c r="R225" s="94">
        <f>+'CO2'!R225+'abs CO2'!R225+'CH4'!R225*PCG!$C$5+N2O!R225*PCG!$C$6+HFC!R225+PFC!R225+'SF6'!R225</f>
        <v>8.0592014999999986</v>
      </c>
      <c r="S225" s="94">
        <f>+'CO2'!S225+'abs CO2'!S225+'CH4'!S225*PCG!$C$5+N2O!S225*PCG!$C$6+HFC!S225+PFC!S225+'SF6'!S225</f>
        <v>8.1648701250000002</v>
      </c>
      <c r="T225" s="94">
        <f>+'CO2'!T225+'abs CO2'!T225+'CH4'!T225*PCG!$C$5+N2O!T225*PCG!$C$6+HFC!T225+PFC!T225+'SF6'!T225</f>
        <v>8.2705387499999983</v>
      </c>
      <c r="U225" s="94">
        <f>+'CO2'!U225+'abs CO2'!U225+'CH4'!U225*PCG!$C$5+N2O!U225*PCG!$C$6+HFC!U225+PFC!U225+'SF6'!U225</f>
        <v>8.0679962623358747</v>
      </c>
      <c r="V225" s="94">
        <f>+'CO2'!V225+'abs CO2'!V225+'CH4'!V225*PCG!$C$5+N2O!V225*PCG!$C$6+HFC!V225+PFC!V225+'SF6'!V225</f>
        <v>7.8654537746717494</v>
      </c>
      <c r="W225" s="94">
        <f>+'CO2'!W225+'abs CO2'!W225+'CH4'!W225*PCG!$C$5+N2O!W225*PCG!$C$6+HFC!W225+PFC!W225+'SF6'!W225</f>
        <v>7.6629112870076259</v>
      </c>
      <c r="X225" s="94">
        <f>+'CO2'!X225+'abs CO2'!X225+'CH4'!X225*PCG!$C$5+N2O!X225*PCG!$C$6+HFC!X225+PFC!X225+'SF6'!X225</f>
        <v>7.4061937045111037</v>
      </c>
      <c r="Y225" s="94">
        <f>+'CO2'!Y225+'abs CO2'!Y225+'CH4'!Y225*PCG!$C$5+N2O!Y225*PCG!$C$6+HFC!Y225+PFC!Y225+'SF6'!Y225</f>
        <v>7.1494761220145806</v>
      </c>
      <c r="Z225" s="94">
        <f>+'CO2'!Z225+'abs CO2'!Z225+'CH4'!Z225*PCG!$C$5+N2O!Z225*PCG!$C$6+HFC!Z225+PFC!Z225+'SF6'!Z225</f>
        <v>6.8927585395180584</v>
      </c>
      <c r="AA225" s="94">
        <f>+'CO2'!AA225+'abs CO2'!AA225+'CH4'!AA225*PCG!$C$5+N2O!AA225*PCG!$C$6+HFC!AA225+PFC!AA225+'SF6'!AA225</f>
        <v>6.5425084758693686</v>
      </c>
      <c r="AB225" s="94">
        <f>+'CO2'!AB225+'abs CO2'!AB225+'CH4'!AB225*PCG!$C$5+N2O!AB225*PCG!$C$6+HFC!AB225+PFC!AB225+'SF6'!AB225</f>
        <v>6.1922584122206796</v>
      </c>
      <c r="AC225" s="94">
        <f>+'CO2'!AC225+'abs CO2'!AC225+'CH4'!AC225*PCG!$C$5+N2O!AC225*PCG!$C$6+HFC!AC225+PFC!AC225+'SF6'!AC225</f>
        <v>6.0466298227156425</v>
      </c>
      <c r="AD225" s="94">
        <f>+'CO2'!AD225+'abs CO2'!AD225+'CH4'!AD225*PCG!$C$5+N2O!AD225*PCG!$C$6+HFC!AD225+PFC!AD225+'SF6'!AD225</f>
        <v>5.9010012332106063</v>
      </c>
      <c r="AE225" s="94">
        <f>+'CO2'!AE225+'abs CO2'!AE225+'CH4'!AE225*PCG!$C$5+N2O!AE225*PCG!$C$6+HFC!AE225+PFC!AE225+'SF6'!AE225</f>
        <v>5.7553726437055692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1.1442467518074082</v>
      </c>
      <c r="D226" s="33">
        <f t="shared" si="57"/>
        <v>1.1760204040540192</v>
      </c>
      <c r="E226" s="33">
        <f t="shared" si="57"/>
        <v>1.1878325069975182</v>
      </c>
      <c r="F226" s="33">
        <f t="shared" si="57"/>
        <v>1.1959431697913789</v>
      </c>
      <c r="G226" s="33">
        <f t="shared" si="57"/>
        <v>1.2377529730535979</v>
      </c>
      <c r="H226" s="33">
        <f t="shared" si="57"/>
        <v>1.2218798960783692</v>
      </c>
      <c r="I226" s="33">
        <f t="shared" si="57"/>
        <v>1.2625304665957215</v>
      </c>
      <c r="J226" s="33">
        <f t="shared" si="57"/>
        <v>1.3277901623375645</v>
      </c>
      <c r="K226" s="33">
        <f t="shared" si="57"/>
        <v>1.2923765760805428</v>
      </c>
      <c r="L226" s="33">
        <f t="shared" si="57"/>
        <v>1.2844731295334779</v>
      </c>
      <c r="M226" s="33">
        <f t="shared" si="57"/>
        <v>1.1665696731769082</v>
      </c>
      <c r="N226" s="33">
        <f t="shared" si="57"/>
        <v>0.77960076603962192</v>
      </c>
      <c r="O226" s="33">
        <f t="shared" si="57"/>
        <v>0.75674558514115409</v>
      </c>
      <c r="P226" s="33">
        <f t="shared" si="57"/>
        <v>0.65551859138803814</v>
      </c>
      <c r="Q226" s="33">
        <f t="shared" si="57"/>
        <v>0.71527329050333344</v>
      </c>
      <c r="R226" s="33">
        <f t="shared" si="57"/>
        <v>0.69483195204217507</v>
      </c>
      <c r="S226" s="33">
        <f t="shared" si="57"/>
        <v>0.64770565920925782</v>
      </c>
      <c r="T226" s="33">
        <f t="shared" si="57"/>
        <v>0.57933628730488318</v>
      </c>
      <c r="U226" s="33">
        <f t="shared" si="57"/>
        <v>0.56344182968848999</v>
      </c>
      <c r="V226" s="33">
        <f t="shared" si="57"/>
        <v>0.54696886395935929</v>
      </c>
      <c r="W226" s="33">
        <f t="shared" si="57"/>
        <v>0.54902511038140622</v>
      </c>
      <c r="X226" s="33">
        <f t="shared" si="57"/>
        <v>0.56758250998768922</v>
      </c>
      <c r="Y226" s="33">
        <f t="shared" si="57"/>
        <v>0.62524962088739333</v>
      </c>
      <c r="Z226" s="33">
        <f t="shared" si="57"/>
        <v>0.56228023206481148</v>
      </c>
      <c r="AA226" s="33">
        <f t="shared" si="57"/>
        <v>0.523767833546953</v>
      </c>
      <c r="AB226" s="33">
        <f t="shared" si="57"/>
        <v>0.54603053842999139</v>
      </c>
      <c r="AC226" s="33">
        <f t="shared" si="57"/>
        <v>0.54289335294431618</v>
      </c>
      <c r="AD226" s="33">
        <f t="shared" si="57"/>
        <v>0.52482941427009355</v>
      </c>
      <c r="AE226" s="33">
        <f t="shared" si="57"/>
        <v>0.53404813111062122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0.26796722977598397</v>
      </c>
      <c r="D227" s="94">
        <f>+'CO2'!D227+'abs CO2'!D227+'CH4'!D227*PCG!$C$5+N2O!D227*PCG!$C$6+HFC!D227+PFC!D227+'SF6'!D227</f>
        <v>0.27544991284297138</v>
      </c>
      <c r="E227" s="94">
        <f>+'CO2'!E227+'abs CO2'!E227+'CH4'!E227*PCG!$C$5+N2O!E227*PCG!$C$6+HFC!E227+PFC!E227+'SF6'!E227</f>
        <v>0.27852521753405085</v>
      </c>
      <c r="F227" s="94">
        <f>+'CO2'!F227+'abs CO2'!F227+'CH4'!F227*PCG!$C$5+N2O!F227*PCG!$C$6+HFC!F227+PFC!F227+'SF6'!F227</f>
        <v>0.28054970883520491</v>
      </c>
      <c r="G227" s="94">
        <f>+'CO2'!G227+'abs CO2'!G227+'CH4'!G227*PCG!$C$5+N2O!G227*PCG!$C$6+HFC!G227+PFC!G227+'SF6'!G227</f>
        <v>0.29039009903800239</v>
      </c>
      <c r="H227" s="94">
        <f>+'CO2'!H227+'abs CO2'!H227+'CH4'!H227*PCG!$C$5+N2O!H227*PCG!$C$6+HFC!H227+PFC!H227+'SF6'!H227</f>
        <v>0.28702334317208517</v>
      </c>
      <c r="I227" s="94">
        <f>+'CO2'!I227+'abs CO2'!I227+'CH4'!I227*PCG!$C$5+N2O!I227*PCG!$C$6+HFC!I227+PFC!I227+'SF6'!I227</f>
        <v>0.29666519001623581</v>
      </c>
      <c r="J227" s="94">
        <f>+'CO2'!J227+'abs CO2'!J227+'CH4'!J227*PCG!$C$5+N2O!J227*PCG!$C$6+HFC!J227+PFC!J227+'SF6'!J227</f>
        <v>0.31208501295531577</v>
      </c>
      <c r="K227" s="94">
        <f>+'CO2'!K227+'abs CO2'!K227+'CH4'!K227*PCG!$C$5+N2O!K227*PCG!$C$6+HFC!K227+PFC!K227+'SF6'!K227</f>
        <v>0.30383058630562054</v>
      </c>
      <c r="L227" s="94">
        <f>+'CO2'!L227+'abs CO2'!L227+'CH4'!L227*PCG!$C$5+N2O!L227*PCG!$C$6+HFC!L227+PFC!L227+'SF6'!L227</f>
        <v>0.30207045523467208</v>
      </c>
      <c r="M227" s="94">
        <f>+'CO2'!M227+'abs CO2'!M227+'CH4'!M227*PCG!$C$5+N2O!M227*PCG!$C$6+HFC!M227+PFC!M227+'SF6'!M227</f>
        <v>0.27434301593175286</v>
      </c>
      <c r="N227" s="94">
        <f>+'CO2'!N227+'abs CO2'!N227+'CH4'!N227*PCG!$C$5+N2O!N227*PCG!$C$6+HFC!N227+PFC!N227+'SF6'!N227</f>
        <v>0.18195969577840343</v>
      </c>
      <c r="O227" s="94">
        <f>+'CO2'!O227+'abs CO2'!O227+'CH4'!O227*PCG!$C$5+N2O!O227*PCG!$C$6+HFC!O227+PFC!O227+'SF6'!O227</f>
        <v>0.17662527084656052</v>
      </c>
      <c r="P227" s="94">
        <f>+'CO2'!P227+'abs CO2'!P227+'CH4'!P227*PCG!$C$5+N2O!P227*PCG!$C$6+HFC!P227+PFC!P227+'SF6'!P227</f>
        <v>0.15299877663279882</v>
      </c>
      <c r="Q227" s="94">
        <f>+'CO2'!Q227+'abs CO2'!Q227+'CH4'!Q227*PCG!$C$5+N2O!Q227*PCG!$C$6+HFC!Q227+PFC!Q227+'SF6'!Q227</f>
        <v>0.16667430742936187</v>
      </c>
      <c r="R227" s="94">
        <f>+'CO2'!R227+'abs CO2'!R227+'CH4'!R227*PCG!$C$5+N2O!R227*PCG!$C$6+HFC!R227+PFC!R227+'SF6'!R227</f>
        <v>0.16138469355081383</v>
      </c>
      <c r="S227" s="94">
        <f>+'CO2'!S227+'abs CO2'!S227+'CH4'!S227*PCG!$C$5+N2O!S227*PCG!$C$6+HFC!S227+PFC!S227+'SF6'!S227</f>
        <v>0.14997461375216603</v>
      </c>
      <c r="T227" s="94">
        <f>+'CO2'!T227+'abs CO2'!T227+'CH4'!T227*PCG!$C$5+N2O!T227*PCG!$C$6+HFC!T227+PFC!T227+'SF6'!T227</f>
        <v>0.1340578379898292</v>
      </c>
      <c r="U227" s="94">
        <f>+'CO2'!U227+'abs CO2'!U227+'CH4'!U227*PCG!$C$5+N2O!U227*PCG!$C$6+HFC!U227+PFC!U227+'SF6'!U227</f>
        <v>0.13037987637967843</v>
      </c>
      <c r="V227" s="94">
        <f>+'CO2'!V227+'abs CO2'!V227+'CH4'!V227*PCG!$C$5+N2O!V227*PCG!$C$6+HFC!V227+PFC!V227+'SF6'!V227</f>
        <v>0.12656804857030518</v>
      </c>
      <c r="W227" s="94">
        <f>+'CO2'!W227+'abs CO2'!W227+'CH4'!W227*PCG!$C$5+N2O!W227*PCG!$C$6+HFC!W227+PFC!W227+'SF6'!W227</f>
        <v>0.1269216322440527</v>
      </c>
      <c r="X227" s="94">
        <f>+'CO2'!X227+'abs CO2'!X227+'CH4'!X227*PCG!$C$5+N2O!X227*PCG!$C$6+HFC!X227+PFC!X227+'SF6'!X227</f>
        <v>0.13121166452800107</v>
      </c>
      <c r="Y227" s="94">
        <f>+'CO2'!Y227+'abs CO2'!Y227+'CH4'!Y227*PCG!$C$5+N2O!Y227*PCG!$C$6+HFC!Y227+PFC!Y227+'SF6'!Y227</f>
        <v>0.1445429379138479</v>
      </c>
      <c r="Z227" s="94">
        <f>+'CO2'!Z227+'abs CO2'!Z227+'CH4'!Z227*PCG!$C$5+N2O!Z227*PCG!$C$6+HFC!Z227+PFC!Z227+'SF6'!Z227</f>
        <v>0.1299859031632509</v>
      </c>
      <c r="AA227" s="94">
        <f>+'CO2'!AA227+'abs CO2'!AA227+'CH4'!AA227*PCG!$C$5+N2O!AA227*PCG!$C$6+HFC!AA227+PFC!AA227+'SF6'!AA227</f>
        <v>0.12103610741814327</v>
      </c>
      <c r="AB227" s="94">
        <f>+'CO2'!AB227+'abs CO2'!AB227+'CH4'!AB227*PCG!$C$5+N2O!AB227*PCG!$C$6+HFC!AB227+PFC!AB227+'SF6'!AB227</f>
        <v>0.12613222913685893</v>
      </c>
      <c r="AC227" s="94">
        <f>+'CO2'!AC227+'abs CO2'!AC227+'CH4'!AC227*PCG!$C$5+N2O!AC227*PCG!$C$6+HFC!AC227+PFC!AC227+'SF6'!AC227</f>
        <v>0.12535942892024451</v>
      </c>
      <c r="AD227" s="94">
        <f>+'CO2'!AD227+'abs CO2'!AD227+'CH4'!AD227*PCG!$C$5+N2O!AD227*PCG!$C$6+HFC!AD227+PFC!AD227+'SF6'!AD227</f>
        <v>0.12118828734341419</v>
      </c>
      <c r="AE227" s="94">
        <f>+'CO2'!AE227+'abs CO2'!AE227+'CH4'!AE227*PCG!$C$5+N2O!AE227*PCG!$C$6+HFC!AE227+PFC!AE227+'SF6'!AE227</f>
        <v>0.1233169799719727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7.1796619828975814E-3</v>
      </c>
      <c r="D228" s="94">
        <f>+'CO2'!D228+'abs CO2'!D228+'CH4'!D228*PCG!$C$5+N2O!D228*PCG!$C$6+HFC!D228+PFC!D228+'SF6'!D228</f>
        <v>7.3803904570409274E-3</v>
      </c>
      <c r="E228" s="94">
        <f>+'CO2'!E228+'abs CO2'!E228+'CH4'!E228*PCG!$C$5+N2O!E228*PCG!$C$6+HFC!E228+PFC!E228+'SF6'!E228</f>
        <v>7.4645985672533582E-3</v>
      </c>
      <c r="F228" s="94">
        <f>+'CO2'!F228+'abs CO2'!F228+'CH4'!F228*PCG!$C$5+N2O!F228*PCG!$C$6+HFC!F228+PFC!F228+'SF6'!F228</f>
        <v>7.5195739283783437E-3</v>
      </c>
      <c r="G228" s="94">
        <f>+'CO2'!G228+'abs CO2'!G228+'CH4'!G228*PCG!$C$5+N2O!G228*PCG!$C$6+HFC!G228+PFC!G228+'SF6'!G228</f>
        <v>7.7835158131874405E-3</v>
      </c>
      <c r="H228" s="94">
        <f>+'CO2'!H228+'abs CO2'!H228+'CH4'!H228*PCG!$C$5+N2O!H228*PCG!$C$6+HFC!H228+PFC!H228+'SF6'!H228</f>
        <v>7.6953642503871638E-3</v>
      </c>
      <c r="I228" s="94">
        <f>+'CO2'!I228+'abs CO2'!I228+'CH4'!I228*PCG!$C$5+N2O!I228*PCG!$C$6+HFC!I228+PFC!I228+'SF6'!I228</f>
        <v>7.954413975074185E-3</v>
      </c>
      <c r="J228" s="94">
        <f>+'CO2'!J228+'abs CO2'!J228+'CH4'!J228*PCG!$C$5+N2O!J228*PCG!$C$6+HFC!J228+PFC!J228+'SF6'!J228</f>
        <v>8.3683603820570943E-3</v>
      </c>
      <c r="K228" s="94">
        <f>+'CO2'!K228+'abs CO2'!K228+'CH4'!K228*PCG!$C$5+N2O!K228*PCG!$C$6+HFC!K228+PFC!K228+'SF6'!K228</f>
        <v>8.1474273593533115E-3</v>
      </c>
      <c r="L228" s="94">
        <f>+'CO2'!L228+'abs CO2'!L228+'CH4'!L228*PCG!$C$5+N2O!L228*PCG!$C$6+HFC!L228+PFC!L228+'SF6'!L228</f>
        <v>8.1007999002716286E-3</v>
      </c>
      <c r="M228" s="94">
        <f>+'CO2'!M228+'abs CO2'!M228+'CH4'!M228*PCG!$C$5+N2O!M228*PCG!$C$6+HFC!M228+PFC!M228+'SF6'!M228</f>
        <v>7.3572169591151421E-3</v>
      </c>
      <c r="N228" s="94">
        <f>+'CO2'!N228+'abs CO2'!N228+'CH4'!N228*PCG!$C$5+N2O!N228*PCG!$C$6+HFC!N228+PFC!N228+'SF6'!N228</f>
        <v>4.871668397043478E-3</v>
      </c>
      <c r="O228" s="94">
        <f>+'CO2'!O228+'abs CO2'!O228+'CH4'!O228*PCG!$C$5+N2O!O228*PCG!$C$6+HFC!O228+PFC!O228+'SF6'!O228</f>
        <v>4.72884803649227E-3</v>
      </c>
      <c r="P228" s="94">
        <f>+'CO2'!P228+'abs CO2'!P228+'CH4'!P228*PCG!$C$5+N2O!P228*PCG!$C$6+HFC!P228+PFC!P228+'SF6'!P228</f>
        <v>4.0962879263990604E-3</v>
      </c>
      <c r="Q228" s="94">
        <f>+'CO2'!Q228+'abs CO2'!Q228+'CH4'!Q228*PCG!$C$5+N2O!Q228*PCG!$C$6+HFC!Q228+PFC!Q228+'SF6'!Q228</f>
        <v>4.4608323344669451E-3</v>
      </c>
      <c r="R228" s="94">
        <f>+'CO2'!R228+'abs CO2'!R228+'CH4'!R228*PCG!$C$5+N2O!R228*PCG!$C$6+HFC!R228+PFC!R228+'SF6'!R228</f>
        <v>4.316162350862341E-3</v>
      </c>
      <c r="S228" s="94">
        <f>+'CO2'!S228+'abs CO2'!S228+'CH4'!S228*PCG!$C$5+N2O!S228*PCG!$C$6+HFC!S228+PFC!S228+'SF6'!S228</f>
        <v>4.0082611413072219E-3</v>
      </c>
      <c r="T228" s="94">
        <f>+'CO2'!T228+'abs CO2'!T228+'CH4'!T228*PCG!$C$5+N2O!T228*PCG!$C$6+HFC!T228+PFC!T228+'SF6'!T228</f>
        <v>3.5823553250912484E-3</v>
      </c>
      <c r="U228" s="94">
        <f>+'CO2'!U228+'abs CO2'!U228+'CH4'!U228*PCG!$C$5+N2O!U228*PCG!$C$6+HFC!U228+PFC!U228+'SF6'!U228</f>
        <v>3.4840711400173064E-3</v>
      </c>
      <c r="V228" s="94">
        <f>+'CO2'!V228+'abs CO2'!V228+'CH4'!V228*PCG!$C$5+N2O!V228*PCG!$C$6+HFC!V228+PFC!V228+'SF6'!V228</f>
        <v>3.3822097206777286E-3</v>
      </c>
      <c r="W228" s="94">
        <f>+'CO2'!W228+'abs CO2'!W228+'CH4'!W228*PCG!$C$5+N2O!W228*PCG!$C$6+HFC!W228+PFC!W228+'SF6'!W228</f>
        <v>3.390933393827583E-3</v>
      </c>
      <c r="X228" s="94">
        <f>+'CO2'!X228+'abs CO2'!X228+'CH4'!X228*PCG!$C$5+N2O!X228*PCG!$C$6+HFC!X228+PFC!X228+'SF6'!X228</f>
        <v>3.5055491096439915E-3</v>
      </c>
      <c r="Y228" s="94">
        <f>+'CO2'!Y228+'abs CO2'!Y228+'CH4'!Y228*PCG!$C$5+N2O!Y228*PCG!$C$6+HFC!Y228+PFC!Y228+'SF6'!Y228</f>
        <v>3.8617173948058861E-3</v>
      </c>
      <c r="Z228" s="94">
        <f>+'CO2'!Z228+'abs CO2'!Z228+'CH4'!Z228*PCG!$C$5+N2O!Z228*PCG!$C$6+HFC!Z228+PFC!Z228+'SF6'!Z228</f>
        <v>3.4728007509039881E-3</v>
      </c>
      <c r="AA228" s="94">
        <f>+'CO2'!AA228+'abs CO2'!AA228+'CH4'!AA228*PCG!$C$5+N2O!AA228*PCG!$C$6+HFC!AA228+PFC!AA228+'SF6'!AA228</f>
        <v>3.2334144172531526E-3</v>
      </c>
      <c r="AB228" s="94">
        <f>+'CO2'!AB228+'abs CO2'!AB228+'CH4'!AB228*PCG!$C$5+N2O!AB228*PCG!$C$6+HFC!AB228+PFC!AB228+'SF6'!AB228</f>
        <v>3.3692664765654855E-3</v>
      </c>
      <c r="AC228" s="94">
        <f>+'CO2'!AC228+'abs CO2'!AC228+'CH4'!AC228*PCG!$C$5+N2O!AC228*PCG!$C$6+HFC!AC228+PFC!AC228+'SF6'!AC228</f>
        <v>3.3483374312862019E-3</v>
      </c>
      <c r="AD228" s="94">
        <f>+'CO2'!AD228+'abs CO2'!AD228+'CH4'!AD228*PCG!$C$5+N2O!AD228*PCG!$C$6+HFC!AD228+PFC!AD228+'SF6'!AD228</f>
        <v>3.236926669501536E-3</v>
      </c>
      <c r="AE228" s="94">
        <f>+'CO2'!AE228+'abs CO2'!AE228+'CH4'!AE228*PCG!$C$5+N2O!AE228*PCG!$C$6+HFC!AE228+PFC!AE228+'SF6'!AE228</f>
        <v>3.2937838303014641E-3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0.86909986004852668</v>
      </c>
      <c r="D229" s="94">
        <f>+'CO2'!D229+'abs CO2'!D229+'CH4'!D229*PCG!$C$5+N2O!D229*PCG!$C$6+HFC!D229+PFC!D229+'SF6'!D229</f>
        <v>0.89319010075400684</v>
      </c>
      <c r="E229" s="94">
        <f>+'CO2'!E229+'abs CO2'!E229+'CH4'!E229*PCG!$C$5+N2O!E229*PCG!$C$6+HFC!E229+PFC!E229+'SF6'!E229</f>
        <v>0.90184269089621394</v>
      </c>
      <c r="F229" s="94">
        <f>+'CO2'!F229+'abs CO2'!F229+'CH4'!F229*PCG!$C$5+N2O!F229*PCG!$C$6+HFC!F229+PFC!F229+'SF6'!F229</f>
        <v>0.9078738870277957</v>
      </c>
      <c r="G229" s="94">
        <f>+'CO2'!G229+'abs CO2'!G229+'CH4'!G229*PCG!$C$5+N2O!G229*PCG!$C$6+HFC!G229+PFC!G229+'SF6'!G229</f>
        <v>0.93957935820240801</v>
      </c>
      <c r="H229" s="94">
        <f>+'CO2'!H229+'abs CO2'!H229+'CH4'!H229*PCG!$C$5+N2O!H229*PCG!$C$6+HFC!H229+PFC!H229+'SF6'!H229</f>
        <v>0.92716118865589703</v>
      </c>
      <c r="I229" s="94">
        <f>+'CO2'!I229+'abs CO2'!I229+'CH4'!I229*PCG!$C$5+N2O!I229*PCG!$C$6+HFC!I229+PFC!I229+'SF6'!I229</f>
        <v>0.95791086260441149</v>
      </c>
      <c r="J229" s="94">
        <f>+'CO2'!J229+'abs CO2'!J229+'CH4'!J229*PCG!$C$5+N2O!J229*PCG!$C$6+HFC!J229+PFC!J229+'SF6'!J229</f>
        <v>1.0073367890001916</v>
      </c>
      <c r="K229" s="94">
        <f>+'CO2'!K229+'abs CO2'!K229+'CH4'!K229*PCG!$C$5+N2O!K229*PCG!$C$6+HFC!K229+PFC!K229+'SF6'!K229</f>
        <v>0.980398562415569</v>
      </c>
      <c r="L229" s="94">
        <f>+'CO2'!L229+'abs CO2'!L229+'CH4'!L229*PCG!$C$5+N2O!L229*PCG!$C$6+HFC!L229+PFC!L229+'SF6'!L229</f>
        <v>0.97430187439853422</v>
      </c>
      <c r="M229" s="94">
        <f>+'CO2'!M229+'abs CO2'!M229+'CH4'!M229*PCG!$C$5+N2O!M229*PCG!$C$6+HFC!M229+PFC!M229+'SF6'!M229</f>
        <v>0.8848694402860402</v>
      </c>
      <c r="N229" s="94">
        <f>+'CO2'!N229+'abs CO2'!N229+'CH4'!N229*PCG!$C$5+N2O!N229*PCG!$C$6+HFC!N229+PFC!N229+'SF6'!N229</f>
        <v>0.59276940186417504</v>
      </c>
      <c r="O229" s="94">
        <f>+'CO2'!O229+'abs CO2'!O229+'CH4'!O229*PCG!$C$5+N2O!O229*PCG!$C$6+HFC!O229+PFC!O229+'SF6'!O229</f>
        <v>0.57539146625810134</v>
      </c>
      <c r="P229" s="94">
        <f>+'CO2'!P229+'abs CO2'!P229+'CH4'!P229*PCG!$C$5+N2O!P229*PCG!$C$6+HFC!P229+PFC!P229+'SF6'!P229</f>
        <v>0.49842352682884022</v>
      </c>
      <c r="Q229" s="94">
        <f>+'CO2'!Q229+'abs CO2'!Q229+'CH4'!Q229*PCG!$C$5+N2O!Q229*PCG!$C$6+HFC!Q229+PFC!Q229+'SF6'!Q229</f>
        <v>0.54413815073950467</v>
      </c>
      <c r="R229" s="94">
        <f>+'CO2'!R229+'abs CO2'!R229+'CH4'!R229*PCG!$C$5+N2O!R229*PCG!$C$6+HFC!R229+PFC!R229+'SF6'!R229</f>
        <v>0.52913109614049891</v>
      </c>
      <c r="S229" s="94">
        <f>+'CO2'!S229+'abs CO2'!S229+'CH4'!S229*PCG!$C$5+N2O!S229*PCG!$C$6+HFC!S229+PFC!S229+'SF6'!S229</f>
        <v>0.49372278431578454</v>
      </c>
      <c r="T229" s="94">
        <f>+'CO2'!T229+'abs CO2'!T229+'CH4'!T229*PCG!$C$5+N2O!T229*PCG!$C$6+HFC!T229+PFC!T229+'SF6'!T229</f>
        <v>0.44169609398996273</v>
      </c>
      <c r="U229" s="94">
        <f>+'CO2'!U229+'abs CO2'!U229+'CH4'!U229*PCG!$C$5+N2O!U229*PCG!$C$6+HFC!U229+PFC!U229+'SF6'!U229</f>
        <v>0.42957788216879422</v>
      </c>
      <c r="V229" s="94">
        <f>+'CO2'!V229+'abs CO2'!V229+'CH4'!V229*PCG!$C$5+N2O!V229*PCG!$C$6+HFC!V229+PFC!V229+'SF6'!V229</f>
        <v>0.4170186056683764</v>
      </c>
      <c r="W229" s="94">
        <f>+'CO2'!W229+'abs CO2'!W229+'CH4'!W229*PCG!$C$5+N2O!W229*PCG!$C$6+HFC!W229+PFC!W229+'SF6'!W229</f>
        <v>0.41871254474352593</v>
      </c>
      <c r="X229" s="94">
        <f>+'CO2'!X229+'abs CO2'!X229+'CH4'!X229*PCG!$C$5+N2O!X229*PCG!$C$6+HFC!X229+PFC!X229+'SF6'!X229</f>
        <v>0.43286529635004412</v>
      </c>
      <c r="Y229" s="94">
        <f>+'CO2'!Y229+'abs CO2'!Y229+'CH4'!Y229*PCG!$C$5+N2O!Y229*PCG!$C$6+HFC!Y229+PFC!Y229+'SF6'!Y229</f>
        <v>0.47684496557873951</v>
      </c>
      <c r="Z229" s="94">
        <f>+'CO2'!Z229+'abs CO2'!Z229+'CH4'!Z229*PCG!$C$5+N2O!Z229*PCG!$C$6+HFC!Z229+PFC!Z229+'SF6'!Z229</f>
        <v>0.42882152815065666</v>
      </c>
      <c r="AA229" s="94">
        <f>+'CO2'!AA229+'abs CO2'!AA229+'CH4'!AA229*PCG!$C$5+N2O!AA229*PCG!$C$6+HFC!AA229+PFC!AA229+'SF6'!AA229</f>
        <v>0.39949831171155659</v>
      </c>
      <c r="AB229" s="94">
        <f>+'CO2'!AB229+'abs CO2'!AB229+'CH4'!AB229*PCG!$C$5+N2O!AB229*PCG!$C$6+HFC!AB229+PFC!AB229+'SF6'!AB229</f>
        <v>0.416529042816567</v>
      </c>
      <c r="AC229" s="94">
        <f>+'CO2'!AC229+'abs CO2'!AC229+'CH4'!AC229*PCG!$C$5+N2O!AC229*PCG!$C$6+HFC!AC229+PFC!AC229+'SF6'!AC229</f>
        <v>0.41418558659278543</v>
      </c>
      <c r="AD229" s="94">
        <f>+'CO2'!AD229+'abs CO2'!AD229+'CH4'!AD229*PCG!$C$5+N2O!AD229*PCG!$C$6+HFC!AD229+PFC!AD229+'SF6'!AD229</f>
        <v>0.40040420025717777</v>
      </c>
      <c r="AE229" s="94">
        <f>+'CO2'!AE229+'abs CO2'!AE229+'CH4'!AE229*PCG!$C$5+N2O!AE229*PCG!$C$6+HFC!AE229+PFC!AE229+'SF6'!AE229</f>
        <v>0.40743736730834701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0.49814769863533503</v>
      </c>
      <c r="D230" s="33">
        <f t="shared" si="58"/>
        <v>0.4869862151128227</v>
      </c>
      <c r="E230" s="33">
        <f t="shared" si="58"/>
        <v>0.47445977438162046</v>
      </c>
      <c r="F230" s="33">
        <f t="shared" si="58"/>
        <v>0.47532624711687999</v>
      </c>
      <c r="G230" s="33">
        <f t="shared" si="58"/>
        <v>0.48777502341442469</v>
      </c>
      <c r="H230" s="33">
        <f t="shared" si="58"/>
        <v>0.46383660711450037</v>
      </c>
      <c r="I230" s="33">
        <f t="shared" si="58"/>
        <v>0.4771451897905104</v>
      </c>
      <c r="J230" s="33">
        <f t="shared" si="58"/>
        <v>0.56546225428935704</v>
      </c>
      <c r="K230" s="33">
        <f t="shared" si="58"/>
        <v>0.55874431789927859</v>
      </c>
      <c r="L230" s="33">
        <f t="shared" si="58"/>
        <v>0.55202638150920003</v>
      </c>
      <c r="M230" s="33">
        <f t="shared" si="58"/>
        <v>0.54530844511912135</v>
      </c>
      <c r="N230" s="33">
        <f t="shared" si="58"/>
        <v>0.53859050872904279</v>
      </c>
      <c r="O230" s="33">
        <f t="shared" si="58"/>
        <v>0.53187257233896423</v>
      </c>
      <c r="P230" s="33">
        <f t="shared" si="58"/>
        <v>0.52515463594888578</v>
      </c>
      <c r="Q230" s="33">
        <f t="shared" si="58"/>
        <v>0.51843669955880722</v>
      </c>
      <c r="R230" s="33">
        <f t="shared" si="58"/>
        <v>0.51171876316872844</v>
      </c>
      <c r="S230" s="33">
        <f t="shared" si="58"/>
        <v>0.50500082677864988</v>
      </c>
      <c r="T230" s="33">
        <f t="shared" si="58"/>
        <v>0.49828289038857138</v>
      </c>
      <c r="U230" s="33">
        <f t="shared" si="58"/>
        <v>0.49237424668830199</v>
      </c>
      <c r="V230" s="33">
        <f t="shared" si="58"/>
        <v>0.48646560298803271</v>
      </c>
      <c r="W230" s="33">
        <f t="shared" si="58"/>
        <v>0.48055695928776332</v>
      </c>
      <c r="X230" s="33">
        <f t="shared" si="58"/>
        <v>0.47526843437530664</v>
      </c>
      <c r="Y230" s="33">
        <f t="shared" si="58"/>
        <v>0.46992527100981085</v>
      </c>
      <c r="Z230" s="33">
        <f t="shared" si="58"/>
        <v>0.46531621646871507</v>
      </c>
      <c r="AA230" s="33">
        <f t="shared" si="58"/>
        <v>0.45951257997298339</v>
      </c>
      <c r="AB230" s="33">
        <f t="shared" si="58"/>
        <v>0.45530139492711963</v>
      </c>
      <c r="AC230" s="33">
        <f t="shared" si="58"/>
        <v>0.45112780966706184</v>
      </c>
      <c r="AD230" s="33">
        <f t="shared" si="58"/>
        <v>0.446954224407004</v>
      </c>
      <c r="AE230" s="33">
        <f t="shared" si="58"/>
        <v>0.44278063914694621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2.6541249999999993E-4</v>
      </c>
      <c r="D232" s="94">
        <f>+'CO2'!D232+'abs CO2'!D232+'CH4'!D232*PCG!$C$5+N2O!D232*PCG!$C$6+HFC!D232+PFC!D232+'SF6'!D232</f>
        <v>2.8517499999999998E-4</v>
      </c>
      <c r="E232" s="94">
        <f>+'CO2'!E232+'abs CO2'!E232+'CH4'!E232*PCG!$C$5+N2O!E232*PCG!$C$6+HFC!E232+PFC!E232+'SF6'!E232</f>
        <v>3.0493750000000003E-4</v>
      </c>
      <c r="F232" s="94">
        <f>+'CO2'!F232+'abs CO2'!F232+'CH4'!F232*PCG!$C$5+N2O!F232*PCG!$C$6+HFC!F232+PFC!F232+'SF6'!F232</f>
        <v>3.2469999999999998E-4</v>
      </c>
      <c r="G232" s="94">
        <f>+'CO2'!G232+'abs CO2'!G232+'CH4'!G232*PCG!$C$5+N2O!G232*PCG!$C$6+HFC!G232+PFC!G232+'SF6'!G232</f>
        <v>3.4446250000000003E-4</v>
      </c>
      <c r="H232" s="94">
        <f>+'CO2'!H232+'abs CO2'!H232+'CH4'!H232*PCG!$C$5+N2O!H232*PCG!$C$6+HFC!H232+PFC!H232+'SF6'!H232</f>
        <v>3.6422500000000003E-4</v>
      </c>
      <c r="I232" s="94">
        <f>+'CO2'!I232+'abs CO2'!I232+'CH4'!I232*PCG!$C$5+N2O!I232*PCG!$C$6+HFC!I232+PFC!I232+'SF6'!I232</f>
        <v>3.8398750000000003E-4</v>
      </c>
      <c r="J232" s="94">
        <f>+'CO2'!J232+'abs CO2'!J232+'CH4'!J232*PCG!$C$5+N2O!J232*PCG!$C$6+HFC!J232+PFC!J232+'SF6'!J232</f>
        <v>4.0375000000000008E-4</v>
      </c>
      <c r="K232" s="94">
        <f>+'CO2'!K232+'abs CO2'!K232+'CH4'!K232*PCG!$C$5+N2O!K232*PCG!$C$6+HFC!K232+PFC!K232+'SF6'!K232</f>
        <v>4.3052500000000002E-4</v>
      </c>
      <c r="L232" s="94">
        <f>+'CO2'!L232+'abs CO2'!L232+'CH4'!L232*PCG!$C$5+N2O!L232*PCG!$C$6+HFC!L232+PFC!L232+'SF6'!L232</f>
        <v>4.573E-4</v>
      </c>
      <c r="M232" s="94">
        <f>+'CO2'!M232+'abs CO2'!M232+'CH4'!M232*PCG!$C$5+N2O!M232*PCG!$C$6+HFC!M232+PFC!M232+'SF6'!M232</f>
        <v>4.8407499999999994E-4</v>
      </c>
      <c r="N232" s="94">
        <f>+'CO2'!N232+'abs CO2'!N232+'CH4'!N232*PCG!$C$5+N2O!N232*PCG!$C$6+HFC!N232+PFC!N232+'SF6'!N232</f>
        <v>5.1084999999999998E-4</v>
      </c>
      <c r="O232" s="94">
        <f>+'CO2'!O232+'abs CO2'!O232+'CH4'!O232*PCG!$C$5+N2O!O232*PCG!$C$6+HFC!O232+PFC!O232+'SF6'!O232</f>
        <v>5.3762499999999991E-4</v>
      </c>
      <c r="P232" s="94">
        <f>+'CO2'!P232+'abs CO2'!P232+'CH4'!P232*PCG!$C$5+N2O!P232*PCG!$C$6+HFC!P232+PFC!P232+'SF6'!P232</f>
        <v>5.6439999999999984E-4</v>
      </c>
      <c r="Q232" s="94">
        <f>+'CO2'!Q232+'abs CO2'!Q232+'CH4'!Q232*PCG!$C$5+N2O!Q232*PCG!$C$6+HFC!Q232+PFC!Q232+'SF6'!Q232</f>
        <v>5.911750000000001E-4</v>
      </c>
      <c r="R232" s="94">
        <f>+'CO2'!R232+'abs CO2'!R232+'CH4'!R232*PCG!$C$5+N2O!R232*PCG!$C$6+HFC!R232+PFC!R232+'SF6'!R232</f>
        <v>6.1795000000000003E-4</v>
      </c>
      <c r="S232" s="94">
        <f>+'CO2'!S232+'abs CO2'!S232+'CH4'!S232*PCG!$C$5+N2O!S232*PCG!$C$6+HFC!S232+PFC!S232+'SF6'!S232</f>
        <v>6.4472499999999996E-4</v>
      </c>
      <c r="T232" s="94">
        <f>+'CO2'!T232+'abs CO2'!T232+'CH4'!T232*PCG!$C$5+N2O!T232*PCG!$C$6+HFC!T232+PFC!T232+'SF6'!T232</f>
        <v>6.715E-4</v>
      </c>
      <c r="U232" s="94">
        <f>+'CO2'!U232+'abs CO2'!U232+'CH4'!U232*PCG!$C$5+N2O!U232*PCG!$C$6+HFC!U232+PFC!U232+'SF6'!U232</f>
        <v>6.7746911742557619E-4</v>
      </c>
      <c r="V232" s="94">
        <f>+'CO2'!V232+'abs CO2'!V232+'CH4'!V232*PCG!$C$5+N2O!V232*PCG!$C$6+HFC!V232+PFC!V232+'SF6'!V232</f>
        <v>6.8343823485115228E-4</v>
      </c>
      <c r="W232" s="94">
        <f>+'CO2'!W232+'abs CO2'!W232+'CH4'!W232*PCG!$C$5+N2O!W232*PCG!$C$6+HFC!W232+PFC!W232+'SF6'!W232</f>
        <v>6.8940735227672847E-4</v>
      </c>
      <c r="X232" s="94">
        <f>+'CO2'!X232+'abs CO2'!X232+'CH4'!X232*PCG!$C$5+N2O!X232*PCG!$C$6+HFC!X232+PFC!X232+'SF6'!X232</f>
        <v>6.2023233827086127E-4</v>
      </c>
      <c r="Y232" s="94">
        <f>+'CO2'!Y232+'abs CO2'!Y232+'CH4'!Y232*PCG!$C$5+N2O!Y232*PCG!$C$6+HFC!Y232+PFC!Y232+'SF6'!Y232</f>
        <v>5.5105732426499396E-4</v>
      </c>
      <c r="Z232" s="94">
        <f>+'CO2'!Z232+'abs CO2'!Z232+'CH4'!Z232*PCG!$C$5+N2O!Z232*PCG!$C$6+HFC!Z232+PFC!Z232+'SF6'!Z232</f>
        <v>4.8188231025912687E-4</v>
      </c>
      <c r="AA232" s="94">
        <f>+'CO2'!AA232+'abs CO2'!AA232+'CH4'!AA232*PCG!$C$5+N2O!AA232*PCG!$C$6+HFC!AA232+PFC!AA232+'SF6'!AA232</f>
        <v>4.5618995358688704E-4</v>
      </c>
      <c r="AB232" s="94">
        <f>+'CO2'!AB232+'abs CO2'!AB232+'CH4'!AB232*PCG!$C$5+N2O!AB232*PCG!$C$6+HFC!AB232+PFC!AB232+'SF6'!AB232</f>
        <v>4.3049759691464722E-4</v>
      </c>
      <c r="AC232" s="94">
        <f>+'CO2'!AC232+'abs CO2'!AC232+'CH4'!AC232*PCG!$C$5+N2O!AC232*PCG!$C$6+HFC!AC232+PFC!AC232+'SF6'!AC232</f>
        <v>4.4240502604834907E-4</v>
      </c>
      <c r="AD232" s="94">
        <f>+'CO2'!AD232+'abs CO2'!AD232+'CH4'!AD232*PCG!$C$5+N2O!AD232*PCG!$C$6+HFC!AD232+PFC!AD232+'SF6'!AD232</f>
        <v>4.5431245518205102E-4</v>
      </c>
      <c r="AE232" s="94">
        <f>+'CO2'!AE232+'abs CO2'!AE232+'CH4'!AE232*PCG!$C$5+N2O!AE232*PCG!$C$6+HFC!AE232+PFC!AE232+'SF6'!AE232</f>
        <v>4.6621988431575303E-4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0.40295403408675295</v>
      </c>
      <c r="D233" s="94">
        <f>+'CO2'!D233+'abs CO2'!D233+'CH4'!D233*PCG!$C$5+N2O!D233*PCG!$C$6+HFC!D233+PFC!D233+'SF6'!D233</f>
        <v>0.39524260917270126</v>
      </c>
      <c r="E233" s="94">
        <f>+'CO2'!E233+'abs CO2'!E233+'CH4'!E233*PCG!$C$5+N2O!E233*PCG!$C$6+HFC!E233+PFC!E233+'SF6'!E233</f>
        <v>0.38616622704995973</v>
      </c>
      <c r="F233" s="94">
        <f>+'CO2'!F233+'abs CO2'!F233+'CH4'!F233*PCG!$C$5+N2O!F233*PCG!$C$6+HFC!F233+PFC!F233+'SF6'!F233</f>
        <v>0.39048275839368002</v>
      </c>
      <c r="G233" s="94">
        <f>+'CO2'!G233+'abs CO2'!G233+'CH4'!G233*PCG!$C$5+N2O!G233*PCG!$C$6+HFC!G233+PFC!G233+'SF6'!G233</f>
        <v>0.40638159329968543</v>
      </c>
      <c r="H233" s="94">
        <f>+'CO2'!H233+'abs CO2'!H233+'CH4'!H233*PCG!$C$5+N2O!H233*PCG!$C$6+HFC!H233+PFC!H233+'SF6'!H233</f>
        <v>0.38589323560822175</v>
      </c>
      <c r="I233" s="94">
        <f>+'CO2'!I233+'abs CO2'!I233+'CH4'!I233*PCG!$C$5+N2O!I233*PCG!$C$6+HFC!I233+PFC!I233+'SF6'!I233</f>
        <v>0.40265187689269255</v>
      </c>
      <c r="J233" s="94">
        <f>+'CO2'!J233+'abs CO2'!J233+'CH4'!J233*PCG!$C$5+N2O!J233*PCG!$C$6+HFC!J233+PFC!J233+'SF6'!J233</f>
        <v>0.49441899999999994</v>
      </c>
      <c r="K233" s="94">
        <f>+'CO2'!K233+'abs CO2'!K233+'CH4'!K233*PCG!$C$5+N2O!K233*PCG!$C$6+HFC!K233+PFC!K233+'SF6'!K233</f>
        <v>0.48700619999999994</v>
      </c>
      <c r="L233" s="94">
        <f>+'CO2'!L233+'abs CO2'!L233+'CH4'!L233*PCG!$C$5+N2O!L233*PCG!$C$6+HFC!L233+PFC!L233+'SF6'!L233</f>
        <v>0.4795934</v>
      </c>
      <c r="M233" s="94">
        <f>+'CO2'!M233+'abs CO2'!M233+'CH4'!M233*PCG!$C$5+N2O!M233*PCG!$C$6+HFC!M233+PFC!M233+'SF6'!M233</f>
        <v>0.47218060000000001</v>
      </c>
      <c r="N233" s="94">
        <f>+'CO2'!N233+'abs CO2'!N233+'CH4'!N233*PCG!$C$5+N2O!N233*PCG!$C$6+HFC!N233+PFC!N233+'SF6'!N233</f>
        <v>0.46476779999999995</v>
      </c>
      <c r="O233" s="94">
        <f>+'CO2'!O233+'abs CO2'!O233+'CH4'!O233*PCG!$C$5+N2O!O233*PCG!$C$6+HFC!O233+PFC!O233+'SF6'!O233</f>
        <v>0.45735500000000001</v>
      </c>
      <c r="P233" s="94">
        <f>+'CO2'!P233+'abs CO2'!P233+'CH4'!P233*PCG!$C$5+N2O!P233*PCG!$C$6+HFC!P233+PFC!P233+'SF6'!P233</f>
        <v>0.44994220000000001</v>
      </c>
      <c r="Q233" s="94">
        <f>+'CO2'!Q233+'abs CO2'!Q233+'CH4'!Q233*PCG!$C$5+N2O!Q233*PCG!$C$6+HFC!Q233+PFC!Q233+'SF6'!Q233</f>
        <v>0.44252940000000007</v>
      </c>
      <c r="R233" s="94">
        <f>+'CO2'!R233+'abs CO2'!R233+'CH4'!R233*PCG!$C$5+N2O!R233*PCG!$C$6+HFC!R233+PFC!R233+'SF6'!R233</f>
        <v>0.43511660000000002</v>
      </c>
      <c r="S233" s="94">
        <f>+'CO2'!S233+'abs CO2'!S233+'CH4'!S233*PCG!$C$5+N2O!S233*PCG!$C$6+HFC!S233+PFC!S233+'SF6'!S233</f>
        <v>0.42770379999999997</v>
      </c>
      <c r="T233" s="94">
        <f>+'CO2'!T233+'abs CO2'!T233+'CH4'!T233*PCG!$C$5+N2O!T233*PCG!$C$6+HFC!T233+PFC!T233+'SF6'!T233</f>
        <v>0.42029099999999997</v>
      </c>
      <c r="U233" s="94">
        <f>+'CO2'!U233+'abs CO2'!U233+'CH4'!U233*PCG!$C$5+N2O!U233*PCG!$C$6+HFC!U233+PFC!U233+'SF6'!U233</f>
        <v>0.41287820000000003</v>
      </c>
      <c r="V233" s="94">
        <f>+'CO2'!V233+'abs CO2'!V233+'CH4'!V233*PCG!$C$5+N2O!V233*PCG!$C$6+HFC!V233+PFC!V233+'SF6'!V233</f>
        <v>0.40546540000000003</v>
      </c>
      <c r="W233" s="94">
        <f>+'CO2'!W233+'abs CO2'!W233+'CH4'!W233*PCG!$C$5+N2O!W233*PCG!$C$6+HFC!W233+PFC!W233+'SF6'!W233</f>
        <v>0.39805260000000009</v>
      </c>
      <c r="X233" s="94">
        <f>+'CO2'!X233+'abs CO2'!X233+'CH4'!X233*PCG!$C$5+N2O!X233*PCG!$C$6+HFC!X233+PFC!X233+'SF6'!X233</f>
        <v>0.39063980000000009</v>
      </c>
      <c r="Y233" s="94">
        <f>+'CO2'!Y233+'abs CO2'!Y233+'CH4'!Y233*PCG!$C$5+N2O!Y233*PCG!$C$6+HFC!Y233+PFC!Y233+'SF6'!Y233</f>
        <v>0.38322700000000015</v>
      </c>
      <c r="Z233" s="94">
        <f>+'CO2'!Z233+'abs CO2'!Z233+'CH4'!Z233*PCG!$C$5+N2O!Z233*PCG!$C$6+HFC!Z233+PFC!Z233+'SF6'!Z233</f>
        <v>0.37581420000000015</v>
      </c>
      <c r="AA233" s="94">
        <f>+'CO2'!AA233+'abs CO2'!AA233+'CH4'!AA233*PCG!$C$5+N2O!AA233*PCG!$C$6+HFC!AA233+PFC!AA233+'SF6'!AA233</f>
        <v>0.36840140000000021</v>
      </c>
      <c r="AB233" s="94">
        <f>+'CO2'!AB233+'abs CO2'!AB233+'CH4'!AB233*PCG!$C$5+N2O!AB233*PCG!$C$6+HFC!AB233+PFC!AB233+'SF6'!AB233</f>
        <v>0.36098860000000021</v>
      </c>
      <c r="AC233" s="94">
        <f>+'CO2'!AC233+'abs CO2'!AC233+'CH4'!AC233*PCG!$C$5+N2O!AC233*PCG!$C$6+HFC!AC233+PFC!AC233+'SF6'!AC233</f>
        <v>0.35357580000000027</v>
      </c>
      <c r="AD233" s="94">
        <f>+'CO2'!AD233+'abs CO2'!AD233+'CH4'!AD233*PCG!$C$5+N2O!AD233*PCG!$C$6+HFC!AD233+PFC!AD233+'SF6'!AD233</f>
        <v>0.34616300000000028</v>
      </c>
      <c r="AE233" s="94">
        <f>+'CO2'!AE233+'abs CO2'!AE233+'CH4'!AE233*PCG!$C$5+N2O!AE233*PCG!$C$6+HFC!AE233+PFC!AE233+'SF6'!AE233</f>
        <v>0.33875020000000033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6.2999999999999973E-5</v>
      </c>
      <c r="D234" s="94">
        <f>+'CO2'!D234+'abs CO2'!D234+'CH4'!D234*PCG!$C$5+N2O!D234*PCG!$C$6+HFC!D234+PFC!D234+'SF6'!D234</f>
        <v>5.3999999999999978E-5</v>
      </c>
      <c r="E234" s="94">
        <f>+'CO2'!E234+'abs CO2'!E234+'CH4'!E234*PCG!$C$5+N2O!E234*PCG!$C$6+HFC!E234+PFC!E234+'SF6'!E234</f>
        <v>4.4999999999999976E-5</v>
      </c>
      <c r="F234" s="94">
        <f>+'CO2'!F234+'abs CO2'!F234+'CH4'!F234*PCG!$C$5+N2O!F234*PCG!$C$6+HFC!F234+PFC!F234+'SF6'!F234</f>
        <v>3.5999999999999981E-5</v>
      </c>
      <c r="G234" s="94">
        <f>+'CO2'!G234+'abs CO2'!G234+'CH4'!G234*PCG!$C$5+N2O!G234*PCG!$C$6+HFC!G234+PFC!G234+'SF6'!G234</f>
        <v>2.6999999999999985E-5</v>
      </c>
      <c r="H234" s="94">
        <f>+'CO2'!H234+'abs CO2'!H234+'CH4'!H234*PCG!$C$5+N2O!H234*PCG!$C$6+HFC!H234+PFC!H234+'SF6'!H234</f>
        <v>1.799999999999999E-5</v>
      </c>
      <c r="I234" s="94">
        <f>+'CO2'!I234+'abs CO2'!I234+'CH4'!I234*PCG!$C$5+N2O!I234*PCG!$C$6+HFC!I234+PFC!I234+'SF6'!I234</f>
        <v>8.9999999999999951E-6</v>
      </c>
      <c r="J234" s="94">
        <f>+'CO2'!J234+'abs CO2'!J234+'CH4'!J234*PCG!$C$5+N2O!J234*PCG!$C$6+HFC!J234+PFC!J234+'SF6'!J234</f>
        <v>0</v>
      </c>
      <c r="K234" s="94">
        <f>+'CO2'!K234+'abs CO2'!K234+'CH4'!K234*PCG!$C$5+N2O!K234*PCG!$C$6+HFC!K234+PFC!K234+'SF6'!K234</f>
        <v>1.1249999999999999E-5</v>
      </c>
      <c r="L234" s="94">
        <f>+'CO2'!L234+'abs CO2'!L234+'CH4'!L234*PCG!$C$5+N2O!L234*PCG!$C$6+HFC!L234+PFC!L234+'SF6'!L234</f>
        <v>2.2499999999999998E-5</v>
      </c>
      <c r="M234" s="94">
        <f>+'CO2'!M234+'abs CO2'!M234+'CH4'!M234*PCG!$C$5+N2O!M234*PCG!$C$6+HFC!M234+PFC!M234+'SF6'!M234</f>
        <v>3.375E-5</v>
      </c>
      <c r="N234" s="94">
        <f>+'CO2'!N234+'abs CO2'!N234+'CH4'!N234*PCG!$C$5+N2O!N234*PCG!$C$6+HFC!N234+PFC!N234+'SF6'!N234</f>
        <v>4.4999999999999996E-5</v>
      </c>
      <c r="O234" s="94">
        <f>+'CO2'!O234+'abs CO2'!O234+'CH4'!O234*PCG!$C$5+N2O!O234*PCG!$C$6+HFC!O234+PFC!O234+'SF6'!O234</f>
        <v>5.6249999999999998E-5</v>
      </c>
      <c r="P234" s="94">
        <f>+'CO2'!P234+'abs CO2'!P234+'CH4'!P234*PCG!$C$5+N2O!P234*PCG!$C$6+HFC!P234+PFC!P234+'SF6'!P234</f>
        <v>6.7500000000000001E-5</v>
      </c>
      <c r="Q234" s="94">
        <f>+'CO2'!Q234+'abs CO2'!Q234+'CH4'!Q234*PCG!$C$5+N2O!Q234*PCG!$C$6+HFC!Q234+PFC!Q234+'SF6'!Q234</f>
        <v>7.8750000000000003E-5</v>
      </c>
      <c r="R234" s="94">
        <f>+'CO2'!R234+'abs CO2'!R234+'CH4'!R234*PCG!$C$5+N2O!R234*PCG!$C$6+HFC!R234+PFC!R234+'SF6'!R234</f>
        <v>8.9999999999999992E-5</v>
      </c>
      <c r="S234" s="94">
        <f>+'CO2'!S234+'abs CO2'!S234+'CH4'!S234*PCG!$C$5+N2O!S234*PCG!$C$6+HFC!S234+PFC!S234+'SF6'!S234</f>
        <v>1.0124999999999998E-4</v>
      </c>
      <c r="T234" s="94">
        <f>+'CO2'!T234+'abs CO2'!T234+'CH4'!T234*PCG!$C$5+N2O!T234*PCG!$C$6+HFC!T234+PFC!T234+'SF6'!T234</f>
        <v>1.125E-4</v>
      </c>
      <c r="U234" s="94">
        <f>+'CO2'!U234+'abs CO2'!U234+'CH4'!U234*PCG!$C$5+N2O!U234*PCG!$C$6+HFC!U234+PFC!U234+'SF6'!U234</f>
        <v>1.2375E-4</v>
      </c>
      <c r="V234" s="94">
        <f>+'CO2'!V234+'abs CO2'!V234+'CH4'!V234*PCG!$C$5+N2O!V234*PCG!$C$6+HFC!V234+PFC!V234+'SF6'!V234</f>
        <v>1.35E-4</v>
      </c>
      <c r="W234" s="94">
        <f>+'CO2'!W234+'abs CO2'!W234+'CH4'!W234*PCG!$C$5+N2O!W234*PCG!$C$6+HFC!W234+PFC!W234+'SF6'!W234</f>
        <v>1.4625E-4</v>
      </c>
      <c r="X234" s="94">
        <f>+'CO2'!X234+'abs CO2'!X234+'CH4'!X234*PCG!$C$5+N2O!X234*PCG!$C$6+HFC!X234+PFC!X234+'SF6'!X234</f>
        <v>1.5750000000000001E-4</v>
      </c>
      <c r="Y234" s="94">
        <f>+'CO2'!Y234+'abs CO2'!Y234+'CH4'!Y234*PCG!$C$5+N2O!Y234*PCG!$C$6+HFC!Y234+PFC!Y234+'SF6'!Y234</f>
        <v>1.6874999999999998E-4</v>
      </c>
      <c r="Z234" s="94">
        <f>+'CO2'!Z234+'abs CO2'!Z234+'CH4'!Z234*PCG!$C$5+N2O!Z234*PCG!$C$6+HFC!Z234+PFC!Z234+'SF6'!Z234</f>
        <v>1.7999999999999998E-4</v>
      </c>
      <c r="AA234" s="94">
        <f>+'CO2'!AA234+'abs CO2'!AA234+'CH4'!AA234*PCG!$C$5+N2O!AA234*PCG!$C$6+HFC!AA234+PFC!AA234+'SF6'!AA234</f>
        <v>1.9124999999999999E-4</v>
      </c>
      <c r="AB234" s="94">
        <f>+'CO2'!AB234+'abs CO2'!AB234+'CH4'!AB234*PCG!$C$5+N2O!AB234*PCG!$C$6+HFC!AB234+PFC!AB234+'SF6'!AB234</f>
        <v>2.0249999999999996E-4</v>
      </c>
      <c r="AC234" s="94">
        <f>+'CO2'!AC234+'abs CO2'!AC234+'CH4'!AC234*PCG!$C$5+N2O!AC234*PCG!$C$6+HFC!AC234+PFC!AC234+'SF6'!AC234</f>
        <v>2.1375000000000002E-4</v>
      </c>
      <c r="AD234" s="94">
        <f>+'CO2'!AD234+'abs CO2'!AD234+'CH4'!AD234*PCG!$C$5+N2O!AD234*PCG!$C$6+HFC!AD234+PFC!AD234+'SF6'!AD234</f>
        <v>2.2499999999999999E-4</v>
      </c>
      <c r="AE234" s="94">
        <f>+'CO2'!AE234+'abs CO2'!AE234+'CH4'!AE234*PCG!$C$5+N2O!AE234*PCG!$C$6+HFC!AE234+PFC!AE234+'SF6'!AE234</f>
        <v>2.3625000000000002E-4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6.9187652048582127E-2</v>
      </c>
      <c r="D235" s="94">
        <f>+'CO2'!D235+'abs CO2'!D235+'CH4'!D235*PCG!$C$5+N2O!D235*PCG!$C$6+HFC!D235+PFC!D235+'SF6'!D235</f>
        <v>6.3751630940121415E-2</v>
      </c>
      <c r="E235" s="94">
        <f>+'CO2'!E235+'abs CO2'!E235+'CH4'!E235*PCG!$C$5+N2O!E235*PCG!$C$6+HFC!E235+PFC!E235+'SF6'!E235</f>
        <v>5.8315609831660717E-2</v>
      </c>
      <c r="F235" s="94">
        <f>+'CO2'!F235+'abs CO2'!F235+'CH4'!F235*PCG!$C$5+N2O!F235*PCG!$C$6+HFC!F235+PFC!F235+'SF6'!F235</f>
        <v>5.2879588723199998E-2</v>
      </c>
      <c r="G235" s="94">
        <f>+'CO2'!G235+'abs CO2'!G235+'CH4'!G235*PCG!$C$5+N2O!G235*PCG!$C$6+HFC!G235+PFC!G235+'SF6'!G235</f>
        <v>4.7443567614739279E-2</v>
      </c>
      <c r="H235" s="94">
        <f>+'CO2'!H235+'abs CO2'!H235+'CH4'!H235*PCG!$C$5+N2O!H235*PCG!$C$6+HFC!H235+PFC!H235+'SF6'!H235</f>
        <v>4.2007546506278567E-2</v>
      </c>
      <c r="I235" s="94">
        <f>+'CO2'!I235+'abs CO2'!I235+'CH4'!I235*PCG!$C$5+N2O!I235*PCG!$C$6+HFC!I235+PFC!I235+'SF6'!I235</f>
        <v>3.6571525397817856E-2</v>
      </c>
      <c r="J235" s="94">
        <f>+'CO2'!J235+'abs CO2'!J235+'CH4'!J235*PCG!$C$5+N2O!J235*PCG!$C$6+HFC!J235+PFC!J235+'SF6'!J235</f>
        <v>3.1135504289357144E-2</v>
      </c>
      <c r="K235" s="94">
        <f>+'CO2'!K235+'abs CO2'!K235+'CH4'!K235*PCG!$C$5+N2O!K235*PCG!$C$6+HFC!K235+PFC!K235+'SF6'!K235</f>
        <v>2.9613892899278564E-2</v>
      </c>
      <c r="L235" s="94">
        <f>+'CO2'!L235+'abs CO2'!L235+'CH4'!L235*PCG!$C$5+N2O!L235*PCG!$C$6+HFC!L235+PFC!L235+'SF6'!L235</f>
        <v>2.8092281509199991E-2</v>
      </c>
      <c r="M235" s="94">
        <f>+'CO2'!M235+'abs CO2'!M235+'CH4'!M235*PCG!$C$5+N2O!M235*PCG!$C$6+HFC!M235+PFC!M235+'SF6'!M235</f>
        <v>2.6570670119121422E-2</v>
      </c>
      <c r="N235" s="94">
        <f>+'CO2'!N235+'abs CO2'!N235+'CH4'!N235*PCG!$C$5+N2O!N235*PCG!$C$6+HFC!N235+PFC!N235+'SF6'!N235</f>
        <v>2.5049058729042849E-2</v>
      </c>
      <c r="O235" s="94">
        <f>+'CO2'!O235+'abs CO2'!O235+'CH4'!O235*PCG!$C$5+N2O!O235*PCG!$C$6+HFC!O235+PFC!O235+'SF6'!O235</f>
        <v>2.3527447338964277E-2</v>
      </c>
      <c r="P235" s="94">
        <f>+'CO2'!P235+'abs CO2'!P235+'CH4'!P235*PCG!$C$5+N2O!P235*PCG!$C$6+HFC!P235+PFC!P235+'SF6'!P235</f>
        <v>2.2005835948885711E-2</v>
      </c>
      <c r="Q235" s="94">
        <f>+'CO2'!Q235+'abs CO2'!Q235+'CH4'!Q235*PCG!$C$5+N2O!Q235*PCG!$C$6+HFC!Q235+PFC!Q235+'SF6'!Q235</f>
        <v>2.0484224558807135E-2</v>
      </c>
      <c r="R235" s="94">
        <f>+'CO2'!R235+'abs CO2'!R235+'CH4'!R235*PCG!$C$5+N2O!R235*PCG!$C$6+HFC!R235+PFC!R235+'SF6'!R235</f>
        <v>1.8962613168728569E-2</v>
      </c>
      <c r="S235" s="94">
        <f>+'CO2'!S235+'abs CO2'!S235+'CH4'!S235*PCG!$C$5+N2O!S235*PCG!$C$6+HFC!S235+PFC!S235+'SF6'!S235</f>
        <v>1.7441001778649996E-2</v>
      </c>
      <c r="T235" s="94">
        <f>+'CO2'!T235+'abs CO2'!T235+'CH4'!T235*PCG!$C$5+N2O!T235*PCG!$C$6+HFC!T235+PFC!T235+'SF6'!T235</f>
        <v>1.5919390388571427E-2</v>
      </c>
      <c r="U235" s="94">
        <f>+'CO2'!U235+'abs CO2'!U235+'CH4'!U235*PCG!$C$5+N2O!U235*PCG!$C$6+HFC!U235+PFC!U235+'SF6'!U235</f>
        <v>1.5261977570876457E-2</v>
      </c>
      <c r="V235" s="94">
        <f>+'CO2'!V235+'abs CO2'!V235+'CH4'!V235*PCG!$C$5+N2O!V235*PCG!$C$6+HFC!V235+PFC!V235+'SF6'!V235</f>
        <v>1.4604564753181486E-2</v>
      </c>
      <c r="W235" s="94">
        <f>+'CO2'!W235+'abs CO2'!W235+'CH4'!W235*PCG!$C$5+N2O!W235*PCG!$C$6+HFC!W235+PFC!W235+'SF6'!W235</f>
        <v>1.3947151935486511E-2</v>
      </c>
      <c r="X235" s="94">
        <f>+'CO2'!X235+'abs CO2'!X235+'CH4'!X235*PCG!$C$5+N2O!X235*PCG!$C$6+HFC!X235+PFC!X235+'SF6'!X235</f>
        <v>1.3985002037035779E-2</v>
      </c>
      <c r="Y235" s="94">
        <f>+'CO2'!Y235+'abs CO2'!Y235+'CH4'!Y235*PCG!$C$5+N2O!Y235*PCG!$C$6+HFC!Y235+PFC!Y235+'SF6'!Y235</f>
        <v>1.3968213685545778E-2</v>
      </c>
      <c r="Z235" s="94">
        <f>+'CO2'!Z235+'abs CO2'!Z235+'CH4'!Z235*PCG!$C$5+N2O!Z235*PCG!$C$6+HFC!Z235+PFC!Z235+'SF6'!Z235</f>
        <v>1.4685534158455815E-2</v>
      </c>
      <c r="AA235" s="94">
        <f>+'CO2'!AA235+'abs CO2'!AA235+'CH4'!AA235*PCG!$C$5+N2O!AA235*PCG!$C$6+HFC!AA235+PFC!AA235+'SF6'!AA235</f>
        <v>1.4164790019396386E-2</v>
      </c>
      <c r="AB235" s="94">
        <f>+'CO2'!AB235+'abs CO2'!AB235+'CH4'!AB235*PCG!$C$5+N2O!AB235*PCG!$C$6+HFC!AB235+PFC!AB235+'SF6'!AB235</f>
        <v>1.5236497330204843E-2</v>
      </c>
      <c r="AC235" s="94">
        <f>+'CO2'!AC235+'abs CO2'!AC235+'CH4'!AC235*PCG!$C$5+N2O!AC235*PCG!$C$6+HFC!AC235+PFC!AC235+'SF6'!AC235</f>
        <v>1.6308204641013298E-2</v>
      </c>
      <c r="AD235" s="94">
        <f>+'CO2'!AD235+'abs CO2'!AD235+'CH4'!AD235*PCG!$C$5+N2O!AD235*PCG!$C$6+HFC!AD235+PFC!AD235+'SF6'!AD235</f>
        <v>1.7379911951821751E-2</v>
      </c>
      <c r="AE235" s="94">
        <f>+'CO2'!AE235+'abs CO2'!AE235+'CH4'!AE235*PCG!$C$5+N2O!AE235*PCG!$C$6+HFC!AE235+PFC!AE235+'SF6'!AE235</f>
        <v>1.8451619262630205E-2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2.5677599999999995E-2</v>
      </c>
      <c r="D236" s="94">
        <f>+'CO2'!D236+'abs CO2'!D236+'CH4'!D236*PCG!$C$5+N2O!D236*PCG!$C$6+HFC!D236+PFC!D236+'SF6'!D236</f>
        <v>2.7652799999999995E-2</v>
      </c>
      <c r="E236" s="94">
        <f>+'CO2'!E236+'abs CO2'!E236+'CH4'!E236*PCG!$C$5+N2O!E236*PCG!$C$6+HFC!E236+PFC!E236+'SF6'!E236</f>
        <v>2.9627999999999988E-2</v>
      </c>
      <c r="F236" s="94">
        <f>+'CO2'!F236+'abs CO2'!F236+'CH4'!F236*PCG!$C$5+N2O!F236*PCG!$C$6+HFC!F236+PFC!F236+'SF6'!F236</f>
        <v>3.1603199999999991E-2</v>
      </c>
      <c r="G236" s="94">
        <f>+'CO2'!G236+'abs CO2'!G236+'CH4'!G236*PCG!$C$5+N2O!G236*PCG!$C$6+HFC!G236+PFC!G236+'SF6'!G236</f>
        <v>3.3578400000000001E-2</v>
      </c>
      <c r="H236" s="94">
        <f>+'CO2'!H236+'abs CO2'!H236+'CH4'!H236*PCG!$C$5+N2O!H236*PCG!$C$6+HFC!H236+PFC!H236+'SF6'!H236</f>
        <v>3.5553599999999991E-2</v>
      </c>
      <c r="I236" s="94">
        <f>+'CO2'!I236+'abs CO2'!I236+'CH4'!I236*PCG!$C$5+N2O!I236*PCG!$C$6+HFC!I236+PFC!I236+'SF6'!I236</f>
        <v>3.7528799999999994E-2</v>
      </c>
      <c r="J236" s="94">
        <f>+'CO2'!J236+'abs CO2'!J236+'CH4'!J236*PCG!$C$5+N2O!J236*PCG!$C$6+HFC!J236+PFC!J236+'SF6'!J236</f>
        <v>3.9503999999999991E-2</v>
      </c>
      <c r="K236" s="94">
        <f>+'CO2'!K236+'abs CO2'!K236+'CH4'!K236*PCG!$C$5+N2O!K236*PCG!$C$6+HFC!K236+PFC!K236+'SF6'!K236</f>
        <v>4.1601600000000002E-2</v>
      </c>
      <c r="L236" s="94">
        <f>+'CO2'!L236+'abs CO2'!L236+'CH4'!L236*PCG!$C$5+N2O!L236*PCG!$C$6+HFC!L236+PFC!L236+'SF6'!L236</f>
        <v>4.3699200000000001E-2</v>
      </c>
      <c r="M236" s="94">
        <f>+'CO2'!M236+'abs CO2'!M236+'CH4'!M236*PCG!$C$5+N2O!M236*PCG!$C$6+HFC!M236+PFC!M236+'SF6'!M236</f>
        <v>4.5796800000000006E-2</v>
      </c>
      <c r="N236" s="94">
        <f>+'CO2'!N236+'abs CO2'!N236+'CH4'!N236*PCG!$C$5+N2O!N236*PCG!$C$6+HFC!N236+PFC!N236+'SF6'!N236</f>
        <v>4.7894399999999997E-2</v>
      </c>
      <c r="O236" s="94">
        <f>+'CO2'!O236+'abs CO2'!O236+'CH4'!O236*PCG!$C$5+N2O!O236*PCG!$C$6+HFC!O236+PFC!O236+'SF6'!O236</f>
        <v>4.9991999999999995E-2</v>
      </c>
      <c r="P236" s="94">
        <f>+'CO2'!P236+'abs CO2'!P236+'CH4'!P236*PCG!$C$5+N2O!P236*PCG!$C$6+HFC!P236+PFC!P236+'SF6'!P236</f>
        <v>5.20896E-2</v>
      </c>
      <c r="Q236" s="94">
        <f>+'CO2'!Q236+'abs CO2'!Q236+'CH4'!Q236*PCG!$C$5+N2O!Q236*PCG!$C$6+HFC!Q236+PFC!Q236+'SF6'!Q236</f>
        <v>5.4187200000000012E-2</v>
      </c>
      <c r="R236" s="94">
        <f>+'CO2'!R236+'abs CO2'!R236+'CH4'!R236*PCG!$C$5+N2O!R236*PCG!$C$6+HFC!R236+PFC!R236+'SF6'!R236</f>
        <v>5.6284800000000003E-2</v>
      </c>
      <c r="S236" s="94">
        <f>+'CO2'!S236+'abs CO2'!S236+'CH4'!S236*PCG!$C$5+N2O!S236*PCG!$C$6+HFC!S236+PFC!S236+'SF6'!S236</f>
        <v>5.8382400000000001E-2</v>
      </c>
      <c r="T236" s="94">
        <f>+'CO2'!T236+'abs CO2'!T236+'CH4'!T236*PCG!$C$5+N2O!T236*PCG!$C$6+HFC!T236+PFC!T236+'SF6'!T236</f>
        <v>6.0479999999999992E-2</v>
      </c>
      <c r="U236" s="94">
        <f>+'CO2'!U236+'abs CO2'!U236+'CH4'!U236*PCG!$C$5+N2O!U236*PCG!$C$6+HFC!U236+PFC!U236+'SF6'!U236</f>
        <v>6.2577599999999983E-2</v>
      </c>
      <c r="V236" s="94">
        <f>+'CO2'!V236+'abs CO2'!V236+'CH4'!V236*PCG!$C$5+N2O!V236*PCG!$C$6+HFC!V236+PFC!V236+'SF6'!V236</f>
        <v>6.4675199999999974E-2</v>
      </c>
      <c r="W236" s="94">
        <f>+'CO2'!W236+'abs CO2'!W236+'CH4'!W236*PCG!$C$5+N2O!W236*PCG!$C$6+HFC!W236+PFC!W236+'SF6'!W236</f>
        <v>6.6772799999999966E-2</v>
      </c>
      <c r="X236" s="94">
        <f>+'CO2'!X236+'abs CO2'!X236+'CH4'!X236*PCG!$C$5+N2O!X236*PCG!$C$6+HFC!X236+PFC!X236+'SF6'!X236</f>
        <v>6.8870399999999957E-2</v>
      </c>
      <c r="Y236" s="94">
        <f>+'CO2'!Y236+'abs CO2'!Y236+'CH4'!Y236*PCG!$C$5+N2O!Y236*PCG!$C$6+HFC!Y236+PFC!Y236+'SF6'!Y236</f>
        <v>7.0967999999999948E-2</v>
      </c>
      <c r="Z236" s="94">
        <f>+'CO2'!Z236+'abs CO2'!Z236+'CH4'!Z236*PCG!$C$5+N2O!Z236*PCG!$C$6+HFC!Z236+PFC!Z236+'SF6'!Z236</f>
        <v>7.3065599999999939E-2</v>
      </c>
      <c r="AA236" s="94">
        <f>+'CO2'!AA236+'abs CO2'!AA236+'CH4'!AA236*PCG!$C$5+N2O!AA236*PCG!$C$6+HFC!AA236+PFC!AA236+'SF6'!AA236</f>
        <v>7.516319999999993E-2</v>
      </c>
      <c r="AB236" s="94">
        <f>+'CO2'!AB236+'abs CO2'!AB236+'CH4'!AB236*PCG!$C$5+N2O!AB236*PCG!$C$6+HFC!AB236+PFC!AB236+'SF6'!AB236</f>
        <v>7.7260799999999935E-2</v>
      </c>
      <c r="AC236" s="94">
        <f>+'CO2'!AC236+'abs CO2'!AC236+'CH4'!AC236*PCG!$C$5+N2O!AC236*PCG!$C$6+HFC!AC236+PFC!AC236+'SF6'!AC236</f>
        <v>7.9358399999999912E-2</v>
      </c>
      <c r="AD236" s="94">
        <f>+'CO2'!AD236+'abs CO2'!AD236+'CH4'!AD236*PCG!$C$5+N2O!AD236*PCG!$C$6+HFC!AD236+PFC!AD236+'SF6'!AD236</f>
        <v>8.1455999999999917E-2</v>
      </c>
      <c r="AE236" s="94">
        <f>+'CO2'!AE236+'abs CO2'!AE236+'CH4'!AE236*PCG!$C$5+N2O!AE236*PCG!$C$6+HFC!AE236+PFC!AE236+'SF6'!AE236</f>
        <v>8.3553599999999908E-2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8.0850000000000014E-5</v>
      </c>
      <c r="L237" s="33">
        <f t="shared" si="59"/>
        <v>1.6170000000000003E-4</v>
      </c>
      <c r="M237" s="33">
        <f t="shared" si="59"/>
        <v>2.4254999999999999E-4</v>
      </c>
      <c r="N237" s="33">
        <f t="shared" si="59"/>
        <v>3.234E-4</v>
      </c>
      <c r="O237" s="33">
        <f t="shared" si="59"/>
        <v>4.0424999999999999E-4</v>
      </c>
      <c r="P237" s="33">
        <f t="shared" si="59"/>
        <v>4.8509999999999997E-4</v>
      </c>
      <c r="Q237" s="33">
        <f t="shared" si="59"/>
        <v>5.6594999999999996E-4</v>
      </c>
      <c r="R237" s="33">
        <f t="shared" si="59"/>
        <v>6.4680000000000011E-4</v>
      </c>
      <c r="S237" s="33">
        <f t="shared" si="59"/>
        <v>7.2764999999999993E-4</v>
      </c>
      <c r="T237" s="33">
        <f t="shared" si="59"/>
        <v>8.0849999999999997E-4</v>
      </c>
      <c r="U237" s="33">
        <f t="shared" si="59"/>
        <v>8.5525E-4</v>
      </c>
      <c r="V237" s="33">
        <f t="shared" si="59"/>
        <v>9.0199999999999981E-4</v>
      </c>
      <c r="W237" s="33">
        <f t="shared" si="59"/>
        <v>9.4875000000000005E-4</v>
      </c>
      <c r="X237" s="33">
        <f t="shared" si="59"/>
        <v>9.9550000000000007E-4</v>
      </c>
      <c r="Y237" s="33">
        <f t="shared" si="59"/>
        <v>1.04225E-3</v>
      </c>
      <c r="Z237" s="33">
        <f t="shared" si="59"/>
        <v>1.0890000000000001E-3</v>
      </c>
      <c r="AA237" s="33">
        <f t="shared" si="59"/>
        <v>1.1357499999999998E-3</v>
      </c>
      <c r="AB237" s="33">
        <f t="shared" si="59"/>
        <v>1.1825E-3</v>
      </c>
      <c r="AC237" s="33">
        <f t="shared" si="59"/>
        <v>1.2292499999999999E-3</v>
      </c>
      <c r="AD237" s="33">
        <f t="shared" si="59"/>
        <v>1.276E-3</v>
      </c>
      <c r="AE237" s="33">
        <f t="shared" si="59"/>
        <v>1.3227499999999999E-3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8.0850000000000014E-5</v>
      </c>
      <c r="L238" s="94">
        <f>+'CO2'!L238+'abs CO2'!L238+'CH4'!L238*PCG!$C$5+N2O!L238*PCG!$C$6+HFC!L238+PFC!L238+'SF6'!L238</f>
        <v>1.6170000000000003E-4</v>
      </c>
      <c r="M238" s="94">
        <f>+'CO2'!M238+'abs CO2'!M238+'CH4'!M238*PCG!$C$5+N2O!M238*PCG!$C$6+HFC!M238+PFC!M238+'SF6'!M238</f>
        <v>2.4254999999999999E-4</v>
      </c>
      <c r="N238" s="94">
        <f>+'CO2'!N238+'abs CO2'!N238+'CH4'!N238*PCG!$C$5+N2O!N238*PCG!$C$6+HFC!N238+PFC!N238+'SF6'!N238</f>
        <v>3.234E-4</v>
      </c>
      <c r="O238" s="94">
        <f>+'CO2'!O238+'abs CO2'!O238+'CH4'!O238*PCG!$C$5+N2O!O238*PCG!$C$6+HFC!O238+PFC!O238+'SF6'!O238</f>
        <v>4.0424999999999999E-4</v>
      </c>
      <c r="P238" s="94">
        <f>+'CO2'!P238+'abs CO2'!P238+'CH4'!P238*PCG!$C$5+N2O!P238*PCG!$C$6+HFC!P238+PFC!P238+'SF6'!P238</f>
        <v>4.8509999999999997E-4</v>
      </c>
      <c r="Q238" s="94">
        <f>+'CO2'!Q238+'abs CO2'!Q238+'CH4'!Q238*PCG!$C$5+N2O!Q238*PCG!$C$6+HFC!Q238+PFC!Q238+'SF6'!Q238</f>
        <v>5.6594999999999996E-4</v>
      </c>
      <c r="R238" s="94">
        <f>+'CO2'!R238+'abs CO2'!R238+'CH4'!R238*PCG!$C$5+N2O!R238*PCG!$C$6+HFC!R238+PFC!R238+'SF6'!R238</f>
        <v>6.4680000000000011E-4</v>
      </c>
      <c r="S238" s="94">
        <f>+'CO2'!S238+'abs CO2'!S238+'CH4'!S238*PCG!$C$5+N2O!S238*PCG!$C$6+HFC!S238+PFC!S238+'SF6'!S238</f>
        <v>7.2764999999999993E-4</v>
      </c>
      <c r="T238" s="94">
        <f>+'CO2'!T238+'abs CO2'!T238+'CH4'!T238*PCG!$C$5+N2O!T238*PCG!$C$6+HFC!T238+PFC!T238+'SF6'!T238</f>
        <v>8.0849999999999997E-4</v>
      </c>
      <c r="U238" s="94">
        <f>+'CO2'!U238+'abs CO2'!U238+'CH4'!U238*PCG!$C$5+N2O!U238*PCG!$C$6+HFC!U238+PFC!U238+'SF6'!U238</f>
        <v>8.5525E-4</v>
      </c>
      <c r="V238" s="94">
        <f>+'CO2'!V238+'abs CO2'!V238+'CH4'!V238*PCG!$C$5+N2O!V238*PCG!$C$6+HFC!V238+PFC!V238+'SF6'!V238</f>
        <v>9.0199999999999981E-4</v>
      </c>
      <c r="W238" s="94">
        <f>+'CO2'!W238+'abs CO2'!W238+'CH4'!W238*PCG!$C$5+N2O!W238*PCG!$C$6+HFC!W238+PFC!W238+'SF6'!W238</f>
        <v>9.4875000000000005E-4</v>
      </c>
      <c r="X238" s="94">
        <f>+'CO2'!X238+'abs CO2'!X238+'CH4'!X238*PCG!$C$5+N2O!X238*PCG!$C$6+HFC!X238+PFC!X238+'SF6'!X238</f>
        <v>9.9550000000000007E-4</v>
      </c>
      <c r="Y238" s="94">
        <f>+'CO2'!Y238+'abs CO2'!Y238+'CH4'!Y238*PCG!$C$5+N2O!Y238*PCG!$C$6+HFC!Y238+PFC!Y238+'SF6'!Y238</f>
        <v>1.04225E-3</v>
      </c>
      <c r="Z238" s="94">
        <f>+'CO2'!Z238+'abs CO2'!Z238+'CH4'!Z238*PCG!$C$5+N2O!Z238*PCG!$C$6+HFC!Z238+PFC!Z238+'SF6'!Z238</f>
        <v>1.0890000000000001E-3</v>
      </c>
      <c r="AA238" s="94">
        <f>+'CO2'!AA238+'abs CO2'!AA238+'CH4'!AA238*PCG!$C$5+N2O!AA238*PCG!$C$6+HFC!AA238+PFC!AA238+'SF6'!AA238</f>
        <v>1.1357499999999998E-3</v>
      </c>
      <c r="AB238" s="94">
        <f>+'CO2'!AB238+'abs CO2'!AB238+'CH4'!AB238*PCG!$C$5+N2O!AB238*PCG!$C$6+HFC!AB238+PFC!AB238+'SF6'!AB238</f>
        <v>1.1825E-3</v>
      </c>
      <c r="AC238" s="94">
        <f>+'CO2'!AC238+'abs CO2'!AC238+'CH4'!AC238*PCG!$C$5+N2O!AC238*PCG!$C$6+HFC!AC238+PFC!AC238+'SF6'!AC238</f>
        <v>1.2292499999999999E-3</v>
      </c>
      <c r="AD238" s="94">
        <f>+'CO2'!AD238+'abs CO2'!AD238+'CH4'!AD238*PCG!$C$5+N2O!AD238*PCG!$C$6+HFC!AD238+PFC!AD238+'SF6'!AD238</f>
        <v>1.276E-3</v>
      </c>
      <c r="AE238" s="94">
        <f>+'CO2'!AE238+'abs CO2'!AE238+'CH4'!AE238*PCG!$C$5+N2O!AE238*PCG!$C$6+HFC!AE238+PFC!AE238+'SF6'!AE238</f>
        <v>1.3227499999999999E-3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0</v>
      </c>
      <c r="L239" s="94">
        <f>+'CO2'!L239+'abs CO2'!L239+'CH4'!L239*PCG!$C$5+N2O!L239*PCG!$C$6+HFC!L239+PFC!L239+'SF6'!L239</f>
        <v>0</v>
      </c>
      <c r="M239" s="94">
        <f>+'CO2'!M239+'abs CO2'!M239+'CH4'!M239*PCG!$C$5+N2O!M239*PCG!$C$6+HFC!M239+PFC!M239+'SF6'!M239</f>
        <v>0</v>
      </c>
      <c r="N239" s="94">
        <f>+'CO2'!N239+'abs CO2'!N239+'CH4'!N239*PCG!$C$5+N2O!N239*PCG!$C$6+HFC!N239+PFC!N239+'SF6'!N239</f>
        <v>0</v>
      </c>
      <c r="O239" s="94">
        <f>+'CO2'!O239+'abs CO2'!O239+'CH4'!O239*PCG!$C$5+N2O!O239*PCG!$C$6+HFC!O239+PFC!O239+'SF6'!O239</f>
        <v>0</v>
      </c>
      <c r="P239" s="94">
        <f>+'CO2'!P239+'abs CO2'!P239+'CH4'!P239*PCG!$C$5+N2O!P239*PCG!$C$6+HFC!P239+PFC!P239+'SF6'!P239</f>
        <v>0</v>
      </c>
      <c r="Q239" s="94">
        <f>+'CO2'!Q239+'abs CO2'!Q239+'CH4'!Q239*PCG!$C$5+N2O!Q239*PCG!$C$6+HFC!Q239+PFC!Q239+'SF6'!Q239</f>
        <v>0</v>
      </c>
      <c r="R239" s="94">
        <f>+'CO2'!R239+'abs CO2'!R239+'CH4'!R239*PCG!$C$5+N2O!R239*PCG!$C$6+HFC!R239+PFC!R239+'SF6'!R239</f>
        <v>0</v>
      </c>
      <c r="S239" s="94">
        <f>+'CO2'!S239+'abs CO2'!S239+'CH4'!S239*PCG!$C$5+N2O!S239*PCG!$C$6+HFC!S239+PFC!S239+'SF6'!S239</f>
        <v>0</v>
      </c>
      <c r="T239" s="94">
        <f>+'CO2'!T239+'abs CO2'!T239+'CH4'!T239*PCG!$C$5+N2O!T239*PCG!$C$6+HFC!T239+PFC!T239+'SF6'!T239</f>
        <v>0</v>
      </c>
      <c r="U239" s="94">
        <f>+'CO2'!U239+'abs CO2'!U239+'CH4'!U239*PCG!$C$5+N2O!U239*PCG!$C$6+HFC!U239+PFC!U239+'SF6'!U239</f>
        <v>0</v>
      </c>
      <c r="V239" s="94">
        <f>+'CO2'!V239+'abs CO2'!V239+'CH4'!V239*PCG!$C$5+N2O!V239*PCG!$C$6+HFC!V239+PFC!V239+'SF6'!V239</f>
        <v>0</v>
      </c>
      <c r="W239" s="94">
        <f>+'CO2'!W239+'abs CO2'!W239+'CH4'!W239*PCG!$C$5+N2O!W239*PCG!$C$6+HFC!W239+PFC!W239+'SF6'!W239</f>
        <v>0</v>
      </c>
      <c r="X239" s="94">
        <f>+'CO2'!X239+'abs CO2'!X239+'CH4'!X239*PCG!$C$5+N2O!X239*PCG!$C$6+HFC!X239+PFC!X239+'SF6'!X239</f>
        <v>0</v>
      </c>
      <c r="Y239" s="94">
        <f>+'CO2'!Y239+'abs CO2'!Y239+'CH4'!Y239*PCG!$C$5+N2O!Y239*PCG!$C$6+HFC!Y239+PFC!Y239+'SF6'!Y239</f>
        <v>0</v>
      </c>
      <c r="Z239" s="94">
        <f>+'CO2'!Z239+'abs CO2'!Z239+'CH4'!Z239*PCG!$C$5+N2O!Z239*PCG!$C$6+HFC!Z239+PFC!Z239+'SF6'!Z239</f>
        <v>0</v>
      </c>
      <c r="AA239" s="94">
        <f>+'CO2'!AA239+'abs CO2'!AA239+'CH4'!AA239*PCG!$C$5+N2O!AA239*PCG!$C$6+HFC!AA239+PFC!AA239+'SF6'!AA239</f>
        <v>0</v>
      </c>
      <c r="AB239" s="94">
        <f>+'CO2'!AB239+'abs CO2'!AB239+'CH4'!AB239*PCG!$C$5+N2O!AB239*PCG!$C$6+HFC!AB239+PFC!AB239+'SF6'!AB239</f>
        <v>0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0.12226498291999778</v>
      </c>
      <c r="D240" s="33">
        <f t="shared" si="60"/>
        <v>0.11404112200944301</v>
      </c>
      <c r="E240" s="33">
        <f t="shared" si="60"/>
        <v>0.10610348427120801</v>
      </c>
      <c r="F240" s="33">
        <f t="shared" si="60"/>
        <v>9.6501708317307491E-2</v>
      </c>
      <c r="G240" s="33">
        <f t="shared" si="60"/>
        <v>8.7886474116388308E-2</v>
      </c>
      <c r="H240" s="33">
        <f t="shared" si="60"/>
        <v>8.5611340055443408E-2</v>
      </c>
      <c r="I240" s="33">
        <f t="shared" si="60"/>
        <v>7.8676191610845797E-2</v>
      </c>
      <c r="J240" s="33">
        <f t="shared" si="60"/>
        <v>7.2871082539937668E-2</v>
      </c>
      <c r="K240" s="33">
        <f t="shared" si="60"/>
        <v>7.2663792176223665E-2</v>
      </c>
      <c r="L240" s="33">
        <f t="shared" si="60"/>
        <v>7.3696480700118638E-2</v>
      </c>
      <c r="M240" s="33">
        <f t="shared" si="60"/>
        <v>6.9804927871865527E-2</v>
      </c>
      <c r="N240" s="33">
        <f t="shared" si="60"/>
        <v>9.9086012707441634E-2</v>
      </c>
      <c r="O240" s="33">
        <f t="shared" si="60"/>
        <v>9.5962484768614298E-2</v>
      </c>
      <c r="P240" s="33">
        <f t="shared" si="60"/>
        <v>8.7417089414568078E-2</v>
      </c>
      <c r="Q240" s="33">
        <f t="shared" si="60"/>
        <v>8.1233317479273176E-2</v>
      </c>
      <c r="R240" s="33">
        <f t="shared" si="60"/>
        <v>7.722482997703474E-2</v>
      </c>
      <c r="S240" s="33">
        <f t="shared" si="60"/>
        <v>7.3802947341850472E-2</v>
      </c>
      <c r="T240" s="33">
        <f t="shared" si="60"/>
        <v>6.6874134136860025E-2</v>
      </c>
      <c r="U240" s="33">
        <f t="shared" si="60"/>
        <v>6.4764315707207226E-2</v>
      </c>
      <c r="V240" s="33">
        <f t="shared" si="60"/>
        <v>6.2622537896544844E-2</v>
      </c>
      <c r="W240" s="33">
        <f t="shared" si="60"/>
        <v>6.1402718968214968E-2</v>
      </c>
      <c r="X240" s="33">
        <f t="shared" si="60"/>
        <v>6.2273389989961944E-2</v>
      </c>
      <c r="Y240" s="33">
        <f t="shared" si="60"/>
        <v>6.5093684485722683E-2</v>
      </c>
      <c r="Z240" s="33">
        <f t="shared" si="60"/>
        <v>6.2694212335466307E-2</v>
      </c>
      <c r="AA240" s="33">
        <f t="shared" si="60"/>
        <v>5.9876823131011808E-2</v>
      </c>
      <c r="AB240" s="33">
        <f t="shared" si="60"/>
        <v>6.2928445554962076E-2</v>
      </c>
      <c r="AC240" s="33">
        <f t="shared" si="60"/>
        <v>6.3943982048773274E-2</v>
      </c>
      <c r="AD240" s="33">
        <f t="shared" si="60"/>
        <v>6.4062300483260767E-2</v>
      </c>
      <c r="AE240" s="33">
        <f t="shared" si="60"/>
        <v>6.5645515728060128E-2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0</v>
      </c>
      <c r="D241" s="94">
        <f>+'CO2'!D241+'abs CO2'!D241+'CH4'!D241*PCG!$C$5+N2O!D241*PCG!$C$6+HFC!D241+PFC!D241+'SF6'!D241</f>
        <v>0</v>
      </c>
      <c r="E241" s="94">
        <f>+'CO2'!E241+'abs CO2'!E241+'CH4'!E241*PCG!$C$5+N2O!E241*PCG!$C$6+HFC!E241+PFC!E241+'SF6'!E241</f>
        <v>0</v>
      </c>
      <c r="F241" s="94">
        <f>+'CO2'!F241+'abs CO2'!F241+'CH4'!F241*PCG!$C$5+N2O!F241*PCG!$C$6+HFC!F241+PFC!F241+'SF6'!F241</f>
        <v>0</v>
      </c>
      <c r="G241" s="94">
        <f>+'CO2'!G241+'abs CO2'!G241+'CH4'!G241*PCG!$C$5+N2O!G241*PCG!$C$6+HFC!G241+PFC!G241+'SF6'!G241</f>
        <v>0</v>
      </c>
      <c r="H241" s="94">
        <f>+'CO2'!H241+'abs CO2'!H241+'CH4'!H241*PCG!$C$5+N2O!H241*PCG!$C$6+HFC!H241+PFC!H241+'SF6'!H241</f>
        <v>0</v>
      </c>
      <c r="I241" s="94">
        <f>+'CO2'!I241+'abs CO2'!I241+'CH4'!I241*PCG!$C$5+N2O!I241*PCG!$C$6+HFC!I241+PFC!I241+'SF6'!I241</f>
        <v>0</v>
      </c>
      <c r="J241" s="94">
        <f>+'CO2'!J241+'abs CO2'!J241+'CH4'!J241*PCG!$C$5+N2O!J241*PCG!$C$6+HFC!J241+PFC!J241+'SF6'!J241</f>
        <v>0</v>
      </c>
      <c r="K241" s="94">
        <f>+'CO2'!K241+'abs CO2'!K241+'CH4'!K241*PCG!$C$5+N2O!K241*PCG!$C$6+HFC!K241+PFC!K241+'SF6'!K241</f>
        <v>9.4659699633230818E-4</v>
      </c>
      <c r="L241" s="94">
        <f>+'CO2'!L241+'abs CO2'!L241+'CH4'!L241*PCG!$C$5+N2O!L241*PCG!$C$6+HFC!L241+PFC!L241+'SF6'!L241</f>
        <v>1.8982832238276935E-3</v>
      </c>
      <c r="M241" s="94">
        <f>+'CO2'!M241+'abs CO2'!M241+'CH4'!M241*PCG!$C$5+N2O!M241*PCG!$C$6+HFC!M241+PFC!M241+'SF6'!M241</f>
        <v>2.8550586824861563E-3</v>
      </c>
      <c r="N241" s="94">
        <f>+'CO2'!N241+'abs CO2'!N241+'CH4'!N241*PCG!$C$5+N2O!N241*PCG!$C$6+HFC!N241+PFC!N241+'SF6'!N241</f>
        <v>3.8169233723076967E-3</v>
      </c>
      <c r="O241" s="94">
        <f>+'CO2'!O241+'abs CO2'!O241+'CH4'!O241*PCG!$C$5+N2O!O241*PCG!$C$6+HFC!O241+PFC!O241+'SF6'!O241</f>
        <v>4.7838772932923129E-3</v>
      </c>
      <c r="P241" s="94">
        <f>+'CO2'!P241+'abs CO2'!P241+'CH4'!P241*PCG!$C$5+N2O!P241*PCG!$C$6+HFC!P241+PFC!P241+'SF6'!P241</f>
        <v>5.7559204454400055E-3</v>
      </c>
      <c r="Q241" s="94">
        <f>+'CO2'!Q241+'abs CO2'!Q241+'CH4'!Q241*PCG!$C$5+N2O!Q241*PCG!$C$6+HFC!Q241+PFC!Q241+'SF6'!Q241</f>
        <v>6.7330528287507779E-3</v>
      </c>
      <c r="R241" s="94">
        <f>+'CO2'!R241+'abs CO2'!R241+'CH4'!R241*PCG!$C$5+N2O!R241*PCG!$C$6+HFC!R241+PFC!R241+'SF6'!R241</f>
        <v>7.7152744432246248E-3</v>
      </c>
      <c r="S241" s="94">
        <f>+'CO2'!S241+'abs CO2'!S241+'CH4'!S241*PCG!$C$5+N2O!S241*PCG!$C$6+HFC!S241+PFC!S241+'SF6'!S241</f>
        <v>8.7025852888615498E-3</v>
      </c>
      <c r="T241" s="94">
        <f>+'CO2'!T241+'abs CO2'!T241+'CH4'!T241*PCG!$C$5+N2O!T241*PCG!$C$6+HFC!T241+PFC!T241+'SF6'!T241</f>
        <v>9.6949853656615528E-3</v>
      </c>
      <c r="U241" s="94">
        <f>+'CO2'!U241+'abs CO2'!U241+'CH4'!U241*PCG!$C$5+N2O!U241*PCG!$C$6+HFC!U241+PFC!U241+'SF6'!U241</f>
        <v>9.517584650151345E-3</v>
      </c>
      <c r="V241" s="94">
        <f>+'CO2'!V241+'abs CO2'!V241+'CH4'!V241*PCG!$C$5+N2O!V241*PCG!$C$6+HFC!V241+PFC!V241+'SF6'!V241</f>
        <v>9.3391219091368185E-3</v>
      </c>
      <c r="W241" s="94">
        <f>+'CO2'!W241+'abs CO2'!W241+'CH4'!W241*PCG!$C$5+N2O!W241*PCG!$C$6+HFC!W241+PFC!W241+'SF6'!W241</f>
        <v>9.159597142617968E-3</v>
      </c>
      <c r="X241" s="94">
        <f>+'CO2'!X241+'abs CO2'!X241+'CH4'!X241*PCG!$C$5+N2O!X241*PCG!$C$6+HFC!X241+PFC!X241+'SF6'!X241</f>
        <v>8.9790103505947971E-3</v>
      </c>
      <c r="Y241" s="94">
        <f>+'CO2'!Y241+'abs CO2'!Y241+'CH4'!Y241*PCG!$C$5+N2O!Y241*PCG!$C$6+HFC!Y241+PFC!Y241+'SF6'!Y241</f>
        <v>8.7540455812639088E-3</v>
      </c>
      <c r="Z241" s="94">
        <f>+'CO2'!Z241+'abs CO2'!Z241+'CH4'!Z241*PCG!$C$5+N2O!Z241*PCG!$C$6+HFC!Z241+PFC!Z241+'SF6'!Z241</f>
        <v>8.5277943514452583E-3</v>
      </c>
      <c r="AA241" s="94">
        <f>+'CO2'!AA241+'abs CO2'!AA241+'CH4'!AA241*PCG!$C$5+N2O!AA241*PCG!$C$6+HFC!AA241+PFC!AA241+'SF6'!AA241</f>
        <v>8.549851378655153E-3</v>
      </c>
      <c r="AB241" s="94">
        <f>+'CO2'!AB241+'abs CO2'!AB241+'CH4'!AB241*PCG!$C$5+N2O!AB241*PCG!$C$6+HFC!AB241+PFC!AB241+'SF6'!AB241</f>
        <v>8.5719085160861352E-3</v>
      </c>
      <c r="AC241" s="94">
        <f>+'CO2'!AC241+'abs CO2'!AC241+'CH4'!AC241*PCG!$C$5+N2O!AC241*PCG!$C$6+HFC!AC241+PFC!AC241+'SF6'!AC241</f>
        <v>7.9158402122991457E-3</v>
      </c>
      <c r="AD241" s="94">
        <f>+'CO2'!AD241+'abs CO2'!AD241+'CH4'!AD241*PCG!$C$5+N2O!AD241*PCG!$C$6+HFC!AD241+PFC!AD241+'SF6'!AD241</f>
        <v>7.2377361539721023E-3</v>
      </c>
      <c r="AE241" s="94">
        <f>+'CO2'!AE241+'abs CO2'!AE241+'CH4'!AE241*PCG!$C$5+N2O!AE241*PCG!$C$6+HFC!AE241+PFC!AE241+'SF6'!AE241</f>
        <v>6.5596320956450615E-3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8.233274725669237E-3</v>
      </c>
      <c r="D243" s="94">
        <f>+'CO2'!D243+'abs CO2'!D243+'CH4'!D243*PCG!$C$5+N2O!D243*PCG!$C$6+HFC!D243+PFC!D243+'SF6'!D243</f>
        <v>8.9687982489573322E-3</v>
      </c>
      <c r="E243" s="94">
        <f>+'CO2'!E243+'abs CO2'!E243+'CH4'!E243*PCG!$C$5+N2O!E243*PCG!$C$6+HFC!E243+PFC!E243+'SF6'!E243</f>
        <v>9.9905449445651662E-3</v>
      </c>
      <c r="F243" s="94">
        <f>+'CO2'!F243+'abs CO2'!F243+'CH4'!F243*PCG!$C$5+N2O!F243*PCG!$C$6+HFC!F243+PFC!F243+'SF6'!F243</f>
        <v>9.3481534245075017E-3</v>
      </c>
      <c r="G243" s="94">
        <f>+'CO2'!G243+'abs CO2'!G243+'CH4'!G243*PCG!$C$5+N2O!G243*PCG!$C$6+HFC!G243+PFC!G243+'SF6'!G243</f>
        <v>9.6923036574311852E-3</v>
      </c>
      <c r="H243" s="94">
        <f>+'CO2'!H243+'abs CO2'!H243+'CH4'!H243*PCG!$C$5+N2O!H243*PCG!$C$6+HFC!H243+PFC!H243+'SF6'!H243</f>
        <v>1.6376554030329137E-2</v>
      </c>
      <c r="I243" s="94">
        <f>+'CO2'!I243+'abs CO2'!I243+'CH4'!I243*PCG!$C$5+N2O!I243*PCG!$C$6+HFC!I243+PFC!I243+'SF6'!I243</f>
        <v>1.8400790019574367E-2</v>
      </c>
      <c r="J243" s="94">
        <f>+'CO2'!J243+'abs CO2'!J243+'CH4'!J243*PCG!$C$5+N2O!J243*PCG!$C$6+HFC!J243+PFC!J243+'SF6'!J243</f>
        <v>2.1555065382509103E-2</v>
      </c>
      <c r="K243" s="94">
        <f>+'CO2'!K243+'abs CO2'!K243+'CH4'!K243*PCG!$C$5+N2O!K243*PCG!$C$6+HFC!K243+PFC!K243+'SF6'!K243</f>
        <v>2.2909023582777077E-2</v>
      </c>
      <c r="L243" s="94">
        <f>+'CO2'!L243+'abs CO2'!L243+'CH4'!L243*PCG!$C$5+N2O!L243*PCG!$C$6+HFC!L243+PFC!L243+'SF6'!L243</f>
        <v>2.5497871439490942E-2</v>
      </c>
      <c r="M243" s="94">
        <f>+'CO2'!M243+'abs CO2'!M243+'CH4'!M243*PCG!$C$5+N2O!M243*PCG!$C$6+HFC!M243+PFC!M243+'SF6'!M243</f>
        <v>2.3157388712893672E-2</v>
      </c>
      <c r="N243" s="94">
        <f>+'CO2'!N243+'abs CO2'!N243+'CH4'!N243*PCG!$C$5+N2O!N243*PCG!$C$6+HFC!N243+PFC!N243+'SF6'!N243</f>
        <v>5.3984454418962519E-2</v>
      </c>
      <c r="O243" s="94">
        <f>+'CO2'!O243+'abs CO2'!O243+'CH4'!O243*PCG!$C$5+N2O!O243*PCG!$C$6+HFC!O243+PFC!O243+'SF6'!O243</f>
        <v>5.2401818119464864E-2</v>
      </c>
      <c r="P243" s="94">
        <f>+'CO2'!P243+'abs CO2'!P243+'CH4'!P243*PCG!$C$5+N2O!P243*PCG!$C$6+HFC!P243+PFC!P243+'SF6'!P243</f>
        <v>4.5392225173585238E-2</v>
      </c>
      <c r="Q243" s="94">
        <f>+'CO2'!Q243+'abs CO2'!Q243+'CH4'!Q243*PCG!$C$5+N2O!Q243*PCG!$C$6+HFC!Q243+PFC!Q243+'SF6'!Q243</f>
        <v>4.0739166415293841E-2</v>
      </c>
      <c r="R243" s="94">
        <f>+'CO2'!R243+'abs CO2'!R243+'CH4'!R243*PCG!$C$5+N2O!R243*PCG!$C$6+HFC!R243+PFC!R243+'SF6'!R243</f>
        <v>3.8256302858895835E-2</v>
      </c>
      <c r="S243" s="94">
        <f>+'CO2'!S243+'abs CO2'!S243+'CH4'!S243*PCG!$C$5+N2O!S243*PCG!$C$6+HFC!S243+PFC!S243+'SF6'!S243</f>
        <v>3.6354954938388917E-2</v>
      </c>
      <c r="T243" s="94">
        <f>+'CO2'!T243+'abs CO2'!T243+'CH4'!T243*PCG!$C$5+N2O!T243*PCG!$C$6+HFC!T243+PFC!T243+'SF6'!T243</f>
        <v>3.0941587216912751E-2</v>
      </c>
      <c r="U243" s="94">
        <f>+'CO2'!U243+'abs CO2'!U243+'CH4'!U243*PCG!$C$5+N2O!U243*PCG!$C$6+HFC!U243+PFC!U243+'SF6'!U243</f>
        <v>3.0092685193372944E-2</v>
      </c>
      <c r="V243" s="94">
        <f>+'CO2'!V243+'abs CO2'!V243+'CH4'!V243*PCG!$C$5+N2O!V243*PCG!$C$6+HFC!V243+PFC!V243+'SF6'!V243</f>
        <v>2.9212885814327873E-2</v>
      </c>
      <c r="W243" s="94">
        <f>+'CO2'!W243+'abs CO2'!W243+'CH4'!W243*PCG!$C$5+N2O!W243*PCG!$C$6+HFC!W243+PFC!W243+'SF6'!W243</f>
        <v>2.9256107343119637E-2</v>
      </c>
      <c r="X243" s="94">
        <f>+'CO2'!X243+'abs CO2'!X243+'CH4'!X243*PCG!$C$5+N2O!X243*PCG!$C$6+HFC!X243+PFC!X243+'SF6'!X243</f>
        <v>3.0244982468545897E-2</v>
      </c>
      <c r="Y243" s="94">
        <f>+'CO2'!Y243+'abs CO2'!Y243+'CH4'!Y243*PCG!$C$5+N2O!Y243*PCG!$C$6+HFC!Y243+PFC!Y243+'SF6'!Y243</f>
        <v>3.3317911474429238E-2</v>
      </c>
      <c r="Z243" s="94">
        <f>+'CO2'!Z243+'abs CO2'!Z243+'CH4'!Z243*PCG!$C$5+N2O!Z243*PCG!$C$6+HFC!Z243+PFC!Z243+'SF6'!Z243</f>
        <v>2.9962437992634778E-2</v>
      </c>
      <c r="AA243" s="94">
        <f>+'CO2'!AA243+'abs CO2'!AA243+'CH4'!AA243*PCG!$C$5+N2O!AA243*PCG!$C$6+HFC!AA243+PFC!AA243+'SF6'!AA243</f>
        <v>2.7981256811899346E-2</v>
      </c>
      <c r="AB243" s="94">
        <f>+'CO2'!AB243+'abs CO2'!AB243+'CH4'!AB243*PCG!$C$5+N2O!AB243*PCG!$C$6+HFC!AB243+PFC!AB243+'SF6'!AB243</f>
        <v>2.9244486463123092E-2</v>
      </c>
      <c r="AC243" s="94">
        <f>+'CO2'!AC243+'abs CO2'!AC243+'CH4'!AC243*PCG!$C$5+N2O!AC243*PCG!$C$6+HFC!AC243+PFC!AC243+'SF6'!AC243</f>
        <v>2.9149755625425759E-2</v>
      </c>
      <c r="AD243" s="94">
        <f>+'CO2'!AD243+'abs CO2'!AD243+'CH4'!AD243*PCG!$C$5+N2O!AD243*PCG!$C$6+HFC!AD243+PFC!AD243+'SF6'!AD243</f>
        <v>2.8179842482944761E-2</v>
      </c>
      <c r="AE243" s="94">
        <f>+'CO2'!AE243+'abs CO2'!AE243+'CH4'!AE243*PCG!$C$5+N2O!AE243*PCG!$C$6+HFC!AE243+PFC!AE243+'SF6'!AE243</f>
        <v>2.8674826150775639E-2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0.11403170819432855</v>
      </c>
      <c r="D244" s="33">
        <f t="shared" si="61"/>
        <v>0.10507232376048568</v>
      </c>
      <c r="E244" s="33">
        <f t="shared" si="61"/>
        <v>9.6112939326642846E-2</v>
      </c>
      <c r="F244" s="33">
        <f t="shared" si="61"/>
        <v>8.7153554892799995E-2</v>
      </c>
      <c r="G244" s="33">
        <f t="shared" si="61"/>
        <v>7.819417045895713E-2</v>
      </c>
      <c r="H244" s="33">
        <f t="shared" si="61"/>
        <v>6.9234786025114278E-2</v>
      </c>
      <c r="I244" s="33">
        <f t="shared" si="61"/>
        <v>6.0275401591271427E-2</v>
      </c>
      <c r="J244" s="33">
        <f t="shared" si="61"/>
        <v>5.1316017157428569E-2</v>
      </c>
      <c r="K244" s="33">
        <f t="shared" si="61"/>
        <v>4.8808171597114279E-2</v>
      </c>
      <c r="L244" s="33">
        <f t="shared" si="61"/>
        <v>4.6300326036799996E-2</v>
      </c>
      <c r="M244" s="33">
        <f t="shared" si="61"/>
        <v>4.37924804764857E-2</v>
      </c>
      <c r="N244" s="33">
        <f t="shared" si="61"/>
        <v>4.1284634916171417E-2</v>
      </c>
      <c r="O244" s="33">
        <f t="shared" si="61"/>
        <v>3.8776789355857121E-2</v>
      </c>
      <c r="P244" s="33">
        <f t="shared" si="61"/>
        <v>3.6268943795542845E-2</v>
      </c>
      <c r="Q244" s="33">
        <f t="shared" si="61"/>
        <v>3.3761098235228562E-2</v>
      </c>
      <c r="R244" s="33">
        <f t="shared" si="61"/>
        <v>3.1253252674914279E-2</v>
      </c>
      <c r="S244" s="33">
        <f t="shared" si="61"/>
        <v>2.87454071146E-2</v>
      </c>
      <c r="T244" s="33">
        <f t="shared" si="61"/>
        <v>2.6237561554285714E-2</v>
      </c>
      <c r="U244" s="33">
        <f t="shared" si="61"/>
        <v>2.5154045863682931E-2</v>
      </c>
      <c r="V244" s="33">
        <f t="shared" si="61"/>
        <v>2.4070530173080151E-2</v>
      </c>
      <c r="W244" s="33">
        <f t="shared" si="61"/>
        <v>2.2987014482477364E-2</v>
      </c>
      <c r="X244" s="33">
        <f t="shared" si="61"/>
        <v>2.3049397170821256E-2</v>
      </c>
      <c r="Y244" s="33">
        <f t="shared" si="61"/>
        <v>2.3021727430029539E-2</v>
      </c>
      <c r="Z244" s="33">
        <f t="shared" si="61"/>
        <v>2.4203979991386276E-2</v>
      </c>
      <c r="AA244" s="33">
        <f t="shared" si="61"/>
        <v>2.3345714940457316E-2</v>
      </c>
      <c r="AB244" s="33">
        <f t="shared" si="61"/>
        <v>2.5112050575752852E-2</v>
      </c>
      <c r="AC244" s="33">
        <f t="shared" si="61"/>
        <v>2.6878386211048377E-2</v>
      </c>
      <c r="AD244" s="33">
        <f t="shared" si="61"/>
        <v>2.8644721846343903E-2</v>
      </c>
      <c r="AE244" s="33">
        <f t="shared" si="61"/>
        <v>3.0411057481639428E-2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0.11403170819432855</v>
      </c>
      <c r="D249" s="94">
        <f>+'CO2'!D249+'abs CO2'!D249+'CH4'!D249*PCG!$C$5+N2O!D249*PCG!$C$6+HFC!D249+PFC!D249+'SF6'!D249</f>
        <v>0.10507232376048568</v>
      </c>
      <c r="E249" s="94">
        <f>+'CO2'!E249+'abs CO2'!E249+'CH4'!E249*PCG!$C$5+N2O!E249*PCG!$C$6+HFC!E249+PFC!E249+'SF6'!E249</f>
        <v>9.6112939326642846E-2</v>
      </c>
      <c r="F249" s="94">
        <f>+'CO2'!F249+'abs CO2'!F249+'CH4'!F249*PCG!$C$5+N2O!F249*PCG!$C$6+HFC!F249+PFC!F249+'SF6'!F249</f>
        <v>8.7153554892799995E-2</v>
      </c>
      <c r="G249" s="94">
        <f>+'CO2'!G249+'abs CO2'!G249+'CH4'!G249*PCG!$C$5+N2O!G249*PCG!$C$6+HFC!G249+PFC!G249+'SF6'!G249</f>
        <v>7.819417045895713E-2</v>
      </c>
      <c r="H249" s="94">
        <f>+'CO2'!H249+'abs CO2'!H249+'CH4'!H249*PCG!$C$5+N2O!H249*PCG!$C$6+HFC!H249+PFC!H249+'SF6'!H249</f>
        <v>6.9234786025114278E-2</v>
      </c>
      <c r="I249" s="94">
        <f>+'CO2'!I249+'abs CO2'!I249+'CH4'!I249*PCG!$C$5+N2O!I249*PCG!$C$6+HFC!I249+PFC!I249+'SF6'!I249</f>
        <v>6.0275401591271427E-2</v>
      </c>
      <c r="J249" s="94">
        <f>+'CO2'!J249+'abs CO2'!J249+'CH4'!J249*PCG!$C$5+N2O!J249*PCG!$C$6+HFC!J249+PFC!J249+'SF6'!J249</f>
        <v>5.1316017157428569E-2</v>
      </c>
      <c r="K249" s="94">
        <f>+'CO2'!K249+'abs CO2'!K249+'CH4'!K249*PCG!$C$5+N2O!K249*PCG!$C$6+HFC!K249+PFC!K249+'SF6'!K249</f>
        <v>4.8808171597114279E-2</v>
      </c>
      <c r="L249" s="94">
        <f>+'CO2'!L249+'abs CO2'!L249+'CH4'!L249*PCG!$C$5+N2O!L249*PCG!$C$6+HFC!L249+PFC!L249+'SF6'!L249</f>
        <v>4.6300326036799996E-2</v>
      </c>
      <c r="M249" s="94">
        <f>+'CO2'!M249+'abs CO2'!M249+'CH4'!M249*PCG!$C$5+N2O!M249*PCG!$C$6+HFC!M249+PFC!M249+'SF6'!M249</f>
        <v>4.37924804764857E-2</v>
      </c>
      <c r="N249" s="94">
        <f>+'CO2'!N249+'abs CO2'!N249+'CH4'!N249*PCG!$C$5+N2O!N249*PCG!$C$6+HFC!N249+PFC!N249+'SF6'!N249</f>
        <v>4.1284634916171417E-2</v>
      </c>
      <c r="O249" s="94">
        <f>+'CO2'!O249+'abs CO2'!O249+'CH4'!O249*PCG!$C$5+N2O!O249*PCG!$C$6+HFC!O249+PFC!O249+'SF6'!O249</f>
        <v>3.8776789355857121E-2</v>
      </c>
      <c r="P249" s="94">
        <f>+'CO2'!P249+'abs CO2'!P249+'CH4'!P249*PCG!$C$5+N2O!P249*PCG!$C$6+HFC!P249+PFC!P249+'SF6'!P249</f>
        <v>3.6268943795542845E-2</v>
      </c>
      <c r="Q249" s="94">
        <f>+'CO2'!Q249+'abs CO2'!Q249+'CH4'!Q249*PCG!$C$5+N2O!Q249*PCG!$C$6+HFC!Q249+PFC!Q249+'SF6'!Q249</f>
        <v>3.3761098235228562E-2</v>
      </c>
      <c r="R249" s="94">
        <f>+'CO2'!R249+'abs CO2'!R249+'CH4'!R249*PCG!$C$5+N2O!R249*PCG!$C$6+HFC!R249+PFC!R249+'SF6'!R249</f>
        <v>3.1253252674914279E-2</v>
      </c>
      <c r="S249" s="94">
        <f>+'CO2'!S249+'abs CO2'!S249+'CH4'!S249*PCG!$C$5+N2O!S249*PCG!$C$6+HFC!S249+PFC!S249+'SF6'!S249</f>
        <v>2.87454071146E-2</v>
      </c>
      <c r="T249" s="94">
        <f>+'CO2'!T249+'abs CO2'!T249+'CH4'!T249*PCG!$C$5+N2O!T249*PCG!$C$6+HFC!T249+PFC!T249+'SF6'!T249</f>
        <v>2.6237561554285714E-2</v>
      </c>
      <c r="U249" s="94">
        <f>+'CO2'!U249+'abs CO2'!U249+'CH4'!U249*PCG!$C$5+N2O!U249*PCG!$C$6+HFC!U249+PFC!U249+'SF6'!U249</f>
        <v>2.5154045863682931E-2</v>
      </c>
      <c r="V249" s="94">
        <f>+'CO2'!V249+'abs CO2'!V249+'CH4'!V249*PCG!$C$5+N2O!V249*PCG!$C$6+HFC!V249+PFC!V249+'SF6'!V249</f>
        <v>2.4070530173080151E-2</v>
      </c>
      <c r="W249" s="94">
        <f>+'CO2'!W249+'abs CO2'!W249+'CH4'!W249*PCG!$C$5+N2O!W249*PCG!$C$6+HFC!W249+PFC!W249+'SF6'!W249</f>
        <v>2.2987014482477364E-2</v>
      </c>
      <c r="X249" s="94">
        <f>+'CO2'!X249+'abs CO2'!X249+'CH4'!X249*PCG!$C$5+N2O!X249*PCG!$C$6+HFC!X249+PFC!X249+'SF6'!X249</f>
        <v>2.3049397170821256E-2</v>
      </c>
      <c r="Y249" s="94">
        <f>+'CO2'!Y249+'abs CO2'!Y249+'CH4'!Y249*PCG!$C$5+N2O!Y249*PCG!$C$6+HFC!Y249+PFC!Y249+'SF6'!Y249</f>
        <v>2.3021727430029539E-2</v>
      </c>
      <c r="Z249" s="94">
        <f>+'CO2'!Z249+'abs CO2'!Z249+'CH4'!Z249*PCG!$C$5+N2O!Z249*PCG!$C$6+HFC!Z249+PFC!Z249+'SF6'!Z249</f>
        <v>2.4203979991386276E-2</v>
      </c>
      <c r="AA249" s="94">
        <f>+'CO2'!AA249+'abs CO2'!AA249+'CH4'!AA249*PCG!$C$5+N2O!AA249*PCG!$C$6+HFC!AA249+PFC!AA249+'SF6'!AA249</f>
        <v>2.3345714940457316E-2</v>
      </c>
      <c r="AB249" s="94">
        <f>+'CO2'!AB249+'abs CO2'!AB249+'CH4'!AB249*PCG!$C$5+N2O!AB249*PCG!$C$6+HFC!AB249+PFC!AB249+'SF6'!AB249</f>
        <v>2.5112050575752852E-2</v>
      </c>
      <c r="AC249" s="94">
        <f>+'CO2'!AC249+'abs CO2'!AC249+'CH4'!AC249*PCG!$C$5+N2O!AC249*PCG!$C$6+HFC!AC249+PFC!AC249+'SF6'!AC249</f>
        <v>2.6878386211048377E-2</v>
      </c>
      <c r="AD249" s="94">
        <f>+'CO2'!AD249+'abs CO2'!AD249+'CH4'!AD249*PCG!$C$5+N2O!AD249*PCG!$C$6+HFC!AD249+PFC!AD249+'SF6'!AD249</f>
        <v>2.8644721846343903E-2</v>
      </c>
      <c r="AE249" s="94">
        <f>+'CO2'!AE249+'abs CO2'!AE249+'CH4'!AE249*PCG!$C$5+N2O!AE249*PCG!$C$6+HFC!AE249+PFC!AE249+'SF6'!AE249</f>
        <v>3.0411057481639428E-2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161.10755489257355</v>
      </c>
      <c r="D257" s="33">
        <f t="shared" si="63"/>
        <v>159.47106271491796</v>
      </c>
      <c r="E257" s="33">
        <f t="shared" si="63"/>
        <v>161.18916267091896</v>
      </c>
      <c r="F257" s="33">
        <f t="shared" si="63"/>
        <v>164.13551764473559</v>
      </c>
      <c r="G257" s="33">
        <f t="shared" si="63"/>
        <v>166.15123685769228</v>
      </c>
      <c r="H257" s="33">
        <f t="shared" si="63"/>
        <v>165.57574848213679</v>
      </c>
      <c r="I257" s="33">
        <f t="shared" si="63"/>
        <v>156.35430990654061</v>
      </c>
      <c r="J257" s="33">
        <f t="shared" si="63"/>
        <v>161.90858393457106</v>
      </c>
      <c r="K257" s="33">
        <f t="shared" si="63"/>
        <v>161.94555441695275</v>
      </c>
      <c r="L257" s="33">
        <f t="shared" si="63"/>
        <v>162.57096731532653</v>
      </c>
      <c r="M257" s="33">
        <f t="shared" si="63"/>
        <v>162.01471936967556</v>
      </c>
      <c r="N257" s="33">
        <f t="shared" si="63"/>
        <v>162.48636550014197</v>
      </c>
      <c r="O257" s="33">
        <f t="shared" si="63"/>
        <v>163.10977125468571</v>
      </c>
      <c r="P257" s="33">
        <f t="shared" si="63"/>
        <v>162.50126591698847</v>
      </c>
      <c r="Q257" s="33">
        <f t="shared" si="63"/>
        <v>163.94560503577611</v>
      </c>
      <c r="R257" s="33">
        <f t="shared" si="63"/>
        <v>163.25755727174408</v>
      </c>
      <c r="S257" s="33">
        <f t="shared" si="63"/>
        <v>163.81341071159369</v>
      </c>
      <c r="T257" s="33">
        <f t="shared" si="63"/>
        <v>164.79183264377497</v>
      </c>
      <c r="U257" s="33">
        <f t="shared" si="63"/>
        <v>158.63379789081534</v>
      </c>
      <c r="V257" s="33">
        <f t="shared" si="63"/>
        <v>152.16917878216975</v>
      </c>
      <c r="W257" s="33">
        <f t="shared" si="63"/>
        <v>145.32496382564821</v>
      </c>
      <c r="X257" s="33">
        <f t="shared" si="63"/>
        <v>139.42424077485157</v>
      </c>
      <c r="Y257" s="33">
        <f t="shared" si="63"/>
        <v>137.33531184498443</v>
      </c>
      <c r="Z257" s="33">
        <f t="shared" si="63"/>
        <v>136.57604627778926</v>
      </c>
      <c r="AA257" s="33">
        <f t="shared" si="63"/>
        <v>132.09249732851734</v>
      </c>
      <c r="AB257" s="33">
        <f t="shared" si="63"/>
        <v>127.28631577686471</v>
      </c>
      <c r="AC257" s="33">
        <f t="shared" si="63"/>
        <v>124.37353660873438</v>
      </c>
      <c r="AD257" s="33">
        <f t="shared" si="63"/>
        <v>121.61518921073352</v>
      </c>
      <c r="AE257" s="33">
        <f t="shared" si="63"/>
        <v>118.86550028517928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122.21067175460068</v>
      </c>
      <c r="D258" s="33">
        <f t="shared" si="64"/>
        <v>121.09591829970168</v>
      </c>
      <c r="E258" s="33">
        <f t="shared" si="64"/>
        <v>122.6052448230339</v>
      </c>
      <c r="F258" s="33">
        <f t="shared" si="64"/>
        <v>124.94558090786293</v>
      </c>
      <c r="G258" s="33">
        <f t="shared" si="64"/>
        <v>126.61496715781047</v>
      </c>
      <c r="H258" s="33">
        <f t="shared" si="64"/>
        <v>126.3423932085673</v>
      </c>
      <c r="I258" s="33">
        <f t="shared" si="64"/>
        <v>119.98905696401764</v>
      </c>
      <c r="J258" s="33">
        <f t="shared" si="64"/>
        <v>124.62786280320495</v>
      </c>
      <c r="K258" s="33">
        <f t="shared" si="64"/>
        <v>124.74012997716029</v>
      </c>
      <c r="L258" s="33">
        <f t="shared" si="64"/>
        <v>125.29619618857001</v>
      </c>
      <c r="M258" s="33">
        <f t="shared" si="64"/>
        <v>124.96152321951848</v>
      </c>
      <c r="N258" s="33">
        <f t="shared" si="64"/>
        <v>125.38386187285639</v>
      </c>
      <c r="O258" s="33">
        <f t="shared" si="64"/>
        <v>125.94013081095139</v>
      </c>
      <c r="P258" s="33">
        <f t="shared" si="64"/>
        <v>125.56732311321433</v>
      </c>
      <c r="Q258" s="33">
        <f t="shared" si="64"/>
        <v>126.74294007319853</v>
      </c>
      <c r="R258" s="33">
        <f t="shared" si="64"/>
        <v>126.30863693645725</v>
      </c>
      <c r="S258" s="33">
        <f t="shared" si="64"/>
        <v>126.81214940761123</v>
      </c>
      <c r="T258" s="33">
        <f t="shared" si="64"/>
        <v>127.63513361150719</v>
      </c>
      <c r="U258" s="33">
        <f t="shared" si="64"/>
        <v>122.81568424542262</v>
      </c>
      <c r="V258" s="33">
        <f t="shared" si="64"/>
        <v>117.76633951774159</v>
      </c>
      <c r="W258" s="33">
        <f t="shared" si="64"/>
        <v>112.43157081817081</v>
      </c>
      <c r="X258" s="33">
        <f t="shared" si="64"/>
        <v>107.69378592663087</v>
      </c>
      <c r="Y258" s="33">
        <f t="shared" si="64"/>
        <v>106.07115780218956</v>
      </c>
      <c r="Z258" s="33">
        <f t="shared" si="64"/>
        <v>105.45219919629837</v>
      </c>
      <c r="AA258" s="33">
        <f t="shared" si="64"/>
        <v>102.06003563268011</v>
      </c>
      <c r="AB258" s="33">
        <f t="shared" si="64"/>
        <v>98.423277661876838</v>
      </c>
      <c r="AC258" s="33">
        <f t="shared" si="64"/>
        <v>96.450587571226563</v>
      </c>
      <c r="AD258" s="33">
        <f t="shared" si="64"/>
        <v>94.606033112778988</v>
      </c>
      <c r="AE258" s="33">
        <f t="shared" si="64"/>
        <v>92.767573829360117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2.7127812991654969</v>
      </c>
      <c r="D259" s="94">
        <f>+'CO2'!D259+'abs CO2'!D259+'CH4'!D259*PCG!$C$5+N2O!D259*PCG!$C$6+HFC!D259+PFC!D259+'SF6'!D259</f>
        <v>2.5942095931757314</v>
      </c>
      <c r="E259" s="94">
        <f>+'CO2'!E259+'abs CO2'!E259+'CH4'!E259*PCG!$C$5+N2O!E259*PCG!$C$6+HFC!E259+PFC!E259+'SF6'!E259</f>
        <v>2.8647507888829757</v>
      </c>
      <c r="F259" s="94">
        <f>+'CO2'!F259+'abs CO2'!F259+'CH4'!F259*PCG!$C$5+N2O!F259*PCG!$C$6+HFC!F259+PFC!F259+'SF6'!F259</f>
        <v>3.213397845518251</v>
      </c>
      <c r="G259" s="94">
        <f>+'CO2'!G259+'abs CO2'!G259+'CH4'!G259*PCG!$C$5+N2O!G259*PCG!$C$6+HFC!G259+PFC!G259+'SF6'!G259</f>
        <v>3.2169693972875106</v>
      </c>
      <c r="H259" s="94">
        <f>+'CO2'!H259+'abs CO2'!H259+'CH4'!H259*PCG!$C$5+N2O!H259*PCG!$C$6+HFC!H259+PFC!H259+'SF6'!H259</f>
        <v>3.5416674613168815</v>
      </c>
      <c r="I259" s="94">
        <f>+'CO2'!I259+'abs CO2'!I259+'CH4'!I259*PCG!$C$5+N2O!I259*PCG!$C$6+HFC!I259+PFC!I259+'SF6'!I259</f>
        <v>3.6844101235142017</v>
      </c>
      <c r="J259" s="94">
        <f>+'CO2'!J259+'abs CO2'!J259+'CH4'!J259*PCG!$C$5+N2O!J259*PCG!$C$6+HFC!J259+PFC!J259+'SF6'!J259</f>
        <v>3.6299966081483528</v>
      </c>
      <c r="K259" s="94">
        <f>+'CO2'!K259+'abs CO2'!K259+'CH4'!K259*PCG!$C$5+N2O!K259*PCG!$C$6+HFC!K259+PFC!K259+'SF6'!K259</f>
        <v>3.5235710435560965</v>
      </c>
      <c r="L259" s="94">
        <f>+'CO2'!L259+'abs CO2'!L259+'CH4'!L259*PCG!$C$5+N2O!L259*PCG!$C$6+HFC!L259+PFC!L259+'SF6'!L259</f>
        <v>3.8563425860953635</v>
      </c>
      <c r="M259" s="94">
        <f>+'CO2'!M259+'abs CO2'!M259+'CH4'!M259*PCG!$C$5+N2O!M259*PCG!$C$6+HFC!M259+PFC!M259+'SF6'!M259</f>
        <v>3.3194409681995434</v>
      </c>
      <c r="N259" s="94">
        <f>+'CO2'!N259+'abs CO2'!N259+'CH4'!N259*PCG!$C$5+N2O!N259*PCG!$C$6+HFC!N259+PFC!N259+'SF6'!N259</f>
        <v>3.5660507380227218</v>
      </c>
      <c r="O259" s="94">
        <f>+'CO2'!O259+'abs CO2'!O259+'CH4'!O259*PCG!$C$5+N2O!O259*PCG!$C$6+HFC!O259+PFC!O259+'SF6'!O259</f>
        <v>3.9054139355226924</v>
      </c>
      <c r="P259" s="94">
        <f>+'CO2'!P259+'abs CO2'!P259+'CH4'!P259*PCG!$C$5+N2O!P259*PCG!$C$6+HFC!P259+PFC!P259+'SF6'!P259</f>
        <v>3.3430147412352151</v>
      </c>
      <c r="Q259" s="94">
        <f>+'CO2'!Q259+'abs CO2'!Q259+'CH4'!Q259*PCG!$C$5+N2O!Q259*PCG!$C$6+HFC!Q259+PFC!Q259+'SF6'!Q259</f>
        <v>4.3172018185319114</v>
      </c>
      <c r="R259" s="94">
        <f>+'CO2'!R259+'abs CO2'!R259+'CH4'!R259*PCG!$C$5+N2O!R259*PCG!$C$6+HFC!R259+PFC!R259+'SF6'!R259</f>
        <v>3.6801666074369113</v>
      </c>
      <c r="S259" s="94">
        <f>+'CO2'!S259+'abs CO2'!S259+'CH4'!S259*PCG!$C$5+N2O!S259*PCG!$C$6+HFC!S259+PFC!S259+'SF6'!S259</f>
        <v>3.9880989832942446</v>
      </c>
      <c r="T259" s="94">
        <f>+'CO2'!T259+'abs CO2'!T259+'CH4'!T259*PCG!$C$5+N2O!T259*PCG!$C$6+HFC!T259+PFC!T259+'SF6'!T259</f>
        <v>4.6339833556902841</v>
      </c>
      <c r="U259" s="94">
        <f>+'CO2'!U259+'abs CO2'!U259+'CH4'!U259*PCG!$C$5+N2O!U259*PCG!$C$6+HFC!U259+PFC!U259+'SF6'!U259</f>
        <v>5.1650293215136402</v>
      </c>
      <c r="V259" s="94">
        <f>+'CO2'!V259+'abs CO2'!V259+'CH4'!V259*PCG!$C$5+N2O!V259*PCG!$C$6+HFC!V259+PFC!V259+'SF6'!V259</f>
        <v>5.4491928816171429</v>
      </c>
      <c r="W259" s="94">
        <f>+'CO2'!W259+'abs CO2'!W259+'CH4'!W259*PCG!$C$5+N2O!W259*PCG!$C$6+HFC!W259+PFC!W259+'SF6'!W259</f>
        <v>5.4288708062739879</v>
      </c>
      <c r="X259" s="94">
        <f>+'CO2'!X259+'abs CO2'!X259+'CH4'!X259*PCG!$C$5+N2O!X259*PCG!$C$6+HFC!X259+PFC!X259+'SF6'!X259</f>
        <v>4.3581262807875634</v>
      </c>
      <c r="Y259" s="94">
        <f>+'CO2'!Y259+'abs CO2'!Y259+'CH4'!Y259*PCG!$C$5+N2O!Y259*PCG!$C$6+HFC!Y259+PFC!Y259+'SF6'!Y259</f>
        <v>3.4631058120085894</v>
      </c>
      <c r="Z259" s="94">
        <f>+'CO2'!Z259+'abs CO2'!Z259+'CH4'!Z259*PCG!$C$5+N2O!Z259*PCG!$C$6+HFC!Z259+PFC!Z259+'SF6'!Z259</f>
        <v>3.6189381829037348</v>
      </c>
      <c r="AA259" s="94">
        <f>+'CO2'!AA259+'abs CO2'!AA259+'CH4'!AA259*PCG!$C$5+N2O!AA259*PCG!$C$6+HFC!AA259+PFC!AA259+'SF6'!AA259</f>
        <v>3.9879117840971707</v>
      </c>
      <c r="AB259" s="94">
        <f>+'CO2'!AB259+'abs CO2'!AB259+'CH4'!AB259*PCG!$C$5+N2O!AB259*PCG!$C$6+HFC!AB259+PFC!AB259+'SF6'!AB259</f>
        <v>4.1004230414073435</v>
      </c>
      <c r="AC259" s="94">
        <f>+'CO2'!AC259+'abs CO2'!AC259+'CH4'!AC259*PCG!$C$5+N2O!AC259*PCG!$C$6+HFC!AC259+PFC!AC259+'SF6'!AC259</f>
        <v>4.3371497808297432</v>
      </c>
      <c r="AD259" s="94">
        <f>+'CO2'!AD259+'abs CO2'!AD259+'CH4'!AD259*PCG!$C$5+N2O!AD259*PCG!$C$6+HFC!AD259+PFC!AD259+'SF6'!AD259</f>
        <v>4.573876520252143</v>
      </c>
      <c r="AE259" s="94">
        <f>+'CO2'!AE259+'abs CO2'!AE259+'CH4'!AE259*PCG!$C$5+N2O!AE259*PCG!$C$6+HFC!AE259+PFC!AE259+'SF6'!AE259</f>
        <v>4.8106032596745427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1.4277670365105286</v>
      </c>
      <c r="D260" s="33">
        <f t="shared" si="65"/>
        <v>1.4444912329040684</v>
      </c>
      <c r="E260" s="33">
        <f t="shared" si="65"/>
        <v>1.5085089732980714</v>
      </c>
      <c r="F260" s="33">
        <f t="shared" si="65"/>
        <v>1.5633898074265091</v>
      </c>
      <c r="G260" s="33">
        <f t="shared" si="65"/>
        <v>1.6194928872650105</v>
      </c>
      <c r="H260" s="33">
        <f t="shared" si="65"/>
        <v>1.677665544567289</v>
      </c>
      <c r="I260" s="33">
        <f t="shared" si="65"/>
        <v>1.7278606924935249</v>
      </c>
      <c r="J260" s="33">
        <f t="shared" si="65"/>
        <v>1.8753408448621909</v>
      </c>
      <c r="K260" s="33">
        <f t="shared" si="65"/>
        <v>1.8006752878148677</v>
      </c>
      <c r="L260" s="33">
        <f t="shared" si="65"/>
        <v>1.730109190608446</v>
      </c>
      <c r="M260" s="33">
        <f t="shared" si="65"/>
        <v>1.6418302459754299</v>
      </c>
      <c r="N260" s="33">
        <f t="shared" si="65"/>
        <v>1.6562643031922044</v>
      </c>
      <c r="O260" s="33">
        <f t="shared" si="65"/>
        <v>1.5716723535348625</v>
      </c>
      <c r="P260" s="33">
        <f t="shared" si="65"/>
        <v>1.4686225788719847</v>
      </c>
      <c r="Q260" s="33">
        <f t="shared" si="65"/>
        <v>1.3773280157738372</v>
      </c>
      <c r="R260" s="33">
        <f t="shared" si="65"/>
        <v>1.2902474592980266</v>
      </c>
      <c r="S260" s="33">
        <f t="shared" si="65"/>
        <v>1.2054397579218357</v>
      </c>
      <c r="T260" s="33">
        <f t="shared" si="65"/>
        <v>1.1077140065280329</v>
      </c>
      <c r="U260" s="33">
        <f t="shared" si="65"/>
        <v>1.0614097597377199</v>
      </c>
      <c r="V260" s="33">
        <f t="shared" si="65"/>
        <v>1.0147776508094177</v>
      </c>
      <c r="W260" s="33">
        <f t="shared" si="65"/>
        <v>0.97168771211208771</v>
      </c>
      <c r="X260" s="33">
        <f t="shared" si="65"/>
        <v>0.93223176413135134</v>
      </c>
      <c r="Y260" s="33">
        <f t="shared" si="65"/>
        <v>0.95967990454356744</v>
      </c>
      <c r="Z260" s="33">
        <f t="shared" si="65"/>
        <v>0.96114949298634189</v>
      </c>
      <c r="AA260" s="33">
        <f t="shared" si="65"/>
        <v>0.94048361157010096</v>
      </c>
      <c r="AB260" s="33">
        <f t="shared" si="65"/>
        <v>0.93295237026864397</v>
      </c>
      <c r="AC260" s="33">
        <f t="shared" si="65"/>
        <v>0.93730850120225584</v>
      </c>
      <c r="AD260" s="33">
        <f t="shared" si="65"/>
        <v>0.93620658150018421</v>
      </c>
      <c r="AE260" s="33">
        <f t="shared" si="65"/>
        <v>0.94107611291610749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1.4277670365105286</v>
      </c>
      <c r="D261" s="94">
        <f>+'CO2'!D261+'abs CO2'!D261+'CH4'!D261*PCG!$C$5+N2O!D261*PCG!$C$6+HFC!D261+PFC!D261+'SF6'!D261</f>
        <v>1.4444912329040684</v>
      </c>
      <c r="E261" s="94">
        <f>+'CO2'!E261+'abs CO2'!E261+'CH4'!E261*PCG!$C$5+N2O!E261*PCG!$C$6+HFC!E261+PFC!E261+'SF6'!E261</f>
        <v>1.5085089732980714</v>
      </c>
      <c r="F261" s="94">
        <f>+'CO2'!F261+'abs CO2'!F261+'CH4'!F261*PCG!$C$5+N2O!F261*PCG!$C$6+HFC!F261+PFC!F261+'SF6'!F261</f>
        <v>1.5633898074265091</v>
      </c>
      <c r="G261" s="94">
        <f>+'CO2'!G261+'abs CO2'!G261+'CH4'!G261*PCG!$C$5+N2O!G261*PCG!$C$6+HFC!G261+PFC!G261+'SF6'!G261</f>
        <v>1.6194928872650105</v>
      </c>
      <c r="H261" s="94">
        <f>+'CO2'!H261+'abs CO2'!H261+'CH4'!H261*PCG!$C$5+N2O!H261*PCG!$C$6+HFC!H261+PFC!H261+'SF6'!H261</f>
        <v>1.677665544567289</v>
      </c>
      <c r="I261" s="94">
        <f>+'CO2'!I261+'abs CO2'!I261+'CH4'!I261*PCG!$C$5+N2O!I261*PCG!$C$6+HFC!I261+PFC!I261+'SF6'!I261</f>
        <v>1.7278606924935249</v>
      </c>
      <c r="J261" s="94">
        <f>+'CO2'!J261+'abs CO2'!J261+'CH4'!J261*PCG!$C$5+N2O!J261*PCG!$C$6+HFC!J261+PFC!J261+'SF6'!J261</f>
        <v>1.8753408448621909</v>
      </c>
      <c r="K261" s="94">
        <f>+'CO2'!K261+'abs CO2'!K261+'CH4'!K261*PCG!$C$5+N2O!K261*PCG!$C$6+HFC!K261+PFC!K261+'SF6'!K261</f>
        <v>1.8006752878148677</v>
      </c>
      <c r="L261" s="94">
        <f>+'CO2'!L261+'abs CO2'!L261+'CH4'!L261*PCG!$C$5+N2O!L261*PCG!$C$6+HFC!L261+PFC!L261+'SF6'!L261</f>
        <v>1.730109190608446</v>
      </c>
      <c r="M261" s="94">
        <f>+'CO2'!M261+'abs CO2'!M261+'CH4'!M261*PCG!$C$5+N2O!M261*PCG!$C$6+HFC!M261+PFC!M261+'SF6'!M261</f>
        <v>1.6418302459754299</v>
      </c>
      <c r="N261" s="94">
        <f>+'CO2'!N261+'abs CO2'!N261+'CH4'!N261*PCG!$C$5+N2O!N261*PCG!$C$6+HFC!N261+PFC!N261+'SF6'!N261</f>
        <v>1.6562643031922044</v>
      </c>
      <c r="O261" s="94">
        <f>+'CO2'!O261+'abs CO2'!O261+'CH4'!O261*PCG!$C$5+N2O!O261*PCG!$C$6+HFC!O261+PFC!O261+'SF6'!O261</f>
        <v>1.5716723535348625</v>
      </c>
      <c r="P261" s="94">
        <f>+'CO2'!P261+'abs CO2'!P261+'CH4'!P261*PCG!$C$5+N2O!P261*PCG!$C$6+HFC!P261+PFC!P261+'SF6'!P261</f>
        <v>1.4686225788719847</v>
      </c>
      <c r="Q261" s="94">
        <f>+'CO2'!Q261+'abs CO2'!Q261+'CH4'!Q261*PCG!$C$5+N2O!Q261*PCG!$C$6+HFC!Q261+PFC!Q261+'SF6'!Q261</f>
        <v>1.3773280157738372</v>
      </c>
      <c r="R261" s="94">
        <f>+'CO2'!R261+'abs CO2'!R261+'CH4'!R261*PCG!$C$5+N2O!R261*PCG!$C$6+HFC!R261+PFC!R261+'SF6'!R261</f>
        <v>1.2902474592980266</v>
      </c>
      <c r="S261" s="94">
        <f>+'CO2'!S261+'abs CO2'!S261+'CH4'!S261*PCG!$C$5+N2O!S261*PCG!$C$6+HFC!S261+PFC!S261+'SF6'!S261</f>
        <v>1.2054397579218357</v>
      </c>
      <c r="T261" s="94">
        <f>+'CO2'!T261+'abs CO2'!T261+'CH4'!T261*PCG!$C$5+N2O!T261*PCG!$C$6+HFC!T261+PFC!T261+'SF6'!T261</f>
        <v>1.1077140065280329</v>
      </c>
      <c r="U261" s="94">
        <f>+'CO2'!U261+'abs CO2'!U261+'CH4'!U261*PCG!$C$5+N2O!U261*PCG!$C$6+HFC!U261+PFC!U261+'SF6'!U261</f>
        <v>1.0614097597377199</v>
      </c>
      <c r="V261" s="94">
        <f>+'CO2'!V261+'abs CO2'!V261+'CH4'!V261*PCG!$C$5+N2O!V261*PCG!$C$6+HFC!V261+PFC!V261+'SF6'!V261</f>
        <v>1.0147776508094177</v>
      </c>
      <c r="W261" s="94">
        <f>+'CO2'!W261+'abs CO2'!W261+'CH4'!W261*PCG!$C$5+N2O!W261*PCG!$C$6+HFC!W261+PFC!W261+'SF6'!W261</f>
        <v>0.97168771211208771</v>
      </c>
      <c r="X261" s="94">
        <f>+'CO2'!X261+'abs CO2'!X261+'CH4'!X261*PCG!$C$5+N2O!X261*PCG!$C$6+HFC!X261+PFC!X261+'SF6'!X261</f>
        <v>0.93223176413135134</v>
      </c>
      <c r="Y261" s="94">
        <f>+'CO2'!Y261+'abs CO2'!Y261+'CH4'!Y261*PCG!$C$5+N2O!Y261*PCG!$C$6+HFC!Y261+PFC!Y261+'SF6'!Y261</f>
        <v>0.95967990454356744</v>
      </c>
      <c r="Z261" s="94">
        <f>+'CO2'!Z261+'abs CO2'!Z261+'CH4'!Z261*PCG!$C$5+N2O!Z261*PCG!$C$6+HFC!Z261+PFC!Z261+'SF6'!Z261</f>
        <v>0.96114949298634189</v>
      </c>
      <c r="AA261" s="94">
        <f>+'CO2'!AA261+'abs CO2'!AA261+'CH4'!AA261*PCG!$C$5+N2O!AA261*PCG!$C$6+HFC!AA261+PFC!AA261+'SF6'!AA261</f>
        <v>0.94048361157010096</v>
      </c>
      <c r="AB261" s="94">
        <f>+'CO2'!AB261+'abs CO2'!AB261+'CH4'!AB261*PCG!$C$5+N2O!AB261*PCG!$C$6+HFC!AB261+PFC!AB261+'SF6'!AB261</f>
        <v>0.93295237026864397</v>
      </c>
      <c r="AC261" s="94">
        <f>+'CO2'!AC261+'abs CO2'!AC261+'CH4'!AC261*PCG!$C$5+N2O!AC261*PCG!$C$6+HFC!AC261+PFC!AC261+'SF6'!AC261</f>
        <v>0.93730850120225584</v>
      </c>
      <c r="AD261" s="94">
        <f>+'CO2'!AD261+'abs CO2'!AD261+'CH4'!AD261*PCG!$C$5+N2O!AD261*PCG!$C$6+HFC!AD261+PFC!AD261+'SF6'!AD261</f>
        <v>0.93620658150018421</v>
      </c>
      <c r="AE261" s="94">
        <f>+'CO2'!AE261+'abs CO2'!AE261+'CH4'!AE261*PCG!$C$5+N2O!AE261*PCG!$C$6+HFC!AE261+PFC!AE261+'SF6'!AE261</f>
        <v>0.94107611291610749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115.06637846380184</v>
      </c>
      <c r="D264" s="94">
        <f>+'CO2'!D264+'abs CO2'!D264+'CH4'!D264*PCG!$C$5+N2O!D264*PCG!$C$6+HFC!D264+PFC!D264+'SF6'!D264</f>
        <v>114.26301580483354</v>
      </c>
      <c r="E264" s="94">
        <f>+'CO2'!E264+'abs CO2'!E264+'CH4'!E264*PCG!$C$5+N2O!E264*PCG!$C$6+HFC!E264+PFC!E264+'SF6'!E264</f>
        <v>115.64059582422999</v>
      </c>
      <c r="F264" s="94">
        <f>+'CO2'!F264+'abs CO2'!F264+'CH4'!F264*PCG!$C$5+N2O!F264*PCG!$C$6+HFC!F264+PFC!F264+'SF6'!F264</f>
        <v>117.77797300963329</v>
      </c>
      <c r="G264" s="94">
        <f>+'CO2'!G264+'abs CO2'!G264+'CH4'!G264*PCG!$C$5+N2O!G264*PCG!$C$6+HFC!G264+PFC!G264+'SF6'!G264</f>
        <v>119.61016193050443</v>
      </c>
      <c r="H264" s="94">
        <f>+'CO2'!H264+'abs CO2'!H264+'CH4'!H264*PCG!$C$5+N2O!H264*PCG!$C$6+HFC!H264+PFC!H264+'SF6'!H264</f>
        <v>119.15962819768978</v>
      </c>
      <c r="I264" s="94">
        <f>+'CO2'!I264+'abs CO2'!I264+'CH4'!I264*PCG!$C$5+N2O!I264*PCG!$C$6+HFC!I264+PFC!I264+'SF6'!I264</f>
        <v>112.81739864251703</v>
      </c>
      <c r="J264" s="94">
        <f>+'CO2'!J264+'abs CO2'!J264+'CH4'!J264*PCG!$C$5+N2O!J264*PCG!$C$6+HFC!J264+PFC!J264+'SF6'!J264</f>
        <v>117.58296218854076</v>
      </c>
      <c r="K264" s="94">
        <f>+'CO2'!K264+'abs CO2'!K264+'CH4'!K264*PCG!$C$5+N2O!K264*PCG!$C$6+HFC!K264+PFC!K264+'SF6'!K264</f>
        <v>117.93132985868513</v>
      </c>
      <c r="L264" s="94">
        <f>+'CO2'!L264+'abs CO2'!L264+'CH4'!L264*PCG!$C$5+N2O!L264*PCG!$C$6+HFC!L264+PFC!L264+'SF6'!L264</f>
        <v>118.27577813449982</v>
      </c>
      <c r="M264" s="94">
        <f>+'CO2'!M264+'abs CO2'!M264+'CH4'!M264*PCG!$C$5+N2O!M264*PCG!$C$6+HFC!M264+PFC!M264+'SF6'!M264</f>
        <v>118.61986340478262</v>
      </c>
      <c r="N264" s="94">
        <f>+'CO2'!N264+'abs CO2'!N264+'CH4'!N264*PCG!$C$5+N2O!N264*PCG!$C$6+HFC!N264+PFC!N264+'SF6'!N264</f>
        <v>118.83106071119188</v>
      </c>
      <c r="O264" s="94">
        <f>+'CO2'!O264+'abs CO2'!O264+'CH4'!O264*PCG!$C$5+N2O!O264*PCG!$C$6+HFC!O264+PFC!O264+'SF6'!O264</f>
        <v>119.1842673090355</v>
      </c>
      <c r="P264" s="94">
        <f>+'CO2'!P264+'abs CO2'!P264+'CH4'!P264*PCG!$C$5+N2O!P264*PCG!$C$6+HFC!P264+PFC!P264+'SF6'!P264</f>
        <v>119.53142664022923</v>
      </c>
      <c r="Q264" s="94">
        <f>+'CO2'!Q264+'abs CO2'!Q264+'CH4'!Q264*PCG!$C$5+N2O!Q264*PCG!$C$6+HFC!Q264+PFC!Q264+'SF6'!Q264</f>
        <v>119.87741946702435</v>
      </c>
      <c r="R264" s="94">
        <f>+'CO2'!R264+'abs CO2'!R264+'CH4'!R264*PCG!$C$5+N2O!R264*PCG!$C$6+HFC!R264+PFC!R264+'SF6'!R264</f>
        <v>120.21983923911985</v>
      </c>
      <c r="S264" s="94">
        <f>+'CO2'!S264+'abs CO2'!S264+'CH4'!S264*PCG!$C$5+N2O!S264*PCG!$C$6+HFC!S264+PFC!S264+'SF6'!S264</f>
        <v>120.55219865163338</v>
      </c>
      <c r="T264" s="94">
        <f>+'CO2'!T264+'abs CO2'!T264+'CH4'!T264*PCG!$C$5+N2O!T264*PCG!$C$6+HFC!T264+PFC!T264+'SF6'!T264</f>
        <v>120.88423565835289</v>
      </c>
      <c r="U264" s="94">
        <f>+'CO2'!U264+'abs CO2'!U264+'CH4'!U264*PCG!$C$5+N2O!U264*PCG!$C$6+HFC!U264+PFC!U264+'SF6'!U264</f>
        <v>115.67865115072034</v>
      </c>
      <c r="V264" s="94">
        <f>+'CO2'!V264+'abs CO2'!V264+'CH4'!V264*PCG!$C$5+N2O!V264*PCG!$C$6+HFC!V264+PFC!V264+'SF6'!V264</f>
        <v>110.48976462154475</v>
      </c>
      <c r="W264" s="94">
        <f>+'CO2'!W264+'abs CO2'!W264+'CH4'!W264*PCG!$C$5+N2O!W264*PCG!$C$6+HFC!W264+PFC!W264+'SF6'!W264</f>
        <v>105.31778631737227</v>
      </c>
      <c r="X264" s="94">
        <f>+'CO2'!X264+'abs CO2'!X264+'CH4'!X264*PCG!$C$5+N2O!X264*PCG!$C$6+HFC!X264+PFC!X264+'SF6'!X264</f>
        <v>101.74628924114084</v>
      </c>
      <c r="Y264" s="94">
        <f>+'CO2'!Y264+'abs CO2'!Y264+'CH4'!Y264*PCG!$C$5+N2O!Y264*PCG!$C$6+HFC!Y264+PFC!Y264+'SF6'!Y264</f>
        <v>100.99288353416367</v>
      </c>
      <c r="Z264" s="94">
        <f>+'CO2'!Z264+'abs CO2'!Z264+'CH4'!Z264*PCG!$C$5+N2O!Z264*PCG!$C$6+HFC!Z264+PFC!Z264+'SF6'!Z264</f>
        <v>100.21718751722254</v>
      </c>
      <c r="AA264" s="94">
        <f>+'CO2'!AA264+'abs CO2'!AA264+'CH4'!AA264*PCG!$C$5+N2O!AA264*PCG!$C$6+HFC!AA264+PFC!AA264+'SF6'!AA264</f>
        <v>96.475784434607675</v>
      </c>
      <c r="AB264" s="94">
        <f>+'CO2'!AB264+'abs CO2'!AB264+'CH4'!AB264*PCG!$C$5+N2O!AB264*PCG!$C$6+HFC!AB264+PFC!AB264+'SF6'!AB264</f>
        <v>92.733193129090196</v>
      </c>
      <c r="AC264" s="94">
        <f>+'CO2'!AC264+'abs CO2'!AC264+'CH4'!AC264*PCG!$C$5+N2O!AC264*PCG!$C$6+HFC!AC264+PFC!AC264+'SF6'!AC264</f>
        <v>90.518645329892365</v>
      </c>
      <c r="AD264" s="94">
        <f>+'CO2'!AD264+'abs CO2'!AD264+'CH4'!AD264*PCG!$C$5+N2O!AD264*PCG!$C$6+HFC!AD264+PFC!AD264+'SF6'!AD264</f>
        <v>88.437766942774317</v>
      </c>
      <c r="AE264" s="94">
        <f>+'CO2'!AE264+'abs CO2'!AE264+'CH4'!AE264*PCG!$C$5+N2O!AE264*PCG!$C$6+HFC!AE264+PFC!AE264+'SF6'!AE264</f>
        <v>86.357081130628416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3.0037449551228148</v>
      </c>
      <c r="D265" s="94">
        <f>+'CO2'!D265+'abs CO2'!D265+'CH4'!D265*PCG!$C$5+N2O!D265*PCG!$C$6+HFC!D265+PFC!D265+'SF6'!D265</f>
        <v>2.7942016687883302</v>
      </c>
      <c r="E265" s="94">
        <f>+'CO2'!E265+'abs CO2'!E265+'CH4'!E265*PCG!$C$5+N2O!E265*PCG!$C$6+HFC!E265+PFC!E265+'SF6'!E265</f>
        <v>2.5913892366228612</v>
      </c>
      <c r="F265" s="94">
        <f>+'CO2'!F265+'abs CO2'!F265+'CH4'!F265*PCG!$C$5+N2O!F265*PCG!$C$6+HFC!F265+PFC!F265+'SF6'!F265</f>
        <v>2.3908202452848912</v>
      </c>
      <c r="G265" s="94">
        <f>+'CO2'!G265+'abs CO2'!G265+'CH4'!G265*PCG!$C$5+N2O!G265*PCG!$C$6+HFC!G265+PFC!G265+'SF6'!G265</f>
        <v>2.168342942753505</v>
      </c>
      <c r="H265" s="94">
        <f>+'CO2'!H265+'abs CO2'!H265+'CH4'!H265*PCG!$C$5+N2O!H265*PCG!$C$6+HFC!H265+PFC!H265+'SF6'!H265</f>
        <v>1.9634320049933462</v>
      </c>
      <c r="I265" s="94">
        <f>+'CO2'!I265+'abs CO2'!I265+'CH4'!I265*PCG!$C$5+N2O!I265*PCG!$C$6+HFC!I265+PFC!I265+'SF6'!I265</f>
        <v>1.7593875054928667</v>
      </c>
      <c r="J265" s="94">
        <f>+'CO2'!J265+'abs CO2'!J265+'CH4'!J265*PCG!$C$5+N2O!J265*PCG!$C$6+HFC!J265+PFC!J265+'SF6'!J265</f>
        <v>1.5395631616536518</v>
      </c>
      <c r="K265" s="94">
        <f>+'CO2'!K265+'abs CO2'!K265+'CH4'!K265*PCG!$C$5+N2O!K265*PCG!$C$6+HFC!K265+PFC!K265+'SF6'!K265</f>
        <v>1.4845537871042009</v>
      </c>
      <c r="L265" s="94">
        <f>+'CO2'!L265+'abs CO2'!L265+'CH4'!L265*PCG!$C$5+N2O!L265*PCG!$C$6+HFC!L265+PFC!L265+'SF6'!L265</f>
        <v>1.4339662773663826</v>
      </c>
      <c r="M265" s="94">
        <f>+'CO2'!M265+'abs CO2'!M265+'CH4'!M265*PCG!$C$5+N2O!M265*PCG!$C$6+HFC!M265+PFC!M265+'SF6'!M265</f>
        <v>1.3803886005608945</v>
      </c>
      <c r="N265" s="94">
        <f>+'CO2'!N265+'abs CO2'!N265+'CH4'!N265*PCG!$C$5+N2O!N265*PCG!$C$6+HFC!N265+PFC!N265+'SF6'!N265</f>
        <v>1.330486120449571</v>
      </c>
      <c r="O265" s="94">
        <f>+'CO2'!O265+'abs CO2'!O265+'CH4'!O265*PCG!$C$5+N2O!O265*PCG!$C$6+HFC!O265+PFC!O265+'SF6'!O265</f>
        <v>1.2787772128583348</v>
      </c>
      <c r="P265" s="94">
        <f>+'CO2'!P265+'abs CO2'!P265+'CH4'!P265*PCG!$C$5+N2O!P265*PCG!$C$6+HFC!P265+PFC!P265+'SF6'!P265</f>
        <v>1.2242591528779037</v>
      </c>
      <c r="Q265" s="94">
        <f>+'CO2'!Q265+'abs CO2'!Q265+'CH4'!Q265*PCG!$C$5+N2O!Q265*PCG!$C$6+HFC!Q265+PFC!Q265+'SF6'!Q265</f>
        <v>1.1709907718684247</v>
      </c>
      <c r="R265" s="94">
        <f>+'CO2'!R265+'abs CO2'!R265+'CH4'!R265*PCG!$C$5+N2O!R265*PCG!$C$6+HFC!R265+PFC!R265+'SF6'!R265</f>
        <v>1.1183836306024604</v>
      </c>
      <c r="S265" s="94">
        <f>+'CO2'!S265+'abs CO2'!S265+'CH4'!S265*PCG!$C$5+N2O!S265*PCG!$C$6+HFC!S265+PFC!S265+'SF6'!S265</f>
        <v>1.0664120147617706</v>
      </c>
      <c r="T265" s="94">
        <f>+'CO2'!T265+'abs CO2'!T265+'CH4'!T265*PCG!$C$5+N2O!T265*PCG!$C$6+HFC!T265+PFC!T265+'SF6'!T265</f>
        <v>1.00920059093597</v>
      </c>
      <c r="U265" s="94">
        <f>+'CO2'!U265+'abs CO2'!U265+'CH4'!U265*PCG!$C$5+N2O!U265*PCG!$C$6+HFC!U265+PFC!U265+'SF6'!U265</f>
        <v>0.91059401345091873</v>
      </c>
      <c r="V265" s="94">
        <f>+'CO2'!V265+'abs CO2'!V265+'CH4'!V265*PCG!$C$5+N2O!V265*PCG!$C$6+HFC!V265+PFC!V265+'SF6'!V265</f>
        <v>0.81260436377027068</v>
      </c>
      <c r="W265" s="94">
        <f>+'CO2'!W265+'abs CO2'!W265+'CH4'!W265*PCG!$C$5+N2O!W265*PCG!$C$6+HFC!W265+PFC!W265+'SF6'!W265</f>
        <v>0.71322598241247115</v>
      </c>
      <c r="X265" s="94">
        <f>+'CO2'!X265+'abs CO2'!X265+'CH4'!X265*PCG!$C$5+N2O!X265*PCG!$C$6+HFC!X265+PFC!X265+'SF6'!X265</f>
        <v>0.65713864057110305</v>
      </c>
      <c r="Y265" s="94">
        <f>+'CO2'!Y265+'abs CO2'!Y265+'CH4'!Y265*PCG!$C$5+N2O!Y265*PCG!$C$6+HFC!Y265+PFC!Y265+'SF6'!Y265</f>
        <v>0.65548855147373819</v>
      </c>
      <c r="Z265" s="94">
        <f>+'CO2'!Z265+'abs CO2'!Z265+'CH4'!Z265*PCG!$C$5+N2O!Z265*PCG!$C$6+HFC!Z265+PFC!Z265+'SF6'!Z265</f>
        <v>0.65492400318574628</v>
      </c>
      <c r="AA265" s="94">
        <f>+'CO2'!AA265+'abs CO2'!AA265+'CH4'!AA265*PCG!$C$5+N2O!AA265*PCG!$C$6+HFC!AA265+PFC!AA265+'SF6'!AA265</f>
        <v>0.65585580240516439</v>
      </c>
      <c r="AB265" s="94">
        <f>+'CO2'!AB265+'abs CO2'!AB265+'CH4'!AB265*PCG!$C$5+N2O!AB265*PCG!$C$6+HFC!AB265+PFC!AB265+'SF6'!AB265</f>
        <v>0.65670912111064961</v>
      </c>
      <c r="AC265" s="94">
        <f>+'CO2'!AC265+'abs CO2'!AC265+'CH4'!AC265*PCG!$C$5+N2O!AC265*PCG!$C$6+HFC!AC265+PFC!AC265+'SF6'!AC265</f>
        <v>0.65748395930220094</v>
      </c>
      <c r="AD265" s="94">
        <f>+'CO2'!AD265+'abs CO2'!AD265+'CH4'!AD265*PCG!$C$5+N2O!AD265*PCG!$C$6+HFC!AD265+PFC!AD265+'SF6'!AD265</f>
        <v>0.65818306825233508</v>
      </c>
      <c r="AE265" s="94">
        <f>+'CO2'!AE265+'abs CO2'!AE265+'CH4'!AE265*PCG!$C$5+N2O!AE265*PCG!$C$6+HFC!AE265+PFC!AE265+'SF6'!AE265</f>
        <v>0.65881332614106292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38.896883137972864</v>
      </c>
      <c r="D269" s="33">
        <f t="shared" si="66"/>
        <v>38.375144415216283</v>
      </c>
      <c r="E269" s="33">
        <f t="shared" si="66"/>
        <v>38.583917847885068</v>
      </c>
      <c r="F269" s="33">
        <f t="shared" si="66"/>
        <v>39.189936736872653</v>
      </c>
      <c r="G269" s="33">
        <f t="shared" si="66"/>
        <v>39.536269699881814</v>
      </c>
      <c r="H269" s="33">
        <f t="shared" si="66"/>
        <v>39.233355273569487</v>
      </c>
      <c r="I269" s="33">
        <f t="shared" si="66"/>
        <v>36.365252942522972</v>
      </c>
      <c r="J269" s="33">
        <f t="shared" si="66"/>
        <v>37.280721131366107</v>
      </c>
      <c r="K269" s="33">
        <f t="shared" si="66"/>
        <v>37.205424439792466</v>
      </c>
      <c r="L269" s="33">
        <f t="shared" si="66"/>
        <v>37.274771126756505</v>
      </c>
      <c r="M269" s="33">
        <f t="shared" si="66"/>
        <v>37.053196150157085</v>
      </c>
      <c r="N269" s="33">
        <f t="shared" si="66"/>
        <v>37.102503627285571</v>
      </c>
      <c r="O269" s="33">
        <f t="shared" si="66"/>
        <v>37.169640443734323</v>
      </c>
      <c r="P269" s="33">
        <f t="shared" si="66"/>
        <v>36.93394280377413</v>
      </c>
      <c r="Q269" s="33">
        <f t="shared" si="66"/>
        <v>37.202664962577572</v>
      </c>
      <c r="R269" s="33">
        <f t="shared" si="66"/>
        <v>36.948920335286829</v>
      </c>
      <c r="S269" s="33">
        <f t="shared" si="66"/>
        <v>37.001261303982453</v>
      </c>
      <c r="T269" s="33">
        <f t="shared" si="66"/>
        <v>37.156699032267781</v>
      </c>
      <c r="U269" s="33">
        <f t="shared" si="66"/>
        <v>35.818113645392721</v>
      </c>
      <c r="V269" s="33">
        <f t="shared" si="66"/>
        <v>34.40283926442816</v>
      </c>
      <c r="W269" s="33">
        <f t="shared" si="66"/>
        <v>32.8933930074774</v>
      </c>
      <c r="X269" s="33">
        <f t="shared" si="66"/>
        <v>31.73045484822071</v>
      </c>
      <c r="Y269" s="33">
        <f t="shared" si="66"/>
        <v>31.264154042794875</v>
      </c>
      <c r="Z269" s="33">
        <f t="shared" si="66"/>
        <v>31.123847081490887</v>
      </c>
      <c r="AA269" s="33">
        <f t="shared" si="66"/>
        <v>30.032461695837227</v>
      </c>
      <c r="AB269" s="33">
        <f t="shared" si="66"/>
        <v>28.863038114987866</v>
      </c>
      <c r="AC269" s="33">
        <f t="shared" si="66"/>
        <v>27.922949037507824</v>
      </c>
      <c r="AD269" s="33">
        <f t="shared" si="66"/>
        <v>27.009156097954538</v>
      </c>
      <c r="AE269" s="33">
        <f t="shared" si="66"/>
        <v>26.097926455819163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17.842754177371344</v>
      </c>
      <c r="D270" s="33">
        <f t="shared" si="67"/>
        <v>17.625694334356066</v>
      </c>
      <c r="E270" s="33">
        <f t="shared" si="67"/>
        <v>17.731092143950868</v>
      </c>
      <c r="F270" s="33">
        <f t="shared" si="67"/>
        <v>18.019056434853063</v>
      </c>
      <c r="G270" s="33">
        <f t="shared" si="67"/>
        <v>18.205403990855263</v>
      </c>
      <c r="H270" s="33">
        <f t="shared" si="67"/>
        <v>18.067362580257807</v>
      </c>
      <c r="I270" s="33">
        <f t="shared" si="67"/>
        <v>16.731715112890228</v>
      </c>
      <c r="J270" s="33">
        <f t="shared" si="67"/>
        <v>17.188679906624639</v>
      </c>
      <c r="K270" s="33">
        <f t="shared" si="67"/>
        <v>17.164704986020684</v>
      </c>
      <c r="L270" s="33">
        <f t="shared" si="67"/>
        <v>17.185077728665103</v>
      </c>
      <c r="M270" s="33">
        <f t="shared" si="67"/>
        <v>17.1149042852275</v>
      </c>
      <c r="N270" s="33">
        <f t="shared" si="67"/>
        <v>17.130335784544407</v>
      </c>
      <c r="O270" s="33">
        <f t="shared" si="67"/>
        <v>17.149438354397599</v>
      </c>
      <c r="P270" s="33">
        <f t="shared" si="67"/>
        <v>17.074068393405952</v>
      </c>
      <c r="Q270" s="33">
        <f t="shared" si="67"/>
        <v>17.154591451445807</v>
      </c>
      <c r="R270" s="33">
        <f t="shared" si="67"/>
        <v>17.074477776500999</v>
      </c>
      <c r="S270" s="33">
        <f t="shared" si="67"/>
        <v>17.088309395313157</v>
      </c>
      <c r="T270" s="33">
        <f t="shared" si="67"/>
        <v>17.133320363196248</v>
      </c>
      <c r="U270" s="33">
        <f t="shared" si="67"/>
        <v>16.485724326445169</v>
      </c>
      <c r="V270" s="33">
        <f t="shared" si="67"/>
        <v>15.815044274540201</v>
      </c>
      <c r="W270" s="33">
        <f t="shared" si="67"/>
        <v>15.116314915637069</v>
      </c>
      <c r="X270" s="33">
        <f t="shared" si="67"/>
        <v>14.631675034119345</v>
      </c>
      <c r="Y270" s="33">
        <f t="shared" si="67"/>
        <v>14.459797512876385</v>
      </c>
      <c r="Z270" s="33">
        <f t="shared" si="67"/>
        <v>14.385580534210554</v>
      </c>
      <c r="AA270" s="33">
        <f t="shared" si="67"/>
        <v>13.852354853922417</v>
      </c>
      <c r="AB270" s="33">
        <f t="shared" si="67"/>
        <v>13.295991044978656</v>
      </c>
      <c r="AC270" s="33">
        <f t="shared" si="67"/>
        <v>12.84098155121011</v>
      </c>
      <c r="AD270" s="33">
        <f t="shared" si="67"/>
        <v>12.398354728973834</v>
      </c>
      <c r="AE270" s="33">
        <f t="shared" si="67"/>
        <v>11.956941454458375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0.27127812991654976</v>
      </c>
      <c r="D271" s="94">
        <f>+'CO2'!D271+'abs CO2'!D271+'CH4'!D271*PCG!$C$5+N2O!D271*PCG!$C$6+HFC!D271+PFC!D271+'SF6'!D271</f>
        <v>0.2594209593175732</v>
      </c>
      <c r="E271" s="94">
        <f>+'CO2'!E271+'abs CO2'!E271+'CH4'!E271*PCG!$C$5+N2O!E271*PCG!$C$6+HFC!E271+PFC!E271+'SF6'!E271</f>
        <v>0.2864750788882976</v>
      </c>
      <c r="F271" s="94">
        <f>+'CO2'!F271+'abs CO2'!F271+'CH4'!F271*PCG!$C$5+N2O!F271*PCG!$C$6+HFC!F271+PFC!F271+'SF6'!F271</f>
        <v>0.3213397845518251</v>
      </c>
      <c r="G271" s="94">
        <f>+'CO2'!G271+'abs CO2'!G271+'CH4'!G271*PCG!$C$5+N2O!G271*PCG!$C$6+HFC!G271+PFC!G271+'SF6'!G271</f>
        <v>0.32169693972875107</v>
      </c>
      <c r="H271" s="94">
        <f>+'CO2'!H271+'abs CO2'!H271+'CH4'!H271*PCG!$C$5+N2O!H271*PCG!$C$6+HFC!H271+PFC!H271+'SF6'!H271</f>
        <v>0.35416674613168819</v>
      </c>
      <c r="I271" s="94">
        <f>+'CO2'!I271+'abs CO2'!I271+'CH4'!I271*PCG!$C$5+N2O!I271*PCG!$C$6+HFC!I271+PFC!I271+'SF6'!I271</f>
        <v>0.36844101235142018</v>
      </c>
      <c r="J271" s="94">
        <f>+'CO2'!J271+'abs CO2'!J271+'CH4'!J271*PCG!$C$5+N2O!J271*PCG!$C$6+HFC!J271+PFC!J271+'SF6'!J271</f>
        <v>0.3629996608148352</v>
      </c>
      <c r="K271" s="94">
        <f>+'CO2'!K271+'abs CO2'!K271+'CH4'!K271*PCG!$C$5+N2O!K271*PCG!$C$6+HFC!K271+PFC!K271+'SF6'!K271</f>
        <v>0.35235710435560968</v>
      </c>
      <c r="L271" s="94">
        <f>+'CO2'!L271+'abs CO2'!L271+'CH4'!L271*PCG!$C$5+N2O!L271*PCG!$C$6+HFC!L271+PFC!L271+'SF6'!L271</f>
        <v>0.38563425860953648</v>
      </c>
      <c r="M271" s="94">
        <f>+'CO2'!M271+'abs CO2'!M271+'CH4'!M271*PCG!$C$5+N2O!M271*PCG!$C$6+HFC!M271+PFC!M271+'SF6'!M271</f>
        <v>0.3319440968199544</v>
      </c>
      <c r="N271" s="94">
        <f>+'CO2'!N271+'abs CO2'!N271+'CH4'!N271*PCG!$C$5+N2O!N271*PCG!$C$6+HFC!N271+PFC!N271+'SF6'!N271</f>
        <v>0.35660507380227219</v>
      </c>
      <c r="O271" s="94">
        <f>+'CO2'!O271+'abs CO2'!O271+'CH4'!O271*PCG!$C$5+N2O!O271*PCG!$C$6+HFC!O271+PFC!O271+'SF6'!O271</f>
        <v>0.39054139355226924</v>
      </c>
      <c r="P271" s="94">
        <f>+'CO2'!P271+'abs CO2'!P271+'CH4'!P271*PCG!$C$5+N2O!P271*PCG!$C$6+HFC!P271+PFC!P271+'SF6'!P271</f>
        <v>0.33430147412352151</v>
      </c>
      <c r="Q271" s="94">
        <f>+'CO2'!Q271+'abs CO2'!Q271+'CH4'!Q271*PCG!$C$5+N2O!Q271*PCG!$C$6+HFC!Q271+PFC!Q271+'SF6'!Q271</f>
        <v>0.43172018185319117</v>
      </c>
      <c r="R271" s="94">
        <f>+'CO2'!R271+'abs CO2'!R271+'CH4'!R271*PCG!$C$5+N2O!R271*PCG!$C$6+HFC!R271+PFC!R271+'SF6'!R271</f>
        <v>0.3680166607436911</v>
      </c>
      <c r="S271" s="94">
        <f>+'CO2'!S271+'abs CO2'!S271+'CH4'!S271*PCG!$C$5+N2O!S271*PCG!$C$6+HFC!S271+PFC!S271+'SF6'!S271</f>
        <v>0.39880989832942443</v>
      </c>
      <c r="T271" s="94">
        <f>+'CO2'!T271+'abs CO2'!T271+'CH4'!T271*PCG!$C$5+N2O!T271*PCG!$C$6+HFC!T271+PFC!T271+'SF6'!T271</f>
        <v>0.46339833556902849</v>
      </c>
      <c r="U271" s="94">
        <f>+'CO2'!U271+'abs CO2'!U271+'CH4'!U271*PCG!$C$5+N2O!U271*PCG!$C$6+HFC!U271+PFC!U271+'SF6'!U271</f>
        <v>0.51650293215136411</v>
      </c>
      <c r="V271" s="94">
        <f>+'CO2'!V271+'abs CO2'!V271+'CH4'!V271*PCG!$C$5+N2O!V271*PCG!$C$6+HFC!V271+PFC!V271+'SF6'!V271</f>
        <v>0.54491928816171431</v>
      </c>
      <c r="W271" s="94">
        <f>+'CO2'!W271+'abs CO2'!W271+'CH4'!W271*PCG!$C$5+N2O!W271*PCG!$C$6+HFC!W271+PFC!W271+'SF6'!W271</f>
        <v>0.54288708062739888</v>
      </c>
      <c r="X271" s="94">
        <f>+'CO2'!X271+'abs CO2'!X271+'CH4'!X271*PCG!$C$5+N2O!X271*PCG!$C$6+HFC!X271+PFC!X271+'SF6'!X271</f>
        <v>0.43581262807875631</v>
      </c>
      <c r="Y271" s="94">
        <f>+'CO2'!Y271+'abs CO2'!Y271+'CH4'!Y271*PCG!$C$5+N2O!Y271*PCG!$C$6+HFC!Y271+PFC!Y271+'SF6'!Y271</f>
        <v>0.34631058120085895</v>
      </c>
      <c r="Z271" s="94">
        <f>+'CO2'!Z271+'abs CO2'!Z271+'CH4'!Z271*PCG!$C$5+N2O!Z271*PCG!$C$6+HFC!Z271+PFC!Z271+'SF6'!Z271</f>
        <v>0.36189381829037354</v>
      </c>
      <c r="AA271" s="94">
        <f>+'CO2'!AA271+'abs CO2'!AA271+'CH4'!AA271*PCG!$C$5+N2O!AA271*PCG!$C$6+HFC!AA271+PFC!AA271+'SF6'!AA271</f>
        <v>0.39879117840971706</v>
      </c>
      <c r="AB271" s="94">
        <f>+'CO2'!AB271+'abs CO2'!AB271+'CH4'!AB271*PCG!$C$5+N2O!AB271*PCG!$C$6+HFC!AB271+PFC!AB271+'SF6'!AB271</f>
        <v>0.41004230414073439</v>
      </c>
      <c r="AC271" s="94">
        <f>+'CO2'!AC271+'abs CO2'!AC271+'CH4'!AC271*PCG!$C$5+N2O!AC271*PCG!$C$6+HFC!AC271+PFC!AC271+'SF6'!AC271</f>
        <v>0.43371497808297432</v>
      </c>
      <c r="AD271" s="94">
        <f>+'CO2'!AD271+'abs CO2'!AD271+'CH4'!AD271*PCG!$C$5+N2O!AD271*PCG!$C$6+HFC!AD271+PFC!AD271+'SF6'!AD271</f>
        <v>0.45738765202521431</v>
      </c>
      <c r="AE271" s="94">
        <f>+'CO2'!AE271+'abs CO2'!AE271+'CH4'!AE271*PCG!$C$5+N2O!AE271*PCG!$C$6+HFC!AE271+PFC!AE271+'SF6'!AE271</f>
        <v>0.48106032596745418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0.28555340730210577</v>
      </c>
      <c r="D272" s="33">
        <f t="shared" si="68"/>
        <v>0.28889824658081376</v>
      </c>
      <c r="E272" s="33">
        <f t="shared" si="68"/>
        <v>0.30170179465961433</v>
      </c>
      <c r="F272" s="33">
        <f t="shared" si="68"/>
        <v>0.31267796148530186</v>
      </c>
      <c r="G272" s="33">
        <f t="shared" si="68"/>
        <v>0.32389857745300216</v>
      </c>
      <c r="H272" s="33">
        <f t="shared" si="68"/>
        <v>0.33553310891345783</v>
      </c>
      <c r="I272" s="33">
        <f t="shared" si="68"/>
        <v>0.34557213849870494</v>
      </c>
      <c r="J272" s="33">
        <f t="shared" si="68"/>
        <v>0.37506816897243822</v>
      </c>
      <c r="K272" s="33">
        <f t="shared" si="68"/>
        <v>0.36013505756297359</v>
      </c>
      <c r="L272" s="33">
        <f t="shared" si="68"/>
        <v>0.34602183812168918</v>
      </c>
      <c r="M272" s="33">
        <f t="shared" si="68"/>
        <v>0.32836604919508594</v>
      </c>
      <c r="N272" s="33">
        <f t="shared" si="68"/>
        <v>0.33125286063844089</v>
      </c>
      <c r="O272" s="33">
        <f t="shared" si="68"/>
        <v>0.3143344707069724</v>
      </c>
      <c r="P272" s="33">
        <f t="shared" si="68"/>
        <v>0.29372451577439701</v>
      </c>
      <c r="Q272" s="33">
        <f t="shared" si="68"/>
        <v>0.27546560315476742</v>
      </c>
      <c r="R272" s="33">
        <f t="shared" si="68"/>
        <v>0.2580494918596053</v>
      </c>
      <c r="S272" s="33">
        <f t="shared" si="68"/>
        <v>0.24108795158436719</v>
      </c>
      <c r="T272" s="33">
        <f t="shared" si="68"/>
        <v>0.22154280130560658</v>
      </c>
      <c r="U272" s="33">
        <f t="shared" si="68"/>
        <v>0.21228195194754401</v>
      </c>
      <c r="V272" s="33">
        <f t="shared" si="68"/>
        <v>0.20295553016188358</v>
      </c>
      <c r="W272" s="33">
        <f t="shared" si="68"/>
        <v>0.19433754242241758</v>
      </c>
      <c r="X272" s="33">
        <f t="shared" si="68"/>
        <v>0.18644635282627031</v>
      </c>
      <c r="Y272" s="33">
        <f t="shared" si="68"/>
        <v>0.19193598090871347</v>
      </c>
      <c r="Z272" s="33">
        <f t="shared" si="68"/>
        <v>0.19222989859726838</v>
      </c>
      <c r="AA272" s="33">
        <f t="shared" si="68"/>
        <v>0.18809672231402016</v>
      </c>
      <c r="AB272" s="33">
        <f t="shared" si="68"/>
        <v>0.18659047405372881</v>
      </c>
      <c r="AC272" s="33">
        <f t="shared" si="68"/>
        <v>0.1874617002404512</v>
      </c>
      <c r="AD272" s="33">
        <f t="shared" si="68"/>
        <v>0.18724131630003688</v>
      </c>
      <c r="AE272" s="33">
        <f t="shared" si="68"/>
        <v>0.18821522258322151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0.28555340730210577</v>
      </c>
      <c r="D273" s="94">
        <f>+'CO2'!D273+'abs CO2'!D273+'CH4'!D273*PCG!$C$5+N2O!D273*PCG!$C$6+HFC!D273+PFC!D273+'SF6'!D273</f>
        <v>0.28889824658081376</v>
      </c>
      <c r="E273" s="94">
        <f>+'CO2'!E273+'abs CO2'!E273+'CH4'!E273*PCG!$C$5+N2O!E273*PCG!$C$6+HFC!E273+PFC!E273+'SF6'!E273</f>
        <v>0.30170179465961433</v>
      </c>
      <c r="F273" s="94">
        <f>+'CO2'!F273+'abs CO2'!F273+'CH4'!F273*PCG!$C$5+N2O!F273*PCG!$C$6+HFC!F273+PFC!F273+'SF6'!F273</f>
        <v>0.31267796148530186</v>
      </c>
      <c r="G273" s="94">
        <f>+'CO2'!G273+'abs CO2'!G273+'CH4'!G273*PCG!$C$5+N2O!G273*PCG!$C$6+HFC!G273+PFC!G273+'SF6'!G273</f>
        <v>0.32389857745300216</v>
      </c>
      <c r="H273" s="94">
        <f>+'CO2'!H273+'abs CO2'!H273+'CH4'!H273*PCG!$C$5+N2O!H273*PCG!$C$6+HFC!H273+PFC!H273+'SF6'!H273</f>
        <v>0.33553310891345783</v>
      </c>
      <c r="I273" s="94">
        <f>+'CO2'!I273+'abs CO2'!I273+'CH4'!I273*PCG!$C$5+N2O!I273*PCG!$C$6+HFC!I273+PFC!I273+'SF6'!I273</f>
        <v>0.34557213849870494</v>
      </c>
      <c r="J273" s="94">
        <f>+'CO2'!J273+'abs CO2'!J273+'CH4'!J273*PCG!$C$5+N2O!J273*PCG!$C$6+HFC!J273+PFC!J273+'SF6'!J273</f>
        <v>0.37506816897243822</v>
      </c>
      <c r="K273" s="94">
        <f>+'CO2'!K273+'abs CO2'!K273+'CH4'!K273*PCG!$C$5+N2O!K273*PCG!$C$6+HFC!K273+PFC!K273+'SF6'!K273</f>
        <v>0.36013505756297359</v>
      </c>
      <c r="L273" s="94">
        <f>+'CO2'!L273+'abs CO2'!L273+'CH4'!L273*PCG!$C$5+N2O!L273*PCG!$C$6+HFC!L273+PFC!L273+'SF6'!L273</f>
        <v>0.34602183812168918</v>
      </c>
      <c r="M273" s="94">
        <f>+'CO2'!M273+'abs CO2'!M273+'CH4'!M273*PCG!$C$5+N2O!M273*PCG!$C$6+HFC!M273+PFC!M273+'SF6'!M273</f>
        <v>0.32836604919508594</v>
      </c>
      <c r="N273" s="94">
        <f>+'CO2'!N273+'abs CO2'!N273+'CH4'!N273*PCG!$C$5+N2O!N273*PCG!$C$6+HFC!N273+PFC!N273+'SF6'!N273</f>
        <v>0.33125286063844089</v>
      </c>
      <c r="O273" s="94">
        <f>+'CO2'!O273+'abs CO2'!O273+'CH4'!O273*PCG!$C$5+N2O!O273*PCG!$C$6+HFC!O273+PFC!O273+'SF6'!O273</f>
        <v>0.3143344707069724</v>
      </c>
      <c r="P273" s="94">
        <f>+'CO2'!P273+'abs CO2'!P273+'CH4'!P273*PCG!$C$5+N2O!P273*PCG!$C$6+HFC!P273+PFC!P273+'SF6'!P273</f>
        <v>0.29372451577439701</v>
      </c>
      <c r="Q273" s="94">
        <f>+'CO2'!Q273+'abs CO2'!Q273+'CH4'!Q273*PCG!$C$5+N2O!Q273*PCG!$C$6+HFC!Q273+PFC!Q273+'SF6'!Q273</f>
        <v>0.27546560315476742</v>
      </c>
      <c r="R273" s="94">
        <f>+'CO2'!R273+'abs CO2'!R273+'CH4'!R273*PCG!$C$5+N2O!R273*PCG!$C$6+HFC!R273+PFC!R273+'SF6'!R273</f>
        <v>0.2580494918596053</v>
      </c>
      <c r="S273" s="94">
        <f>+'CO2'!S273+'abs CO2'!S273+'CH4'!S273*PCG!$C$5+N2O!S273*PCG!$C$6+HFC!S273+PFC!S273+'SF6'!S273</f>
        <v>0.24108795158436719</v>
      </c>
      <c r="T273" s="94">
        <f>+'CO2'!T273+'abs CO2'!T273+'CH4'!T273*PCG!$C$5+N2O!T273*PCG!$C$6+HFC!T273+PFC!T273+'SF6'!T273</f>
        <v>0.22154280130560658</v>
      </c>
      <c r="U273" s="94">
        <f>+'CO2'!U273+'abs CO2'!U273+'CH4'!U273*PCG!$C$5+N2O!U273*PCG!$C$6+HFC!U273+PFC!U273+'SF6'!U273</f>
        <v>0.21228195194754401</v>
      </c>
      <c r="V273" s="94">
        <f>+'CO2'!V273+'abs CO2'!V273+'CH4'!V273*PCG!$C$5+N2O!V273*PCG!$C$6+HFC!V273+PFC!V273+'SF6'!V273</f>
        <v>0.20295553016188358</v>
      </c>
      <c r="W273" s="94">
        <f>+'CO2'!W273+'abs CO2'!W273+'CH4'!W273*PCG!$C$5+N2O!W273*PCG!$C$6+HFC!W273+PFC!W273+'SF6'!W273</f>
        <v>0.19433754242241758</v>
      </c>
      <c r="X273" s="94">
        <f>+'CO2'!X273+'abs CO2'!X273+'CH4'!X273*PCG!$C$5+N2O!X273*PCG!$C$6+HFC!X273+PFC!X273+'SF6'!X273</f>
        <v>0.18644635282627031</v>
      </c>
      <c r="Y273" s="94">
        <f>+'CO2'!Y273+'abs CO2'!Y273+'CH4'!Y273*PCG!$C$5+N2O!Y273*PCG!$C$6+HFC!Y273+PFC!Y273+'SF6'!Y273</f>
        <v>0.19193598090871347</v>
      </c>
      <c r="Z273" s="94">
        <f>+'CO2'!Z273+'abs CO2'!Z273+'CH4'!Z273*PCG!$C$5+N2O!Z273*PCG!$C$6+HFC!Z273+PFC!Z273+'SF6'!Z273</f>
        <v>0.19222989859726838</v>
      </c>
      <c r="AA273" s="94">
        <f>+'CO2'!AA273+'abs CO2'!AA273+'CH4'!AA273*PCG!$C$5+N2O!AA273*PCG!$C$6+HFC!AA273+PFC!AA273+'SF6'!AA273</f>
        <v>0.18809672231402016</v>
      </c>
      <c r="AB273" s="94">
        <f>+'CO2'!AB273+'abs CO2'!AB273+'CH4'!AB273*PCG!$C$5+N2O!AB273*PCG!$C$6+HFC!AB273+PFC!AB273+'SF6'!AB273</f>
        <v>0.18659047405372881</v>
      </c>
      <c r="AC273" s="94">
        <f>+'CO2'!AC273+'abs CO2'!AC273+'CH4'!AC273*PCG!$C$5+N2O!AC273*PCG!$C$6+HFC!AC273+PFC!AC273+'SF6'!AC273</f>
        <v>0.1874617002404512</v>
      </c>
      <c r="AD273" s="94">
        <f>+'CO2'!AD273+'abs CO2'!AD273+'CH4'!AD273*PCG!$C$5+N2O!AD273*PCG!$C$6+HFC!AD273+PFC!AD273+'SF6'!AD273</f>
        <v>0.18724131630003688</v>
      </c>
      <c r="AE273" s="94">
        <f>+'CO2'!AE273+'abs CO2'!AE273+'CH4'!AE273*PCG!$C$5+N2O!AE273*PCG!$C$6+HFC!AE273+PFC!AE273+'SF6'!AE273</f>
        <v>0.18821522258322151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17.285922640152688</v>
      </c>
      <c r="D276" s="94">
        <f>+'CO2'!D276+'abs CO2'!D276+'CH4'!D276*PCG!$C$5+N2O!D276*PCG!$C$6+HFC!D276+PFC!D276+'SF6'!D276</f>
        <v>17.077375128457678</v>
      </c>
      <c r="E276" s="94">
        <f>+'CO2'!E276+'abs CO2'!E276+'CH4'!E276*PCG!$C$5+N2O!E276*PCG!$C$6+HFC!E276+PFC!E276+'SF6'!E276</f>
        <v>17.142915270402955</v>
      </c>
      <c r="F276" s="94">
        <f>+'CO2'!F276+'abs CO2'!F276+'CH4'!F276*PCG!$C$5+N2O!F276*PCG!$C$6+HFC!F276+PFC!F276+'SF6'!F276</f>
        <v>17.385038688815936</v>
      </c>
      <c r="G276" s="94">
        <f>+'CO2'!G276+'abs CO2'!G276+'CH4'!G276*PCG!$C$5+N2O!G276*PCG!$C$6+HFC!G276+PFC!G276+'SF6'!G276</f>
        <v>17.55980847367351</v>
      </c>
      <c r="H276" s="94">
        <f>+'CO2'!H276+'abs CO2'!H276+'CH4'!H276*PCG!$C$5+N2O!H276*PCG!$C$6+HFC!H276+PFC!H276+'SF6'!H276</f>
        <v>17.377662725212662</v>
      </c>
      <c r="I276" s="94">
        <f>+'CO2'!I276+'abs CO2'!I276+'CH4'!I276*PCG!$C$5+N2O!I276*PCG!$C$6+HFC!I276+PFC!I276+'SF6'!I276</f>
        <v>16.017701962040103</v>
      </c>
      <c r="J276" s="94">
        <f>+'CO2'!J276+'abs CO2'!J276+'CH4'!J276*PCG!$C$5+N2O!J276*PCG!$C$6+HFC!J276+PFC!J276+'SF6'!J276</f>
        <v>16.450612076837366</v>
      </c>
      <c r="K276" s="94">
        <f>+'CO2'!K276+'abs CO2'!K276+'CH4'!K276*PCG!$C$5+N2O!K276*PCG!$C$6+HFC!K276+PFC!K276+'SF6'!K276</f>
        <v>16.452212824102102</v>
      </c>
      <c r="L276" s="94">
        <f>+'CO2'!L276+'abs CO2'!L276+'CH4'!L276*PCG!$C$5+N2O!L276*PCG!$C$6+HFC!L276+PFC!L276+'SF6'!L276</f>
        <v>16.453421631933878</v>
      </c>
      <c r="M276" s="94">
        <f>+'CO2'!M276+'abs CO2'!M276+'CH4'!M276*PCG!$C$5+N2O!M276*PCG!$C$6+HFC!M276+PFC!M276+'SF6'!M276</f>
        <v>16.45459413921246</v>
      </c>
      <c r="N276" s="94">
        <f>+'CO2'!N276+'abs CO2'!N276+'CH4'!N276*PCG!$C$5+N2O!N276*PCG!$C$6+HFC!N276+PFC!N276+'SF6'!N276</f>
        <v>16.442477850103693</v>
      </c>
      <c r="O276" s="94">
        <f>+'CO2'!O276+'abs CO2'!O276+'CH4'!O276*PCG!$C$5+N2O!O276*PCG!$C$6+HFC!O276+PFC!O276+'SF6'!O276</f>
        <v>16.444562490138356</v>
      </c>
      <c r="P276" s="94">
        <f>+'CO2'!P276+'abs CO2'!P276+'CH4'!P276*PCG!$C$5+N2O!P276*PCG!$C$6+HFC!P276+PFC!P276+'SF6'!P276</f>
        <v>16.446042403508034</v>
      </c>
      <c r="Q276" s="94">
        <f>+'CO2'!Q276+'abs CO2'!Q276+'CH4'!Q276*PCG!$C$5+N2O!Q276*PCG!$C$6+HFC!Q276+PFC!Q276+'SF6'!Q276</f>
        <v>16.447405666437849</v>
      </c>
      <c r="R276" s="94">
        <f>+'CO2'!R276+'abs CO2'!R276+'CH4'!R276*PCG!$C$5+N2O!R276*PCG!$C$6+HFC!R276+PFC!R276+'SF6'!R276</f>
        <v>16.448411623897702</v>
      </c>
      <c r="S276" s="94">
        <f>+'CO2'!S276+'abs CO2'!S276+'CH4'!S276*PCG!$C$5+N2O!S276*PCG!$C$6+HFC!S276+PFC!S276+'SF6'!S276</f>
        <v>16.448411545399367</v>
      </c>
      <c r="T276" s="94">
        <f>+'CO2'!T276+'abs CO2'!T276+'CH4'!T276*PCG!$C$5+N2O!T276*PCG!$C$6+HFC!T276+PFC!T276+'SF6'!T276</f>
        <v>16.448379226321613</v>
      </c>
      <c r="U276" s="94">
        <f>+'CO2'!U276+'abs CO2'!U276+'CH4'!U276*PCG!$C$5+N2O!U276*PCG!$C$6+HFC!U276+PFC!U276+'SF6'!U276</f>
        <v>15.756939442346262</v>
      </c>
      <c r="V276" s="94">
        <f>+'CO2'!V276+'abs CO2'!V276+'CH4'!V276*PCG!$C$5+N2O!V276*PCG!$C$6+HFC!V276+PFC!V276+'SF6'!V276</f>
        <v>15.067169456216602</v>
      </c>
      <c r="W276" s="94">
        <f>+'CO2'!W276+'abs CO2'!W276+'CH4'!W276*PCG!$C$5+N2O!W276*PCG!$C$6+HFC!W276+PFC!W276+'SF6'!W276</f>
        <v>14.379090292587254</v>
      </c>
      <c r="X276" s="94">
        <f>+'CO2'!X276+'abs CO2'!X276+'CH4'!X276*PCG!$C$5+N2O!X276*PCG!$C$6+HFC!X276+PFC!X276+'SF6'!X276</f>
        <v>14.009416053214318</v>
      </c>
      <c r="Y276" s="94">
        <f>+'CO2'!Y276+'abs CO2'!Y276+'CH4'!Y276*PCG!$C$5+N2O!Y276*PCG!$C$6+HFC!Y276+PFC!Y276+'SF6'!Y276</f>
        <v>13.921550950766813</v>
      </c>
      <c r="Z276" s="94">
        <f>+'CO2'!Z276+'abs CO2'!Z276+'CH4'!Z276*PCG!$C$5+N2O!Z276*PCG!$C$6+HFC!Z276+PFC!Z276+'SF6'!Z276</f>
        <v>13.831456817322913</v>
      </c>
      <c r="AA276" s="94">
        <f>+'CO2'!AA276+'abs CO2'!AA276+'CH4'!AA276*PCG!$C$5+N2O!AA276*PCG!$C$6+HFC!AA276+PFC!AA276+'SF6'!AA276</f>
        <v>13.265466953198681</v>
      </c>
      <c r="AB276" s="94">
        <f>+'CO2'!AB276+'abs CO2'!AB276+'CH4'!AB276*PCG!$C$5+N2O!AB276*PCG!$C$6+HFC!AB276+PFC!AB276+'SF6'!AB276</f>
        <v>12.699358266784193</v>
      </c>
      <c r="AC276" s="94">
        <f>+'CO2'!AC276+'abs CO2'!AC276+'CH4'!AC276*PCG!$C$5+N2O!AC276*PCG!$C$6+HFC!AC276+PFC!AC276+'SF6'!AC276</f>
        <v>12.219804872886684</v>
      </c>
      <c r="AD276" s="94">
        <f>+'CO2'!AD276+'abs CO2'!AD276+'CH4'!AD276*PCG!$C$5+N2O!AD276*PCG!$C$6+HFC!AD276+PFC!AD276+'SF6'!AD276</f>
        <v>11.753725760648582</v>
      </c>
      <c r="AE276" s="94">
        <f>+'CO2'!AE276+'abs CO2'!AE276+'CH4'!AE276*PCG!$C$5+N2O!AE276*PCG!$C$6+HFC!AE276+PFC!AE276+'SF6'!AE276</f>
        <v>11.2876659059077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21.054128960601517</v>
      </c>
      <c r="D277" s="33">
        <f t="shared" si="69"/>
        <v>20.749450080860218</v>
      </c>
      <c r="E277" s="33">
        <f t="shared" si="69"/>
        <v>20.852825703934201</v>
      </c>
      <c r="F277" s="33">
        <f t="shared" si="69"/>
        <v>21.170880302019594</v>
      </c>
      <c r="G277" s="33">
        <f t="shared" si="69"/>
        <v>21.330865709026551</v>
      </c>
      <c r="H277" s="33">
        <f t="shared" si="69"/>
        <v>21.165992693311679</v>
      </c>
      <c r="I277" s="33">
        <f t="shared" si="69"/>
        <v>19.633537829632747</v>
      </c>
      <c r="J277" s="33">
        <f t="shared" si="69"/>
        <v>20.092041224741472</v>
      </c>
      <c r="K277" s="33">
        <f t="shared" si="69"/>
        <v>20.040719453771779</v>
      </c>
      <c r="L277" s="33">
        <f t="shared" si="69"/>
        <v>20.089693398091406</v>
      </c>
      <c r="M277" s="33">
        <f t="shared" si="69"/>
        <v>19.938291864929585</v>
      </c>
      <c r="N277" s="33">
        <f t="shared" si="69"/>
        <v>19.972167842741165</v>
      </c>
      <c r="O277" s="33">
        <f t="shared" si="69"/>
        <v>20.020202089336724</v>
      </c>
      <c r="P277" s="33">
        <f t="shared" si="69"/>
        <v>19.859874410368182</v>
      </c>
      <c r="Q277" s="33">
        <f t="shared" si="69"/>
        <v>20.048073511131765</v>
      </c>
      <c r="R277" s="33">
        <f t="shared" si="69"/>
        <v>19.874442558785827</v>
      </c>
      <c r="S277" s="33">
        <f t="shared" si="69"/>
        <v>19.912951908669296</v>
      </c>
      <c r="T277" s="33">
        <f t="shared" si="69"/>
        <v>20.02337866907153</v>
      </c>
      <c r="U277" s="33">
        <f t="shared" si="69"/>
        <v>19.332389318947552</v>
      </c>
      <c r="V277" s="33">
        <f t="shared" si="69"/>
        <v>18.587794989887957</v>
      </c>
      <c r="W277" s="33">
        <f t="shared" si="69"/>
        <v>17.77707809184033</v>
      </c>
      <c r="X277" s="33">
        <f t="shared" si="69"/>
        <v>17.098779814101363</v>
      </c>
      <c r="Y277" s="33">
        <f t="shared" si="69"/>
        <v>16.80435652991849</v>
      </c>
      <c r="Z277" s="33">
        <f t="shared" si="69"/>
        <v>16.738266547280332</v>
      </c>
      <c r="AA277" s="33">
        <f t="shared" si="69"/>
        <v>16.18010684191481</v>
      </c>
      <c r="AB277" s="33">
        <f t="shared" si="69"/>
        <v>15.567047070009208</v>
      </c>
      <c r="AC277" s="33">
        <f t="shared" si="69"/>
        <v>15.081967486297714</v>
      </c>
      <c r="AD277" s="33">
        <f t="shared" si="69"/>
        <v>14.610801368980702</v>
      </c>
      <c r="AE277" s="33">
        <f t="shared" si="69"/>
        <v>14.140985001360789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0.61037579231223671</v>
      </c>
      <c r="D278" s="94">
        <f>+'CO2'!D278+'abs CO2'!D278+'CH4'!D278*PCG!$C$5+N2O!D278*PCG!$C$6+HFC!D278+PFC!D278+'SF6'!D278</f>
        <v>0.58369715846453962</v>
      </c>
      <c r="E278" s="94">
        <f>+'CO2'!E278+'abs CO2'!E278+'CH4'!E278*PCG!$C$5+N2O!E278*PCG!$C$6+HFC!E278+PFC!E278+'SF6'!E278</f>
        <v>0.64456892749866967</v>
      </c>
      <c r="F278" s="94">
        <f>+'CO2'!F278+'abs CO2'!F278+'CH4'!F278*PCG!$C$5+N2O!F278*PCG!$C$6+HFC!F278+PFC!F278+'SF6'!F278</f>
        <v>0.72301451524160654</v>
      </c>
      <c r="G278" s="94">
        <f>+'CO2'!G278+'abs CO2'!G278+'CH4'!G278*PCG!$C$5+N2O!G278*PCG!$C$6+HFC!G278+PFC!G278+'SF6'!G278</f>
        <v>0.7238181143896899</v>
      </c>
      <c r="H278" s="94">
        <f>+'CO2'!H278+'abs CO2'!H278+'CH4'!H278*PCG!$C$5+N2O!H278*PCG!$C$6+HFC!H278+PFC!H278+'SF6'!H278</f>
        <v>0.79687517879629832</v>
      </c>
      <c r="I278" s="94">
        <f>+'CO2'!I278+'abs CO2'!I278+'CH4'!I278*PCG!$C$5+N2O!I278*PCG!$C$6+HFC!I278+PFC!I278+'SF6'!I278</f>
        <v>0.8289922777906954</v>
      </c>
      <c r="J278" s="94">
        <f>+'CO2'!J278+'abs CO2'!J278+'CH4'!J278*PCG!$C$5+N2O!J278*PCG!$C$6+HFC!J278+PFC!J278+'SF6'!J278</f>
        <v>0.81674923683337908</v>
      </c>
      <c r="K278" s="94">
        <f>+'CO2'!K278+'abs CO2'!K278+'CH4'!K278*PCG!$C$5+N2O!K278*PCG!$C$6+HFC!K278+PFC!K278+'SF6'!K278</f>
        <v>0.79280348480012164</v>
      </c>
      <c r="L278" s="94">
        <f>+'CO2'!L278+'abs CO2'!L278+'CH4'!L278*PCG!$C$5+N2O!L278*PCG!$C$6+HFC!L278+PFC!L278+'SF6'!L278</f>
        <v>0.86767708187145676</v>
      </c>
      <c r="M278" s="94">
        <f>+'CO2'!M278+'abs CO2'!M278+'CH4'!M278*PCG!$C$5+N2O!M278*PCG!$C$6+HFC!M278+PFC!M278+'SF6'!M278</f>
        <v>0.74687421784489727</v>
      </c>
      <c r="N278" s="94">
        <f>+'CO2'!N278+'abs CO2'!N278+'CH4'!N278*PCG!$C$5+N2O!N278*PCG!$C$6+HFC!N278+PFC!N278+'SF6'!N278</f>
        <v>0.80236141605511246</v>
      </c>
      <c r="O278" s="94">
        <f>+'CO2'!O278+'abs CO2'!O278+'CH4'!O278*PCG!$C$5+N2O!O278*PCG!$C$6+HFC!O278+PFC!O278+'SF6'!O278</f>
        <v>0.87871813549260558</v>
      </c>
      <c r="P278" s="94">
        <f>+'CO2'!P278+'abs CO2'!P278+'CH4'!P278*PCG!$C$5+N2O!P278*PCG!$C$6+HFC!P278+PFC!P278+'SF6'!P278</f>
        <v>0.75217831677792313</v>
      </c>
      <c r="Q278" s="94">
        <f>+'CO2'!Q278+'abs CO2'!Q278+'CH4'!Q278*PCG!$C$5+N2O!Q278*PCG!$C$6+HFC!Q278+PFC!Q278+'SF6'!Q278</f>
        <v>0.97137040916968009</v>
      </c>
      <c r="R278" s="94">
        <f>+'CO2'!R278+'abs CO2'!R278+'CH4'!R278*PCG!$C$5+N2O!R278*PCG!$C$6+HFC!R278+PFC!R278+'SF6'!R278</f>
        <v>0.8280374866733049</v>
      </c>
      <c r="S278" s="94">
        <f>+'CO2'!S278+'abs CO2'!S278+'CH4'!S278*PCG!$C$5+N2O!S278*PCG!$C$6+HFC!S278+PFC!S278+'SF6'!S278</f>
        <v>0.89732227124120489</v>
      </c>
      <c r="T278" s="94">
        <f>+'CO2'!T278+'abs CO2'!T278+'CH4'!T278*PCG!$C$5+N2O!T278*PCG!$C$6+HFC!T278+PFC!T278+'SF6'!T278</f>
        <v>1.0426462550303139</v>
      </c>
      <c r="U278" s="94">
        <f>+'CO2'!U278+'abs CO2'!U278+'CH4'!U278*PCG!$C$5+N2O!U278*PCG!$C$6+HFC!U278+PFC!U278+'SF6'!U278</f>
        <v>1.1621315973405688</v>
      </c>
      <c r="V278" s="94">
        <f>+'CO2'!V278+'abs CO2'!V278+'CH4'!V278*PCG!$C$5+N2O!V278*PCG!$C$6+HFC!V278+PFC!V278+'SF6'!V278</f>
        <v>1.2260683983638574</v>
      </c>
      <c r="W278" s="94">
        <f>+'CO2'!W278+'abs CO2'!W278+'CH4'!W278*PCG!$C$5+N2O!W278*PCG!$C$6+HFC!W278+PFC!W278+'SF6'!W278</f>
        <v>1.2214959314116469</v>
      </c>
      <c r="X278" s="94">
        <f>+'CO2'!X278+'abs CO2'!X278+'CH4'!X278*PCG!$C$5+N2O!X278*PCG!$C$6+HFC!X278+PFC!X278+'SF6'!X278</f>
        <v>0.98057841317720151</v>
      </c>
      <c r="Y278" s="94">
        <f>+'CO2'!Y278+'abs CO2'!Y278+'CH4'!Y278*PCG!$C$5+N2O!Y278*PCG!$C$6+HFC!Y278+PFC!Y278+'SF6'!Y278</f>
        <v>0.77919880770193251</v>
      </c>
      <c r="Z278" s="94">
        <f>+'CO2'!Z278+'abs CO2'!Z278+'CH4'!Z278*PCG!$C$5+N2O!Z278*PCG!$C$6+HFC!Z278+PFC!Z278+'SF6'!Z278</f>
        <v>0.81426109115334033</v>
      </c>
      <c r="AA278" s="94">
        <f>+'CO2'!AA278+'abs CO2'!AA278+'CH4'!AA278*PCG!$C$5+N2O!AA278*PCG!$C$6+HFC!AA278+PFC!AA278+'SF6'!AA278</f>
        <v>0.89728015142186346</v>
      </c>
      <c r="AB278" s="94">
        <f>+'CO2'!AB278+'abs CO2'!AB278+'CH4'!AB278*PCG!$C$5+N2O!AB278*PCG!$C$6+HFC!AB278+PFC!AB278+'SF6'!AB278</f>
        <v>0.92259518431665244</v>
      </c>
      <c r="AC278" s="94">
        <f>+'CO2'!AC278+'abs CO2'!AC278+'CH4'!AC278*PCG!$C$5+N2O!AC278*PCG!$C$6+HFC!AC278+PFC!AC278+'SF6'!AC278</f>
        <v>0.975858700686692</v>
      </c>
      <c r="AD278" s="94">
        <f>+'CO2'!AD278+'abs CO2'!AD278+'CH4'!AD278*PCG!$C$5+N2O!AD278*PCG!$C$6+HFC!AD278+PFC!AD278+'SF6'!AD278</f>
        <v>1.0291222170567322</v>
      </c>
      <c r="AE278" s="94">
        <f>+'CO2'!AE278+'abs CO2'!AE278+'CH4'!AE278*PCG!$C$5+N2O!AE278*PCG!$C$6+HFC!AE278+PFC!AE278+'SF6'!AE278</f>
        <v>1.0823857334267721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0.32124758321486901</v>
      </c>
      <c r="D279" s="33">
        <f t="shared" si="70"/>
        <v>0.32501052740341541</v>
      </c>
      <c r="E279" s="33">
        <f t="shared" si="70"/>
        <v>0.33941451899206598</v>
      </c>
      <c r="F279" s="33">
        <f t="shared" si="70"/>
        <v>0.35176270667096449</v>
      </c>
      <c r="G279" s="33">
        <f t="shared" si="70"/>
        <v>0.36438589963462736</v>
      </c>
      <c r="H279" s="33">
        <f t="shared" si="70"/>
        <v>0.37747474752763999</v>
      </c>
      <c r="I279" s="33">
        <f t="shared" si="70"/>
        <v>0.38876865581104308</v>
      </c>
      <c r="J279" s="33">
        <f t="shared" si="70"/>
        <v>0.42195169009399297</v>
      </c>
      <c r="K279" s="33">
        <f t="shared" si="70"/>
        <v>0.40515193975834524</v>
      </c>
      <c r="L279" s="33">
        <f t="shared" si="70"/>
        <v>0.38927456788690029</v>
      </c>
      <c r="M279" s="33">
        <f t="shared" si="70"/>
        <v>0.36941180534447166</v>
      </c>
      <c r="N279" s="33">
        <f t="shared" si="70"/>
        <v>0.37265946821824597</v>
      </c>
      <c r="O279" s="33">
        <f t="shared" si="70"/>
        <v>0.35362627954534398</v>
      </c>
      <c r="P279" s="33">
        <f t="shared" si="70"/>
        <v>0.33044008024619664</v>
      </c>
      <c r="Q279" s="33">
        <f t="shared" si="70"/>
        <v>0.30989880354911337</v>
      </c>
      <c r="R279" s="33">
        <f t="shared" si="70"/>
        <v>0.29030567834205595</v>
      </c>
      <c r="S279" s="33">
        <f t="shared" si="70"/>
        <v>0.27122394553241302</v>
      </c>
      <c r="T279" s="33">
        <f t="shared" si="70"/>
        <v>0.24923565146880733</v>
      </c>
      <c r="U279" s="33">
        <f t="shared" si="70"/>
        <v>0.23881719594098699</v>
      </c>
      <c r="V279" s="33">
        <f t="shared" si="70"/>
        <v>0.22832497143211894</v>
      </c>
      <c r="W279" s="33">
        <f t="shared" si="70"/>
        <v>0.21862973522521978</v>
      </c>
      <c r="X279" s="33">
        <f t="shared" si="70"/>
        <v>0.20975214692955405</v>
      </c>
      <c r="Y279" s="33">
        <f t="shared" si="70"/>
        <v>0.21592797852230261</v>
      </c>
      <c r="Z279" s="33">
        <f t="shared" si="70"/>
        <v>0.21625863592192687</v>
      </c>
      <c r="AA279" s="33">
        <f t="shared" si="70"/>
        <v>0.21160881260327269</v>
      </c>
      <c r="AB279" s="33">
        <f t="shared" si="70"/>
        <v>0.20991428331044487</v>
      </c>
      <c r="AC279" s="33">
        <f t="shared" si="70"/>
        <v>0.21089441277050755</v>
      </c>
      <c r="AD279" s="33">
        <f t="shared" si="70"/>
        <v>0.21064648083754142</v>
      </c>
      <c r="AE279" s="33">
        <f t="shared" si="70"/>
        <v>0.21174212540612414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0.32124758321486901</v>
      </c>
      <c r="D280" s="94">
        <f>+'CO2'!D280+'abs CO2'!D280+'CH4'!D280*PCG!$C$5+N2O!D280*PCG!$C$6+HFC!D280+PFC!D280+'SF6'!D280</f>
        <v>0.32501052740341541</v>
      </c>
      <c r="E280" s="94">
        <f>+'CO2'!E280+'abs CO2'!E280+'CH4'!E280*PCG!$C$5+N2O!E280*PCG!$C$6+HFC!E280+PFC!E280+'SF6'!E280</f>
        <v>0.33941451899206598</v>
      </c>
      <c r="F280" s="94">
        <f>+'CO2'!F280+'abs CO2'!F280+'CH4'!F280*PCG!$C$5+N2O!F280*PCG!$C$6+HFC!F280+PFC!F280+'SF6'!F280</f>
        <v>0.35176270667096449</v>
      </c>
      <c r="G280" s="94">
        <f>+'CO2'!G280+'abs CO2'!G280+'CH4'!G280*PCG!$C$5+N2O!G280*PCG!$C$6+HFC!G280+PFC!G280+'SF6'!G280</f>
        <v>0.36438589963462736</v>
      </c>
      <c r="H280" s="94">
        <f>+'CO2'!H280+'abs CO2'!H280+'CH4'!H280*PCG!$C$5+N2O!H280*PCG!$C$6+HFC!H280+PFC!H280+'SF6'!H280</f>
        <v>0.37747474752763999</v>
      </c>
      <c r="I280" s="94">
        <f>+'CO2'!I280+'abs CO2'!I280+'CH4'!I280*PCG!$C$5+N2O!I280*PCG!$C$6+HFC!I280+PFC!I280+'SF6'!I280</f>
        <v>0.38876865581104308</v>
      </c>
      <c r="J280" s="94">
        <f>+'CO2'!J280+'abs CO2'!J280+'CH4'!J280*PCG!$C$5+N2O!J280*PCG!$C$6+HFC!J280+PFC!J280+'SF6'!J280</f>
        <v>0.42195169009399297</v>
      </c>
      <c r="K280" s="94">
        <f>+'CO2'!K280+'abs CO2'!K280+'CH4'!K280*PCG!$C$5+N2O!K280*PCG!$C$6+HFC!K280+PFC!K280+'SF6'!K280</f>
        <v>0.40515193975834524</v>
      </c>
      <c r="L280" s="94">
        <f>+'CO2'!L280+'abs CO2'!L280+'CH4'!L280*PCG!$C$5+N2O!L280*PCG!$C$6+HFC!L280+PFC!L280+'SF6'!L280</f>
        <v>0.38927456788690029</v>
      </c>
      <c r="M280" s="94">
        <f>+'CO2'!M280+'abs CO2'!M280+'CH4'!M280*PCG!$C$5+N2O!M280*PCG!$C$6+HFC!M280+PFC!M280+'SF6'!M280</f>
        <v>0.36941180534447166</v>
      </c>
      <c r="N280" s="94">
        <f>+'CO2'!N280+'abs CO2'!N280+'CH4'!N280*PCG!$C$5+N2O!N280*PCG!$C$6+HFC!N280+PFC!N280+'SF6'!N280</f>
        <v>0.37265946821824597</v>
      </c>
      <c r="O280" s="94">
        <f>+'CO2'!O280+'abs CO2'!O280+'CH4'!O280*PCG!$C$5+N2O!O280*PCG!$C$6+HFC!O280+PFC!O280+'SF6'!O280</f>
        <v>0.35362627954534398</v>
      </c>
      <c r="P280" s="94">
        <f>+'CO2'!P280+'abs CO2'!P280+'CH4'!P280*PCG!$C$5+N2O!P280*PCG!$C$6+HFC!P280+PFC!P280+'SF6'!P280</f>
        <v>0.33044008024619664</v>
      </c>
      <c r="Q280" s="94">
        <f>+'CO2'!Q280+'abs CO2'!Q280+'CH4'!Q280*PCG!$C$5+N2O!Q280*PCG!$C$6+HFC!Q280+PFC!Q280+'SF6'!Q280</f>
        <v>0.30989880354911337</v>
      </c>
      <c r="R280" s="94">
        <f>+'CO2'!R280+'abs CO2'!R280+'CH4'!R280*PCG!$C$5+N2O!R280*PCG!$C$6+HFC!R280+PFC!R280+'SF6'!R280</f>
        <v>0.29030567834205595</v>
      </c>
      <c r="S280" s="94">
        <f>+'CO2'!S280+'abs CO2'!S280+'CH4'!S280*PCG!$C$5+N2O!S280*PCG!$C$6+HFC!S280+PFC!S280+'SF6'!S280</f>
        <v>0.27122394553241302</v>
      </c>
      <c r="T280" s="94">
        <f>+'CO2'!T280+'abs CO2'!T280+'CH4'!T280*PCG!$C$5+N2O!T280*PCG!$C$6+HFC!T280+PFC!T280+'SF6'!T280</f>
        <v>0.24923565146880733</v>
      </c>
      <c r="U280" s="94">
        <f>+'CO2'!U280+'abs CO2'!U280+'CH4'!U280*PCG!$C$5+N2O!U280*PCG!$C$6+HFC!U280+PFC!U280+'SF6'!U280</f>
        <v>0.23881719594098699</v>
      </c>
      <c r="V280" s="94">
        <f>+'CO2'!V280+'abs CO2'!V280+'CH4'!V280*PCG!$C$5+N2O!V280*PCG!$C$6+HFC!V280+PFC!V280+'SF6'!V280</f>
        <v>0.22832497143211894</v>
      </c>
      <c r="W280" s="94">
        <f>+'CO2'!W280+'abs CO2'!W280+'CH4'!W280*PCG!$C$5+N2O!W280*PCG!$C$6+HFC!W280+PFC!W280+'SF6'!W280</f>
        <v>0.21862973522521978</v>
      </c>
      <c r="X280" s="94">
        <f>+'CO2'!X280+'abs CO2'!X280+'CH4'!X280*PCG!$C$5+N2O!X280*PCG!$C$6+HFC!X280+PFC!X280+'SF6'!X280</f>
        <v>0.20975214692955405</v>
      </c>
      <c r="Y280" s="94">
        <f>+'CO2'!Y280+'abs CO2'!Y280+'CH4'!Y280*PCG!$C$5+N2O!Y280*PCG!$C$6+HFC!Y280+PFC!Y280+'SF6'!Y280</f>
        <v>0.21592797852230261</v>
      </c>
      <c r="Z280" s="94">
        <f>+'CO2'!Z280+'abs CO2'!Z280+'CH4'!Z280*PCG!$C$5+N2O!Z280*PCG!$C$6+HFC!Z280+PFC!Z280+'SF6'!Z280</f>
        <v>0.21625863592192687</v>
      </c>
      <c r="AA280" s="94">
        <f>+'CO2'!AA280+'abs CO2'!AA280+'CH4'!AA280*PCG!$C$5+N2O!AA280*PCG!$C$6+HFC!AA280+PFC!AA280+'SF6'!AA280</f>
        <v>0.21160881260327269</v>
      </c>
      <c r="AB280" s="94">
        <f>+'CO2'!AB280+'abs CO2'!AB280+'CH4'!AB280*PCG!$C$5+N2O!AB280*PCG!$C$6+HFC!AB280+PFC!AB280+'SF6'!AB280</f>
        <v>0.20991428331044487</v>
      </c>
      <c r="AC280" s="94">
        <f>+'CO2'!AC280+'abs CO2'!AC280+'CH4'!AC280*PCG!$C$5+N2O!AC280*PCG!$C$6+HFC!AC280+PFC!AC280+'SF6'!AC280</f>
        <v>0.21089441277050755</v>
      </c>
      <c r="AD280" s="94">
        <f>+'CO2'!AD280+'abs CO2'!AD280+'CH4'!AD280*PCG!$C$5+N2O!AD280*PCG!$C$6+HFC!AD280+PFC!AD280+'SF6'!AD280</f>
        <v>0.21064648083754142</v>
      </c>
      <c r="AE280" s="94">
        <f>+'CO2'!AE280+'abs CO2'!AE280+'CH4'!AE280*PCG!$C$5+N2O!AE280*PCG!$C$6+HFC!AE280+PFC!AE280+'SF6'!AE280</f>
        <v>0.21174212540612414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19.446662970171776</v>
      </c>
      <c r="D283" s="94">
        <f>+'CO2'!D283+'abs CO2'!D283+'CH4'!D283*PCG!$C$5+N2O!D283*PCG!$C$6+HFC!D283+PFC!D283+'SF6'!D283</f>
        <v>19.212047019514888</v>
      </c>
      <c r="E283" s="94">
        <f>+'CO2'!E283+'abs CO2'!E283+'CH4'!E283*PCG!$C$5+N2O!E283*PCG!$C$6+HFC!E283+PFC!E283+'SF6'!E283</f>
        <v>19.285779679203323</v>
      </c>
      <c r="F283" s="94">
        <f>+'CO2'!F283+'abs CO2'!F283+'CH4'!F283*PCG!$C$5+N2O!F283*PCG!$C$6+HFC!F283+PFC!F283+'SF6'!F283</f>
        <v>19.558168524917924</v>
      </c>
      <c r="G283" s="94">
        <f>+'CO2'!G283+'abs CO2'!G283+'CH4'!G283*PCG!$C$5+N2O!G283*PCG!$C$6+HFC!G283+PFC!G283+'SF6'!G283</f>
        <v>19.754784532882695</v>
      </c>
      <c r="H283" s="94">
        <f>+'CO2'!H283+'abs CO2'!H283+'CH4'!H283*PCG!$C$5+N2O!H283*PCG!$C$6+HFC!H283+PFC!H283+'SF6'!H283</f>
        <v>19.549870565864239</v>
      </c>
      <c r="I283" s="94">
        <f>+'CO2'!I283+'abs CO2'!I283+'CH4'!I283*PCG!$C$5+N2O!I283*PCG!$C$6+HFC!I283+PFC!I283+'SF6'!I283</f>
        <v>18.019914707295115</v>
      </c>
      <c r="J283" s="94">
        <f>+'CO2'!J283+'abs CO2'!J283+'CH4'!J283*PCG!$C$5+N2O!J283*PCG!$C$6+HFC!J283+PFC!J283+'SF6'!J283</f>
        <v>18.506938586442029</v>
      </c>
      <c r="K283" s="94">
        <f>+'CO2'!K283+'abs CO2'!K283+'CH4'!K283*PCG!$C$5+N2O!K283*PCG!$C$6+HFC!K283+PFC!K283+'SF6'!K283</f>
        <v>18.508739427114865</v>
      </c>
      <c r="L283" s="94">
        <f>+'CO2'!L283+'abs CO2'!L283+'CH4'!L283*PCG!$C$5+N2O!L283*PCG!$C$6+HFC!L283+PFC!L283+'SF6'!L283</f>
        <v>18.510099335925613</v>
      </c>
      <c r="M283" s="94">
        <f>+'CO2'!M283+'abs CO2'!M283+'CH4'!M283*PCG!$C$5+N2O!M283*PCG!$C$6+HFC!M283+PFC!M283+'SF6'!M283</f>
        <v>18.511418406614016</v>
      </c>
      <c r="N283" s="94">
        <f>+'CO2'!N283+'abs CO2'!N283+'CH4'!N283*PCG!$C$5+N2O!N283*PCG!$C$6+HFC!N283+PFC!N283+'SF6'!N283</f>
        <v>18.497787581366651</v>
      </c>
      <c r="O283" s="94">
        <f>+'CO2'!O283+'abs CO2'!O283+'CH4'!O283*PCG!$C$5+N2O!O283*PCG!$C$6+HFC!O283+PFC!O283+'SF6'!O283</f>
        <v>18.500132801405648</v>
      </c>
      <c r="P283" s="94">
        <f>+'CO2'!P283+'abs CO2'!P283+'CH4'!P283*PCG!$C$5+N2O!P283*PCG!$C$6+HFC!P283+PFC!P283+'SF6'!P283</f>
        <v>18.501797703946533</v>
      </c>
      <c r="Q283" s="94">
        <f>+'CO2'!Q283+'abs CO2'!Q283+'CH4'!Q283*PCG!$C$5+N2O!Q283*PCG!$C$6+HFC!Q283+PFC!Q283+'SF6'!Q283</f>
        <v>18.503331374742576</v>
      </c>
      <c r="R283" s="94">
        <f>+'CO2'!R283+'abs CO2'!R283+'CH4'!R283*PCG!$C$5+N2O!R283*PCG!$C$6+HFC!R283+PFC!R283+'SF6'!R283</f>
        <v>18.504463076884914</v>
      </c>
      <c r="S283" s="94">
        <f>+'CO2'!S283+'abs CO2'!S283+'CH4'!S283*PCG!$C$5+N2O!S283*PCG!$C$6+HFC!S283+PFC!S283+'SF6'!S283</f>
        <v>18.504462988574282</v>
      </c>
      <c r="T283" s="94">
        <f>+'CO2'!T283+'abs CO2'!T283+'CH4'!T283*PCG!$C$5+N2O!T283*PCG!$C$6+HFC!T283+PFC!T283+'SF6'!T283</f>
        <v>18.504426629611814</v>
      </c>
      <c r="U283" s="94">
        <f>+'CO2'!U283+'abs CO2'!U283+'CH4'!U283*PCG!$C$5+N2O!U283*PCG!$C$6+HFC!U283+PFC!U283+'SF6'!U283</f>
        <v>17.726556872639538</v>
      </c>
      <c r="V283" s="94">
        <f>+'CO2'!V283+'abs CO2'!V283+'CH4'!V283*PCG!$C$5+N2O!V283*PCG!$C$6+HFC!V283+PFC!V283+'SF6'!V283</f>
        <v>16.95056563824367</v>
      </c>
      <c r="W283" s="94">
        <f>+'CO2'!W283+'abs CO2'!W283+'CH4'!W283*PCG!$C$5+N2O!W283*PCG!$C$6+HFC!W283+PFC!W283+'SF6'!W283</f>
        <v>16.176476579160656</v>
      </c>
      <c r="X283" s="94">
        <f>+'CO2'!X283+'abs CO2'!X283+'CH4'!X283*PCG!$C$5+N2O!X283*PCG!$C$6+HFC!X283+PFC!X283+'SF6'!X283</f>
        <v>15.760593059866109</v>
      </c>
      <c r="Y283" s="94">
        <f>+'CO2'!Y283+'abs CO2'!Y283+'CH4'!Y283*PCG!$C$5+N2O!Y283*PCG!$C$6+HFC!Y283+PFC!Y283+'SF6'!Y283</f>
        <v>15.661744819612661</v>
      </c>
      <c r="Z283" s="94">
        <f>+'CO2'!Z283+'abs CO2'!Z283+'CH4'!Z283*PCG!$C$5+N2O!Z283*PCG!$C$6+HFC!Z283+PFC!Z283+'SF6'!Z283</f>
        <v>15.560388919488274</v>
      </c>
      <c r="AA283" s="94">
        <f>+'CO2'!AA283+'abs CO2'!AA283+'CH4'!AA283*PCG!$C$5+N2O!AA283*PCG!$C$6+HFC!AA283+PFC!AA283+'SF6'!AA283</f>
        <v>14.923650322348511</v>
      </c>
      <c r="AB283" s="94">
        <f>+'CO2'!AB283+'abs CO2'!AB283+'CH4'!AB283*PCG!$C$5+N2O!AB283*PCG!$C$6+HFC!AB283+PFC!AB283+'SF6'!AB283</f>
        <v>14.286778050132215</v>
      </c>
      <c r="AC283" s="94">
        <f>+'CO2'!AC283+'abs CO2'!AC283+'CH4'!AC283*PCG!$C$5+N2O!AC283*PCG!$C$6+HFC!AC283+PFC!AC283+'SF6'!AC283</f>
        <v>13.747280481997519</v>
      </c>
      <c r="AD283" s="94">
        <f>+'CO2'!AD283+'abs CO2'!AD283+'CH4'!AD283*PCG!$C$5+N2O!AD283*PCG!$C$6+HFC!AD283+PFC!AD283+'SF6'!AD283</f>
        <v>13.222941480729654</v>
      </c>
      <c r="AE283" s="94">
        <f>+'CO2'!AE283+'abs CO2'!AE283+'CH4'!AE283*PCG!$C$5+N2O!AE283*PCG!$C$6+HFC!AE283+PFC!AE283+'SF6'!AE283</f>
        <v>12.698624144146155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0.67584261490263342</v>
      </c>
      <c r="D284" s="94">
        <f>+'CO2'!D284+'abs CO2'!D284+'CH4'!D284*PCG!$C$5+N2O!D284*PCG!$C$6+HFC!D284+PFC!D284+'SF6'!D284</f>
        <v>0.62869537547737431</v>
      </c>
      <c r="E284" s="94">
        <f>+'CO2'!E284+'abs CO2'!E284+'CH4'!E284*PCG!$C$5+N2O!E284*PCG!$C$6+HFC!E284+PFC!E284+'SF6'!E284</f>
        <v>0.58306257824014374</v>
      </c>
      <c r="F284" s="94">
        <f>+'CO2'!F284+'abs CO2'!F284+'CH4'!F284*PCG!$C$5+N2O!F284*PCG!$C$6+HFC!F284+PFC!F284+'SF6'!F284</f>
        <v>0.5379345551891006</v>
      </c>
      <c r="G284" s="94">
        <f>+'CO2'!G284+'abs CO2'!G284+'CH4'!G284*PCG!$C$5+N2O!G284*PCG!$C$6+HFC!G284+PFC!G284+'SF6'!G284</f>
        <v>0.48787716211953863</v>
      </c>
      <c r="H284" s="94">
        <f>+'CO2'!H284+'abs CO2'!H284+'CH4'!H284*PCG!$C$5+N2O!H284*PCG!$C$6+HFC!H284+PFC!H284+'SF6'!H284</f>
        <v>0.44177220112350291</v>
      </c>
      <c r="I284" s="94">
        <f>+'CO2'!I284+'abs CO2'!I284+'CH4'!I284*PCG!$C$5+N2O!I284*PCG!$C$6+HFC!I284+PFC!I284+'SF6'!I284</f>
        <v>0.39586218873589502</v>
      </c>
      <c r="J284" s="94">
        <f>+'CO2'!J284+'abs CO2'!J284+'CH4'!J284*PCG!$C$5+N2O!J284*PCG!$C$6+HFC!J284+PFC!J284+'SF6'!J284</f>
        <v>0.3464017113720716</v>
      </c>
      <c r="K284" s="94">
        <f>+'CO2'!K284+'abs CO2'!K284+'CH4'!K284*PCG!$C$5+N2O!K284*PCG!$C$6+HFC!K284+PFC!K284+'SF6'!K284</f>
        <v>0.3340246020984452</v>
      </c>
      <c r="L284" s="94">
        <f>+'CO2'!L284+'abs CO2'!L284+'CH4'!L284*PCG!$C$5+N2O!L284*PCG!$C$6+HFC!L284+PFC!L284+'SF6'!L284</f>
        <v>0.32264241240743613</v>
      </c>
      <c r="M284" s="94">
        <f>+'CO2'!M284+'abs CO2'!M284+'CH4'!M284*PCG!$C$5+N2O!M284*PCG!$C$6+HFC!M284+PFC!M284+'SF6'!M284</f>
        <v>0.31058743512620113</v>
      </c>
      <c r="N284" s="94">
        <f>+'CO2'!N284+'abs CO2'!N284+'CH4'!N284*PCG!$C$5+N2O!N284*PCG!$C$6+HFC!N284+PFC!N284+'SF6'!N284</f>
        <v>0.29935937710115351</v>
      </c>
      <c r="O284" s="94">
        <f>+'CO2'!O284+'abs CO2'!O284+'CH4'!O284*PCG!$C$5+N2O!O284*PCG!$C$6+HFC!O284+PFC!O284+'SF6'!O284</f>
        <v>0.28772487289312537</v>
      </c>
      <c r="P284" s="94">
        <f>+'CO2'!P284+'abs CO2'!P284+'CH4'!P284*PCG!$C$5+N2O!P284*PCG!$C$6+HFC!P284+PFC!P284+'SF6'!P284</f>
        <v>0.27545830939752824</v>
      </c>
      <c r="Q284" s="94">
        <f>+'CO2'!Q284+'abs CO2'!Q284+'CH4'!Q284*PCG!$C$5+N2O!Q284*PCG!$C$6+HFC!Q284+PFC!Q284+'SF6'!Q284</f>
        <v>0.26347292367039554</v>
      </c>
      <c r="R284" s="94">
        <f>+'CO2'!R284+'abs CO2'!R284+'CH4'!R284*PCG!$C$5+N2O!R284*PCG!$C$6+HFC!R284+PFC!R284+'SF6'!R284</f>
        <v>0.2516363168855536</v>
      </c>
      <c r="S284" s="94">
        <f>+'CO2'!S284+'abs CO2'!S284+'CH4'!S284*PCG!$C$5+N2O!S284*PCG!$C$6+HFC!S284+PFC!S284+'SF6'!S284</f>
        <v>0.23994270332139839</v>
      </c>
      <c r="T284" s="94">
        <f>+'CO2'!T284+'abs CO2'!T284+'CH4'!T284*PCG!$C$5+N2O!T284*PCG!$C$6+HFC!T284+PFC!T284+'SF6'!T284</f>
        <v>0.2270701329605932</v>
      </c>
      <c r="U284" s="94">
        <f>+'CO2'!U284+'abs CO2'!U284+'CH4'!U284*PCG!$C$5+N2O!U284*PCG!$C$6+HFC!U284+PFC!U284+'SF6'!U284</f>
        <v>0.20488365302645667</v>
      </c>
      <c r="V284" s="94">
        <f>+'CO2'!V284+'abs CO2'!V284+'CH4'!V284*PCG!$C$5+N2O!V284*PCG!$C$6+HFC!V284+PFC!V284+'SF6'!V284</f>
        <v>0.1828359818483109</v>
      </c>
      <c r="W284" s="94">
        <f>+'CO2'!W284+'abs CO2'!W284+'CH4'!W284*PCG!$C$5+N2O!W284*PCG!$C$6+HFC!W284+PFC!W284+'SF6'!W284</f>
        <v>0.16047584604280599</v>
      </c>
      <c r="X284" s="94">
        <f>+'CO2'!X284+'abs CO2'!X284+'CH4'!X284*PCG!$C$5+N2O!X284*PCG!$C$6+HFC!X284+PFC!X284+'SF6'!X284</f>
        <v>0.14785619412849821</v>
      </c>
      <c r="Y284" s="94">
        <f>+'CO2'!Y284+'abs CO2'!Y284+'CH4'!Y284*PCG!$C$5+N2O!Y284*PCG!$C$6+HFC!Y284+PFC!Y284+'SF6'!Y284</f>
        <v>0.14748492408159108</v>
      </c>
      <c r="Z284" s="94">
        <f>+'CO2'!Z284+'abs CO2'!Z284+'CH4'!Z284*PCG!$C$5+N2O!Z284*PCG!$C$6+HFC!Z284+PFC!Z284+'SF6'!Z284</f>
        <v>0.14735790071679289</v>
      </c>
      <c r="AA284" s="94">
        <f>+'CO2'!AA284+'abs CO2'!AA284+'CH4'!AA284*PCG!$C$5+N2O!AA284*PCG!$C$6+HFC!AA284+PFC!AA284+'SF6'!AA284</f>
        <v>0.14756755554116197</v>
      </c>
      <c r="AB284" s="94">
        <f>+'CO2'!AB284+'abs CO2'!AB284+'CH4'!AB284*PCG!$C$5+N2O!AB284*PCG!$C$6+HFC!AB284+PFC!AB284+'SF6'!AB284</f>
        <v>0.14775955224989615</v>
      </c>
      <c r="AC284" s="94">
        <f>+'CO2'!AC284+'abs CO2'!AC284+'CH4'!AC284*PCG!$C$5+N2O!AC284*PCG!$C$6+HFC!AC284+PFC!AC284+'SF6'!AC284</f>
        <v>0.14793389084299519</v>
      </c>
      <c r="AD284" s="94">
        <f>+'CO2'!AD284+'abs CO2'!AD284+'CH4'!AD284*PCG!$C$5+N2O!AD284*PCG!$C$6+HFC!AD284+PFC!AD284+'SF6'!AD284</f>
        <v>0.14809119035677534</v>
      </c>
      <c r="AE284" s="94">
        <f>+'CO2'!AE284+'abs CO2'!AE284+'CH4'!AE284*PCG!$C$5+N2O!AE284*PCG!$C$6+HFC!AE284+PFC!AE284+'SF6'!AE284</f>
        <v>0.14823299838173917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5.3038054716947347E-4</v>
      </c>
      <c r="D287" s="33">
        <f t="shared" si="71"/>
        <v>4.7779705149945923E-4</v>
      </c>
      <c r="E287" s="33">
        <f t="shared" si="71"/>
        <v>4.2802997783361976E-4</v>
      </c>
      <c r="F287" s="33">
        <f t="shared" si="71"/>
        <v>3.8172824199745047E-4</v>
      </c>
      <c r="G287" s="33">
        <f t="shared" si="71"/>
        <v>3.3816658512716231E-4</v>
      </c>
      <c r="H287" s="33">
        <f t="shared" si="71"/>
        <v>2.9901501139278957E-4</v>
      </c>
      <c r="I287" s="33">
        <f t="shared" si="71"/>
        <v>2.6311883209723759E-4</v>
      </c>
      <c r="J287" s="33">
        <f t="shared" si="71"/>
        <v>2.2956193078097688E-4</v>
      </c>
      <c r="K287" s="33">
        <f t="shared" si="71"/>
        <v>2.0321117624187395E-4</v>
      </c>
      <c r="L287" s="33">
        <f t="shared" si="71"/>
        <v>1.7838855488241793E-4</v>
      </c>
      <c r="M287" s="33">
        <f t="shared" si="71"/>
        <v>1.550940667026087E-4</v>
      </c>
      <c r="N287" s="33">
        <f t="shared" si="71"/>
        <v>1.3887196595325431E-4</v>
      </c>
      <c r="O287" s="33">
        <f t="shared" si="71"/>
        <v>1.2376797264719997E-4</v>
      </c>
      <c r="P287" s="33">
        <f t="shared" si="71"/>
        <v>1.0978208678444584E-4</v>
      </c>
      <c r="Q287" s="33">
        <f t="shared" si="71"/>
        <v>9.6914308364991813E-5</v>
      </c>
      <c r="R287" s="33">
        <f t="shared" si="71"/>
        <v>8.5164637388837944E-5</v>
      </c>
      <c r="S287" s="33">
        <f t="shared" si="71"/>
        <v>7.4533073855984221E-5</v>
      </c>
      <c r="T287" s="33">
        <f t="shared" si="71"/>
        <v>6.5019617766430603E-5</v>
      </c>
      <c r="U287" s="33">
        <f t="shared" si="71"/>
        <v>5.7005984318755038E-5</v>
      </c>
      <c r="V287" s="33">
        <f t="shared" si="71"/>
        <v>5.2876302841927018E-5</v>
      </c>
      <c r="W287" s="33">
        <f t="shared" si="71"/>
        <v>5.2961393569051477E-5</v>
      </c>
      <c r="X287" s="33">
        <f t="shared" si="71"/>
        <v>5.6775364614305847E-5</v>
      </c>
      <c r="Y287" s="33">
        <f t="shared" si="71"/>
        <v>6.0589335659560211E-5</v>
      </c>
      <c r="Z287" s="33">
        <f t="shared" si="71"/>
        <v>6.4403306704814581E-5</v>
      </c>
      <c r="AA287" s="33">
        <f t="shared" si="71"/>
        <v>6.8217277750068944E-5</v>
      </c>
      <c r="AB287" s="33">
        <f t="shared" si="71"/>
        <v>7.2031248795323307E-5</v>
      </c>
      <c r="AC287" s="33">
        <f t="shared" si="71"/>
        <v>7.5845219840577657E-5</v>
      </c>
      <c r="AD287" s="33">
        <f t="shared" si="71"/>
        <v>7.9659190885832007E-5</v>
      </c>
      <c r="AE287" s="33">
        <f t="shared" si="71"/>
        <v>8.3473161931086384E-5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0</v>
      </c>
      <c r="D288" s="94">
        <f>+'CO2'!D288+'abs CO2'!D288+'CH4'!D288*PCG!$C$5+N2O!D288*PCG!$C$6+HFC!D288+PFC!D288+'SF6'!D288</f>
        <v>0</v>
      </c>
      <c r="E288" s="94">
        <f>+'CO2'!E288+'abs CO2'!E288+'CH4'!E288*PCG!$C$5+N2O!E288*PCG!$C$6+HFC!E288+PFC!E288+'SF6'!E288</f>
        <v>0</v>
      </c>
      <c r="F288" s="94">
        <f>+'CO2'!F288+'abs CO2'!F288+'CH4'!F288*PCG!$C$5+N2O!F288*PCG!$C$6+HFC!F288+PFC!F288+'SF6'!F288</f>
        <v>0</v>
      </c>
      <c r="G288" s="94">
        <f>+'CO2'!G288+'abs CO2'!G288+'CH4'!G288*PCG!$C$5+N2O!G288*PCG!$C$6+HFC!G288+PFC!G288+'SF6'!G288</f>
        <v>0</v>
      </c>
      <c r="H288" s="94">
        <f>+'CO2'!H288+'abs CO2'!H288+'CH4'!H288*PCG!$C$5+N2O!H288*PCG!$C$6+HFC!H288+PFC!H288+'SF6'!H288</f>
        <v>0</v>
      </c>
      <c r="I288" s="94">
        <f>+'CO2'!I288+'abs CO2'!I288+'CH4'!I288*PCG!$C$5+N2O!I288*PCG!$C$6+HFC!I288+PFC!I288+'SF6'!I288</f>
        <v>0</v>
      </c>
      <c r="J288" s="94">
        <f>+'CO2'!J288+'abs CO2'!J288+'CH4'!J288*PCG!$C$5+N2O!J288*PCG!$C$6+HFC!J288+PFC!J288+'SF6'!J288</f>
        <v>0</v>
      </c>
      <c r="K288" s="94">
        <f>+'CO2'!K288+'abs CO2'!K288+'CH4'!K288*PCG!$C$5+N2O!K288*PCG!$C$6+HFC!K288+PFC!K288+'SF6'!K288</f>
        <v>0</v>
      </c>
      <c r="L288" s="94">
        <f>+'CO2'!L288+'abs CO2'!L288+'CH4'!L288*PCG!$C$5+N2O!L288*PCG!$C$6+HFC!L288+PFC!L288+'SF6'!L288</f>
        <v>0</v>
      </c>
      <c r="M288" s="94">
        <f>+'CO2'!M288+'abs CO2'!M288+'CH4'!M288*PCG!$C$5+N2O!M288*PCG!$C$6+HFC!M288+PFC!M288+'SF6'!M288</f>
        <v>0</v>
      </c>
      <c r="N288" s="94">
        <f>+'CO2'!N288+'abs CO2'!N288+'CH4'!N288*PCG!$C$5+N2O!N288*PCG!$C$6+HFC!N288+PFC!N288+'SF6'!N288</f>
        <v>0</v>
      </c>
      <c r="O288" s="94">
        <f>+'CO2'!O288+'abs CO2'!O288+'CH4'!O288*PCG!$C$5+N2O!O288*PCG!$C$6+HFC!O288+PFC!O288+'SF6'!O288</f>
        <v>0</v>
      </c>
      <c r="P288" s="94">
        <f>+'CO2'!P288+'abs CO2'!P288+'CH4'!P288*PCG!$C$5+N2O!P288*PCG!$C$6+HFC!P288+PFC!P288+'SF6'!P288</f>
        <v>0</v>
      </c>
      <c r="Q288" s="94">
        <f>+'CO2'!Q288+'abs CO2'!Q288+'CH4'!Q288*PCG!$C$5+N2O!Q288*PCG!$C$6+HFC!Q288+PFC!Q288+'SF6'!Q288</f>
        <v>0</v>
      </c>
      <c r="R288" s="94">
        <f>+'CO2'!R288+'abs CO2'!R288+'CH4'!R288*PCG!$C$5+N2O!R288*PCG!$C$6+HFC!R288+PFC!R288+'SF6'!R288</f>
        <v>0</v>
      </c>
      <c r="S288" s="94">
        <f>+'CO2'!S288+'abs CO2'!S288+'CH4'!S288*PCG!$C$5+N2O!S288*PCG!$C$6+HFC!S288+PFC!S288+'SF6'!S288</f>
        <v>0</v>
      </c>
      <c r="T288" s="94">
        <f>+'CO2'!T288+'abs CO2'!T288+'CH4'!T288*PCG!$C$5+N2O!T288*PCG!$C$6+HFC!T288+PFC!T288+'SF6'!T288</f>
        <v>0</v>
      </c>
      <c r="U288" s="94">
        <f>+'CO2'!U288+'abs CO2'!U288+'CH4'!U288*PCG!$C$5+N2O!U288*PCG!$C$6+HFC!U288+PFC!U288+'SF6'!U288</f>
        <v>0</v>
      </c>
      <c r="V288" s="94">
        <f>+'CO2'!V288+'abs CO2'!V288+'CH4'!V288*PCG!$C$5+N2O!V288*PCG!$C$6+HFC!V288+PFC!V288+'SF6'!V288</f>
        <v>0</v>
      </c>
      <c r="W288" s="94">
        <f>+'CO2'!W288+'abs CO2'!W288+'CH4'!W288*PCG!$C$5+N2O!W288*PCG!$C$6+HFC!W288+PFC!W288+'SF6'!W288</f>
        <v>0</v>
      </c>
      <c r="X288" s="94">
        <f>+'CO2'!X288+'abs CO2'!X288+'CH4'!X288*PCG!$C$5+N2O!X288*PCG!$C$6+HFC!X288+PFC!X288+'SF6'!X288</f>
        <v>0</v>
      </c>
      <c r="Y288" s="94">
        <f>+'CO2'!Y288+'abs CO2'!Y288+'CH4'!Y288*PCG!$C$5+N2O!Y288*PCG!$C$6+HFC!Y288+PFC!Y288+'SF6'!Y288</f>
        <v>0</v>
      </c>
      <c r="Z288" s="94">
        <f>+'CO2'!Z288+'abs CO2'!Z288+'CH4'!Z288*PCG!$C$5+N2O!Z288*PCG!$C$6+HFC!Z288+PFC!Z288+'SF6'!Z288</f>
        <v>0</v>
      </c>
      <c r="AA288" s="94">
        <f>+'CO2'!AA288+'abs CO2'!AA288+'CH4'!AA288*PCG!$C$5+N2O!AA288*PCG!$C$6+HFC!AA288+PFC!AA288+'SF6'!AA288</f>
        <v>0</v>
      </c>
      <c r="AB288" s="94">
        <f>+'CO2'!AB288+'abs CO2'!AB288+'CH4'!AB288*PCG!$C$5+N2O!AB288*PCG!$C$6+HFC!AB288+PFC!AB288+'SF6'!AB288</f>
        <v>0</v>
      </c>
      <c r="AC288" s="94">
        <f>+'CO2'!AC288+'abs CO2'!AC288+'CH4'!AC288*PCG!$C$5+N2O!AC288*PCG!$C$6+HFC!AC288+PFC!AC288+'SF6'!AC288</f>
        <v>0</v>
      </c>
      <c r="AD288" s="94">
        <f>+'CO2'!AD288+'abs CO2'!AD288+'CH4'!AD288*PCG!$C$5+N2O!AD288*PCG!$C$6+HFC!AD288+PFC!AD288+'SF6'!AD288</f>
        <v>0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5.3038054716947347E-4</v>
      </c>
      <c r="D289" s="94">
        <f>+'CO2'!D289+'abs CO2'!D289+'CH4'!D289*PCG!$C$5+N2O!D289*PCG!$C$6+HFC!D289+PFC!D289+'SF6'!D289</f>
        <v>4.7779705149945923E-4</v>
      </c>
      <c r="E289" s="94">
        <f>+'CO2'!E289+'abs CO2'!E289+'CH4'!E289*PCG!$C$5+N2O!E289*PCG!$C$6+HFC!E289+PFC!E289+'SF6'!E289</f>
        <v>4.2802997783361976E-4</v>
      </c>
      <c r="F289" s="94">
        <f>+'CO2'!F289+'abs CO2'!F289+'CH4'!F289*PCG!$C$5+N2O!F289*PCG!$C$6+HFC!F289+PFC!F289+'SF6'!F289</f>
        <v>3.8172824199745047E-4</v>
      </c>
      <c r="G289" s="94">
        <f>+'CO2'!G289+'abs CO2'!G289+'CH4'!G289*PCG!$C$5+N2O!G289*PCG!$C$6+HFC!G289+PFC!G289+'SF6'!G289</f>
        <v>3.3816658512716231E-4</v>
      </c>
      <c r="H289" s="94">
        <f>+'CO2'!H289+'abs CO2'!H289+'CH4'!H289*PCG!$C$5+N2O!H289*PCG!$C$6+HFC!H289+PFC!H289+'SF6'!H289</f>
        <v>2.9901501139278957E-4</v>
      </c>
      <c r="I289" s="94">
        <f>+'CO2'!I289+'abs CO2'!I289+'CH4'!I289*PCG!$C$5+N2O!I289*PCG!$C$6+HFC!I289+PFC!I289+'SF6'!I289</f>
        <v>2.6311883209723759E-4</v>
      </c>
      <c r="J289" s="94">
        <f>+'CO2'!J289+'abs CO2'!J289+'CH4'!J289*PCG!$C$5+N2O!J289*PCG!$C$6+HFC!J289+PFC!J289+'SF6'!J289</f>
        <v>2.2956193078097688E-4</v>
      </c>
      <c r="K289" s="94">
        <f>+'CO2'!K289+'abs CO2'!K289+'CH4'!K289*PCG!$C$5+N2O!K289*PCG!$C$6+HFC!K289+PFC!K289+'SF6'!K289</f>
        <v>2.0321117624187395E-4</v>
      </c>
      <c r="L289" s="94">
        <f>+'CO2'!L289+'abs CO2'!L289+'CH4'!L289*PCG!$C$5+N2O!L289*PCG!$C$6+HFC!L289+PFC!L289+'SF6'!L289</f>
        <v>1.7838855488241793E-4</v>
      </c>
      <c r="M289" s="94">
        <f>+'CO2'!M289+'abs CO2'!M289+'CH4'!M289*PCG!$C$5+N2O!M289*PCG!$C$6+HFC!M289+PFC!M289+'SF6'!M289</f>
        <v>1.550940667026087E-4</v>
      </c>
      <c r="N289" s="94">
        <f>+'CO2'!N289+'abs CO2'!N289+'CH4'!N289*PCG!$C$5+N2O!N289*PCG!$C$6+HFC!N289+PFC!N289+'SF6'!N289</f>
        <v>1.3887196595325431E-4</v>
      </c>
      <c r="O289" s="94">
        <f>+'CO2'!O289+'abs CO2'!O289+'CH4'!O289*PCG!$C$5+N2O!O289*PCG!$C$6+HFC!O289+PFC!O289+'SF6'!O289</f>
        <v>1.2376797264719997E-4</v>
      </c>
      <c r="P289" s="94">
        <f>+'CO2'!P289+'abs CO2'!P289+'CH4'!P289*PCG!$C$5+N2O!P289*PCG!$C$6+HFC!P289+PFC!P289+'SF6'!P289</f>
        <v>1.0978208678444584E-4</v>
      </c>
      <c r="Q289" s="94">
        <f>+'CO2'!Q289+'abs CO2'!Q289+'CH4'!Q289*PCG!$C$5+N2O!Q289*PCG!$C$6+HFC!Q289+PFC!Q289+'SF6'!Q289</f>
        <v>9.6914308364991813E-5</v>
      </c>
      <c r="R289" s="94">
        <f>+'CO2'!R289+'abs CO2'!R289+'CH4'!R289*PCG!$C$5+N2O!R289*PCG!$C$6+HFC!R289+PFC!R289+'SF6'!R289</f>
        <v>8.5164637388837944E-5</v>
      </c>
      <c r="S289" s="94">
        <f>+'CO2'!S289+'abs CO2'!S289+'CH4'!S289*PCG!$C$5+N2O!S289*PCG!$C$6+HFC!S289+PFC!S289+'SF6'!S289</f>
        <v>7.4533073855984221E-5</v>
      </c>
      <c r="T289" s="94">
        <f>+'CO2'!T289+'abs CO2'!T289+'CH4'!T289*PCG!$C$5+N2O!T289*PCG!$C$6+HFC!T289+PFC!T289+'SF6'!T289</f>
        <v>6.5019617766430603E-5</v>
      </c>
      <c r="U289" s="94">
        <f>+'CO2'!U289+'abs CO2'!U289+'CH4'!U289*PCG!$C$5+N2O!U289*PCG!$C$6+HFC!U289+PFC!U289+'SF6'!U289</f>
        <v>5.7005984318755038E-5</v>
      </c>
      <c r="V289" s="94">
        <f>+'CO2'!V289+'abs CO2'!V289+'CH4'!V289*PCG!$C$5+N2O!V289*PCG!$C$6+HFC!V289+PFC!V289+'SF6'!V289</f>
        <v>5.2876302841927018E-5</v>
      </c>
      <c r="W289" s="94">
        <f>+'CO2'!W289+'abs CO2'!W289+'CH4'!W289*PCG!$C$5+N2O!W289*PCG!$C$6+HFC!W289+PFC!W289+'SF6'!W289</f>
        <v>5.2961393569051477E-5</v>
      </c>
      <c r="X289" s="94">
        <f>+'CO2'!X289+'abs CO2'!X289+'CH4'!X289*PCG!$C$5+N2O!X289*PCG!$C$6+HFC!X289+PFC!X289+'SF6'!X289</f>
        <v>5.6775364614305847E-5</v>
      </c>
      <c r="Y289" s="94">
        <f>+'CO2'!Y289+'abs CO2'!Y289+'CH4'!Y289*PCG!$C$5+N2O!Y289*PCG!$C$6+HFC!Y289+PFC!Y289+'SF6'!Y289</f>
        <v>6.0589335659560211E-5</v>
      </c>
      <c r="Z289" s="94">
        <f>+'CO2'!Z289+'abs CO2'!Z289+'CH4'!Z289*PCG!$C$5+N2O!Z289*PCG!$C$6+HFC!Z289+PFC!Z289+'SF6'!Z289</f>
        <v>6.4403306704814581E-5</v>
      </c>
      <c r="AA289" s="94">
        <f>+'CO2'!AA289+'abs CO2'!AA289+'CH4'!AA289*PCG!$C$5+N2O!AA289*PCG!$C$6+HFC!AA289+PFC!AA289+'SF6'!AA289</f>
        <v>6.8217277750068944E-5</v>
      </c>
      <c r="AB289" s="94">
        <f>+'CO2'!AB289+'abs CO2'!AB289+'CH4'!AB289*PCG!$C$5+N2O!AB289*PCG!$C$6+HFC!AB289+PFC!AB289+'SF6'!AB289</f>
        <v>7.2031248795323307E-5</v>
      </c>
      <c r="AC289" s="94">
        <f>+'CO2'!AC289+'abs CO2'!AC289+'CH4'!AC289*PCG!$C$5+N2O!AC289*PCG!$C$6+HFC!AC289+PFC!AC289+'SF6'!AC289</f>
        <v>7.5845219840577657E-5</v>
      </c>
      <c r="AD289" s="94">
        <f>+'CO2'!AD289+'abs CO2'!AD289+'CH4'!AD289*PCG!$C$5+N2O!AD289*PCG!$C$6+HFC!AD289+PFC!AD289+'SF6'!AD289</f>
        <v>7.9659190885832007E-5</v>
      </c>
      <c r="AE289" s="94">
        <f>+'CO2'!AE289+'abs CO2'!AE289+'CH4'!AE289*PCG!$C$5+N2O!AE289*PCG!$C$6+HFC!AE289+PFC!AE289+'SF6'!AE289</f>
        <v>8.3473161931086384E-5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0.68054303516221826</v>
      </c>
      <c r="D294" s="94">
        <f>+'CO2'!D294+'abs CO2'!D294+'CH4'!D294*PCG!$C$5+N2O!D294*PCG!$C$6+HFC!D294+PFC!D294+'SF6'!D294</f>
        <v>0.76922808415416599</v>
      </c>
      <c r="E294" s="94">
        <f>+'CO2'!E294+'abs CO2'!E294+'CH4'!E294*PCG!$C$5+N2O!E294*PCG!$C$6+HFC!E294+PFC!E294+'SF6'!E294</f>
        <v>0.83525873719824706</v>
      </c>
      <c r="F294" s="94">
        <f>+'CO2'!F294+'abs CO2'!F294+'CH4'!F294*PCG!$C$5+N2O!F294*PCG!$C$6+HFC!F294+PFC!F294+'SF6'!F294</f>
        <v>0.83844819464834042</v>
      </c>
      <c r="G294" s="94">
        <f>+'CO2'!G294+'abs CO2'!G294+'CH4'!G294*PCG!$C$5+N2O!G294*PCG!$C$6+HFC!G294+PFC!G294+'SF6'!G294</f>
        <v>0.79478056503461958</v>
      </c>
      <c r="H294" s="94">
        <f>+'CO2'!H294+'abs CO2'!H294+'CH4'!H294*PCG!$C$5+N2O!H294*PCG!$C$6+HFC!H294+PFC!H294+'SF6'!H294</f>
        <v>0.88768507153533205</v>
      </c>
      <c r="I294" s="94">
        <f>+'CO2'!I294+'abs CO2'!I294+'CH4'!I294*PCG!$C$5+N2O!I294*PCG!$C$6+HFC!I294+PFC!I294+'SF6'!I294</f>
        <v>1.1739310670357022</v>
      </c>
      <c r="J294" s="94">
        <f>+'CO2'!J294+'abs CO2'!J294+'CH4'!J294*PCG!$C$5+N2O!J294*PCG!$C$6+HFC!J294+PFC!J294+'SF6'!J294</f>
        <v>0.82340257696091779</v>
      </c>
      <c r="K294" s="94">
        <f>+'CO2'!K294+'abs CO2'!K294+'CH4'!K294*PCG!$C$5+N2O!K294*PCG!$C$6+HFC!K294+PFC!K294+'SF6'!K294</f>
        <v>0.9338545754222709</v>
      </c>
      <c r="L294" s="94">
        <f>+'CO2'!L294+'abs CO2'!L294+'CH4'!L294*PCG!$C$5+N2O!L294*PCG!$C$6+HFC!L294+PFC!L294+'SF6'!L294</f>
        <v>1.0733781183231799</v>
      </c>
      <c r="M294" s="94">
        <f>+'CO2'!M294+'abs CO2'!M294+'CH4'!M294*PCG!$C$5+N2O!M294*PCG!$C$6+HFC!M294+PFC!M294+'SF6'!M294</f>
        <v>1.1939810477891815</v>
      </c>
      <c r="N294" s="94">
        <f>+'CO2'!N294+'abs CO2'!N294+'CH4'!N294*PCG!$C$5+N2O!N294*PCG!$C$6+HFC!N294+PFC!N294+'SF6'!N294</f>
        <v>1.0777726518367678</v>
      </c>
      <c r="O294" s="94">
        <f>+'CO2'!O294+'abs CO2'!O294+'CH4'!O294*PCG!$C$5+N2O!O294*PCG!$C$6+HFC!O294+PFC!O294+'SF6'!O294</f>
        <v>1.2164469493160328</v>
      </c>
      <c r="P294" s="94">
        <f>+'CO2'!P294+'abs CO2'!P294+'CH4'!P294*PCG!$C$5+N2O!P294*PCG!$C$6+HFC!P294+PFC!P294+'SF6'!P294</f>
        <v>1.352909362229838</v>
      </c>
      <c r="Q294" s="94">
        <f>+'CO2'!Q294+'abs CO2'!Q294+'CH4'!Q294*PCG!$C$5+N2O!Q294*PCG!$C$6+HFC!Q294+PFC!Q294+'SF6'!Q294</f>
        <v>1.3850079469441707</v>
      </c>
      <c r="R294" s="94">
        <f>+'CO2'!R294+'abs CO2'!R294+'CH4'!R294*PCG!$C$5+N2O!R294*PCG!$C$6+HFC!R294+PFC!R294+'SF6'!R294</f>
        <v>1.1637957788115882</v>
      </c>
      <c r="S294" s="94">
        <f>+'CO2'!S294+'abs CO2'!S294+'CH4'!S294*PCG!$C$5+N2O!S294*PCG!$C$6+HFC!S294+PFC!S294+'SF6'!S294</f>
        <v>1.2301926158746954</v>
      </c>
      <c r="T294" s="94">
        <f>+'CO2'!T294+'abs CO2'!T294+'CH4'!T294*PCG!$C$5+N2O!T294*PCG!$C$6+HFC!T294+PFC!T294+'SF6'!T294</f>
        <v>1.2167593043133151</v>
      </c>
      <c r="U294" s="94">
        <f>+'CO2'!U294+'abs CO2'!U294+'CH4'!U294*PCG!$C$5+N2O!U294*PCG!$C$6+HFC!U294+PFC!U294+'SF6'!U294</f>
        <v>1.3512752532877983</v>
      </c>
      <c r="V294" s="94">
        <f>+'CO2'!V294+'abs CO2'!V294+'CH4'!V294*PCG!$C$5+N2O!V294*PCG!$C$6+HFC!V294+PFC!V294+'SF6'!V294</f>
        <v>1.1878401602561666</v>
      </c>
      <c r="W294" s="94">
        <f>+'CO2'!W294+'abs CO2'!W294+'CH4'!W294*PCG!$C$5+N2O!W294*PCG!$C$6+HFC!W294+PFC!W294+'SF6'!W294</f>
        <v>1.4870904418213593</v>
      </c>
      <c r="X294" s="94">
        <f>+'CO2'!X294+'abs CO2'!X294+'CH4'!X294*PCG!$C$5+N2O!X294*PCG!$C$6+HFC!X294+PFC!X294+'SF6'!X294</f>
        <v>1.4737801389580054</v>
      </c>
      <c r="Y294" s="94">
        <f>+'CO2'!Y294+'abs CO2'!Y294+'CH4'!Y294*PCG!$C$5+N2O!Y294*PCG!$C$6+HFC!Y294+PFC!Y294+'SF6'!Y294</f>
        <v>1.4675364357072604</v>
      </c>
      <c r="Z294" s="94">
        <f>+'CO2'!Z294+'abs CO2'!Z294+'CH4'!Z294*PCG!$C$5+N2O!Z294*PCG!$C$6+HFC!Z294+PFC!Z294+'SF6'!Z294</f>
        <v>1.5783619110120941</v>
      </c>
      <c r="AA294" s="94">
        <f>+'CO2'!AA294+'abs CO2'!AA294+'CH4'!AA294*PCG!$C$5+N2O!AA294*PCG!$C$6+HFC!AA294+PFC!AA294+'SF6'!AA294</f>
        <v>1.5038660705821612</v>
      </c>
      <c r="AB294" s="94">
        <f>+'CO2'!AB294+'abs CO2'!AB294+'CH4'!AB294*PCG!$C$5+N2O!AB294*PCG!$C$6+HFC!AB294+PFC!AB294+'SF6'!AB294</f>
        <v>1.707037567449214</v>
      </c>
      <c r="AC294" s="94">
        <f>+'CO2'!AC294+'abs CO2'!AC294+'CH4'!AC294*PCG!$C$5+N2O!AC294*PCG!$C$6+HFC!AC294+PFC!AC294+'SF6'!AC294</f>
        <v>1.4071756092108063</v>
      </c>
      <c r="AD294" s="94">
        <f>+'CO2'!AD294+'abs CO2'!AD294+'CH4'!AD294*PCG!$C$5+N2O!AD294*PCG!$C$6+HFC!AD294+PFC!AD294+'SF6'!AD294</f>
        <v>1.4237403929647676</v>
      </c>
      <c r="AE294" s="94">
        <f>+'CO2'!AE294+'abs CO2'!AE294+'CH4'!AE294*PCG!$C$5+N2O!AE294*PCG!$C$6+HFC!AE294+PFC!AE294+'SF6'!AE294</f>
        <v>1.4416885202811225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-7326.1424603471642</v>
      </c>
      <c r="D297" s="32">
        <f t="shared" ref="D297:AE297" si="73">+D298+D383+D391+D399+D407+D415+D423+D424</f>
        <v>-7434.4341203204176</v>
      </c>
      <c r="E297" s="32">
        <f t="shared" si="73"/>
        <v>-7697.8972572715684</v>
      </c>
      <c r="F297" s="32">
        <f t="shared" si="73"/>
        <v>-7608.7945631361545</v>
      </c>
      <c r="G297" s="32">
        <f t="shared" si="73"/>
        <v>-8101.811218550868</v>
      </c>
      <c r="H297" s="32">
        <f t="shared" si="73"/>
        <v>-8507.8205083412795</v>
      </c>
      <c r="I297" s="32">
        <f t="shared" si="73"/>
        <v>-8823.637199618237</v>
      </c>
      <c r="J297" s="32">
        <f t="shared" si="73"/>
        <v>-9299.5286667601376</v>
      </c>
      <c r="K297" s="32">
        <f t="shared" si="73"/>
        <v>-9629.7684829286409</v>
      </c>
      <c r="L297" s="32">
        <f t="shared" si="73"/>
        <v>-9714.3424938562512</v>
      </c>
      <c r="M297" s="32">
        <f t="shared" si="73"/>
        <v>-9823.3413283942737</v>
      </c>
      <c r="N297" s="32">
        <f t="shared" si="73"/>
        <v>-10008.454910079416</v>
      </c>
      <c r="O297" s="32">
        <f t="shared" si="73"/>
        <v>-10221.578456446498</v>
      </c>
      <c r="P297" s="32">
        <f t="shared" si="73"/>
        <v>-10297.723086076609</v>
      </c>
      <c r="Q297" s="32">
        <f t="shared" si="73"/>
        <v>-10339.405464243458</v>
      </c>
      <c r="R297" s="32">
        <f t="shared" si="73"/>
        <v>-9468.4231686603125</v>
      </c>
      <c r="S297" s="32">
        <f t="shared" si="73"/>
        <v>-10486.104007599821</v>
      </c>
      <c r="T297" s="32">
        <f t="shared" si="73"/>
        <v>-10528.351617961514</v>
      </c>
      <c r="U297" s="32">
        <f t="shared" si="73"/>
        <v>-10575.527260223074</v>
      </c>
      <c r="V297" s="32">
        <f t="shared" si="73"/>
        <v>-10625.122745242168</v>
      </c>
      <c r="W297" s="32">
        <f t="shared" si="73"/>
        <v>-10618.702993100418</v>
      </c>
      <c r="X297" s="32">
        <f t="shared" si="73"/>
        <v>-10645.591682022712</v>
      </c>
      <c r="Y297" s="28">
        <f t="shared" si="73"/>
        <v>-9941.8012589596383</v>
      </c>
      <c r="Z297" s="28">
        <f t="shared" si="73"/>
        <v>-10626.061083264443</v>
      </c>
      <c r="AA297" s="28">
        <f t="shared" si="73"/>
        <v>-10631.385742565453</v>
      </c>
      <c r="AB297" s="28">
        <f t="shared" si="73"/>
        <v>-10668.273621213344</v>
      </c>
      <c r="AC297" s="28">
        <f t="shared" si="73"/>
        <v>-10672.182361079456</v>
      </c>
      <c r="AD297" s="28">
        <f t="shared" si="73"/>
        <v>-10747.427121810295</v>
      </c>
      <c r="AE297" s="28">
        <f t="shared" si="73"/>
        <v>-10751.985388110248</v>
      </c>
    </row>
    <row r="298" spans="1:31" x14ac:dyDescent="0.2">
      <c r="A298" s="9" t="s">
        <v>549</v>
      </c>
      <c r="B298" s="4" t="s">
        <v>550</v>
      </c>
      <c r="C298" s="33">
        <f>+C299+C367</f>
        <v>-7251.2394615665335</v>
      </c>
      <c r="D298" s="33">
        <f t="shared" ref="D298:AE298" si="74">+D299+D367</f>
        <v>-7369.0650067929682</v>
      </c>
      <c r="E298" s="33">
        <f t="shared" si="74"/>
        <v>-7645.0943126870343</v>
      </c>
      <c r="F298" s="33">
        <f t="shared" si="74"/>
        <v>-7547.5455703268062</v>
      </c>
      <c r="G298" s="33">
        <f t="shared" si="74"/>
        <v>-8038.9940000540637</v>
      </c>
      <c r="H298" s="33">
        <f t="shared" si="74"/>
        <v>-8446.1491753270984</v>
      </c>
      <c r="I298" s="33">
        <f t="shared" si="74"/>
        <v>-8765.3513743634849</v>
      </c>
      <c r="J298" s="33">
        <f t="shared" si="74"/>
        <v>-9268.8946748246908</v>
      </c>
      <c r="K298" s="33">
        <f t="shared" si="74"/>
        <v>-9613.3723677309317</v>
      </c>
      <c r="L298" s="33">
        <f t="shared" si="74"/>
        <v>-9689.7841324097226</v>
      </c>
      <c r="M298" s="33">
        <f t="shared" si="74"/>
        <v>-9788.8580093855144</v>
      </c>
      <c r="N298" s="33">
        <f t="shared" si="74"/>
        <v>-9979.8376242925697</v>
      </c>
      <c r="O298" s="33">
        <f t="shared" si="74"/>
        <v>-10198.426669814819</v>
      </c>
      <c r="P298" s="33">
        <f t="shared" si="74"/>
        <v>-10270.621650835821</v>
      </c>
      <c r="Q298" s="33">
        <f t="shared" si="74"/>
        <v>-10311.492890152176</v>
      </c>
      <c r="R298" s="33">
        <f t="shared" si="74"/>
        <v>-9436.0079925406299</v>
      </c>
      <c r="S298" s="33">
        <f t="shared" si="74"/>
        <v>-10463.78900890747</v>
      </c>
      <c r="T298" s="33">
        <f t="shared" si="74"/>
        <v>-10511.416461058627</v>
      </c>
      <c r="U298" s="33">
        <f t="shared" si="74"/>
        <v>-10557.307694347042</v>
      </c>
      <c r="V298" s="33">
        <f t="shared" si="74"/>
        <v>-10613.617094166402</v>
      </c>
      <c r="W298" s="33">
        <f t="shared" si="74"/>
        <v>-10599.143885073625</v>
      </c>
      <c r="X298" s="33">
        <f t="shared" si="74"/>
        <v>-10631.642019807963</v>
      </c>
      <c r="Y298" s="21">
        <f t="shared" si="74"/>
        <v>-9933.5045994495358</v>
      </c>
      <c r="Z298" s="21">
        <f t="shared" si="74"/>
        <v>-10612.386124325914</v>
      </c>
      <c r="AA298" s="21">
        <f t="shared" si="74"/>
        <v>-10617.367931884401</v>
      </c>
      <c r="AB298" s="21">
        <f t="shared" si="74"/>
        <v>-10656.204113371377</v>
      </c>
      <c r="AC298" s="21">
        <f t="shared" si="74"/>
        <v>-10660.333630255949</v>
      </c>
      <c r="AD298" s="21">
        <f t="shared" si="74"/>
        <v>-10736.15230367119</v>
      </c>
      <c r="AE298" s="21">
        <f t="shared" si="74"/>
        <v>-10739.542381692723</v>
      </c>
    </row>
    <row r="299" spans="1:31" x14ac:dyDescent="0.2">
      <c r="A299" s="9" t="s">
        <v>551</v>
      </c>
      <c r="B299" s="4" t="s">
        <v>552</v>
      </c>
      <c r="C299" s="33">
        <f>+C300+C349+C364</f>
        <v>-7250.7394598938417</v>
      </c>
      <c r="D299" s="33">
        <f t="shared" ref="D299:AE299" si="75">+D300+D349+D364</f>
        <v>-7368.5627898000012</v>
      </c>
      <c r="E299" s="33">
        <f t="shared" si="75"/>
        <v>-7644.5920956940672</v>
      </c>
      <c r="F299" s="33">
        <f t="shared" si="75"/>
        <v>-7547.0120020176601</v>
      </c>
      <c r="G299" s="33">
        <f t="shared" si="75"/>
        <v>-8038.4024447650763</v>
      </c>
      <c r="H299" s="33">
        <f t="shared" si="75"/>
        <v>-8445.6215005977174</v>
      </c>
      <c r="I299" s="33">
        <f t="shared" si="75"/>
        <v>-8764.7095667327721</v>
      </c>
      <c r="J299" s="33">
        <f t="shared" si="75"/>
        <v>-9268.1184869247845</v>
      </c>
      <c r="K299" s="33">
        <f t="shared" si="75"/>
        <v>-9612.6130959373877</v>
      </c>
      <c r="L299" s="33">
        <f t="shared" si="75"/>
        <v>-9688.8985761299464</v>
      </c>
      <c r="M299" s="33">
        <f t="shared" si="75"/>
        <v>-9788.0463764085252</v>
      </c>
      <c r="N299" s="33">
        <f t="shared" si="75"/>
        <v>-9979.0025049844917</v>
      </c>
      <c r="O299" s="33">
        <f t="shared" si="75"/>
        <v>-10197.602875177983</v>
      </c>
      <c r="P299" s="33">
        <f t="shared" si="75"/>
        <v>-10269.415984852878</v>
      </c>
      <c r="Q299" s="33">
        <f t="shared" si="75"/>
        <v>-10309.988454913262</v>
      </c>
      <c r="R299" s="33">
        <f t="shared" si="75"/>
        <v>-9433.9638737777805</v>
      </c>
      <c r="S299" s="33">
        <f t="shared" si="75"/>
        <v>-10461.360761728221</v>
      </c>
      <c r="T299" s="33">
        <f t="shared" si="75"/>
        <v>-10508.438239461479</v>
      </c>
      <c r="U299" s="33">
        <f t="shared" si="75"/>
        <v>-10554.235032228687</v>
      </c>
      <c r="V299" s="33">
        <f t="shared" si="75"/>
        <v>-10610.568088041164</v>
      </c>
      <c r="W299" s="33">
        <f t="shared" si="75"/>
        <v>-10596.132228470924</v>
      </c>
      <c r="X299" s="33">
        <f t="shared" si="75"/>
        <v>-10628.632578525539</v>
      </c>
      <c r="Y299" s="21">
        <f t="shared" si="75"/>
        <v>-9930.4951581671121</v>
      </c>
      <c r="Z299" s="21">
        <f t="shared" si="75"/>
        <v>-10609.408034359669</v>
      </c>
      <c r="AA299" s="21">
        <f t="shared" si="75"/>
        <v>-10614.447828897995</v>
      </c>
      <c r="AB299" s="21">
        <f t="shared" si="75"/>
        <v>-10653.238162725764</v>
      </c>
      <c r="AC299" s="21">
        <f t="shared" si="75"/>
        <v>-10657.505382594079</v>
      </c>
      <c r="AD299" s="21">
        <f t="shared" si="75"/>
        <v>-10733.489299589814</v>
      </c>
      <c r="AE299" s="21">
        <f t="shared" si="75"/>
        <v>-10736.879377611347</v>
      </c>
    </row>
    <row r="300" spans="1:31" x14ac:dyDescent="0.2">
      <c r="A300" s="9" t="s">
        <v>553</v>
      </c>
      <c r="B300" s="4" t="s">
        <v>554</v>
      </c>
      <c r="C300" s="33">
        <f>+C301+C341</f>
        <v>-7915.9474359938877</v>
      </c>
      <c r="D300" s="33">
        <f t="shared" ref="D300:AE300" si="76">+D301+D341</f>
        <v>-8156.388247545422</v>
      </c>
      <c r="E300" s="33">
        <f t="shared" si="76"/>
        <v>-8430.1049037367775</v>
      </c>
      <c r="F300" s="33">
        <f t="shared" si="76"/>
        <v>-8692.4844238095266</v>
      </c>
      <c r="G300" s="33">
        <f t="shared" si="76"/>
        <v>-8970.4353250532004</v>
      </c>
      <c r="H300" s="33">
        <f t="shared" si="76"/>
        <v>-9278.5302498326437</v>
      </c>
      <c r="I300" s="33">
        <f t="shared" si="76"/>
        <v>-9536.3399687843357</v>
      </c>
      <c r="J300" s="33">
        <f t="shared" si="76"/>
        <v>-9749.5409758325641</v>
      </c>
      <c r="K300" s="33">
        <f t="shared" si="76"/>
        <v>-9952.8091524054362</v>
      </c>
      <c r="L300" s="33">
        <f t="shared" si="76"/>
        <v>-10096.786599044923</v>
      </c>
      <c r="M300" s="33">
        <f t="shared" si="76"/>
        <v>-10273.666545450242</v>
      </c>
      <c r="N300" s="33">
        <f t="shared" si="76"/>
        <v>-10416.856036669227</v>
      </c>
      <c r="O300" s="33">
        <f t="shared" si="76"/>
        <v>-10575.634305479647</v>
      </c>
      <c r="P300" s="33">
        <f t="shared" si="76"/>
        <v>-10657.532521758518</v>
      </c>
      <c r="Q300" s="33">
        <f t="shared" si="76"/>
        <v>-10722.97241564857</v>
      </c>
      <c r="R300" s="33">
        <f t="shared" si="76"/>
        <v>-10768.7752451133</v>
      </c>
      <c r="S300" s="33">
        <f t="shared" si="76"/>
        <v>-10844.465826380627</v>
      </c>
      <c r="T300" s="33">
        <f t="shared" si="76"/>
        <v>-10882.372579119641</v>
      </c>
      <c r="U300" s="33">
        <f t="shared" si="76"/>
        <v>-10975.068485173802</v>
      </c>
      <c r="V300" s="33">
        <f t="shared" si="76"/>
        <v>-10980.116956971098</v>
      </c>
      <c r="W300" s="33">
        <f t="shared" si="76"/>
        <v>-10989.029955745749</v>
      </c>
      <c r="X300" s="33">
        <f t="shared" si="76"/>
        <v>-11003.852362251499</v>
      </c>
      <c r="Y300" s="21">
        <f t="shared" si="76"/>
        <v>-11003.561897783844</v>
      </c>
      <c r="Z300" s="21">
        <f t="shared" si="76"/>
        <v>-11007.402911887228</v>
      </c>
      <c r="AA300" s="21">
        <f t="shared" si="76"/>
        <v>-11011.077525073735</v>
      </c>
      <c r="AB300" s="21">
        <f t="shared" si="76"/>
        <v>-11019.025656269412</v>
      </c>
      <c r="AC300" s="21">
        <f t="shared" si="76"/>
        <v>-11044.009747242209</v>
      </c>
      <c r="AD300" s="21">
        <f t="shared" si="76"/>
        <v>-11112.741161476579</v>
      </c>
      <c r="AE300" s="21">
        <f t="shared" si="76"/>
        <v>-11121.207396703972</v>
      </c>
    </row>
    <row r="301" spans="1:31" x14ac:dyDescent="0.2">
      <c r="A301" s="9" t="s">
        <v>555</v>
      </c>
      <c r="B301" s="4" t="s">
        <v>556</v>
      </c>
      <c r="C301" s="33">
        <f>+C302+C315+C328</f>
        <v>-7915.9417760715951</v>
      </c>
      <c r="D301" s="33">
        <f t="shared" ref="D301:AE301" si="77">+D302+D315+D328</f>
        <v>-8156.3825876231294</v>
      </c>
      <c r="E301" s="33">
        <f t="shared" si="77"/>
        <v>-8430.099243814484</v>
      </c>
      <c r="F301" s="33">
        <f t="shared" si="77"/>
        <v>-8692.4787638872331</v>
      </c>
      <c r="G301" s="33">
        <f t="shared" si="77"/>
        <v>-8970.4296651309069</v>
      </c>
      <c r="H301" s="33">
        <f t="shared" si="77"/>
        <v>-9278.504594081136</v>
      </c>
      <c r="I301" s="33">
        <f t="shared" si="77"/>
        <v>-9536.2881772847177</v>
      </c>
      <c r="J301" s="33">
        <f t="shared" si="77"/>
        <v>-9749.466596142016</v>
      </c>
      <c r="K301" s="33">
        <f t="shared" si="77"/>
        <v>-9952.7160152456891</v>
      </c>
      <c r="L301" s="33">
        <f t="shared" si="77"/>
        <v>-10096.680800454065</v>
      </c>
      <c r="M301" s="33">
        <f t="shared" si="77"/>
        <v>-10273.47877680992</v>
      </c>
      <c r="N301" s="33">
        <f t="shared" si="77"/>
        <v>-10416.636247808627</v>
      </c>
      <c r="O301" s="33">
        <f t="shared" si="77"/>
        <v>-10575.371420764026</v>
      </c>
      <c r="P301" s="33">
        <f t="shared" si="77"/>
        <v>-10657.18919144686</v>
      </c>
      <c r="Q301" s="33">
        <f t="shared" si="77"/>
        <v>-10722.532837927367</v>
      </c>
      <c r="R301" s="33">
        <f t="shared" si="77"/>
        <v>-10768.263912793489</v>
      </c>
      <c r="S301" s="33">
        <f t="shared" si="77"/>
        <v>-10843.922358918257</v>
      </c>
      <c r="T301" s="33">
        <f t="shared" si="77"/>
        <v>-10881.852383418982</v>
      </c>
      <c r="U301" s="33">
        <f t="shared" si="77"/>
        <v>-10974.576043203775</v>
      </c>
      <c r="V301" s="33">
        <f t="shared" si="77"/>
        <v>-10979.59828399065</v>
      </c>
      <c r="W301" s="33">
        <f t="shared" si="77"/>
        <v>-10988.469867648626</v>
      </c>
      <c r="X301" s="33">
        <f t="shared" si="77"/>
        <v>-11003.28981769064</v>
      </c>
      <c r="Y301" s="21">
        <f t="shared" si="77"/>
        <v>-11002.999353222986</v>
      </c>
      <c r="Z301" s="21">
        <f t="shared" si="77"/>
        <v>-11006.805603336652</v>
      </c>
      <c r="AA301" s="21">
        <f t="shared" si="77"/>
        <v>-11010.415917507471</v>
      </c>
      <c r="AB301" s="21">
        <f t="shared" si="77"/>
        <v>-11018.414887001103</v>
      </c>
      <c r="AC301" s="21">
        <f t="shared" si="77"/>
        <v>-11043.246285656824</v>
      </c>
      <c r="AD301" s="21">
        <f t="shared" si="77"/>
        <v>-11111.7944691107</v>
      </c>
      <c r="AE301" s="21">
        <f t="shared" si="77"/>
        <v>-11120.260704338094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-4417.639909970947</v>
      </c>
      <c r="D302" s="33">
        <f t="shared" si="78"/>
        <v>-4474.8503350940928</v>
      </c>
      <c r="E302" s="33">
        <f t="shared" si="78"/>
        <v>-4539.4237578892498</v>
      </c>
      <c r="F302" s="33">
        <f t="shared" si="78"/>
        <v>-4604.1443595797555</v>
      </c>
      <c r="G302" s="33">
        <f t="shared" si="78"/>
        <v>-4667.2057588752887</v>
      </c>
      <c r="H302" s="33">
        <f t="shared" si="78"/>
        <v>-4722.3979826253208</v>
      </c>
      <c r="I302" s="33">
        <f t="shared" si="78"/>
        <v>-4775.1458452304778</v>
      </c>
      <c r="J302" s="33">
        <f t="shared" si="78"/>
        <v>-4817.6842728561796</v>
      </c>
      <c r="K302" s="33">
        <f t="shared" si="78"/>
        <v>-4855.0433348952729</v>
      </c>
      <c r="L302" s="33">
        <f t="shared" si="78"/>
        <v>-4881.7364646411488</v>
      </c>
      <c r="M302" s="33">
        <f t="shared" si="78"/>
        <v>-4903.0055670197762</v>
      </c>
      <c r="N302" s="33">
        <f t="shared" si="78"/>
        <v>-4922.9974586703538</v>
      </c>
      <c r="O302" s="33">
        <f t="shared" si="78"/>
        <v>-4954.8065072664867</v>
      </c>
      <c r="P302" s="33">
        <f t="shared" si="78"/>
        <v>-4963.9493235035061</v>
      </c>
      <c r="Q302" s="33">
        <f t="shared" si="78"/>
        <v>-4964.411606345423</v>
      </c>
      <c r="R302" s="33">
        <f t="shared" si="78"/>
        <v>-4961.0219861854312</v>
      </c>
      <c r="S302" s="33">
        <f t="shared" si="78"/>
        <v>-4955.8972475249047</v>
      </c>
      <c r="T302" s="33">
        <f t="shared" si="78"/>
        <v>-4951.3966452622553</v>
      </c>
      <c r="U302" s="33">
        <f t="shared" si="78"/>
        <v>-4969.0285040696981</v>
      </c>
      <c r="V302" s="33">
        <f t="shared" si="78"/>
        <v>-4949.9506147555749</v>
      </c>
      <c r="W302" s="33">
        <f t="shared" si="78"/>
        <v>-4929.8054413462851</v>
      </c>
      <c r="X302" s="33">
        <f t="shared" si="78"/>
        <v>-4908.819931543133</v>
      </c>
      <c r="Y302" s="33">
        <f t="shared" si="78"/>
        <v>-4887.125385587663</v>
      </c>
      <c r="Z302" s="33">
        <f t="shared" si="78"/>
        <v>-4865.7017910057384</v>
      </c>
      <c r="AA302" s="33">
        <f t="shared" si="78"/>
        <v>-4844.4926809377848</v>
      </c>
      <c r="AB302" s="33">
        <f t="shared" si="78"/>
        <v>-4823.0728480674061</v>
      </c>
      <c r="AC302" s="33">
        <f t="shared" si="78"/>
        <v>-4801.4554247887518</v>
      </c>
      <c r="AD302" s="33">
        <f t="shared" si="78"/>
        <v>-4780.4174434627321</v>
      </c>
      <c r="AE302" s="33">
        <f t="shared" si="78"/>
        <v>-4758.9794112436221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-133.82237541330025</v>
      </c>
      <c r="D304" s="94">
        <f>+'CO2'!D304+'abs CO2'!D304+'CH4'!D304*PCG!$C$5+N2O!D304*PCG!$C$6+HFC!D304+PFC!D304+'SF6'!D304</f>
        <v>-133.82237541330016</v>
      </c>
      <c r="E304" s="94">
        <f>+'CO2'!E304+'abs CO2'!E304+'CH4'!E304*PCG!$C$5+N2O!E304*PCG!$C$6+HFC!E304+PFC!E304+'SF6'!E304</f>
        <v>-133.82237541330016</v>
      </c>
      <c r="F304" s="94">
        <f>+'CO2'!F304+'abs CO2'!F304+'CH4'!F304*PCG!$C$5+N2O!F304*PCG!$C$6+HFC!F304+PFC!F304+'SF6'!F304</f>
        <v>-133.82237541330016</v>
      </c>
      <c r="G304" s="94">
        <f>+'CO2'!G304+'abs CO2'!G304+'CH4'!G304*PCG!$C$5+N2O!G304*PCG!$C$6+HFC!G304+PFC!G304+'SF6'!G304</f>
        <v>-133.82237541330014</v>
      </c>
      <c r="H304" s="94">
        <f>+'CO2'!H304+'abs CO2'!H304+'CH4'!H304*PCG!$C$5+N2O!H304*PCG!$C$6+HFC!H304+PFC!H304+'SF6'!H304</f>
        <v>-133.82237541330014</v>
      </c>
      <c r="I304" s="94">
        <f>+'CO2'!I304+'abs CO2'!I304+'CH4'!I304*PCG!$C$5+N2O!I304*PCG!$C$6+HFC!I304+PFC!I304+'SF6'!I304</f>
        <v>-133.82237541330016</v>
      </c>
      <c r="J304" s="94">
        <f>+'CO2'!J304+'abs CO2'!J304+'CH4'!J304*PCG!$C$5+N2O!J304*PCG!$C$6+HFC!J304+PFC!J304+'SF6'!J304</f>
        <v>-133.82237541330022</v>
      </c>
      <c r="K304" s="94">
        <f>+'CO2'!K304+'abs CO2'!K304+'CH4'!K304*PCG!$C$5+N2O!K304*PCG!$C$6+HFC!K304+PFC!K304+'SF6'!K304</f>
        <v>-133.82237541330022</v>
      </c>
      <c r="L304" s="94">
        <f>+'CO2'!L304+'abs CO2'!L304+'CH4'!L304*PCG!$C$5+N2O!L304*PCG!$C$6+HFC!L304+PFC!L304+'SF6'!L304</f>
        <v>-133.82237541330025</v>
      </c>
      <c r="M304" s="94">
        <f>+'CO2'!M304+'abs CO2'!M304+'CH4'!M304*PCG!$C$5+N2O!M304*PCG!$C$6+HFC!M304+PFC!M304+'SF6'!M304</f>
        <v>-133.82237541330025</v>
      </c>
      <c r="N304" s="94">
        <f>+'CO2'!N304+'abs CO2'!N304+'CH4'!N304*PCG!$C$5+N2O!N304*PCG!$C$6+HFC!N304+PFC!N304+'SF6'!N304</f>
        <v>-133.82237541330022</v>
      </c>
      <c r="O304" s="94">
        <f>+'CO2'!O304+'abs CO2'!O304+'CH4'!O304*PCG!$C$5+N2O!O304*PCG!$C$6+HFC!O304+PFC!O304+'SF6'!O304</f>
        <v>-133.82237541330025</v>
      </c>
      <c r="P304" s="94">
        <f>+'CO2'!P304+'abs CO2'!P304+'CH4'!P304*PCG!$C$5+N2O!P304*PCG!$C$6+HFC!P304+PFC!P304+'SF6'!P304</f>
        <v>-133.82237541330022</v>
      </c>
      <c r="Q304" s="94">
        <f>+'CO2'!Q304+'abs CO2'!Q304+'CH4'!Q304*PCG!$C$5+N2O!Q304*PCG!$C$6+HFC!Q304+PFC!Q304+'SF6'!Q304</f>
        <v>-133.82237541330022</v>
      </c>
      <c r="R304" s="94">
        <f>+'CO2'!R304+'abs CO2'!R304+'CH4'!R304*PCG!$C$5+N2O!R304*PCG!$C$6+HFC!R304+PFC!R304+'SF6'!R304</f>
        <v>-133.82237541330025</v>
      </c>
      <c r="S304" s="94">
        <f>+'CO2'!S304+'abs CO2'!S304+'CH4'!S304*PCG!$C$5+N2O!S304*PCG!$C$6+HFC!S304+PFC!S304+'SF6'!S304</f>
        <v>-133.82237541330016</v>
      </c>
      <c r="T304" s="94">
        <f>+'CO2'!T304+'abs CO2'!T304+'CH4'!T304*PCG!$C$5+N2O!T304*PCG!$C$6+HFC!T304+PFC!T304+'SF6'!T304</f>
        <v>-133.82237541330022</v>
      </c>
      <c r="U304" s="94">
        <f>+'CO2'!U304+'abs CO2'!U304+'CH4'!U304*PCG!$C$5+N2O!U304*PCG!$C$6+HFC!U304+PFC!U304+'SF6'!U304</f>
        <v>-133.82237541330014</v>
      </c>
      <c r="V304" s="94">
        <f>+'CO2'!V304+'abs CO2'!V304+'CH4'!V304*PCG!$C$5+N2O!V304*PCG!$C$6+HFC!V304+PFC!V304+'SF6'!V304</f>
        <v>-133.82237541330011</v>
      </c>
      <c r="W304" s="94">
        <f>+'CO2'!W304+'abs CO2'!W304+'CH4'!W304*PCG!$C$5+N2O!W304*PCG!$C$6+HFC!W304+PFC!W304+'SF6'!W304</f>
        <v>-133.82237541330016</v>
      </c>
      <c r="X304" s="94">
        <f>+'CO2'!X304+'abs CO2'!X304+'CH4'!X304*PCG!$C$5+N2O!X304*PCG!$C$6+HFC!X304+PFC!X304+'SF6'!X304</f>
        <v>-133.82237541330014</v>
      </c>
      <c r="Y304" s="94">
        <f>+'CO2'!Y304+'abs CO2'!Y304+'CH4'!Y304*PCG!$C$5+N2O!Y304*PCG!$C$6+HFC!Y304+PFC!Y304+'SF6'!Y304</f>
        <v>-133.82237541330016</v>
      </c>
      <c r="Z304" s="94">
        <f>+'CO2'!Z304+'abs CO2'!Z304+'CH4'!Z304*PCG!$C$5+N2O!Z304*PCG!$C$6+HFC!Z304+PFC!Z304+'SF6'!Z304</f>
        <v>-133.82237541330025</v>
      </c>
      <c r="AA304" s="94">
        <f>+'CO2'!AA304+'abs CO2'!AA304+'CH4'!AA304*PCG!$C$5+N2O!AA304*PCG!$C$6+HFC!AA304+PFC!AA304+'SF6'!AA304</f>
        <v>-133.82237541330025</v>
      </c>
      <c r="AB304" s="94">
        <f>+'CO2'!AB304+'abs CO2'!AB304+'CH4'!AB304*PCG!$C$5+N2O!AB304*PCG!$C$6+HFC!AB304+PFC!AB304+'SF6'!AB304</f>
        <v>-133.82237541330025</v>
      </c>
      <c r="AC304" s="94">
        <f>+'CO2'!AC304+'abs CO2'!AC304+'CH4'!AC304*PCG!$C$5+N2O!AC304*PCG!$C$6+HFC!AC304+PFC!AC304+'SF6'!AC304</f>
        <v>-133.82237541330025</v>
      </c>
      <c r="AD304" s="94">
        <f>+'CO2'!AD304+'abs CO2'!AD304+'CH4'!AD304*PCG!$C$5+N2O!AD304*PCG!$C$6+HFC!AD304+PFC!AD304+'SF6'!AD304</f>
        <v>-133.82237541325503</v>
      </c>
      <c r="AE304" s="94">
        <f>+'CO2'!AE304+'abs CO2'!AE304+'CH4'!AE304*PCG!$C$5+N2O!AE304*PCG!$C$6+HFC!AE304+PFC!AE304+'SF6'!AE304</f>
        <v>-133.82237541325509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-3126.7178384733988</v>
      </c>
      <c r="D308" s="94">
        <f>+'CO2'!D308+'abs CO2'!D308+'CH4'!D308*PCG!$C$5+N2O!D308*PCG!$C$6+HFC!D308+PFC!D308+'SF6'!D308</f>
        <v>-3149.5458029393635</v>
      </c>
      <c r="E308" s="94">
        <f>+'CO2'!E308+'abs CO2'!E308+'CH4'!E308*PCG!$C$5+N2O!E308*PCG!$C$6+HFC!E308+PFC!E308+'SF6'!E308</f>
        <v>-3172.865994133625</v>
      </c>
      <c r="F308" s="94">
        <f>+'CO2'!F308+'abs CO2'!F308+'CH4'!F308*PCG!$C$5+N2O!F308*PCG!$C$6+HFC!F308+PFC!F308+'SF6'!F308</f>
        <v>-3191.8012825244814</v>
      </c>
      <c r="G308" s="94">
        <f>+'CO2'!G308+'abs CO2'!G308+'CH4'!G308*PCG!$C$5+N2O!G308*PCG!$C$6+HFC!G308+PFC!G308+'SF6'!G308</f>
        <v>-3208.1818733900309</v>
      </c>
      <c r="H308" s="94">
        <f>+'CO2'!H308+'abs CO2'!H308+'CH4'!H308*PCG!$C$5+N2O!H308*PCG!$C$6+HFC!H308+PFC!H308+'SF6'!H308</f>
        <v>-3219.3632611914272</v>
      </c>
      <c r="I308" s="94">
        <f>+'CO2'!I308+'abs CO2'!I308+'CH4'!I308*PCG!$C$5+N2O!I308*PCG!$C$6+HFC!I308+PFC!I308+'SF6'!I308</f>
        <v>-3231.3246226518386</v>
      </c>
      <c r="J308" s="94">
        <f>+'CO2'!J308+'abs CO2'!J308+'CH4'!J308*PCG!$C$5+N2O!J308*PCG!$C$6+HFC!J308+PFC!J308+'SF6'!J308</f>
        <v>-3237.8427504807482</v>
      </c>
      <c r="K308" s="94">
        <f>+'CO2'!K308+'abs CO2'!K308+'CH4'!K308*PCG!$C$5+N2O!K308*PCG!$C$6+HFC!K308+PFC!K308+'SF6'!K308</f>
        <v>-3244.8927148840912</v>
      </c>
      <c r="L308" s="94">
        <f>+'CO2'!L308+'abs CO2'!L308+'CH4'!L308*PCG!$C$5+N2O!L308*PCG!$C$6+HFC!L308+PFC!L308+'SF6'!L308</f>
        <v>-3248.1290909681943</v>
      </c>
      <c r="M308" s="94">
        <f>+'CO2'!M308+'abs CO2'!M308+'CH4'!M308*PCG!$C$5+N2O!M308*PCG!$C$6+HFC!M308+PFC!M308+'SF6'!M308</f>
        <v>-3250.7349364642455</v>
      </c>
      <c r="N308" s="94">
        <f>+'CO2'!N308+'abs CO2'!N308+'CH4'!N308*PCG!$C$5+N2O!N308*PCG!$C$6+HFC!N308+PFC!N308+'SF6'!N308</f>
        <v>-3255.4756690447798</v>
      </c>
      <c r="O308" s="94">
        <f>+'CO2'!O308+'abs CO2'!O308+'CH4'!O308*PCG!$C$5+N2O!O308*PCG!$C$6+HFC!O308+PFC!O308+'SF6'!O308</f>
        <v>-3274.7448799029398</v>
      </c>
      <c r="P308" s="94">
        <f>+'CO2'!P308+'abs CO2'!P308+'CH4'!P308*PCG!$C$5+N2O!P308*PCG!$C$6+HFC!P308+PFC!P308+'SF6'!P308</f>
        <v>-3272.2557528419761</v>
      </c>
      <c r="Q308" s="94">
        <f>+'CO2'!Q308+'abs CO2'!Q308+'CH4'!Q308*PCG!$C$5+N2O!Q308*PCG!$C$6+HFC!Q308+PFC!Q308+'SF6'!Q308</f>
        <v>-3263.6633820193733</v>
      </c>
      <c r="R308" s="94">
        <f>+'CO2'!R308+'abs CO2'!R308+'CH4'!R308*PCG!$C$5+N2O!R308*PCG!$C$6+HFC!R308+PFC!R308+'SF6'!R308</f>
        <v>-3251.324124668914</v>
      </c>
      <c r="S308" s="94">
        <f>+'CO2'!S308+'abs CO2'!S308+'CH4'!S308*PCG!$C$5+N2O!S308*PCG!$C$6+HFC!S308+PFC!S308+'SF6'!S308</f>
        <v>-3237.0505789299937</v>
      </c>
      <c r="T308" s="94">
        <f>+'CO2'!T308+'abs CO2'!T308+'CH4'!T308*PCG!$C$5+N2O!T308*PCG!$C$6+HFC!T308+PFC!T308+'SF6'!T308</f>
        <v>-3220.3794749390963</v>
      </c>
      <c r="U308" s="94">
        <f>+'CO2'!U308+'abs CO2'!U308+'CH4'!U308*PCG!$C$5+N2O!U308*PCG!$C$6+HFC!U308+PFC!U308+'SF6'!U308</f>
        <v>-3203.0171184219566</v>
      </c>
      <c r="V308" s="94">
        <f>+'CO2'!V308+'abs CO2'!V308+'CH4'!V308*PCG!$C$5+N2O!V308*PCG!$C$6+HFC!V308+PFC!V308+'SF6'!V308</f>
        <v>-3183.4639303907948</v>
      </c>
      <c r="W308" s="94">
        <f>+'CO2'!W308+'abs CO2'!W308+'CH4'!W308*PCG!$C$5+N2O!W308*PCG!$C$6+HFC!W308+PFC!W308+'SF6'!W308</f>
        <v>-3163.1918460347561</v>
      </c>
      <c r="X308" s="94">
        <f>+'CO2'!X308+'abs CO2'!X308+'CH4'!X308*PCG!$C$5+N2O!X308*PCG!$C$6+HFC!X308+PFC!X308+'SF6'!X308</f>
        <v>-3142.7903521029434</v>
      </c>
      <c r="Y308" s="94">
        <f>+'CO2'!Y308+'abs CO2'!Y308+'CH4'!Y308*PCG!$C$5+N2O!Y308*PCG!$C$6+HFC!Y308+PFC!Y308+'SF6'!Y308</f>
        <v>-3122.0753417282931</v>
      </c>
      <c r="Z308" s="94">
        <f>+'CO2'!Z308+'abs CO2'!Z308+'CH4'!Z308*PCG!$C$5+N2O!Z308*PCG!$C$6+HFC!Z308+PFC!Z308+'SF6'!Z308</f>
        <v>-3101.8982251128923</v>
      </c>
      <c r="AA308" s="94">
        <f>+'CO2'!AA308+'abs CO2'!AA308+'CH4'!AA308*PCG!$C$5+N2O!AA308*PCG!$C$6+HFC!AA308+PFC!AA308+'SF6'!AA308</f>
        <v>-3082.1685414922586</v>
      </c>
      <c r="AB308" s="94">
        <f>+'CO2'!AB308+'abs CO2'!AB308+'CH4'!AB308*PCG!$C$5+N2O!AB308*PCG!$C$6+HFC!AB308+PFC!AB308+'SF6'!AB308</f>
        <v>-3062.4691350434191</v>
      </c>
      <c r="AC308" s="94">
        <f>+'CO2'!AC308+'abs CO2'!AC308+'CH4'!AC308*PCG!$C$5+N2O!AC308*PCG!$C$6+HFC!AC308+PFC!AC308+'SF6'!AC308</f>
        <v>-3043.2313558660371</v>
      </c>
      <c r="AD308" s="94">
        <f>+'CO2'!AD308+'abs CO2'!AD308+'CH4'!AD308*PCG!$C$5+N2O!AD308*PCG!$C$6+HFC!AD308+PFC!AD308+'SF6'!AD308</f>
        <v>-3024.9152206197909</v>
      </c>
      <c r="AE308" s="94">
        <f>+'CO2'!AE308+'abs CO2'!AE308+'CH4'!AE308*PCG!$C$5+N2O!AE308*PCG!$C$6+HFC!AE308+PFC!AE308+'SF6'!AE308</f>
        <v>-3006.6955503897443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-1157.0996960842476</v>
      </c>
      <c r="D309" s="94">
        <f>+'CO2'!D309+'abs CO2'!D309+'CH4'!D309*PCG!$C$5+N2O!D309*PCG!$C$6+HFC!D309+PFC!D309+'SF6'!D309</f>
        <v>-1191.482156741429</v>
      </c>
      <c r="E309" s="94">
        <f>+'CO2'!E309+'abs CO2'!E309+'CH4'!E309*PCG!$C$5+N2O!E309*PCG!$C$6+HFC!E309+PFC!E309+'SF6'!E309</f>
        <v>-1232.7353883423252</v>
      </c>
      <c r="F309" s="94">
        <f>+'CO2'!F309+'abs CO2'!F309+'CH4'!F309*PCG!$C$5+N2O!F309*PCG!$C$6+HFC!F309+PFC!F309+'SF6'!F309</f>
        <v>-1278.5207016419738</v>
      </c>
      <c r="G309" s="94">
        <f>+'CO2'!G309+'abs CO2'!G309+'CH4'!G309*PCG!$C$5+N2O!G309*PCG!$C$6+HFC!G309+PFC!G309+'SF6'!G309</f>
        <v>-1325.2015100719577</v>
      </c>
      <c r="H309" s="94">
        <f>+'CO2'!H309+'abs CO2'!H309+'CH4'!H309*PCG!$C$5+N2O!H309*PCG!$C$6+HFC!H309+PFC!H309+'SF6'!H309</f>
        <v>-1369.2123460205933</v>
      </c>
      <c r="I309" s="94">
        <f>+'CO2'!I309+'abs CO2'!I309+'CH4'!I309*PCG!$C$5+N2O!I309*PCG!$C$6+HFC!I309+PFC!I309+'SF6'!I309</f>
        <v>-1409.9988471653392</v>
      </c>
      <c r="J309" s="94">
        <f>+'CO2'!J309+'abs CO2'!J309+'CH4'!J309*PCG!$C$5+N2O!J309*PCG!$C$6+HFC!J309+PFC!J309+'SF6'!J309</f>
        <v>-1446.0191469621313</v>
      </c>
      <c r="K309" s="94">
        <f>+'CO2'!K309+'abs CO2'!K309+'CH4'!K309*PCG!$C$5+N2O!K309*PCG!$C$6+HFC!K309+PFC!K309+'SF6'!K309</f>
        <v>-1476.3282445978814</v>
      </c>
      <c r="L309" s="94">
        <f>+'CO2'!L309+'abs CO2'!L309+'CH4'!L309*PCG!$C$5+N2O!L309*PCG!$C$6+HFC!L309+PFC!L309+'SF6'!L309</f>
        <v>-1499.7849982596545</v>
      </c>
      <c r="M309" s="94">
        <f>+'CO2'!M309+'abs CO2'!M309+'CH4'!M309*PCG!$C$5+N2O!M309*PCG!$C$6+HFC!M309+PFC!M309+'SF6'!M309</f>
        <v>-1518.4482551422311</v>
      </c>
      <c r="N309" s="94">
        <f>+'CO2'!N309+'abs CO2'!N309+'CH4'!N309*PCG!$C$5+N2O!N309*PCG!$C$6+HFC!N309+PFC!N309+'SF6'!N309</f>
        <v>-1533.6994142122735</v>
      </c>
      <c r="O309" s="94">
        <f>+'CO2'!O309+'abs CO2'!O309+'CH4'!O309*PCG!$C$5+N2O!O309*PCG!$C$6+HFC!O309+PFC!O309+'SF6'!O309</f>
        <v>-1546.2392519502469</v>
      </c>
      <c r="P309" s="94">
        <f>+'CO2'!P309+'abs CO2'!P309+'CH4'!P309*PCG!$C$5+N2O!P309*PCG!$C$6+HFC!P309+PFC!P309+'SF6'!P309</f>
        <v>-1557.8711952482304</v>
      </c>
      <c r="Q309" s="94">
        <f>+'CO2'!Q309+'abs CO2'!Q309+'CH4'!Q309*PCG!$C$5+N2O!Q309*PCG!$C$6+HFC!Q309+PFC!Q309+'SF6'!Q309</f>
        <v>-1566.9258489127494</v>
      </c>
      <c r="R309" s="94">
        <f>+'CO2'!R309+'abs CO2'!R309+'CH4'!R309*PCG!$C$5+N2O!R309*PCG!$C$6+HFC!R309+PFC!R309+'SF6'!R309</f>
        <v>-1575.8754861032171</v>
      </c>
      <c r="S309" s="94">
        <f>+'CO2'!S309+'abs CO2'!S309+'CH4'!S309*PCG!$C$5+N2O!S309*PCG!$C$6+HFC!S309+PFC!S309+'SF6'!S309</f>
        <v>-1585.0242931816113</v>
      </c>
      <c r="T309" s="94">
        <f>+'CO2'!T309+'abs CO2'!T309+'CH4'!T309*PCG!$C$5+N2O!T309*PCG!$C$6+HFC!T309+PFC!T309+'SF6'!T309</f>
        <v>-1597.194794909859</v>
      </c>
      <c r="U309" s="94">
        <f>+'CO2'!U309+'abs CO2'!U309+'CH4'!U309*PCG!$C$5+N2O!U309*PCG!$C$6+HFC!U309+PFC!U309+'SF6'!U309</f>
        <v>-1632.1890102344412</v>
      </c>
      <c r="V309" s="94">
        <f>+'CO2'!V309+'abs CO2'!V309+'CH4'!V309*PCG!$C$5+N2O!V309*PCG!$C$6+HFC!V309+PFC!V309+'SF6'!V309</f>
        <v>-1632.6643089514805</v>
      </c>
      <c r="W309" s="94">
        <f>+'CO2'!W309+'abs CO2'!W309+'CH4'!W309*PCG!$C$5+N2O!W309*PCG!$C$6+HFC!W309+PFC!W309+'SF6'!W309</f>
        <v>-1632.7912198982285</v>
      </c>
      <c r="X309" s="94">
        <f>+'CO2'!X309+'abs CO2'!X309+'CH4'!X309*PCG!$C$5+N2O!X309*PCG!$C$6+HFC!X309+PFC!X309+'SF6'!X309</f>
        <v>-1632.2072040268895</v>
      </c>
      <c r="Y309" s="94">
        <f>+'CO2'!Y309+'abs CO2'!Y309+'CH4'!Y309*PCG!$C$5+N2O!Y309*PCG!$C$6+HFC!Y309+PFC!Y309+'SF6'!Y309</f>
        <v>-1631.2276684460701</v>
      </c>
      <c r="Z309" s="94">
        <f>+'CO2'!Z309+'abs CO2'!Z309+'CH4'!Z309*PCG!$C$5+N2O!Z309*PCG!$C$6+HFC!Z309+PFC!Z309+'SF6'!Z309</f>
        <v>-1629.9811904795463</v>
      </c>
      <c r="AA309" s="94">
        <f>+'CO2'!AA309+'abs CO2'!AA309+'CH4'!AA309*PCG!$C$5+N2O!AA309*PCG!$C$6+HFC!AA309+PFC!AA309+'SF6'!AA309</f>
        <v>-1628.5017640322264</v>
      </c>
      <c r="AB309" s="94">
        <f>+'CO2'!AB309+'abs CO2'!AB309+'CH4'!AB309*PCG!$C$5+N2O!AB309*PCG!$C$6+HFC!AB309+PFC!AB309+'SF6'!AB309</f>
        <v>-1626.7813376106872</v>
      </c>
      <c r="AC309" s="94">
        <f>+'CO2'!AC309+'abs CO2'!AC309+'CH4'!AC309*PCG!$C$5+N2O!AC309*PCG!$C$6+HFC!AC309+PFC!AC309+'SF6'!AC309</f>
        <v>-1624.4016935094144</v>
      </c>
      <c r="AD309" s="94">
        <f>+'CO2'!AD309+'abs CO2'!AD309+'CH4'!AD309*PCG!$C$5+N2O!AD309*PCG!$C$6+HFC!AD309+PFC!AD309+'SF6'!AD309</f>
        <v>-1621.6798474296863</v>
      </c>
      <c r="AE309" s="94">
        <f>+'CO2'!AE309+'abs CO2'!AE309+'CH4'!AE309*PCG!$C$5+N2O!AE309*PCG!$C$6+HFC!AE309+PFC!AE309+'SF6'!AE309</f>
        <v>-1618.4614854406225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0</v>
      </c>
      <c r="D313" s="94">
        <f>+'CO2'!D313+'abs CO2'!D313+'CH4'!D313*PCG!$C$5+N2O!D313*PCG!$C$6+HFC!D313+PFC!D313+'SF6'!D313</f>
        <v>0</v>
      </c>
      <c r="E313" s="94">
        <f>+'CO2'!E313+'abs CO2'!E313+'CH4'!E313*PCG!$C$5+N2O!E313*PCG!$C$6+HFC!E313+PFC!E313+'SF6'!E313</f>
        <v>0</v>
      </c>
      <c r="F313" s="94">
        <f>+'CO2'!F313+'abs CO2'!F313+'CH4'!F313*PCG!$C$5+N2O!F313*PCG!$C$6+HFC!F313+PFC!F313+'SF6'!F313</f>
        <v>0</v>
      </c>
      <c r="G313" s="94">
        <f>+'CO2'!G313+'abs CO2'!G313+'CH4'!G313*PCG!$C$5+N2O!G313*PCG!$C$6+HFC!G313+PFC!G313+'SF6'!G313</f>
        <v>0</v>
      </c>
      <c r="H313" s="94">
        <f>+'CO2'!H313+'abs CO2'!H313+'CH4'!H313*PCG!$C$5+N2O!H313*PCG!$C$6+HFC!H313+PFC!H313+'SF6'!H313</f>
        <v>0</v>
      </c>
      <c r="I313" s="94">
        <f>+'CO2'!I313+'abs CO2'!I313+'CH4'!I313*PCG!$C$5+N2O!I313*PCG!$C$6+HFC!I313+PFC!I313+'SF6'!I313</f>
        <v>0</v>
      </c>
      <c r="J313" s="94">
        <f>+'CO2'!J313+'abs CO2'!J313+'CH4'!J313*PCG!$C$5+N2O!J313*PCG!$C$6+HFC!J313+PFC!J313+'SF6'!J313</f>
        <v>0</v>
      </c>
      <c r="K313" s="94">
        <f>+'CO2'!K313+'abs CO2'!K313+'CH4'!K313*PCG!$C$5+N2O!K313*PCG!$C$6+HFC!K313+PFC!K313+'SF6'!K313</f>
        <v>0</v>
      </c>
      <c r="L313" s="94">
        <f>+'CO2'!L313+'abs CO2'!L313+'CH4'!L313*PCG!$C$5+N2O!L313*PCG!$C$6+HFC!L313+PFC!L313+'SF6'!L313</f>
        <v>0</v>
      </c>
      <c r="M313" s="94">
        <f>+'CO2'!M313+'abs CO2'!M313+'CH4'!M313*PCG!$C$5+N2O!M313*PCG!$C$6+HFC!M313+PFC!M313+'SF6'!M313</f>
        <v>0</v>
      </c>
      <c r="N313" s="94">
        <f>+'CO2'!N313+'abs CO2'!N313+'CH4'!N313*PCG!$C$5+N2O!N313*PCG!$C$6+HFC!N313+PFC!N313+'SF6'!N313</f>
        <v>0</v>
      </c>
      <c r="O313" s="94">
        <f>+'CO2'!O313+'abs CO2'!O313+'CH4'!O313*PCG!$C$5+N2O!O313*PCG!$C$6+HFC!O313+PFC!O313+'SF6'!O313</f>
        <v>0</v>
      </c>
      <c r="P313" s="94">
        <f>+'CO2'!P313+'abs CO2'!P313+'CH4'!P313*PCG!$C$5+N2O!P313*PCG!$C$6+HFC!P313+PFC!P313+'SF6'!P313</f>
        <v>0</v>
      </c>
      <c r="Q313" s="94">
        <f>+'CO2'!Q313+'abs CO2'!Q313+'CH4'!Q313*PCG!$C$5+N2O!Q313*PCG!$C$6+HFC!Q313+PFC!Q313+'SF6'!Q313</f>
        <v>0</v>
      </c>
      <c r="R313" s="94">
        <f>+'CO2'!R313+'abs CO2'!R313+'CH4'!R313*PCG!$C$5+N2O!R313*PCG!$C$6+HFC!R313+PFC!R313+'SF6'!R313</f>
        <v>0</v>
      </c>
      <c r="S313" s="94">
        <f>+'CO2'!S313+'abs CO2'!S313+'CH4'!S313*PCG!$C$5+N2O!S313*PCG!$C$6+HFC!S313+PFC!S313+'SF6'!S313</f>
        <v>0</v>
      </c>
      <c r="T313" s="94">
        <f>+'CO2'!T313+'abs CO2'!T313+'CH4'!T313*PCG!$C$5+N2O!T313*PCG!$C$6+HFC!T313+PFC!T313+'SF6'!T313</f>
        <v>0</v>
      </c>
      <c r="U313" s="94">
        <f>+'CO2'!U313+'abs CO2'!U313+'CH4'!U313*PCG!$C$5+N2O!U313*PCG!$C$6+HFC!U313+PFC!U313+'SF6'!U313</f>
        <v>0</v>
      </c>
      <c r="V313" s="94">
        <f>+'CO2'!V313+'abs CO2'!V313+'CH4'!V313*PCG!$C$5+N2O!V313*PCG!$C$6+HFC!V313+PFC!V313+'SF6'!V313</f>
        <v>0</v>
      </c>
      <c r="W313" s="94">
        <f>+'CO2'!W313+'abs CO2'!W313+'CH4'!W313*PCG!$C$5+N2O!W313*PCG!$C$6+HFC!W313+PFC!W313+'SF6'!W313</f>
        <v>0</v>
      </c>
      <c r="X313" s="94">
        <f>+'CO2'!X313+'abs CO2'!X313+'CH4'!X313*PCG!$C$5+N2O!X313*PCG!$C$6+HFC!X313+PFC!X313+'SF6'!X313</f>
        <v>0</v>
      </c>
      <c r="Y313" s="94">
        <f>+'CO2'!Y313+'abs CO2'!Y313+'CH4'!Y313*PCG!$C$5+N2O!Y313*PCG!$C$6+HFC!Y313+PFC!Y313+'SF6'!Y313</f>
        <v>0</v>
      </c>
      <c r="Z313" s="94">
        <f>+'CO2'!Z313+'abs CO2'!Z313+'CH4'!Z313*PCG!$C$5+N2O!Z313*PCG!$C$6+HFC!Z313+PFC!Z313+'SF6'!Z313</f>
        <v>0</v>
      </c>
      <c r="AA313" s="94">
        <f>+'CO2'!AA313+'abs CO2'!AA313+'CH4'!AA313*PCG!$C$5+N2O!AA313*PCG!$C$6+HFC!AA313+PFC!AA313+'SF6'!AA313</f>
        <v>0</v>
      </c>
      <c r="AB313" s="94">
        <f>+'CO2'!AB313+'abs CO2'!AB313+'CH4'!AB313*PCG!$C$5+N2O!AB313*PCG!$C$6+HFC!AB313+PFC!AB313+'SF6'!AB313</f>
        <v>0</v>
      </c>
      <c r="AC313" s="94">
        <f>+'CO2'!AC313+'abs CO2'!AC313+'CH4'!AC313*PCG!$C$5+N2O!AC313*PCG!$C$6+HFC!AC313+PFC!AC313+'SF6'!AC313</f>
        <v>0</v>
      </c>
      <c r="AD313" s="94">
        <f>+'CO2'!AD313+'abs CO2'!AD313+'CH4'!AD313*PCG!$C$5+N2O!AD313*PCG!$C$6+HFC!AD313+PFC!AD313+'SF6'!AD313</f>
        <v>0</v>
      </c>
      <c r="AE313" s="94">
        <f>+'CO2'!AE313+'abs CO2'!AE313+'CH4'!AE313*PCG!$C$5+N2O!AE313*PCG!$C$6+HFC!AE313+PFC!AE313+'SF6'!AE313</f>
        <v>0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0</v>
      </c>
      <c r="D314" s="94">
        <f>+'CO2'!D314+'abs CO2'!D314+'CH4'!D314*PCG!$C$5+N2O!D314*PCG!$C$6+HFC!D314+PFC!D314+'SF6'!D314</f>
        <v>0</v>
      </c>
      <c r="E314" s="94">
        <f>+'CO2'!E314+'abs CO2'!E314+'CH4'!E314*PCG!$C$5+N2O!E314*PCG!$C$6+HFC!E314+PFC!E314+'SF6'!E314</f>
        <v>0</v>
      </c>
      <c r="F314" s="94">
        <f>+'CO2'!F314+'abs CO2'!F314+'CH4'!F314*PCG!$C$5+N2O!F314*PCG!$C$6+HFC!F314+PFC!F314+'SF6'!F314</f>
        <v>0</v>
      </c>
      <c r="G314" s="94">
        <f>+'CO2'!G314+'abs CO2'!G314+'CH4'!G314*PCG!$C$5+N2O!G314*PCG!$C$6+HFC!G314+PFC!G314+'SF6'!G314</f>
        <v>0</v>
      </c>
      <c r="H314" s="94">
        <f>+'CO2'!H314+'abs CO2'!H314+'CH4'!H314*PCG!$C$5+N2O!H314*PCG!$C$6+HFC!H314+PFC!H314+'SF6'!H314</f>
        <v>0</v>
      </c>
      <c r="I314" s="94">
        <f>+'CO2'!I314+'abs CO2'!I314+'CH4'!I314*PCG!$C$5+N2O!I314*PCG!$C$6+HFC!I314+PFC!I314+'SF6'!I314</f>
        <v>0</v>
      </c>
      <c r="J314" s="94">
        <f>+'CO2'!J314+'abs CO2'!J314+'CH4'!J314*PCG!$C$5+N2O!J314*PCG!$C$6+HFC!J314+PFC!J314+'SF6'!J314</f>
        <v>0</v>
      </c>
      <c r="K314" s="94">
        <f>+'CO2'!K314+'abs CO2'!K314+'CH4'!K314*PCG!$C$5+N2O!K314*PCG!$C$6+HFC!K314+PFC!K314+'SF6'!K314</f>
        <v>0</v>
      </c>
      <c r="L314" s="94">
        <f>+'CO2'!L314+'abs CO2'!L314+'CH4'!L314*PCG!$C$5+N2O!L314*PCG!$C$6+HFC!L314+PFC!L314+'SF6'!L314</f>
        <v>0</v>
      </c>
      <c r="M314" s="94">
        <f>+'CO2'!M314+'abs CO2'!M314+'CH4'!M314*PCG!$C$5+N2O!M314*PCG!$C$6+HFC!M314+PFC!M314+'SF6'!M314</f>
        <v>0</v>
      </c>
      <c r="N314" s="94">
        <f>+'CO2'!N314+'abs CO2'!N314+'CH4'!N314*PCG!$C$5+N2O!N314*PCG!$C$6+HFC!N314+PFC!N314+'SF6'!N314</f>
        <v>0</v>
      </c>
      <c r="O314" s="94">
        <f>+'CO2'!O314+'abs CO2'!O314+'CH4'!O314*PCG!$C$5+N2O!O314*PCG!$C$6+HFC!O314+PFC!O314+'SF6'!O314</f>
        <v>0</v>
      </c>
      <c r="P314" s="94">
        <f>+'CO2'!P314+'abs CO2'!P314+'CH4'!P314*PCG!$C$5+N2O!P314*PCG!$C$6+HFC!P314+PFC!P314+'SF6'!P314</f>
        <v>0</v>
      </c>
      <c r="Q314" s="94">
        <f>+'CO2'!Q314+'abs CO2'!Q314+'CH4'!Q314*PCG!$C$5+N2O!Q314*PCG!$C$6+HFC!Q314+PFC!Q314+'SF6'!Q314</f>
        <v>0</v>
      </c>
      <c r="R314" s="94">
        <f>+'CO2'!R314+'abs CO2'!R314+'CH4'!R314*PCG!$C$5+N2O!R314*PCG!$C$6+HFC!R314+PFC!R314+'SF6'!R314</f>
        <v>0</v>
      </c>
      <c r="S314" s="94">
        <f>+'CO2'!S314+'abs CO2'!S314+'CH4'!S314*PCG!$C$5+N2O!S314*PCG!$C$6+HFC!S314+PFC!S314+'SF6'!S314</f>
        <v>0</v>
      </c>
      <c r="T314" s="94">
        <f>+'CO2'!T314+'abs CO2'!T314+'CH4'!T314*PCG!$C$5+N2O!T314*PCG!$C$6+HFC!T314+PFC!T314+'SF6'!T314</f>
        <v>0</v>
      </c>
      <c r="U314" s="94">
        <f>+'CO2'!U314+'abs CO2'!U314+'CH4'!U314*PCG!$C$5+N2O!U314*PCG!$C$6+HFC!U314+PFC!U314+'SF6'!U314</f>
        <v>0</v>
      </c>
      <c r="V314" s="94">
        <f>+'CO2'!V314+'abs CO2'!V314+'CH4'!V314*PCG!$C$5+N2O!V314*PCG!$C$6+HFC!V314+PFC!V314+'SF6'!V314</f>
        <v>0</v>
      </c>
      <c r="W314" s="94">
        <f>+'CO2'!W314+'abs CO2'!W314+'CH4'!W314*PCG!$C$5+N2O!W314*PCG!$C$6+HFC!W314+PFC!W314+'SF6'!W314</f>
        <v>0</v>
      </c>
      <c r="X314" s="94">
        <f>+'CO2'!X314+'abs CO2'!X314+'CH4'!X314*PCG!$C$5+N2O!X314*PCG!$C$6+HFC!X314+PFC!X314+'SF6'!X314</f>
        <v>0</v>
      </c>
      <c r="Y314" s="94">
        <f>+'CO2'!Y314+'abs CO2'!Y314+'CH4'!Y314*PCG!$C$5+N2O!Y314*PCG!$C$6+HFC!Y314+PFC!Y314+'SF6'!Y314</f>
        <v>0</v>
      </c>
      <c r="Z314" s="94">
        <f>+'CO2'!Z314+'abs CO2'!Z314+'CH4'!Z314*PCG!$C$5+N2O!Z314*PCG!$C$6+HFC!Z314+PFC!Z314+'SF6'!Z314</f>
        <v>0</v>
      </c>
      <c r="AA314" s="94">
        <f>+'CO2'!AA314+'abs CO2'!AA314+'CH4'!AA314*PCG!$C$5+N2O!AA314*PCG!$C$6+HFC!AA314+PFC!AA314+'SF6'!AA314</f>
        <v>0</v>
      </c>
      <c r="AB314" s="94">
        <f>+'CO2'!AB314+'abs CO2'!AB314+'CH4'!AB314*PCG!$C$5+N2O!AB314*PCG!$C$6+HFC!AB314+PFC!AB314+'SF6'!AB314</f>
        <v>0</v>
      </c>
      <c r="AC314" s="94">
        <f>+'CO2'!AC314+'abs CO2'!AC314+'CH4'!AC314*PCG!$C$5+N2O!AC314*PCG!$C$6+HFC!AC314+PFC!AC314+'SF6'!AC314</f>
        <v>0</v>
      </c>
      <c r="AD314" s="94">
        <f>+'CO2'!AD314+'abs CO2'!AD314+'CH4'!AD314*PCG!$C$5+N2O!AD314*PCG!$C$6+HFC!AD314+PFC!AD314+'SF6'!AD314</f>
        <v>0</v>
      </c>
      <c r="AE314" s="94">
        <f>+'CO2'!AE314+'abs CO2'!AE314+'CH4'!AE314*PCG!$C$5+N2O!AE314*PCG!$C$6+HFC!AE314+PFC!AE314+'SF6'!AE314</f>
        <v>0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-115.77112699309723</v>
      </c>
      <c r="D315" s="33">
        <f t="shared" ref="D315:AE315" si="79">+D316+D317+D318+D319+D320+D321+D322+D323+D324+D325+D326+D327</f>
        <v>-222.21790740118706</v>
      </c>
      <c r="E315" s="33">
        <f t="shared" si="79"/>
        <v>-343.56566391311782</v>
      </c>
      <c r="F315" s="33">
        <f t="shared" si="79"/>
        <v>-453.60117821048829</v>
      </c>
      <c r="G315" s="33">
        <f t="shared" si="79"/>
        <v>-587.26915546651492</v>
      </c>
      <c r="H315" s="33">
        <f t="shared" si="79"/>
        <v>-770.96740887996748</v>
      </c>
      <c r="I315" s="33">
        <f t="shared" si="79"/>
        <v>-916.43284805780775</v>
      </c>
      <c r="J315" s="33">
        <f t="shared" si="79"/>
        <v>-1040.1727070162706</v>
      </c>
      <c r="K315" s="33">
        <f t="shared" si="79"/>
        <v>-1169.0872678636169</v>
      </c>
      <c r="L315" s="33">
        <f t="shared" si="79"/>
        <v>-1256.8511131735572</v>
      </c>
      <c r="M315" s="33">
        <f t="shared" si="79"/>
        <v>-1390.3945857511098</v>
      </c>
      <c r="N315" s="33">
        <f t="shared" si="79"/>
        <v>-1496.3034420747558</v>
      </c>
      <c r="O315" s="33">
        <f t="shared" si="79"/>
        <v>-1607.0309988351967</v>
      </c>
      <c r="P315" s="33">
        <f t="shared" si="79"/>
        <v>-1667.0218930428302</v>
      </c>
      <c r="Q315" s="33">
        <f t="shared" si="79"/>
        <v>-1721.3951896411515</v>
      </c>
      <c r="R315" s="33">
        <f t="shared" si="79"/>
        <v>-1759.5062930384415</v>
      </c>
      <c r="S315" s="33">
        <f t="shared" si="79"/>
        <v>-1825.044722238754</v>
      </c>
      <c r="T315" s="33">
        <f t="shared" si="79"/>
        <v>-1846.853149297594</v>
      </c>
      <c r="U315" s="33">
        <f t="shared" si="79"/>
        <v>-1889.2059077111637</v>
      </c>
      <c r="V315" s="33">
        <f t="shared" si="79"/>
        <v>-1915.1590869523618</v>
      </c>
      <c r="W315" s="33">
        <f t="shared" si="79"/>
        <v>-1946.2972742449585</v>
      </c>
      <c r="X315" s="33">
        <f t="shared" si="79"/>
        <v>-1985.6000586274549</v>
      </c>
      <c r="Y315" s="33">
        <f t="shared" si="79"/>
        <v>-2011.9921090499549</v>
      </c>
      <c r="Z315" s="33">
        <f t="shared" si="79"/>
        <v>-2042.5939489674415</v>
      </c>
      <c r="AA315" s="33">
        <f t="shared" si="79"/>
        <v>-2073.565573507643</v>
      </c>
      <c r="AB315" s="33">
        <f t="shared" si="79"/>
        <v>-2109.6543116363664</v>
      </c>
      <c r="AC315" s="33">
        <f t="shared" si="79"/>
        <v>-2162.9770737766598</v>
      </c>
      <c r="AD315" s="33">
        <f t="shared" si="79"/>
        <v>-2260.1875827572794</v>
      </c>
      <c r="AE315" s="33">
        <f t="shared" si="79"/>
        <v>-2298.4788204658034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-0.20652683055833315</v>
      </c>
      <c r="D317" s="94">
        <f>+'CO2'!D317+'abs CO2'!D317+'CH4'!D317*PCG!$C$5+N2O!D317*PCG!$C$6+HFC!D317+PFC!D317+'SF6'!D317</f>
        <v>-0.4130536611166663</v>
      </c>
      <c r="E317" s="94">
        <f>+'CO2'!E317+'abs CO2'!E317+'CH4'!E317*PCG!$C$5+N2O!E317*PCG!$C$6+HFC!E317+PFC!E317+'SF6'!E317</f>
        <v>-0.61958049167499951</v>
      </c>
      <c r="F317" s="94">
        <f>+'CO2'!F317+'abs CO2'!F317+'CH4'!F317*PCG!$C$5+N2O!F317*PCG!$C$6+HFC!F317+PFC!F317+'SF6'!F317</f>
        <v>-0.61958049167499951</v>
      </c>
      <c r="G317" s="94">
        <f>+'CO2'!G317+'abs CO2'!G317+'CH4'!G317*PCG!$C$5+N2O!G317*PCG!$C$6+HFC!G317+PFC!G317+'SF6'!G317</f>
        <v>-0.61958049167499951</v>
      </c>
      <c r="H317" s="94">
        <f>+'CO2'!H317+'abs CO2'!H317+'CH4'!H317*PCG!$C$5+N2O!H317*PCG!$C$6+HFC!H317+PFC!H317+'SF6'!H317</f>
        <v>-0.61958049167499951</v>
      </c>
      <c r="I317" s="94">
        <f>+'CO2'!I317+'abs CO2'!I317+'CH4'!I317*PCG!$C$5+N2O!I317*PCG!$C$6+HFC!I317+PFC!I317+'SF6'!I317</f>
        <v>-0.61958049167499951</v>
      </c>
      <c r="J317" s="94">
        <f>+'CO2'!J317+'abs CO2'!J317+'CH4'!J317*PCG!$C$5+N2O!J317*PCG!$C$6+HFC!J317+PFC!J317+'SF6'!J317</f>
        <v>-0.61958049167499951</v>
      </c>
      <c r="K317" s="94">
        <f>+'CO2'!K317+'abs CO2'!K317+'CH4'!K317*PCG!$C$5+N2O!K317*PCG!$C$6+HFC!K317+PFC!K317+'SF6'!K317</f>
        <v>-0.61958049167499951</v>
      </c>
      <c r="L317" s="94">
        <f>+'CO2'!L317+'abs CO2'!L317+'CH4'!L317*PCG!$C$5+N2O!L317*PCG!$C$6+HFC!L317+PFC!L317+'SF6'!L317</f>
        <v>-0.61958049167499951</v>
      </c>
      <c r="M317" s="94">
        <f>+'CO2'!M317+'abs CO2'!M317+'CH4'!M317*PCG!$C$5+N2O!M317*PCG!$C$6+HFC!M317+PFC!M317+'SF6'!M317</f>
        <v>-0.61958049167499951</v>
      </c>
      <c r="N317" s="94">
        <f>+'CO2'!N317+'abs CO2'!N317+'CH4'!N317*PCG!$C$5+N2O!N317*PCG!$C$6+HFC!N317+PFC!N317+'SF6'!N317</f>
        <v>-0.61958049167499951</v>
      </c>
      <c r="O317" s="94">
        <f>+'CO2'!O317+'abs CO2'!O317+'CH4'!O317*PCG!$C$5+N2O!O317*PCG!$C$6+HFC!O317+PFC!O317+'SF6'!O317</f>
        <v>-0.61958049167499951</v>
      </c>
      <c r="P317" s="94">
        <f>+'CO2'!P317+'abs CO2'!P317+'CH4'!P317*PCG!$C$5+N2O!P317*PCG!$C$6+HFC!P317+PFC!P317+'SF6'!P317</f>
        <v>-0.61958049167499951</v>
      </c>
      <c r="Q317" s="94">
        <f>+'CO2'!Q317+'abs CO2'!Q317+'CH4'!Q317*PCG!$C$5+N2O!Q317*PCG!$C$6+HFC!Q317+PFC!Q317+'SF6'!Q317</f>
        <v>-0.61958049167499951</v>
      </c>
      <c r="R317" s="94">
        <f>+'CO2'!R317+'abs CO2'!R317+'CH4'!R317*PCG!$C$5+N2O!R317*PCG!$C$6+HFC!R317+PFC!R317+'SF6'!R317</f>
        <v>-0.61958049167499951</v>
      </c>
      <c r="S317" s="94">
        <f>+'CO2'!S317+'abs CO2'!S317+'CH4'!S317*PCG!$C$5+N2O!S317*PCG!$C$6+HFC!S317+PFC!S317+'SF6'!S317</f>
        <v>-0.61958049167499951</v>
      </c>
      <c r="T317" s="94">
        <f>+'CO2'!T317+'abs CO2'!T317+'CH4'!T317*PCG!$C$5+N2O!T317*PCG!$C$6+HFC!T317+PFC!T317+'SF6'!T317</f>
        <v>-0.61958049167499951</v>
      </c>
      <c r="U317" s="94">
        <f>+'CO2'!U317+'abs CO2'!U317+'CH4'!U317*PCG!$C$5+N2O!U317*PCG!$C$6+HFC!U317+PFC!U317+'SF6'!U317</f>
        <v>-0.61958049167499951</v>
      </c>
      <c r="V317" s="94">
        <f>+'CO2'!V317+'abs CO2'!V317+'CH4'!V317*PCG!$C$5+N2O!V317*PCG!$C$6+HFC!V317+PFC!V317+'SF6'!V317</f>
        <v>-0.61958049167499951</v>
      </c>
      <c r="W317" s="94">
        <f>+'CO2'!W317+'abs CO2'!W317+'CH4'!W317*PCG!$C$5+N2O!W317*PCG!$C$6+HFC!W317+PFC!W317+'SF6'!W317</f>
        <v>-0.61958049167499951</v>
      </c>
      <c r="X317" s="94">
        <f>+'CO2'!X317+'abs CO2'!X317+'CH4'!X317*PCG!$C$5+N2O!X317*PCG!$C$6+HFC!X317+PFC!X317+'SF6'!X317</f>
        <v>-5.5161438925489348</v>
      </c>
      <c r="Y317" s="94">
        <f>+'CO2'!Y317+'abs CO2'!Y317+'CH4'!Y317*PCG!$C$5+N2O!Y317*PCG!$C$6+HFC!Y317+PFC!Y317+'SF6'!Y317</f>
        <v>-5.6708512638035407</v>
      </c>
      <c r="Z317" s="94">
        <f>+'CO2'!Z317+'abs CO2'!Z317+'CH4'!Z317*PCG!$C$5+N2O!Z317*PCG!$C$6+HFC!Z317+PFC!Z317+'SF6'!Z317</f>
        <v>-5.6708512638035407</v>
      </c>
      <c r="AA317" s="94">
        <f>+'CO2'!AA317+'abs CO2'!AA317+'CH4'!AA317*PCG!$C$5+N2O!AA317*PCG!$C$6+HFC!AA317+PFC!AA317+'SF6'!AA317</f>
        <v>-5.7797472290070262</v>
      </c>
      <c r="AB317" s="94">
        <f>+'CO2'!AB317+'abs CO2'!AB317+'CH4'!AB317*PCG!$C$5+N2O!AB317*PCG!$C$6+HFC!AB317+PFC!AB317+'SF6'!AB317</f>
        <v>-6.5397659654616911</v>
      </c>
      <c r="AC317" s="94">
        <f>+'CO2'!AC317+'abs CO2'!AC317+'CH4'!AC317*PCG!$C$5+N2O!AC317*PCG!$C$6+HFC!AC317+PFC!AC317+'SF6'!AC317</f>
        <v>-9.9493361863156267</v>
      </c>
      <c r="AD317" s="94">
        <f>+'CO2'!AD317+'abs CO2'!AD317+'CH4'!AD317*PCG!$C$5+N2O!AD317*PCG!$C$6+HFC!AD317+PFC!AD317+'SF6'!AD317</f>
        <v>-12.593480422787552</v>
      </c>
      <c r="AE317" s="94">
        <f>+'CO2'!AE317+'abs CO2'!AE317+'CH4'!AE317*PCG!$C$5+N2O!AE317*PCG!$C$6+HFC!AE317+PFC!AE317+'SF6'!AE317</f>
        <v>-15.237624659259478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-115.2965357433999</v>
      </c>
      <c r="D321" s="94">
        <f>+'CO2'!D321+'abs CO2'!D321+'CH4'!D321*PCG!$C$5+N2O!D321*PCG!$C$6+HFC!D321+PFC!D321+'SF6'!D321</f>
        <v>-220.50529673792909</v>
      </c>
      <c r="E321" s="94">
        <f>+'CO2'!E321+'abs CO2'!E321+'CH4'!E321*PCG!$C$5+N2O!E321*PCG!$C$6+HFC!E321+PFC!E321+'SF6'!E321</f>
        <v>-340.16958345519856</v>
      </c>
      <c r="F321" s="94">
        <f>+'CO2'!F321+'abs CO2'!F321+'CH4'!F321*PCG!$C$5+N2O!F321*PCG!$C$6+HFC!F321+PFC!F321+'SF6'!F321</f>
        <v>-447.76472131356695</v>
      </c>
      <c r="G321" s="94">
        <f>+'CO2'!G321+'abs CO2'!G321+'CH4'!G321*PCG!$C$5+N2O!G321*PCG!$C$6+HFC!G321+PFC!G321+'SF6'!G321</f>
        <v>-579.64054240983694</v>
      </c>
      <c r="H321" s="94">
        <f>+'CO2'!H321+'abs CO2'!H321+'CH4'!H321*PCG!$C$5+N2O!H321*PCG!$C$6+HFC!H321+PFC!H321+'SF6'!H321</f>
        <v>-760.99894982461706</v>
      </c>
      <c r="I321" s="94">
        <f>+'CO2'!I321+'abs CO2'!I321+'CH4'!I321*PCG!$C$5+N2O!I321*PCG!$C$6+HFC!I321+PFC!I321+'SF6'!I321</f>
        <v>-903.93308278017707</v>
      </c>
      <c r="J321" s="94">
        <f>+'CO2'!J321+'abs CO2'!J321+'CH4'!J321*PCG!$C$5+N2O!J321*PCG!$C$6+HFC!J321+PFC!J321+'SF6'!J321</f>
        <v>-1024.5425243572151</v>
      </c>
      <c r="K321" s="94">
        <f>+'CO2'!K321+'abs CO2'!K321+'CH4'!K321*PCG!$C$5+N2O!K321*PCG!$C$6+HFC!K321+PFC!K321+'SF6'!K321</f>
        <v>-1145.7231778995617</v>
      </c>
      <c r="L321" s="94">
        <f>+'CO2'!L321+'abs CO2'!L321+'CH4'!L321*PCG!$C$5+N2O!L321*PCG!$C$6+HFC!L321+PFC!L321+'SF6'!L321</f>
        <v>-1231.1086237869631</v>
      </c>
      <c r="M321" s="94">
        <f>+'CO2'!M321+'abs CO2'!M321+'CH4'!M321*PCG!$C$5+N2O!M321*PCG!$C$6+HFC!M321+PFC!M321+'SF6'!M321</f>
        <v>-1361.1209646479369</v>
      </c>
      <c r="N321" s="94">
        <f>+'CO2'!N321+'abs CO2'!N321+'CH4'!N321*PCG!$C$5+N2O!N321*PCG!$C$6+HFC!N321+PFC!N321+'SF6'!N321</f>
        <v>-1459.1717083075559</v>
      </c>
      <c r="O321" s="94">
        <f>+'CO2'!O321+'abs CO2'!O321+'CH4'!O321*PCG!$C$5+N2O!O321*PCG!$C$6+HFC!O321+PFC!O321+'SF6'!O321</f>
        <v>-1567.1892157228103</v>
      </c>
      <c r="P321" s="94">
        <f>+'CO2'!P321+'abs CO2'!P321+'CH4'!P321*PCG!$C$5+N2O!P321*PCG!$C$6+HFC!P321+PFC!P321+'SF6'!P321</f>
        <v>-1622.6465389281182</v>
      </c>
      <c r="Q321" s="94">
        <f>+'CO2'!Q321+'abs CO2'!Q321+'CH4'!Q321*PCG!$C$5+N2O!Q321*PCG!$C$6+HFC!Q321+PFC!Q321+'SF6'!Q321</f>
        <v>-1675.5679749071987</v>
      </c>
      <c r="R321" s="94">
        <f>+'CO2'!R321+'abs CO2'!R321+'CH4'!R321*PCG!$C$5+N2O!R321*PCG!$C$6+HFC!R321+PFC!R321+'SF6'!R321</f>
        <v>-1711.0858703412159</v>
      </c>
      <c r="S321" s="94">
        <f>+'CO2'!S321+'abs CO2'!S321+'CH4'!S321*PCG!$C$5+N2O!S321*PCG!$C$6+HFC!S321+PFC!S321+'SF6'!S321</f>
        <v>-1775.0058362997643</v>
      </c>
      <c r="T321" s="94">
        <f>+'CO2'!T321+'abs CO2'!T321+'CH4'!T321*PCG!$C$5+N2O!T321*PCG!$C$6+HFC!T321+PFC!T321+'SF6'!T321</f>
        <v>-1796.7785750522871</v>
      </c>
      <c r="U321" s="94">
        <f>+'CO2'!U321+'abs CO2'!U321+'CH4'!U321*PCG!$C$5+N2O!U321*PCG!$C$6+HFC!U321+PFC!U321+'SF6'!U321</f>
        <v>-1832.6959069570757</v>
      </c>
      <c r="V321" s="94">
        <f>+'CO2'!V321+'abs CO2'!V321+'CH4'!V321*PCG!$C$5+N2O!V321*PCG!$C$6+HFC!V321+PFC!V321+'SF6'!V321</f>
        <v>-1858.6340066322243</v>
      </c>
      <c r="W321" s="94">
        <f>+'CO2'!W321+'abs CO2'!W321+'CH4'!W321*PCG!$C$5+N2O!W321*PCG!$C$6+HFC!W321+PFC!W321+'SF6'!W321</f>
        <v>-1887.3406641645679</v>
      </c>
      <c r="X321" s="94">
        <f>+'CO2'!X321+'abs CO2'!X321+'CH4'!X321*PCG!$C$5+N2O!X321*PCG!$C$6+HFC!X321+PFC!X321+'SF6'!X321</f>
        <v>-1921.3583349943165</v>
      </c>
      <c r="Y321" s="94">
        <f>+'CO2'!Y321+'abs CO2'!Y321+'CH4'!Y321*PCG!$C$5+N2O!Y321*PCG!$C$6+HFC!Y321+PFC!Y321+'SF6'!Y321</f>
        <v>-1947.5956780455617</v>
      </c>
      <c r="Z321" s="94">
        <f>+'CO2'!Z321+'abs CO2'!Z321+'CH4'!Z321*PCG!$C$5+N2O!Z321*PCG!$C$6+HFC!Z321+PFC!Z321+'SF6'!Z321</f>
        <v>-1977.6809925606346</v>
      </c>
      <c r="AA321" s="94">
        <f>+'CO2'!AA321+'abs CO2'!AA321+'CH4'!AA321*PCG!$C$5+N2O!AA321*PCG!$C$6+HFC!AA321+PFC!AA321+'SF6'!AA321</f>
        <v>-2008.187340724664</v>
      </c>
      <c r="AB321" s="94">
        <f>+'CO2'!AB321+'abs CO2'!AB321+'CH4'!AB321*PCG!$C$5+N2O!AB321*PCG!$C$6+HFC!AB321+PFC!AB321+'SF6'!AB321</f>
        <v>-2043.327062889113</v>
      </c>
      <c r="AC321" s="94">
        <f>+'CO2'!AC321+'abs CO2'!AC321+'CH4'!AC321*PCG!$C$5+N2O!AC321*PCG!$C$6+HFC!AC321+PFC!AC321+'SF6'!AC321</f>
        <v>-2092.6005796167351</v>
      </c>
      <c r="AD321" s="94">
        <f>+'CO2'!AD321+'abs CO2'!AD321+'CH4'!AD321*PCG!$C$5+N2O!AD321*PCG!$C$6+HFC!AD321+PFC!AD321+'SF6'!AD321</f>
        <v>-2185.1738781161271</v>
      </c>
      <c r="AE321" s="94">
        <f>+'CO2'!AE321+'abs CO2'!AE321+'CH4'!AE321*PCG!$C$5+N2O!AE321*PCG!$C$6+HFC!AE321+PFC!AE321+'SF6'!AE321</f>
        <v>-2218.4458896701713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-0.26806441913899559</v>
      </c>
      <c r="D322" s="94">
        <f>+'CO2'!D322+'abs CO2'!D322+'CH4'!D322*PCG!$C$5+N2O!D322*PCG!$C$6+HFC!D322+PFC!D322+'SF6'!D322</f>
        <v>-1.2995570021413072</v>
      </c>
      <c r="E322" s="94">
        <f>+'CO2'!E322+'abs CO2'!E322+'CH4'!E322*PCG!$C$5+N2O!E322*PCG!$C$6+HFC!E322+PFC!E322+'SF6'!E322</f>
        <v>-2.776499966244272</v>
      </c>
      <c r="F322" s="94">
        <f>+'CO2'!F322+'abs CO2'!F322+'CH4'!F322*PCG!$C$5+N2O!F322*PCG!$C$6+HFC!F322+PFC!F322+'SF6'!F322</f>
        <v>-5.2168764052463787</v>
      </c>
      <c r="G322" s="94">
        <f>+'CO2'!G322+'abs CO2'!G322+'CH4'!G322*PCG!$C$5+N2O!G322*PCG!$C$6+HFC!G322+PFC!G322+'SF6'!G322</f>
        <v>-7.0090325650029408</v>
      </c>
      <c r="H322" s="94">
        <f>+'CO2'!H322+'abs CO2'!H322+'CH4'!H322*PCG!$C$5+N2O!H322*PCG!$C$6+HFC!H322+PFC!H322+'SF6'!H322</f>
        <v>-9.3488785636754059</v>
      </c>
      <c r="I322" s="94">
        <f>+'CO2'!I322+'abs CO2'!I322+'CH4'!I322*PCG!$C$5+N2O!I322*PCG!$C$6+HFC!I322+PFC!I322+'SF6'!I322</f>
        <v>-11.880184785955676</v>
      </c>
      <c r="J322" s="94">
        <f>+'CO2'!J322+'abs CO2'!J322+'CH4'!J322*PCG!$C$5+N2O!J322*PCG!$C$6+HFC!J322+PFC!J322+'SF6'!J322</f>
        <v>-15.010602167380458</v>
      </c>
      <c r="K322" s="94">
        <f>+'CO2'!K322+'abs CO2'!K322+'CH4'!K322*PCG!$C$5+N2O!K322*PCG!$C$6+HFC!K322+PFC!K322+'SF6'!K322</f>
        <v>-22.744509472380294</v>
      </c>
      <c r="L322" s="94">
        <f>+'CO2'!L322+'abs CO2'!L322+'CH4'!L322*PCG!$C$5+N2O!L322*PCG!$C$6+HFC!L322+PFC!L322+'SF6'!L322</f>
        <v>-25.122908894919178</v>
      </c>
      <c r="M322" s="94">
        <f>+'CO2'!M322+'abs CO2'!M322+'CH4'!M322*PCG!$C$5+N2O!M322*PCG!$C$6+HFC!M322+PFC!M322+'SF6'!M322</f>
        <v>-28.654040611497926</v>
      </c>
      <c r="N322" s="94">
        <f>+'CO2'!N322+'abs CO2'!N322+'CH4'!N322*PCG!$C$5+N2O!N322*PCG!$C$6+HFC!N322+PFC!N322+'SF6'!N322</f>
        <v>-36.512153275525037</v>
      </c>
      <c r="O322" s="94">
        <f>+'CO2'!O322+'abs CO2'!O322+'CH4'!O322*PCG!$C$5+N2O!O322*PCG!$C$6+HFC!O322+PFC!O322+'SF6'!O322</f>
        <v>-39.222202620711407</v>
      </c>
      <c r="P322" s="94">
        <f>+'CO2'!P322+'abs CO2'!P322+'CH4'!P322*PCG!$C$5+N2O!P322*PCG!$C$6+HFC!P322+PFC!P322+'SF6'!P322</f>
        <v>-43.7557736230372</v>
      </c>
      <c r="Q322" s="94">
        <f>+'CO2'!Q322+'abs CO2'!Q322+'CH4'!Q322*PCG!$C$5+N2O!Q322*PCG!$C$6+HFC!Q322+PFC!Q322+'SF6'!Q322</f>
        <v>-45.207634242277919</v>
      </c>
      <c r="R322" s="94">
        <f>+'CO2'!R322+'abs CO2'!R322+'CH4'!R322*PCG!$C$5+N2O!R322*PCG!$C$6+HFC!R322+PFC!R322+'SF6'!R322</f>
        <v>-47.336366316258136</v>
      </c>
      <c r="S322" s="94">
        <f>+'CO2'!S322+'abs CO2'!S322+'CH4'!S322*PCG!$C$5+N2O!S322*PCG!$C$6+HFC!S322+PFC!S322+'SF6'!S322</f>
        <v>-47.779705558111871</v>
      </c>
      <c r="T322" s="94">
        <f>+'CO2'!T322+'abs CO2'!T322+'CH4'!T322*PCG!$C$5+N2O!T322*PCG!$C$6+HFC!T322+PFC!T322+'SF6'!T322</f>
        <v>-47.815393864428891</v>
      </c>
      <c r="U322" s="94">
        <f>+'CO2'!U322+'abs CO2'!U322+'CH4'!U322*PCG!$C$5+N2O!U322*PCG!$C$6+HFC!U322+PFC!U322+'SF6'!U322</f>
        <v>-48.111958663401339</v>
      </c>
      <c r="V322" s="94">
        <f>+'CO2'!V322+'abs CO2'!V322+'CH4'!V322*PCG!$C$5+N2O!V322*PCG!$C$6+HFC!V322+PFC!V322+'SF6'!V322</f>
        <v>-48.12703822945079</v>
      </c>
      <c r="W322" s="94">
        <f>+'CO2'!W322+'abs CO2'!W322+'CH4'!W322*PCG!$C$5+N2O!W322*PCG!$C$6+HFC!W322+PFC!W322+'SF6'!W322</f>
        <v>-50.558567989703889</v>
      </c>
      <c r="X322" s="94">
        <f>+'CO2'!X322+'abs CO2'!X322+'CH4'!X322*PCG!$C$5+N2O!X322*PCG!$C$6+HFC!X322+PFC!X322+'SF6'!X322</f>
        <v>-50.94711814157796</v>
      </c>
      <c r="Y322" s="94">
        <f>+'CO2'!Y322+'abs CO2'!Y322+'CH4'!Y322*PCG!$C$5+N2O!Y322*PCG!$C$6+HFC!Y322+PFC!Y322+'SF6'!Y322</f>
        <v>-50.94711814157796</v>
      </c>
      <c r="Z322" s="94">
        <f>+'CO2'!Z322+'abs CO2'!Z322+'CH4'!Z322*PCG!$C$5+N2O!Z322*PCG!$C$6+HFC!Z322+PFC!Z322+'SF6'!Z322</f>
        <v>-51.463643543991672</v>
      </c>
      <c r="AA322" s="94">
        <f>+'CO2'!AA322+'abs CO2'!AA322+'CH4'!AA322*PCG!$C$5+N2O!AA322*PCG!$C$6+HFC!AA322+PFC!AA322+'SF6'!AA322</f>
        <v>-51.820023954960256</v>
      </c>
      <c r="AB322" s="94">
        <f>+'CO2'!AB322+'abs CO2'!AB322+'CH4'!AB322*PCG!$C$5+N2O!AB322*PCG!$C$6+HFC!AB322+PFC!AB322+'SF6'!AB322</f>
        <v>-52.009021182779989</v>
      </c>
      <c r="AC322" s="94">
        <f>+'CO2'!AC322+'abs CO2'!AC322+'CH4'!AC322*PCG!$C$5+N2O!AC322*PCG!$C$6+HFC!AC322+PFC!AC322+'SF6'!AC322</f>
        <v>-52.648696374597506</v>
      </c>
      <c r="AD322" s="94">
        <f>+'CO2'!AD322+'abs CO2'!AD322+'CH4'!AD322*PCG!$C$5+N2O!AD322*PCG!$C$6+HFC!AD322+PFC!AD322+'SF6'!AD322</f>
        <v>-54.641762619352868</v>
      </c>
      <c r="AE322" s="94">
        <f>+'CO2'!AE322+'abs CO2'!AE322+'CH4'!AE322*PCG!$C$5+N2O!AE322*PCG!$C$6+HFC!AE322+PFC!AE322+'SF6'!AE322</f>
        <v>-57.016844537360875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0</v>
      </c>
      <c r="Y323" s="94">
        <f>+'CO2'!Y323+'abs CO2'!Y323+'CH4'!Y323*PCG!$C$5+N2O!Y323*PCG!$C$6+HFC!Y323+PFC!Y323+'SF6'!Y323</f>
        <v>0</v>
      </c>
      <c r="Z323" s="94">
        <f>+'CO2'!Z323+'abs CO2'!Z323+'CH4'!Z323*PCG!$C$5+N2O!Z323*PCG!$C$6+HFC!Z323+PFC!Z323+'SF6'!Z323</f>
        <v>0</v>
      </c>
      <c r="AA323" s="94">
        <f>+'CO2'!AA323+'abs CO2'!AA323+'CH4'!AA323*PCG!$C$5+N2O!AA323*PCG!$C$6+HFC!AA323+PFC!AA323+'SF6'!AA323</f>
        <v>0</v>
      </c>
      <c r="AB323" s="94">
        <f>+'CO2'!AB323+'abs CO2'!AB323+'CH4'!AB323*PCG!$C$5+N2O!AB323*PCG!$C$6+HFC!AB323+PFC!AB323+'SF6'!AB323</f>
        <v>0</v>
      </c>
      <c r="AC323" s="94">
        <f>+'CO2'!AC323+'abs CO2'!AC323+'CH4'!AC323*PCG!$C$5+N2O!AC323*PCG!$C$6+HFC!AC323+PFC!AC323+'SF6'!AC323</f>
        <v>0</v>
      </c>
      <c r="AD323" s="94">
        <f>+'CO2'!AD323+'abs CO2'!AD323+'CH4'!AD323*PCG!$C$5+N2O!AD323*PCG!$C$6+HFC!AD323+PFC!AD323+'SF6'!AD323</f>
        <v>0</v>
      </c>
      <c r="AE323" s="94">
        <f>+'CO2'!AE323+'abs CO2'!AE323+'CH4'!AE323*PCG!$C$5+N2O!AE323*PCG!$C$6+HFC!AE323+PFC!AE323+'SF6'!AE323</f>
        <v>0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0</v>
      </c>
      <c r="G326" s="94">
        <f>+'CO2'!G326+'abs CO2'!G326+'CH4'!G326*PCG!$C$5+N2O!G326*PCG!$C$6+HFC!G326+PFC!G326+'SF6'!G326</f>
        <v>0</v>
      </c>
      <c r="H326" s="94">
        <f>+'CO2'!H326+'abs CO2'!H326+'CH4'!H326*PCG!$C$5+N2O!H326*PCG!$C$6+HFC!H326+PFC!H326+'SF6'!H326</f>
        <v>0</v>
      </c>
      <c r="I326" s="94">
        <f>+'CO2'!I326+'abs CO2'!I326+'CH4'!I326*PCG!$C$5+N2O!I326*PCG!$C$6+HFC!I326+PFC!I326+'SF6'!I326</f>
        <v>0</v>
      </c>
      <c r="J326" s="94">
        <f>+'CO2'!J326+'abs CO2'!J326+'CH4'!J326*PCG!$C$5+N2O!J326*PCG!$C$6+HFC!J326+PFC!J326+'SF6'!J326</f>
        <v>0</v>
      </c>
      <c r="K326" s="94">
        <f>+'CO2'!K326+'abs CO2'!K326+'CH4'!K326*PCG!$C$5+N2O!K326*PCG!$C$6+HFC!K326+PFC!K326+'SF6'!K326</f>
        <v>0</v>
      </c>
      <c r="L326" s="94">
        <f>+'CO2'!L326+'abs CO2'!L326+'CH4'!L326*PCG!$C$5+N2O!L326*PCG!$C$6+HFC!L326+PFC!L326+'SF6'!L326</f>
        <v>0</v>
      </c>
      <c r="M326" s="94">
        <f>+'CO2'!M326+'abs CO2'!M326+'CH4'!M326*PCG!$C$5+N2O!M326*PCG!$C$6+HFC!M326+PFC!M326+'SF6'!M326</f>
        <v>0</v>
      </c>
      <c r="N326" s="94">
        <f>+'CO2'!N326+'abs CO2'!N326+'CH4'!N326*PCG!$C$5+N2O!N326*PCG!$C$6+HFC!N326+PFC!N326+'SF6'!N326</f>
        <v>0</v>
      </c>
      <c r="O326" s="94">
        <f>+'CO2'!O326+'abs CO2'!O326+'CH4'!O326*PCG!$C$5+N2O!O326*PCG!$C$6+HFC!O326+PFC!O326+'SF6'!O326</f>
        <v>0</v>
      </c>
      <c r="P326" s="94">
        <f>+'CO2'!P326+'abs CO2'!P326+'CH4'!P326*PCG!$C$5+N2O!P326*PCG!$C$6+HFC!P326+PFC!P326+'SF6'!P326</f>
        <v>0</v>
      </c>
      <c r="Q326" s="94">
        <f>+'CO2'!Q326+'abs CO2'!Q326+'CH4'!Q326*PCG!$C$5+N2O!Q326*PCG!$C$6+HFC!Q326+PFC!Q326+'SF6'!Q326</f>
        <v>0</v>
      </c>
      <c r="R326" s="94">
        <f>+'CO2'!R326+'abs CO2'!R326+'CH4'!R326*PCG!$C$5+N2O!R326*PCG!$C$6+HFC!R326+PFC!R326+'SF6'!R326</f>
        <v>0</v>
      </c>
      <c r="S326" s="94">
        <f>+'CO2'!S326+'abs CO2'!S326+'CH4'!S326*PCG!$C$5+N2O!S326*PCG!$C$6+HFC!S326+PFC!S326+'SF6'!S326</f>
        <v>0</v>
      </c>
      <c r="T326" s="94">
        <f>+'CO2'!T326+'abs CO2'!T326+'CH4'!T326*PCG!$C$5+N2O!T326*PCG!$C$6+HFC!T326+PFC!T326+'SF6'!T326</f>
        <v>0</v>
      </c>
      <c r="U326" s="94">
        <f>+'CO2'!U326+'abs CO2'!U326+'CH4'!U326*PCG!$C$5+N2O!U326*PCG!$C$6+HFC!U326+PFC!U326+'SF6'!U326</f>
        <v>0</v>
      </c>
      <c r="V326" s="94">
        <f>+'CO2'!V326+'abs CO2'!V326+'CH4'!V326*PCG!$C$5+N2O!V326*PCG!$C$6+HFC!V326+PFC!V326+'SF6'!V326</f>
        <v>0</v>
      </c>
      <c r="W326" s="94">
        <f>+'CO2'!W326+'abs CO2'!W326+'CH4'!W326*PCG!$C$5+N2O!W326*PCG!$C$6+HFC!W326+PFC!W326+'SF6'!W326</f>
        <v>0</v>
      </c>
      <c r="X326" s="94">
        <f>+'CO2'!X326+'abs CO2'!X326+'CH4'!X326*PCG!$C$5+N2O!X326*PCG!$C$6+HFC!X326+PFC!X326+'SF6'!X326</f>
        <v>0</v>
      </c>
      <c r="Y326" s="94">
        <f>+'CO2'!Y326+'abs CO2'!Y326+'CH4'!Y326*PCG!$C$5+N2O!Y326*PCG!$C$6+HFC!Y326+PFC!Y326+'SF6'!Y326</f>
        <v>0</v>
      </c>
      <c r="Z326" s="94">
        <f>+'CO2'!Z326+'abs CO2'!Z326+'CH4'!Z326*PCG!$C$5+N2O!Z326*PCG!$C$6+HFC!Z326+PFC!Z326+'SF6'!Z326</f>
        <v>0</v>
      </c>
      <c r="AA326" s="94">
        <f>+'CO2'!AA326+'abs CO2'!AA326+'CH4'!AA326*PCG!$C$5+N2O!AA326*PCG!$C$6+HFC!AA326+PFC!AA326+'SF6'!AA326</f>
        <v>0</v>
      </c>
      <c r="AB326" s="94">
        <f>+'CO2'!AB326+'abs CO2'!AB326+'CH4'!AB326*PCG!$C$5+N2O!AB326*PCG!$C$6+HFC!AB326+PFC!AB326+'SF6'!AB326</f>
        <v>0</v>
      </c>
      <c r="AC326" s="94">
        <f>+'CO2'!AC326+'abs CO2'!AC326+'CH4'!AC326*PCG!$C$5+N2O!AC326*PCG!$C$6+HFC!AC326+PFC!AC326+'SF6'!AC326</f>
        <v>0</v>
      </c>
      <c r="AD326" s="94">
        <f>+'CO2'!AD326+'abs CO2'!AD326+'CH4'!AD326*PCG!$C$5+N2O!AD326*PCG!$C$6+HFC!AD326+PFC!AD326+'SF6'!AD326</f>
        <v>0</v>
      </c>
      <c r="AE326" s="94">
        <f>+'CO2'!AE326+'abs CO2'!AE326+'CH4'!AE326*PCG!$C$5+N2O!AE326*PCG!$C$6+HFC!AE326+PFC!AE326+'SF6'!AE326</f>
        <v>0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-0.46447588929264616</v>
      </c>
      <c r="S327" s="94">
        <f>+'CO2'!S327+'abs CO2'!S327+'CH4'!S327*PCG!$C$5+N2O!S327*PCG!$C$6+HFC!S327+PFC!S327+'SF6'!S327</f>
        <v>-1.6395998892030408</v>
      </c>
      <c r="T327" s="94">
        <f>+'CO2'!T327+'abs CO2'!T327+'CH4'!T327*PCG!$C$5+N2O!T327*PCG!$C$6+HFC!T327+PFC!T327+'SF6'!T327</f>
        <v>-1.6395998892030408</v>
      </c>
      <c r="U327" s="94">
        <f>+'CO2'!U327+'abs CO2'!U327+'CH4'!U327*PCG!$C$5+N2O!U327*PCG!$C$6+HFC!U327+PFC!U327+'SF6'!U327</f>
        <v>-7.7784615990116226</v>
      </c>
      <c r="V327" s="94">
        <f>+'CO2'!V327+'abs CO2'!V327+'CH4'!V327*PCG!$C$5+N2O!V327*PCG!$C$6+HFC!V327+PFC!V327+'SF6'!V327</f>
        <v>-7.7784615990116226</v>
      </c>
      <c r="W327" s="94">
        <f>+'CO2'!W327+'abs CO2'!W327+'CH4'!W327*PCG!$C$5+N2O!W327*PCG!$C$6+HFC!W327+PFC!W327+'SF6'!W327</f>
        <v>-7.7784615990116226</v>
      </c>
      <c r="X327" s="94">
        <f>+'CO2'!X327+'abs CO2'!X327+'CH4'!X327*PCG!$C$5+N2O!X327*PCG!$C$6+HFC!X327+PFC!X327+'SF6'!X327</f>
        <v>-7.7784615990116226</v>
      </c>
      <c r="Y327" s="94">
        <f>+'CO2'!Y327+'abs CO2'!Y327+'CH4'!Y327*PCG!$C$5+N2O!Y327*PCG!$C$6+HFC!Y327+PFC!Y327+'SF6'!Y327</f>
        <v>-7.7784615990116226</v>
      </c>
      <c r="Z327" s="94">
        <f>+'CO2'!Z327+'abs CO2'!Z327+'CH4'!Z327*PCG!$C$5+N2O!Z327*PCG!$C$6+HFC!Z327+PFC!Z327+'SF6'!Z327</f>
        <v>-7.7784615990116226</v>
      </c>
      <c r="AA327" s="94">
        <f>+'CO2'!AA327+'abs CO2'!AA327+'CH4'!AA327*PCG!$C$5+N2O!AA327*PCG!$C$6+HFC!AA327+PFC!AA327+'SF6'!AA327</f>
        <v>-7.7784615990116226</v>
      </c>
      <c r="AB327" s="94">
        <f>+'CO2'!AB327+'abs CO2'!AB327+'CH4'!AB327*PCG!$C$5+N2O!AB327*PCG!$C$6+HFC!AB327+PFC!AB327+'SF6'!AB327</f>
        <v>-7.7784615990116226</v>
      </c>
      <c r="AC327" s="94">
        <f>+'CO2'!AC327+'abs CO2'!AC327+'CH4'!AC327*PCG!$C$5+N2O!AC327*PCG!$C$6+HFC!AC327+PFC!AC327+'SF6'!AC327</f>
        <v>-7.7784615990116226</v>
      </c>
      <c r="AD327" s="94">
        <f>+'CO2'!AD327+'abs CO2'!AD327+'CH4'!AD327*PCG!$C$5+N2O!AD327*PCG!$C$6+HFC!AD327+PFC!AD327+'SF6'!AD327</f>
        <v>-7.7784615990116226</v>
      </c>
      <c r="AE327" s="94">
        <f>+'CO2'!AE327+'abs CO2'!AE327+'CH4'!AE327*PCG!$C$5+N2O!AE327*PCG!$C$6+HFC!AE327+PFC!AE327+'SF6'!AE327</f>
        <v>-7.7784615990116226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-3382.5307391075507</v>
      </c>
      <c r="D328" s="33">
        <f t="shared" si="80"/>
        <v>-3459.3143451278488</v>
      </c>
      <c r="E328" s="33">
        <f t="shared" si="80"/>
        <v>-3547.1098220121171</v>
      </c>
      <c r="F328" s="33">
        <f t="shared" si="80"/>
        <v>-3634.7332260969888</v>
      </c>
      <c r="G328" s="33">
        <f t="shared" si="80"/>
        <v>-3715.9547507891029</v>
      </c>
      <c r="H328" s="33">
        <f t="shared" si="80"/>
        <v>-3785.1392025758469</v>
      </c>
      <c r="I328" s="33">
        <f t="shared" si="80"/>
        <v>-3844.7094839964329</v>
      </c>
      <c r="J328" s="33">
        <f t="shared" si="80"/>
        <v>-3891.6096162695658</v>
      </c>
      <c r="K328" s="33">
        <f t="shared" si="80"/>
        <v>-3928.5854124867992</v>
      </c>
      <c r="L328" s="33">
        <f t="shared" si="80"/>
        <v>-3958.0932226393593</v>
      </c>
      <c r="M328" s="33">
        <f t="shared" si="80"/>
        <v>-3980.078624039033</v>
      </c>
      <c r="N328" s="33">
        <f t="shared" si="80"/>
        <v>-3997.335347063517</v>
      </c>
      <c r="O328" s="33">
        <f t="shared" si="80"/>
        <v>-4013.5339146623428</v>
      </c>
      <c r="P328" s="33">
        <f t="shared" si="80"/>
        <v>-4026.2179749005236</v>
      </c>
      <c r="Q328" s="33">
        <f t="shared" si="80"/>
        <v>-4036.7260419407917</v>
      </c>
      <c r="R328" s="33">
        <f t="shared" si="80"/>
        <v>-4047.7356335696168</v>
      </c>
      <c r="S328" s="33">
        <f t="shared" si="80"/>
        <v>-4062.9803891545976</v>
      </c>
      <c r="T328" s="33">
        <f t="shared" si="80"/>
        <v>-4083.6025888591316</v>
      </c>
      <c r="U328" s="33">
        <f t="shared" si="80"/>
        <v>-4116.3416314229135</v>
      </c>
      <c r="V328" s="33">
        <f t="shared" si="80"/>
        <v>-4114.4885822827137</v>
      </c>
      <c r="W328" s="33">
        <f t="shared" si="80"/>
        <v>-4112.3671520573835</v>
      </c>
      <c r="X328" s="33">
        <f t="shared" si="80"/>
        <v>-4108.8698275200522</v>
      </c>
      <c r="Y328" s="33">
        <f t="shared" si="80"/>
        <v>-4103.8818585853687</v>
      </c>
      <c r="Z328" s="33">
        <f t="shared" si="80"/>
        <v>-4098.5098633634725</v>
      </c>
      <c r="AA328" s="33">
        <f t="shared" si="80"/>
        <v>-4092.3576630620423</v>
      </c>
      <c r="AB328" s="33">
        <f t="shared" si="80"/>
        <v>-4085.6877272973306</v>
      </c>
      <c r="AC328" s="33">
        <f t="shared" si="80"/>
        <v>-4078.8137870914134</v>
      </c>
      <c r="AD328" s="33">
        <f t="shared" si="80"/>
        <v>-4071.1894428906894</v>
      </c>
      <c r="AE328" s="33">
        <f t="shared" si="80"/>
        <v>-4062.8024726286681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-977.2363800873967</v>
      </c>
      <c r="D330" s="94">
        <f>+'CO2'!D330+'abs CO2'!D330+'CH4'!D330*PCG!$C$5+N2O!D330*PCG!$C$6+HFC!D330+PFC!D330+'SF6'!D330</f>
        <v>-977.2363800873967</v>
      </c>
      <c r="E330" s="94">
        <f>+'CO2'!E330+'abs CO2'!E330+'CH4'!E330*PCG!$C$5+N2O!E330*PCG!$C$6+HFC!E330+PFC!E330+'SF6'!E330</f>
        <v>-977.2363800873967</v>
      </c>
      <c r="F330" s="94">
        <f>+'CO2'!F330+'abs CO2'!F330+'CH4'!F330*PCG!$C$5+N2O!F330*PCG!$C$6+HFC!F330+PFC!F330+'SF6'!F330</f>
        <v>-977.2363800873967</v>
      </c>
      <c r="G330" s="94">
        <f>+'CO2'!G330+'abs CO2'!G330+'CH4'!G330*PCG!$C$5+N2O!G330*PCG!$C$6+HFC!G330+PFC!G330+'SF6'!G330</f>
        <v>-977.2363800873967</v>
      </c>
      <c r="H330" s="94">
        <f>+'CO2'!H330+'abs CO2'!H330+'CH4'!H330*PCG!$C$5+N2O!H330*PCG!$C$6+HFC!H330+PFC!H330+'SF6'!H330</f>
        <v>-977.2363800873967</v>
      </c>
      <c r="I330" s="94">
        <f>+'CO2'!I330+'abs CO2'!I330+'CH4'!I330*PCG!$C$5+N2O!I330*PCG!$C$6+HFC!I330+PFC!I330+'SF6'!I330</f>
        <v>-977.2363800873967</v>
      </c>
      <c r="J330" s="94">
        <f>+'CO2'!J330+'abs CO2'!J330+'CH4'!J330*PCG!$C$5+N2O!J330*PCG!$C$6+HFC!J330+PFC!J330+'SF6'!J330</f>
        <v>-977.23638008739613</v>
      </c>
      <c r="K330" s="94">
        <f>+'CO2'!K330+'abs CO2'!K330+'CH4'!K330*PCG!$C$5+N2O!K330*PCG!$C$6+HFC!K330+PFC!K330+'SF6'!K330</f>
        <v>-977.23638008739613</v>
      </c>
      <c r="L330" s="94">
        <f>+'CO2'!L330+'abs CO2'!L330+'CH4'!L330*PCG!$C$5+N2O!L330*PCG!$C$6+HFC!L330+PFC!L330+'SF6'!L330</f>
        <v>-977.23638008739613</v>
      </c>
      <c r="M330" s="94">
        <f>+'CO2'!M330+'abs CO2'!M330+'CH4'!M330*PCG!$C$5+N2O!M330*PCG!$C$6+HFC!M330+PFC!M330+'SF6'!M330</f>
        <v>-977.23638008739613</v>
      </c>
      <c r="N330" s="94">
        <f>+'CO2'!N330+'abs CO2'!N330+'CH4'!N330*PCG!$C$5+N2O!N330*PCG!$C$6+HFC!N330+PFC!N330+'SF6'!N330</f>
        <v>-977.23638008739613</v>
      </c>
      <c r="O330" s="94">
        <f>+'CO2'!O330+'abs CO2'!O330+'CH4'!O330*PCG!$C$5+N2O!O330*PCG!$C$6+HFC!O330+PFC!O330+'SF6'!O330</f>
        <v>-977.23638008739613</v>
      </c>
      <c r="P330" s="94">
        <f>+'CO2'!P330+'abs CO2'!P330+'CH4'!P330*PCG!$C$5+N2O!P330*PCG!$C$6+HFC!P330+PFC!P330+'SF6'!P330</f>
        <v>-977.23638008739613</v>
      </c>
      <c r="Q330" s="94">
        <f>+'CO2'!Q330+'abs CO2'!Q330+'CH4'!Q330*PCG!$C$5+N2O!Q330*PCG!$C$6+HFC!Q330+PFC!Q330+'SF6'!Q330</f>
        <v>-977.23638008739613</v>
      </c>
      <c r="R330" s="94">
        <f>+'CO2'!R330+'abs CO2'!R330+'CH4'!R330*PCG!$C$5+N2O!R330*PCG!$C$6+HFC!R330+PFC!R330+'SF6'!R330</f>
        <v>-977.23638008739613</v>
      </c>
      <c r="S330" s="94">
        <f>+'CO2'!S330+'abs CO2'!S330+'CH4'!S330*PCG!$C$5+N2O!S330*PCG!$C$6+HFC!S330+PFC!S330+'SF6'!S330</f>
        <v>-977.23638008739613</v>
      </c>
      <c r="T330" s="94">
        <f>+'CO2'!T330+'abs CO2'!T330+'CH4'!T330*PCG!$C$5+N2O!T330*PCG!$C$6+HFC!T330+PFC!T330+'SF6'!T330</f>
        <v>-977.23638008739613</v>
      </c>
      <c r="U330" s="94">
        <f>+'CO2'!U330+'abs CO2'!U330+'CH4'!U330*PCG!$C$5+N2O!U330*PCG!$C$6+HFC!U330+PFC!U330+'SF6'!U330</f>
        <v>-977.23638008739613</v>
      </c>
      <c r="V330" s="94">
        <f>+'CO2'!V330+'abs CO2'!V330+'CH4'!V330*PCG!$C$5+N2O!V330*PCG!$C$6+HFC!V330+PFC!V330+'SF6'!V330</f>
        <v>-977.23638008739613</v>
      </c>
      <c r="W330" s="94">
        <f>+'CO2'!W330+'abs CO2'!W330+'CH4'!W330*PCG!$C$5+N2O!W330*PCG!$C$6+HFC!W330+PFC!W330+'SF6'!W330</f>
        <v>-977.23638008739613</v>
      </c>
      <c r="X330" s="94">
        <f>+'CO2'!X330+'abs CO2'!X330+'CH4'!X330*PCG!$C$5+N2O!X330*PCG!$C$6+HFC!X330+PFC!X330+'SF6'!X330</f>
        <v>-977.23638008739613</v>
      </c>
      <c r="Y330" s="94">
        <f>+'CO2'!Y330+'abs CO2'!Y330+'CH4'!Y330*PCG!$C$5+N2O!Y330*PCG!$C$6+HFC!Y330+PFC!Y330+'SF6'!Y330</f>
        <v>-977.23638008739613</v>
      </c>
      <c r="Z330" s="94">
        <f>+'CO2'!Z330+'abs CO2'!Z330+'CH4'!Z330*PCG!$C$5+N2O!Z330*PCG!$C$6+HFC!Z330+PFC!Z330+'SF6'!Z330</f>
        <v>-977.23638008739613</v>
      </c>
      <c r="AA330" s="94">
        <f>+'CO2'!AA330+'abs CO2'!AA330+'CH4'!AA330*PCG!$C$5+N2O!AA330*PCG!$C$6+HFC!AA330+PFC!AA330+'SF6'!AA330</f>
        <v>-977.23638008739613</v>
      </c>
      <c r="AB330" s="94">
        <f>+'CO2'!AB330+'abs CO2'!AB330+'CH4'!AB330*PCG!$C$5+N2O!AB330*PCG!$C$6+HFC!AB330+PFC!AB330+'SF6'!AB330</f>
        <v>-977.23638008739613</v>
      </c>
      <c r="AC330" s="94">
        <f>+'CO2'!AC330+'abs CO2'!AC330+'CH4'!AC330*PCG!$C$5+N2O!AC330*PCG!$C$6+HFC!AC330+PFC!AC330+'SF6'!AC330</f>
        <v>-977.23638008739613</v>
      </c>
      <c r="AD330" s="94">
        <f>+'CO2'!AD330+'abs CO2'!AD330+'CH4'!AD330*PCG!$C$5+N2O!AD330*PCG!$C$6+HFC!AD330+PFC!AD330+'SF6'!AD330</f>
        <v>-977.23638008733758</v>
      </c>
      <c r="AE330" s="94">
        <f>+'CO2'!AE330+'abs CO2'!AE330+'CH4'!AE330*PCG!$C$5+N2O!AE330*PCG!$C$6+HFC!AE330+PFC!AE330+'SF6'!AE330</f>
        <v>-977.23638008733701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-567.67643132002502</v>
      </c>
      <c r="D334" s="94">
        <f>+'CO2'!D334+'abs CO2'!D334+'CH4'!D334*PCG!$C$5+N2O!D334*PCG!$C$6+HFC!D334+PFC!D334+'SF6'!D334</f>
        <v>-571.28943071818105</v>
      </c>
      <c r="E334" s="94">
        <f>+'CO2'!E334+'abs CO2'!E334+'CH4'!E334*PCG!$C$5+N2O!E334*PCG!$C$6+HFC!E334+PFC!E334+'SF6'!E334</f>
        <v>-574.34204370446787</v>
      </c>
      <c r="F334" s="94">
        <f>+'CO2'!F334+'abs CO2'!F334+'CH4'!F334*PCG!$C$5+N2O!F334*PCG!$C$6+HFC!F334+PFC!F334+'SF6'!F334</f>
        <v>-576.37750017233793</v>
      </c>
      <c r="G334" s="94">
        <f>+'CO2'!G334+'abs CO2'!G334+'CH4'!G334*PCG!$C$5+N2O!G334*PCG!$C$6+HFC!G334+PFC!G334+'SF6'!G334</f>
        <v>-578.20228588765258</v>
      </c>
      <c r="H334" s="94">
        <f>+'CO2'!H334+'abs CO2'!H334+'CH4'!H334*PCG!$C$5+N2O!H334*PCG!$C$6+HFC!H334+PFC!H334+'SF6'!H334</f>
        <v>-579.04457501295337</v>
      </c>
      <c r="I334" s="94">
        <f>+'CO2'!I334+'abs CO2'!I334+'CH4'!I334*PCG!$C$5+N2O!I334*PCG!$C$6+HFC!I334+PFC!I334+'SF6'!I334</f>
        <v>-579.9876200075978</v>
      </c>
      <c r="J334" s="94">
        <f>+'CO2'!J334+'abs CO2'!J334+'CH4'!J334*PCG!$C$5+N2O!J334*PCG!$C$6+HFC!J334+PFC!J334+'SF6'!J334</f>
        <v>-580.88084698321961</v>
      </c>
      <c r="K334" s="94">
        <f>+'CO2'!K334+'abs CO2'!K334+'CH4'!K334*PCG!$C$5+N2O!K334*PCG!$C$6+HFC!K334+PFC!K334+'SF6'!K334</f>
        <v>-581.04983116481151</v>
      </c>
      <c r="L334" s="94">
        <f>+'CO2'!L334+'abs CO2'!L334+'CH4'!L334*PCG!$C$5+N2O!L334*PCG!$C$6+HFC!L334+PFC!L334+'SF6'!L334</f>
        <v>-581.48281280364904</v>
      </c>
      <c r="M334" s="94">
        <f>+'CO2'!M334+'abs CO2'!M334+'CH4'!M334*PCG!$C$5+N2O!M334*PCG!$C$6+HFC!M334+PFC!M334+'SF6'!M334</f>
        <v>-581.08318624060678</v>
      </c>
      <c r="N334" s="94">
        <f>+'CO2'!N334+'abs CO2'!N334+'CH4'!N334*PCG!$C$5+N2O!N334*PCG!$C$6+HFC!N334+PFC!N334+'SF6'!N334</f>
        <v>-580.27662968776872</v>
      </c>
      <c r="O334" s="94">
        <f>+'CO2'!O334+'abs CO2'!O334+'CH4'!O334*PCG!$C$5+N2O!O334*PCG!$C$6+HFC!O334+PFC!O334+'SF6'!O334</f>
        <v>-579.48217557352996</v>
      </c>
      <c r="P334" s="94">
        <f>+'CO2'!P334+'abs CO2'!P334+'CH4'!P334*PCG!$C$5+N2O!P334*PCG!$C$6+HFC!P334+PFC!P334+'SF6'!P334</f>
        <v>-578.27792175259003</v>
      </c>
      <c r="Q334" s="94">
        <f>+'CO2'!Q334+'abs CO2'!Q334+'CH4'!Q334*PCG!$C$5+N2O!Q334*PCG!$C$6+HFC!Q334+PFC!Q334+'SF6'!Q334</f>
        <v>-576.23123515670636</v>
      </c>
      <c r="R334" s="94">
        <f>+'CO2'!R334+'abs CO2'!R334+'CH4'!R334*PCG!$C$5+N2O!R334*PCG!$C$6+HFC!R334+PFC!R334+'SF6'!R334</f>
        <v>-574.02558431552438</v>
      </c>
      <c r="S334" s="94">
        <f>+'CO2'!S334+'abs CO2'!S334+'CH4'!S334*PCG!$C$5+N2O!S334*PCG!$C$6+HFC!S334+PFC!S334+'SF6'!S334</f>
        <v>-571.55692640483903</v>
      </c>
      <c r="T334" s="94">
        <f>+'CO2'!T334+'abs CO2'!T334+'CH4'!T334*PCG!$C$5+N2O!T334*PCG!$C$6+HFC!T334+PFC!T334+'SF6'!T334</f>
        <v>-568.97813179719219</v>
      </c>
      <c r="U334" s="94">
        <f>+'CO2'!U334+'abs CO2'!U334+'CH4'!U334*PCG!$C$5+N2O!U334*PCG!$C$6+HFC!U334+PFC!U334+'SF6'!U334</f>
        <v>-566.25494159807886</v>
      </c>
      <c r="V334" s="94">
        <f>+'CO2'!V334+'abs CO2'!V334+'CH4'!V334*PCG!$C$5+N2O!V334*PCG!$C$6+HFC!V334+PFC!V334+'SF6'!V334</f>
        <v>-563.34102057317079</v>
      </c>
      <c r="W334" s="94">
        <f>+'CO2'!W334+'abs CO2'!W334+'CH4'!W334*PCG!$C$5+N2O!W334*PCG!$C$6+HFC!W334+PFC!W334+'SF6'!W334</f>
        <v>-560.46637518003047</v>
      </c>
      <c r="X334" s="94">
        <f>+'CO2'!X334+'abs CO2'!X334+'CH4'!X334*PCG!$C$5+N2O!X334*PCG!$C$6+HFC!X334+PFC!X334+'SF6'!X334</f>
        <v>-557.17152289234821</v>
      </c>
      <c r="Y334" s="94">
        <f>+'CO2'!Y334+'abs CO2'!Y334+'CH4'!Y334*PCG!$C$5+N2O!Y334*PCG!$C$6+HFC!Y334+PFC!Y334+'SF6'!Y334</f>
        <v>-553.78089942351778</v>
      </c>
      <c r="Z334" s="94">
        <f>+'CO2'!Z334+'abs CO2'!Z334+'CH4'!Z334*PCG!$C$5+N2O!Z334*PCG!$C$6+HFC!Z334+PFC!Z334+'SF6'!Z334</f>
        <v>-550.48003663560712</v>
      </c>
      <c r="AA334" s="94">
        <f>+'CO2'!AA334+'abs CO2'!AA334+'CH4'!AA334*PCG!$C$5+N2O!AA334*PCG!$C$6+HFC!AA334+PFC!AA334+'SF6'!AA334</f>
        <v>-547.04745288470781</v>
      </c>
      <c r="AB334" s="94">
        <f>+'CO2'!AB334+'abs CO2'!AB334+'CH4'!AB334*PCG!$C$5+N2O!AB334*PCG!$C$6+HFC!AB334+PFC!AB334+'SF6'!AB334</f>
        <v>-543.57728725272386</v>
      </c>
      <c r="AC334" s="94">
        <f>+'CO2'!AC334+'abs CO2'!AC334+'CH4'!AC334*PCG!$C$5+N2O!AC334*PCG!$C$6+HFC!AC334+PFC!AC334+'SF6'!AC334</f>
        <v>-540.20724750889417</v>
      </c>
      <c r="AD334" s="94">
        <f>+'CO2'!AD334+'abs CO2'!AD334+'CH4'!AD334*PCG!$C$5+N2O!AD334*PCG!$C$6+HFC!AD334+PFC!AD334+'SF6'!AD334</f>
        <v>-536.91211722777996</v>
      </c>
      <c r="AE334" s="94">
        <f>+'CO2'!AE334+'abs CO2'!AE334+'CH4'!AE334*PCG!$C$5+N2O!AE334*PCG!$C$6+HFC!AE334+PFC!AE334+'SF6'!AE334</f>
        <v>-533.6250760238114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-1833.9853105036607</v>
      </c>
      <c r="D335" s="94">
        <f>+'CO2'!D335+'abs CO2'!D335+'CH4'!D335*PCG!$C$5+N2O!D335*PCG!$C$6+HFC!D335+PFC!D335+'SF6'!D335</f>
        <v>-1907.1268320732363</v>
      </c>
      <c r="E335" s="94">
        <f>+'CO2'!E335+'abs CO2'!E335+'CH4'!E335*PCG!$C$5+N2O!E335*PCG!$C$6+HFC!E335+PFC!E335+'SF6'!E335</f>
        <v>-1991.8741413264993</v>
      </c>
      <c r="F335" s="94">
        <f>+'CO2'!F335+'abs CO2'!F335+'CH4'!F335*PCG!$C$5+N2O!F335*PCG!$C$6+HFC!F335+PFC!F335+'SF6'!F335</f>
        <v>-2077.4526830128902</v>
      </c>
      <c r="G335" s="94">
        <f>+'CO2'!G335+'abs CO2'!G335+'CH4'!G335*PCG!$C$5+N2O!G335*PCG!$C$6+HFC!G335+PFC!G335+'SF6'!G335</f>
        <v>-2156.8542309459035</v>
      </c>
      <c r="H335" s="94">
        <f>+'CO2'!H335+'abs CO2'!H335+'CH4'!H335*PCG!$C$5+N2O!H335*PCG!$C$6+HFC!H335+PFC!H335+'SF6'!H335</f>
        <v>-2225.1981903436676</v>
      </c>
      <c r="I335" s="94">
        <f>+'CO2'!I335+'abs CO2'!I335+'CH4'!I335*PCG!$C$5+N2O!I335*PCG!$C$6+HFC!I335+PFC!I335+'SF6'!I335</f>
        <v>-2283.8325094600336</v>
      </c>
      <c r="J335" s="94">
        <f>+'CO2'!J335+'abs CO2'!J335+'CH4'!J335*PCG!$C$5+N2O!J335*PCG!$C$6+HFC!J335+PFC!J335+'SF6'!J335</f>
        <v>-2329.8454611054281</v>
      </c>
      <c r="K335" s="94">
        <f>+'CO2'!K335+'abs CO2'!K335+'CH4'!K335*PCG!$C$5+N2O!K335*PCG!$C$6+HFC!K335+PFC!K335+'SF6'!K335</f>
        <v>-2366.6555997358219</v>
      </c>
      <c r="L335" s="94">
        <f>+'CO2'!L335+'abs CO2'!L335+'CH4'!L335*PCG!$C$5+N2O!L335*PCG!$C$6+HFC!L335+PFC!L335+'SF6'!L335</f>
        <v>-2395.736184391862</v>
      </c>
      <c r="M335" s="94">
        <f>+'CO2'!M335+'abs CO2'!M335+'CH4'!M335*PCG!$C$5+N2O!M335*PCG!$C$6+HFC!M335+PFC!M335+'SF6'!M335</f>
        <v>-2418.1257369897853</v>
      </c>
      <c r="N335" s="94">
        <f>+'CO2'!N335+'abs CO2'!N335+'CH4'!N335*PCG!$C$5+N2O!N335*PCG!$C$6+HFC!N335+PFC!N335+'SF6'!N335</f>
        <v>-2436.1897048528176</v>
      </c>
      <c r="O335" s="94">
        <f>+'CO2'!O335+'abs CO2'!O335+'CH4'!O335*PCG!$C$5+N2O!O335*PCG!$C$6+HFC!O335+PFC!O335+'SF6'!O335</f>
        <v>-2453.1864351099562</v>
      </c>
      <c r="P335" s="94">
        <f>+'CO2'!P335+'abs CO2'!P335+'CH4'!P335*PCG!$C$5+N2O!P335*PCG!$C$6+HFC!P335+PFC!P335+'SF6'!P335</f>
        <v>-2467.0765007397499</v>
      </c>
      <c r="Q335" s="94">
        <f>+'CO2'!Q335+'abs CO2'!Q335+'CH4'!Q335*PCG!$C$5+N2O!Q335*PCG!$C$6+HFC!Q335+PFC!Q335+'SF6'!Q335</f>
        <v>-2479.6359316634539</v>
      </c>
      <c r="R335" s="94">
        <f>+'CO2'!R335+'abs CO2'!R335+'CH4'!R335*PCG!$C$5+N2O!R335*PCG!$C$6+HFC!R335+PFC!R335+'SF6'!R335</f>
        <v>-2492.8537866289416</v>
      </c>
      <c r="S335" s="94">
        <f>+'CO2'!S335+'abs CO2'!S335+'CH4'!S335*PCG!$C$5+N2O!S335*PCG!$C$6+HFC!S335+PFC!S335+'SF6'!S335</f>
        <v>-2510.5685833389894</v>
      </c>
      <c r="T335" s="94">
        <f>+'CO2'!T335+'abs CO2'!T335+'CH4'!T335*PCG!$C$5+N2O!T335*PCG!$C$6+HFC!T335+PFC!T335+'SF6'!T335</f>
        <v>-2533.7742254081891</v>
      </c>
      <c r="U335" s="94">
        <f>+'CO2'!U335+'abs CO2'!U335+'CH4'!U335*PCG!$C$5+N2O!U335*PCG!$C$6+HFC!U335+PFC!U335+'SF6'!U335</f>
        <v>-2569.2379761533016</v>
      </c>
      <c r="V335" s="94">
        <f>+'CO2'!V335+'abs CO2'!V335+'CH4'!V335*PCG!$C$5+N2O!V335*PCG!$C$6+HFC!V335+PFC!V335+'SF6'!V335</f>
        <v>-2570.308552402405</v>
      </c>
      <c r="W335" s="94">
        <f>+'CO2'!W335+'abs CO2'!W335+'CH4'!W335*PCG!$C$5+N2O!W335*PCG!$C$6+HFC!W335+PFC!W335+'SF6'!W335</f>
        <v>-2571.0691274939354</v>
      </c>
      <c r="X335" s="94">
        <f>+'CO2'!X335+'abs CO2'!X335+'CH4'!X335*PCG!$C$5+N2O!X335*PCG!$C$6+HFC!X335+PFC!X335+'SF6'!X335</f>
        <v>-2570.8749888865432</v>
      </c>
      <c r="Y335" s="94">
        <f>+'CO2'!Y335+'abs CO2'!Y335+'CH4'!Y335*PCG!$C$5+N2O!Y335*PCG!$C$6+HFC!Y335+PFC!Y335+'SF6'!Y335</f>
        <v>-2569.2886615852003</v>
      </c>
      <c r="Z335" s="94">
        <f>+'CO2'!Z335+'abs CO2'!Z335+'CH4'!Z335*PCG!$C$5+N2O!Z335*PCG!$C$6+HFC!Z335+PFC!Z335+'SF6'!Z335</f>
        <v>-2567.2281152564033</v>
      </c>
      <c r="AA335" s="94">
        <f>+'CO2'!AA335+'abs CO2'!AA335+'CH4'!AA335*PCG!$C$5+N2O!AA335*PCG!$C$6+HFC!AA335+PFC!AA335+'SF6'!AA335</f>
        <v>-2564.5171669229353</v>
      </c>
      <c r="AB335" s="94">
        <f>+'CO2'!AB335+'abs CO2'!AB335+'CH4'!AB335*PCG!$C$5+N2O!AB335*PCG!$C$6+HFC!AB335+PFC!AB335+'SF6'!AB335</f>
        <v>-2561.3322135906615</v>
      </c>
      <c r="AC335" s="94">
        <f>+'CO2'!AC335+'abs CO2'!AC335+'CH4'!AC335*PCG!$C$5+N2O!AC335*PCG!$C$6+HFC!AC335+PFC!AC335+'SF6'!AC335</f>
        <v>-2557.837760843498</v>
      </c>
      <c r="AD335" s="94">
        <f>+'CO2'!AD335+'abs CO2'!AD335+'CH4'!AD335*PCG!$C$5+N2O!AD335*PCG!$C$6+HFC!AD335+PFC!AD335+'SF6'!AD335</f>
        <v>-2553.5239848816927</v>
      </c>
      <c r="AE335" s="94">
        <f>+'CO2'!AE335+'abs CO2'!AE335+'CH4'!AE335*PCG!$C$5+N2O!AE335*PCG!$C$6+HFC!AE335+PFC!AE335+'SF6'!AE335</f>
        <v>-2548.4316293536249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-3.6326171964684479</v>
      </c>
      <c r="D340" s="94">
        <f>+'CO2'!D340+'abs CO2'!D340+'CH4'!D340*PCG!$C$5+N2O!D340*PCG!$C$6+HFC!D340+PFC!D340+'SF6'!D340</f>
        <v>-3.6617022490351587</v>
      </c>
      <c r="E340" s="94">
        <f>+'CO2'!E340+'abs CO2'!E340+'CH4'!E340*PCG!$C$5+N2O!E340*PCG!$C$6+HFC!E340+PFC!E340+'SF6'!E340</f>
        <v>-3.6572568937532779</v>
      </c>
      <c r="F340" s="94">
        <f>+'CO2'!F340+'abs CO2'!F340+'CH4'!F340*PCG!$C$5+N2O!F340*PCG!$C$6+HFC!F340+PFC!F340+'SF6'!F340</f>
        <v>-3.6666628243640371</v>
      </c>
      <c r="G340" s="94">
        <f>+'CO2'!G340+'abs CO2'!G340+'CH4'!G340*PCG!$C$5+N2O!G340*PCG!$C$6+HFC!G340+PFC!G340+'SF6'!G340</f>
        <v>-3.6618538681500712</v>
      </c>
      <c r="H340" s="94">
        <f>+'CO2'!H340+'abs CO2'!H340+'CH4'!H340*PCG!$C$5+N2O!H340*PCG!$C$6+HFC!H340+PFC!H340+'SF6'!H340</f>
        <v>-3.6600571318292578</v>
      </c>
      <c r="I340" s="94">
        <f>+'CO2'!I340+'abs CO2'!I340+'CH4'!I340*PCG!$C$5+N2O!I340*PCG!$C$6+HFC!I340+PFC!I340+'SF6'!I340</f>
        <v>-3.652974441404734</v>
      </c>
      <c r="J340" s="94">
        <f>+'CO2'!J340+'abs CO2'!J340+'CH4'!J340*PCG!$C$5+N2O!J340*PCG!$C$6+HFC!J340+PFC!J340+'SF6'!J340</f>
        <v>-3.646928093522261</v>
      </c>
      <c r="K340" s="94">
        <f>+'CO2'!K340+'abs CO2'!K340+'CH4'!K340*PCG!$C$5+N2O!K340*PCG!$C$6+HFC!K340+PFC!K340+'SF6'!K340</f>
        <v>-3.6436014987699306</v>
      </c>
      <c r="L340" s="94">
        <f>+'CO2'!L340+'abs CO2'!L340+'CH4'!L340*PCG!$C$5+N2O!L340*PCG!$C$6+HFC!L340+PFC!L340+'SF6'!L340</f>
        <v>-3.6378453564519337</v>
      </c>
      <c r="M340" s="94">
        <f>+'CO2'!M340+'abs CO2'!M340+'CH4'!M340*PCG!$C$5+N2O!M340*PCG!$C$6+HFC!M340+PFC!M340+'SF6'!M340</f>
        <v>-3.6333207212445107</v>
      </c>
      <c r="N340" s="94">
        <f>+'CO2'!N340+'abs CO2'!N340+'CH4'!N340*PCG!$C$5+N2O!N340*PCG!$C$6+HFC!N340+PFC!N340+'SF6'!N340</f>
        <v>-3.6326324355343589</v>
      </c>
      <c r="O340" s="94">
        <f>+'CO2'!O340+'abs CO2'!O340+'CH4'!O340*PCG!$C$5+N2O!O340*PCG!$C$6+HFC!O340+PFC!O340+'SF6'!O340</f>
        <v>-3.628923891460349</v>
      </c>
      <c r="P340" s="94">
        <f>+'CO2'!P340+'abs CO2'!P340+'CH4'!P340*PCG!$C$5+N2O!P340*PCG!$C$6+HFC!P340+PFC!P340+'SF6'!P340</f>
        <v>-3.6271723207872371</v>
      </c>
      <c r="Q340" s="94">
        <f>+'CO2'!Q340+'abs CO2'!Q340+'CH4'!Q340*PCG!$C$5+N2O!Q340*PCG!$C$6+HFC!Q340+PFC!Q340+'SF6'!Q340</f>
        <v>-3.6224950332352521</v>
      </c>
      <c r="R340" s="94">
        <f>+'CO2'!R340+'abs CO2'!R340+'CH4'!R340*PCG!$C$5+N2O!R340*PCG!$C$6+HFC!R340+PFC!R340+'SF6'!R340</f>
        <v>-3.6198825377547643</v>
      </c>
      <c r="S340" s="94">
        <f>+'CO2'!S340+'abs CO2'!S340+'CH4'!S340*PCG!$C$5+N2O!S340*PCG!$C$6+HFC!S340+PFC!S340+'SF6'!S340</f>
        <v>-3.6184993233731815</v>
      </c>
      <c r="T340" s="94">
        <f>+'CO2'!T340+'abs CO2'!T340+'CH4'!T340*PCG!$C$5+N2O!T340*PCG!$C$6+HFC!T340+PFC!T340+'SF6'!T340</f>
        <v>-3.613851566354124</v>
      </c>
      <c r="U340" s="94">
        <f>+'CO2'!U340+'abs CO2'!U340+'CH4'!U340*PCG!$C$5+N2O!U340*PCG!$C$6+HFC!U340+PFC!U340+'SF6'!U340</f>
        <v>-3.6123335841369069</v>
      </c>
      <c r="V340" s="94">
        <f>+'CO2'!V340+'abs CO2'!V340+'CH4'!V340*PCG!$C$5+N2O!V340*PCG!$C$6+HFC!V340+PFC!V340+'SF6'!V340</f>
        <v>-3.6026292197408791</v>
      </c>
      <c r="W340" s="94">
        <f>+'CO2'!W340+'abs CO2'!W340+'CH4'!W340*PCG!$C$5+N2O!W340*PCG!$C$6+HFC!W340+PFC!W340+'SF6'!W340</f>
        <v>-3.5952692960209767</v>
      </c>
      <c r="X340" s="94">
        <f>+'CO2'!X340+'abs CO2'!X340+'CH4'!X340*PCG!$C$5+N2O!X340*PCG!$C$6+HFC!X340+PFC!X340+'SF6'!X340</f>
        <v>-3.5869356537651953</v>
      </c>
      <c r="Y340" s="94">
        <f>+'CO2'!Y340+'abs CO2'!Y340+'CH4'!Y340*PCG!$C$5+N2O!Y340*PCG!$C$6+HFC!Y340+PFC!Y340+'SF6'!Y340</f>
        <v>-3.5759174892542966</v>
      </c>
      <c r="Z340" s="94">
        <f>+'CO2'!Z340+'abs CO2'!Z340+'CH4'!Z340*PCG!$C$5+N2O!Z340*PCG!$C$6+HFC!Z340+PFC!Z340+'SF6'!Z340</f>
        <v>-3.5653313840655478</v>
      </c>
      <c r="AA340" s="94">
        <f>+'CO2'!AA340+'abs CO2'!AA340+'CH4'!AA340*PCG!$C$5+N2O!AA340*PCG!$C$6+HFC!AA340+PFC!AA340+'SF6'!AA340</f>
        <v>-3.5566631670033066</v>
      </c>
      <c r="AB340" s="94">
        <f>+'CO2'!AB340+'abs CO2'!AB340+'CH4'!AB340*PCG!$C$5+N2O!AB340*PCG!$C$6+HFC!AB340+PFC!AB340+'SF6'!AB340</f>
        <v>-3.5418463665491724</v>
      </c>
      <c r="AC340" s="94">
        <f>+'CO2'!AC340+'abs CO2'!AC340+'CH4'!AC340*PCG!$C$5+N2O!AC340*PCG!$C$6+HFC!AC340+PFC!AC340+'SF6'!AC340</f>
        <v>-3.5323986516251416</v>
      </c>
      <c r="AD340" s="94">
        <f>+'CO2'!AD340+'abs CO2'!AD340+'CH4'!AD340*PCG!$C$5+N2O!AD340*PCG!$C$6+HFC!AD340+PFC!AD340+'SF6'!AD340</f>
        <v>-3.5169606938795055</v>
      </c>
      <c r="AE340" s="94">
        <f>+'CO2'!AE340+'abs CO2'!AE340+'CH4'!AE340*PCG!$C$5+N2O!AE340*PCG!$C$6+HFC!AE340+PFC!AE340+'SF6'!AE340</f>
        <v>-3.5093871638945533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-5.6599222926072765E-3</v>
      </c>
      <c r="D341" s="33">
        <f t="shared" si="81"/>
        <v>-5.6599222926072765E-3</v>
      </c>
      <c r="E341" s="33">
        <f t="shared" si="81"/>
        <v>-5.6599222926072765E-3</v>
      </c>
      <c r="F341" s="33">
        <f t="shared" si="81"/>
        <v>-5.6599222926072765E-3</v>
      </c>
      <c r="G341" s="33">
        <f t="shared" si="81"/>
        <v>-5.6599222926072765E-3</v>
      </c>
      <c r="H341" s="33">
        <f t="shared" si="81"/>
        <v>-2.5655751507306594E-2</v>
      </c>
      <c r="I341" s="33">
        <f t="shared" si="81"/>
        <v>-5.1791499618833815E-2</v>
      </c>
      <c r="J341" s="33">
        <f t="shared" si="81"/>
        <v>-7.4379690547336327E-2</v>
      </c>
      <c r="K341" s="33">
        <f t="shared" si="81"/>
        <v>-9.3137159747623613E-2</v>
      </c>
      <c r="L341" s="33">
        <f t="shared" si="81"/>
        <v>-0.10579859085817132</v>
      </c>
      <c r="M341" s="33">
        <f t="shared" si="81"/>
        <v>-0.18776864032149665</v>
      </c>
      <c r="N341" s="33">
        <f t="shared" si="81"/>
        <v>-0.21978886060124683</v>
      </c>
      <c r="O341" s="33">
        <f t="shared" si="81"/>
        <v>-0.26288471562109916</v>
      </c>
      <c r="P341" s="33">
        <f t="shared" si="81"/>
        <v>-0.34333031165815686</v>
      </c>
      <c r="Q341" s="33">
        <f t="shared" si="81"/>
        <v>-0.43957772120249367</v>
      </c>
      <c r="R341" s="33">
        <f t="shared" si="81"/>
        <v>-0.51133231981054772</v>
      </c>
      <c r="S341" s="33">
        <f t="shared" si="81"/>
        <v>-0.54346746237035115</v>
      </c>
      <c r="T341" s="33">
        <f t="shared" si="81"/>
        <v>-0.52019570065963083</v>
      </c>
      <c r="U341" s="33">
        <f t="shared" si="81"/>
        <v>-0.49244197002684592</v>
      </c>
      <c r="V341" s="33">
        <f t="shared" si="81"/>
        <v>-0.51867298044892951</v>
      </c>
      <c r="W341" s="33">
        <f t="shared" si="81"/>
        <v>-0.56008809712300733</v>
      </c>
      <c r="X341" s="33">
        <f t="shared" si="81"/>
        <v>-0.56254456085913895</v>
      </c>
      <c r="Y341" s="33">
        <f t="shared" si="81"/>
        <v>-0.56254456085913895</v>
      </c>
      <c r="Z341" s="33">
        <f t="shared" si="81"/>
        <v>-0.59730855057515331</v>
      </c>
      <c r="AA341" s="33">
        <f t="shared" si="81"/>
        <v>-0.66160756626477313</v>
      </c>
      <c r="AB341" s="33">
        <f t="shared" si="81"/>
        <v>-0.61076926830820644</v>
      </c>
      <c r="AC341" s="33">
        <f t="shared" si="81"/>
        <v>-0.7634615853852581</v>
      </c>
      <c r="AD341" s="33">
        <f t="shared" si="81"/>
        <v>-0.9466923658777201</v>
      </c>
      <c r="AE341" s="33">
        <f t="shared" si="81"/>
        <v>-0.9466923658777201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0</v>
      </c>
      <c r="D342" s="94">
        <f>+'CO2'!D342+'abs CO2'!D342+'CH4'!D342*PCG!$C$5+N2O!D342*PCG!$C$6+HFC!D342+PFC!D342+'SF6'!D342</f>
        <v>0</v>
      </c>
      <c r="E342" s="94">
        <f>+'CO2'!E342+'abs CO2'!E342+'CH4'!E342*PCG!$C$5+N2O!E342*PCG!$C$6+HFC!E342+PFC!E342+'SF6'!E342</f>
        <v>0</v>
      </c>
      <c r="F342" s="94">
        <f>+'CO2'!F342+'abs CO2'!F342+'CH4'!F342*PCG!$C$5+N2O!F342*PCG!$C$6+HFC!F342+PFC!F342+'SF6'!F342</f>
        <v>0</v>
      </c>
      <c r="G342" s="94">
        <f>+'CO2'!G342+'abs CO2'!G342+'CH4'!G342*PCG!$C$5+N2O!G342*PCG!$C$6+HFC!G342+PFC!G342+'SF6'!G342</f>
        <v>0</v>
      </c>
      <c r="H342" s="94">
        <f>+'CO2'!H342+'abs CO2'!H342+'CH4'!H342*PCG!$C$5+N2O!H342*PCG!$C$6+HFC!H342+PFC!H342+'SF6'!H342</f>
        <v>0</v>
      </c>
      <c r="I342" s="94">
        <f>+'CO2'!I342+'abs CO2'!I342+'CH4'!I342*PCG!$C$5+N2O!I342*PCG!$C$6+HFC!I342+PFC!I342+'SF6'!I342</f>
        <v>0</v>
      </c>
      <c r="J342" s="94">
        <f>+'CO2'!J342+'abs CO2'!J342+'CH4'!J342*PCG!$C$5+N2O!J342*PCG!$C$6+HFC!J342+PFC!J342+'SF6'!J342</f>
        <v>0</v>
      </c>
      <c r="K342" s="94">
        <f>+'CO2'!K342+'abs CO2'!K342+'CH4'!K342*PCG!$C$5+N2O!K342*PCG!$C$6+HFC!K342+PFC!K342+'SF6'!K342</f>
        <v>0</v>
      </c>
      <c r="L342" s="94">
        <f>+'CO2'!L342+'abs CO2'!L342+'CH4'!L342*PCG!$C$5+N2O!L342*PCG!$C$6+HFC!L342+PFC!L342+'SF6'!L342</f>
        <v>0</v>
      </c>
      <c r="M342" s="94">
        <f>+'CO2'!M342+'abs CO2'!M342+'CH4'!M342*PCG!$C$5+N2O!M342*PCG!$C$6+HFC!M342+PFC!M342+'SF6'!M342</f>
        <v>0</v>
      </c>
      <c r="N342" s="94">
        <f>+'CO2'!N342+'abs CO2'!N342+'CH4'!N342*PCG!$C$5+N2O!N342*PCG!$C$6+HFC!N342+PFC!N342+'SF6'!N342</f>
        <v>0</v>
      </c>
      <c r="O342" s="94">
        <f>+'CO2'!O342+'abs CO2'!O342+'CH4'!O342*PCG!$C$5+N2O!O342*PCG!$C$6+HFC!O342+PFC!O342+'SF6'!O342</f>
        <v>0</v>
      </c>
      <c r="P342" s="94">
        <f>+'CO2'!P342+'abs CO2'!P342+'CH4'!P342*PCG!$C$5+N2O!P342*PCG!$C$6+HFC!P342+PFC!P342+'SF6'!P342</f>
        <v>0</v>
      </c>
      <c r="Q342" s="94">
        <f>+'CO2'!Q342+'abs CO2'!Q342+'CH4'!Q342*PCG!$C$5+N2O!Q342*PCG!$C$6+HFC!Q342+PFC!Q342+'SF6'!Q342</f>
        <v>0</v>
      </c>
      <c r="R342" s="94">
        <f>+'CO2'!R342+'abs CO2'!R342+'CH4'!R342*PCG!$C$5+N2O!R342*PCG!$C$6+HFC!R342+PFC!R342+'SF6'!R342</f>
        <v>0</v>
      </c>
      <c r="S342" s="94">
        <f>+'CO2'!S342+'abs CO2'!S342+'CH4'!S342*PCG!$C$5+N2O!S342*PCG!$C$6+HFC!S342+PFC!S342+'SF6'!S342</f>
        <v>0</v>
      </c>
      <c r="T342" s="94">
        <f>+'CO2'!T342+'abs CO2'!T342+'CH4'!T342*PCG!$C$5+N2O!T342*PCG!$C$6+HFC!T342+PFC!T342+'SF6'!T342</f>
        <v>0</v>
      </c>
      <c r="U342" s="94">
        <f>+'CO2'!U342+'abs CO2'!U342+'CH4'!U342*PCG!$C$5+N2O!U342*PCG!$C$6+HFC!U342+PFC!U342+'SF6'!U342</f>
        <v>0</v>
      </c>
      <c r="V342" s="94">
        <f>+'CO2'!V342+'abs CO2'!V342+'CH4'!V342*PCG!$C$5+N2O!V342*PCG!$C$6+HFC!V342+PFC!V342+'SF6'!V342</f>
        <v>0</v>
      </c>
      <c r="W342" s="94">
        <f>+'CO2'!W342+'abs CO2'!W342+'CH4'!W342*PCG!$C$5+N2O!W342*PCG!$C$6+HFC!W342+PFC!W342+'SF6'!W342</f>
        <v>0</v>
      </c>
      <c r="X342" s="94">
        <f>+'CO2'!X342+'abs CO2'!X342+'CH4'!X342*PCG!$C$5+N2O!X342*PCG!$C$6+HFC!X342+PFC!X342+'SF6'!X342</f>
        <v>0</v>
      </c>
      <c r="Y342" s="94">
        <f>+'CO2'!Y342+'abs CO2'!Y342+'CH4'!Y342*PCG!$C$5+N2O!Y342*PCG!$C$6+HFC!Y342+PFC!Y342+'SF6'!Y342</f>
        <v>0</v>
      </c>
      <c r="Z342" s="94">
        <f>+'CO2'!Z342+'abs CO2'!Z342+'CH4'!Z342*PCG!$C$5+N2O!Z342*PCG!$C$6+HFC!Z342+PFC!Z342+'SF6'!Z342</f>
        <v>0</v>
      </c>
      <c r="AA342" s="94">
        <f>+'CO2'!AA342+'abs CO2'!AA342+'CH4'!AA342*PCG!$C$5+N2O!AA342*PCG!$C$6+HFC!AA342+PFC!AA342+'SF6'!AA342</f>
        <v>0</v>
      </c>
      <c r="AB342" s="94">
        <f>+'CO2'!AB342+'abs CO2'!AB342+'CH4'!AB342*PCG!$C$5+N2O!AB342*PCG!$C$6+HFC!AB342+PFC!AB342+'SF6'!AB342</f>
        <v>0</v>
      </c>
      <c r="AC342" s="94">
        <f>+'CO2'!AC342+'abs CO2'!AC342+'CH4'!AC342*PCG!$C$5+N2O!AC342*PCG!$C$6+HFC!AC342+PFC!AC342+'SF6'!AC342</f>
        <v>0</v>
      </c>
      <c r="AD342" s="94">
        <f>+'CO2'!AD342+'abs CO2'!AD342+'CH4'!AD342*PCG!$C$5+N2O!AD342*PCG!$C$6+HFC!AD342+PFC!AD342+'SF6'!AD342</f>
        <v>0</v>
      </c>
      <c r="AE342" s="94">
        <f>+'CO2'!AE342+'abs CO2'!AE342+'CH4'!AE342*PCG!$C$5+N2O!AE342*PCG!$C$6+HFC!AE342+PFC!AE342+'SF6'!AE342</f>
        <v>0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0</v>
      </c>
      <c r="D343" s="94">
        <f>+'CO2'!D343+'abs CO2'!D343+'CH4'!D343*PCG!$C$5+N2O!D343*PCG!$C$6+HFC!D343+PFC!D343+'SF6'!D343</f>
        <v>0</v>
      </c>
      <c r="E343" s="94">
        <f>+'CO2'!E343+'abs CO2'!E343+'CH4'!E343*PCG!$C$5+N2O!E343*PCG!$C$6+HFC!E343+PFC!E343+'SF6'!E343</f>
        <v>0</v>
      </c>
      <c r="F343" s="94">
        <f>+'CO2'!F343+'abs CO2'!F343+'CH4'!F343*PCG!$C$5+N2O!F343*PCG!$C$6+HFC!F343+PFC!F343+'SF6'!F343</f>
        <v>0</v>
      </c>
      <c r="G343" s="94">
        <f>+'CO2'!G343+'abs CO2'!G343+'CH4'!G343*PCG!$C$5+N2O!G343*PCG!$C$6+HFC!G343+PFC!G343+'SF6'!G343</f>
        <v>0</v>
      </c>
      <c r="H343" s="94">
        <f>+'CO2'!H343+'abs CO2'!H343+'CH4'!H343*PCG!$C$5+N2O!H343*PCG!$C$6+HFC!H343+PFC!H343+'SF6'!H343</f>
        <v>0</v>
      </c>
      <c r="I343" s="94">
        <f>+'CO2'!I343+'abs CO2'!I343+'CH4'!I343*PCG!$C$5+N2O!I343*PCG!$C$6+HFC!I343+PFC!I343+'SF6'!I343</f>
        <v>0</v>
      </c>
      <c r="J343" s="94">
        <f>+'CO2'!J343+'abs CO2'!J343+'CH4'!J343*PCG!$C$5+N2O!J343*PCG!$C$6+HFC!J343+PFC!J343+'SF6'!J343</f>
        <v>0</v>
      </c>
      <c r="K343" s="94">
        <f>+'CO2'!K343+'abs CO2'!K343+'CH4'!K343*PCG!$C$5+N2O!K343*PCG!$C$6+HFC!K343+PFC!K343+'SF6'!K343</f>
        <v>0</v>
      </c>
      <c r="L343" s="94">
        <f>+'CO2'!L343+'abs CO2'!L343+'CH4'!L343*PCG!$C$5+N2O!L343*PCG!$C$6+HFC!L343+PFC!L343+'SF6'!L343</f>
        <v>0</v>
      </c>
      <c r="M343" s="94">
        <f>+'CO2'!M343+'abs CO2'!M343+'CH4'!M343*PCG!$C$5+N2O!M343*PCG!$C$6+HFC!M343+PFC!M343+'SF6'!M343</f>
        <v>0</v>
      </c>
      <c r="N343" s="94">
        <f>+'CO2'!N343+'abs CO2'!N343+'CH4'!N343*PCG!$C$5+N2O!N343*PCG!$C$6+HFC!N343+PFC!N343+'SF6'!N343</f>
        <v>0</v>
      </c>
      <c r="O343" s="94">
        <f>+'CO2'!O343+'abs CO2'!O343+'CH4'!O343*PCG!$C$5+N2O!O343*PCG!$C$6+HFC!O343+PFC!O343+'SF6'!O343</f>
        <v>0</v>
      </c>
      <c r="P343" s="94">
        <f>+'CO2'!P343+'abs CO2'!P343+'CH4'!P343*PCG!$C$5+N2O!P343*PCG!$C$6+HFC!P343+PFC!P343+'SF6'!P343</f>
        <v>0</v>
      </c>
      <c r="Q343" s="94">
        <f>+'CO2'!Q343+'abs CO2'!Q343+'CH4'!Q343*PCG!$C$5+N2O!Q343*PCG!$C$6+HFC!Q343+PFC!Q343+'SF6'!Q343</f>
        <v>0</v>
      </c>
      <c r="R343" s="94">
        <f>+'CO2'!R343+'abs CO2'!R343+'CH4'!R343*PCG!$C$5+N2O!R343*PCG!$C$6+HFC!R343+PFC!R343+'SF6'!R343</f>
        <v>0</v>
      </c>
      <c r="S343" s="94">
        <f>+'CO2'!S343+'abs CO2'!S343+'CH4'!S343*PCG!$C$5+N2O!S343*PCG!$C$6+HFC!S343+PFC!S343+'SF6'!S343</f>
        <v>0</v>
      </c>
      <c r="T343" s="94">
        <f>+'CO2'!T343+'abs CO2'!T343+'CH4'!T343*PCG!$C$5+N2O!T343*PCG!$C$6+HFC!T343+PFC!T343+'SF6'!T343</f>
        <v>0</v>
      </c>
      <c r="U343" s="94">
        <f>+'CO2'!U343+'abs CO2'!U343+'CH4'!U343*PCG!$C$5+N2O!U343*PCG!$C$6+HFC!U343+PFC!U343+'SF6'!U343</f>
        <v>0</v>
      </c>
      <c r="V343" s="94">
        <f>+'CO2'!V343+'abs CO2'!V343+'CH4'!V343*PCG!$C$5+N2O!V343*PCG!$C$6+HFC!V343+PFC!V343+'SF6'!V343</f>
        <v>0</v>
      </c>
      <c r="W343" s="94">
        <f>+'CO2'!W343+'abs CO2'!W343+'CH4'!W343*PCG!$C$5+N2O!W343*PCG!$C$6+HFC!W343+PFC!W343+'SF6'!W343</f>
        <v>0</v>
      </c>
      <c r="X343" s="94">
        <f>+'CO2'!X343+'abs CO2'!X343+'CH4'!X343*PCG!$C$5+N2O!X343*PCG!$C$6+HFC!X343+PFC!X343+'SF6'!X343</f>
        <v>0</v>
      </c>
      <c r="Y343" s="94">
        <f>+'CO2'!Y343+'abs CO2'!Y343+'CH4'!Y343*PCG!$C$5+N2O!Y343*PCG!$C$6+HFC!Y343+PFC!Y343+'SF6'!Y343</f>
        <v>0</v>
      </c>
      <c r="Z343" s="94">
        <f>+'CO2'!Z343+'abs CO2'!Z343+'CH4'!Z343*PCG!$C$5+N2O!Z343*PCG!$C$6+HFC!Z343+PFC!Z343+'SF6'!Z343</f>
        <v>0</v>
      </c>
      <c r="AA343" s="94">
        <f>+'CO2'!AA343+'abs CO2'!AA343+'CH4'!AA343*PCG!$C$5+N2O!AA343*PCG!$C$6+HFC!AA343+PFC!AA343+'SF6'!AA343</f>
        <v>0</v>
      </c>
      <c r="AB343" s="94">
        <f>+'CO2'!AB343+'abs CO2'!AB343+'CH4'!AB343*PCG!$C$5+N2O!AB343*PCG!$C$6+HFC!AB343+PFC!AB343+'SF6'!AB343</f>
        <v>0</v>
      </c>
      <c r="AC343" s="94">
        <f>+'CO2'!AC343+'abs CO2'!AC343+'CH4'!AC343*PCG!$C$5+N2O!AC343*PCG!$C$6+HFC!AC343+PFC!AC343+'SF6'!AC343</f>
        <v>0</v>
      </c>
      <c r="AD343" s="94">
        <f>+'CO2'!AD343+'abs CO2'!AD343+'CH4'!AD343*PCG!$C$5+N2O!AD343*PCG!$C$6+HFC!AD343+PFC!AD343+'SF6'!AD343</f>
        <v>0</v>
      </c>
      <c r="AE343" s="94">
        <f>+'CO2'!AE343+'abs CO2'!AE343+'CH4'!AE343*PCG!$C$5+N2O!AE343*PCG!$C$6+HFC!AE343+PFC!AE343+'SF6'!AE343</f>
        <v>0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0</v>
      </c>
      <c r="D346" s="94">
        <f>+'CO2'!D346+'abs CO2'!D346+'CH4'!D346*PCG!$C$5+N2O!D346*PCG!$C$6+HFC!D346+PFC!D346+'SF6'!D346</f>
        <v>0</v>
      </c>
      <c r="E346" s="94">
        <f>+'CO2'!E346+'abs CO2'!E346+'CH4'!E346*PCG!$C$5+N2O!E346*PCG!$C$6+HFC!E346+PFC!E346+'SF6'!E346</f>
        <v>0</v>
      </c>
      <c r="F346" s="94">
        <f>+'CO2'!F346+'abs CO2'!F346+'CH4'!F346*PCG!$C$5+N2O!F346*PCG!$C$6+HFC!F346+PFC!F346+'SF6'!F346</f>
        <v>0</v>
      </c>
      <c r="G346" s="94">
        <f>+'CO2'!G346+'abs CO2'!G346+'CH4'!G346*PCG!$C$5+N2O!G346*PCG!$C$6+HFC!G346+PFC!G346+'SF6'!G346</f>
        <v>0</v>
      </c>
      <c r="H346" s="94">
        <f>+'CO2'!H346+'abs CO2'!H346+'CH4'!H346*PCG!$C$5+N2O!H346*PCG!$C$6+HFC!H346+PFC!H346+'SF6'!H346</f>
        <v>0</v>
      </c>
      <c r="I346" s="94">
        <f>+'CO2'!I346+'abs CO2'!I346+'CH4'!I346*PCG!$C$5+N2O!I346*PCG!$C$6+HFC!I346+PFC!I346+'SF6'!I346</f>
        <v>0</v>
      </c>
      <c r="J346" s="94">
        <f>+'CO2'!J346+'abs CO2'!J346+'CH4'!J346*PCG!$C$5+N2O!J346*PCG!$C$6+HFC!J346+PFC!J346+'SF6'!J346</f>
        <v>0</v>
      </c>
      <c r="K346" s="94">
        <f>+'CO2'!K346+'abs CO2'!K346+'CH4'!K346*PCG!$C$5+N2O!K346*PCG!$C$6+HFC!K346+PFC!K346+'SF6'!K346</f>
        <v>0</v>
      </c>
      <c r="L346" s="94">
        <f>+'CO2'!L346+'abs CO2'!L346+'CH4'!L346*PCG!$C$5+N2O!L346*PCG!$C$6+HFC!L346+PFC!L346+'SF6'!L346</f>
        <v>0</v>
      </c>
      <c r="M346" s="94">
        <f>+'CO2'!M346+'abs CO2'!M346+'CH4'!M346*PCG!$C$5+N2O!M346*PCG!$C$6+HFC!M346+PFC!M346+'SF6'!M346</f>
        <v>0</v>
      </c>
      <c r="N346" s="94">
        <f>+'CO2'!N346+'abs CO2'!N346+'CH4'!N346*PCG!$C$5+N2O!N346*PCG!$C$6+HFC!N346+PFC!N346+'SF6'!N346</f>
        <v>0</v>
      </c>
      <c r="O346" s="94">
        <f>+'CO2'!O346+'abs CO2'!O346+'CH4'!O346*PCG!$C$5+N2O!O346*PCG!$C$6+HFC!O346+PFC!O346+'SF6'!O346</f>
        <v>0</v>
      </c>
      <c r="P346" s="94">
        <f>+'CO2'!P346+'abs CO2'!P346+'CH4'!P346*PCG!$C$5+N2O!P346*PCG!$C$6+HFC!P346+PFC!P346+'SF6'!P346</f>
        <v>0</v>
      </c>
      <c r="Q346" s="94">
        <f>+'CO2'!Q346+'abs CO2'!Q346+'CH4'!Q346*PCG!$C$5+N2O!Q346*PCG!$C$6+HFC!Q346+PFC!Q346+'SF6'!Q346</f>
        <v>0</v>
      </c>
      <c r="R346" s="94">
        <f>+'CO2'!R346+'abs CO2'!R346+'CH4'!R346*PCG!$C$5+N2O!R346*PCG!$C$6+HFC!R346+PFC!R346+'SF6'!R346</f>
        <v>0</v>
      </c>
      <c r="S346" s="94">
        <f>+'CO2'!S346+'abs CO2'!S346+'CH4'!S346*PCG!$C$5+N2O!S346*PCG!$C$6+HFC!S346+PFC!S346+'SF6'!S346</f>
        <v>0</v>
      </c>
      <c r="T346" s="94">
        <f>+'CO2'!T346+'abs CO2'!T346+'CH4'!T346*PCG!$C$5+N2O!T346*PCG!$C$6+HFC!T346+PFC!T346+'SF6'!T346</f>
        <v>0</v>
      </c>
      <c r="U346" s="94">
        <f>+'CO2'!U346+'abs CO2'!U346+'CH4'!U346*PCG!$C$5+N2O!U346*PCG!$C$6+HFC!U346+PFC!U346+'SF6'!U346</f>
        <v>0</v>
      </c>
      <c r="V346" s="94">
        <f>+'CO2'!V346+'abs CO2'!V346+'CH4'!V346*PCG!$C$5+N2O!V346*PCG!$C$6+HFC!V346+PFC!V346+'SF6'!V346</f>
        <v>0</v>
      </c>
      <c r="W346" s="94">
        <f>+'CO2'!W346+'abs CO2'!W346+'CH4'!W346*PCG!$C$5+N2O!W346*PCG!$C$6+HFC!W346+PFC!W346+'SF6'!W346</f>
        <v>0</v>
      </c>
      <c r="X346" s="94">
        <f>+'CO2'!X346+'abs CO2'!X346+'CH4'!X346*PCG!$C$5+N2O!X346*PCG!$C$6+HFC!X346+PFC!X346+'SF6'!X346</f>
        <v>0</v>
      </c>
      <c r="Y346" s="94">
        <f>+'CO2'!Y346+'abs CO2'!Y346+'CH4'!Y346*PCG!$C$5+N2O!Y346*PCG!$C$6+HFC!Y346+PFC!Y346+'SF6'!Y346</f>
        <v>0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0</v>
      </c>
      <c r="AB346" s="94">
        <f>+'CO2'!AB346+'abs CO2'!AB346+'CH4'!AB346*PCG!$C$5+N2O!AB346*PCG!$C$6+HFC!AB346+PFC!AB346+'SF6'!AB346</f>
        <v>0</v>
      </c>
      <c r="AC346" s="94">
        <f>+'CO2'!AC346+'abs CO2'!AC346+'CH4'!AC346*PCG!$C$5+N2O!AC346*PCG!$C$6+HFC!AC346+PFC!AC346+'SF6'!AC346</f>
        <v>0</v>
      </c>
      <c r="AD346" s="94">
        <f>+'CO2'!AD346+'abs CO2'!AD346+'CH4'!AD346*PCG!$C$5+N2O!AD346*PCG!$C$6+HFC!AD346+PFC!AD346+'SF6'!AD346</f>
        <v>0</v>
      </c>
      <c r="AE346" s="94">
        <f>+'CO2'!AE346+'abs CO2'!AE346+'CH4'!AE346*PCG!$C$5+N2O!AE346*PCG!$C$6+HFC!AE346+PFC!AE346+'SF6'!AE346</f>
        <v>0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0</v>
      </c>
      <c r="D347" s="94">
        <f>+'CO2'!D347+'abs CO2'!D347+'CH4'!D347*PCG!$C$5+N2O!D347*PCG!$C$6+HFC!D347+PFC!D347+'SF6'!D347</f>
        <v>0</v>
      </c>
      <c r="E347" s="94">
        <f>+'CO2'!E347+'abs CO2'!E347+'CH4'!E347*PCG!$C$5+N2O!E347*PCG!$C$6+HFC!E347+PFC!E347+'SF6'!E347</f>
        <v>0</v>
      </c>
      <c r="F347" s="94">
        <f>+'CO2'!F347+'abs CO2'!F347+'CH4'!F347*PCG!$C$5+N2O!F347*PCG!$C$6+HFC!F347+PFC!F347+'SF6'!F347</f>
        <v>0</v>
      </c>
      <c r="G347" s="94">
        <f>+'CO2'!G347+'abs CO2'!G347+'CH4'!G347*PCG!$C$5+N2O!G347*PCG!$C$6+HFC!G347+PFC!G347+'SF6'!G347</f>
        <v>0</v>
      </c>
      <c r="H347" s="94">
        <f>+'CO2'!H347+'abs CO2'!H347+'CH4'!H347*PCG!$C$5+N2O!H347*PCG!$C$6+HFC!H347+PFC!H347+'SF6'!H347</f>
        <v>0</v>
      </c>
      <c r="I347" s="94">
        <f>+'CO2'!I347+'abs CO2'!I347+'CH4'!I347*PCG!$C$5+N2O!I347*PCG!$C$6+HFC!I347+PFC!I347+'SF6'!I347</f>
        <v>0</v>
      </c>
      <c r="J347" s="94">
        <f>+'CO2'!J347+'abs CO2'!J347+'CH4'!J347*PCG!$C$5+N2O!J347*PCG!$C$6+HFC!J347+PFC!J347+'SF6'!J347</f>
        <v>0</v>
      </c>
      <c r="K347" s="94">
        <f>+'CO2'!K347+'abs CO2'!K347+'CH4'!K347*PCG!$C$5+N2O!K347*PCG!$C$6+HFC!K347+PFC!K347+'SF6'!K347</f>
        <v>0</v>
      </c>
      <c r="L347" s="94">
        <f>+'CO2'!L347+'abs CO2'!L347+'CH4'!L347*PCG!$C$5+N2O!L347*PCG!$C$6+HFC!L347+PFC!L347+'SF6'!L347</f>
        <v>0</v>
      </c>
      <c r="M347" s="94">
        <f>+'CO2'!M347+'abs CO2'!M347+'CH4'!M347*PCG!$C$5+N2O!M347*PCG!$C$6+HFC!M347+PFC!M347+'SF6'!M347</f>
        <v>0</v>
      </c>
      <c r="N347" s="94">
        <f>+'CO2'!N347+'abs CO2'!N347+'CH4'!N347*PCG!$C$5+N2O!N347*PCG!$C$6+HFC!N347+PFC!N347+'SF6'!N347</f>
        <v>0</v>
      </c>
      <c r="O347" s="94">
        <f>+'CO2'!O347+'abs CO2'!O347+'CH4'!O347*PCG!$C$5+N2O!O347*PCG!$C$6+HFC!O347+PFC!O347+'SF6'!O347</f>
        <v>0</v>
      </c>
      <c r="P347" s="94">
        <f>+'CO2'!P347+'abs CO2'!P347+'CH4'!P347*PCG!$C$5+N2O!P347*PCG!$C$6+HFC!P347+PFC!P347+'SF6'!P347</f>
        <v>0</v>
      </c>
      <c r="Q347" s="94">
        <f>+'CO2'!Q347+'abs CO2'!Q347+'CH4'!Q347*PCG!$C$5+N2O!Q347*PCG!$C$6+HFC!Q347+PFC!Q347+'SF6'!Q347</f>
        <v>0</v>
      </c>
      <c r="R347" s="94">
        <f>+'CO2'!R347+'abs CO2'!R347+'CH4'!R347*PCG!$C$5+N2O!R347*PCG!$C$6+HFC!R347+PFC!R347+'SF6'!R347</f>
        <v>0</v>
      </c>
      <c r="S347" s="94">
        <f>+'CO2'!S347+'abs CO2'!S347+'CH4'!S347*PCG!$C$5+N2O!S347*PCG!$C$6+HFC!S347+PFC!S347+'SF6'!S347</f>
        <v>0</v>
      </c>
      <c r="T347" s="94">
        <f>+'CO2'!T347+'abs CO2'!T347+'CH4'!T347*PCG!$C$5+N2O!T347*PCG!$C$6+HFC!T347+PFC!T347+'SF6'!T347</f>
        <v>0</v>
      </c>
      <c r="U347" s="94">
        <f>+'CO2'!U347+'abs CO2'!U347+'CH4'!U347*PCG!$C$5+N2O!U347*PCG!$C$6+HFC!U347+PFC!U347+'SF6'!U347</f>
        <v>0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0</v>
      </c>
      <c r="AB347" s="94">
        <f>+'CO2'!AB347+'abs CO2'!AB347+'CH4'!AB347*PCG!$C$5+N2O!AB347*PCG!$C$6+HFC!AB347+PFC!AB347+'SF6'!AB347</f>
        <v>0</v>
      </c>
      <c r="AC347" s="94">
        <f>+'CO2'!AC347+'abs CO2'!AC347+'CH4'!AC347*PCG!$C$5+N2O!AC347*PCG!$C$6+HFC!AC347+PFC!AC347+'SF6'!AC347</f>
        <v>0</v>
      </c>
      <c r="AD347" s="94">
        <f>+'CO2'!AD347+'abs CO2'!AD347+'CH4'!AD347*PCG!$C$5+N2O!AD347*PCG!$C$6+HFC!AD347+PFC!AD347+'SF6'!AD347</f>
        <v>0</v>
      </c>
      <c r="AE347" s="94">
        <f>+'CO2'!AE347+'abs CO2'!AE347+'CH4'!AE347*PCG!$C$5+N2O!AE347*PCG!$C$6+HFC!AE347+PFC!AE347+'SF6'!AE347</f>
        <v>0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-5.6599222926072765E-3</v>
      </c>
      <c r="D348" s="94">
        <f>+'CO2'!D348+'abs CO2'!D348+'CH4'!D348*PCG!$C$5+N2O!D348*PCG!$C$6+HFC!D348+PFC!D348+'SF6'!D348</f>
        <v>-5.6599222926072765E-3</v>
      </c>
      <c r="E348" s="94">
        <f>+'CO2'!E348+'abs CO2'!E348+'CH4'!E348*PCG!$C$5+N2O!E348*PCG!$C$6+HFC!E348+PFC!E348+'SF6'!E348</f>
        <v>-5.6599222926072765E-3</v>
      </c>
      <c r="F348" s="94">
        <f>+'CO2'!F348+'abs CO2'!F348+'CH4'!F348*PCG!$C$5+N2O!F348*PCG!$C$6+HFC!F348+PFC!F348+'SF6'!F348</f>
        <v>-5.6599222926072765E-3</v>
      </c>
      <c r="G348" s="94">
        <f>+'CO2'!G348+'abs CO2'!G348+'CH4'!G348*PCG!$C$5+N2O!G348*PCG!$C$6+HFC!G348+PFC!G348+'SF6'!G348</f>
        <v>-5.6599222926072765E-3</v>
      </c>
      <c r="H348" s="94">
        <f>+'CO2'!H348+'abs CO2'!H348+'CH4'!H348*PCG!$C$5+N2O!H348*PCG!$C$6+HFC!H348+PFC!H348+'SF6'!H348</f>
        <v>-2.5655751507306594E-2</v>
      </c>
      <c r="I348" s="94">
        <f>+'CO2'!I348+'abs CO2'!I348+'CH4'!I348*PCG!$C$5+N2O!I348*PCG!$C$6+HFC!I348+PFC!I348+'SF6'!I348</f>
        <v>-5.1791499618833815E-2</v>
      </c>
      <c r="J348" s="94">
        <f>+'CO2'!J348+'abs CO2'!J348+'CH4'!J348*PCG!$C$5+N2O!J348*PCG!$C$6+HFC!J348+PFC!J348+'SF6'!J348</f>
        <v>-7.4379690547336327E-2</v>
      </c>
      <c r="K348" s="94">
        <f>+'CO2'!K348+'abs CO2'!K348+'CH4'!K348*PCG!$C$5+N2O!K348*PCG!$C$6+HFC!K348+PFC!K348+'SF6'!K348</f>
        <v>-9.3137159747623613E-2</v>
      </c>
      <c r="L348" s="94">
        <f>+'CO2'!L348+'abs CO2'!L348+'CH4'!L348*PCG!$C$5+N2O!L348*PCG!$C$6+HFC!L348+PFC!L348+'SF6'!L348</f>
        <v>-0.10579859085817132</v>
      </c>
      <c r="M348" s="94">
        <f>+'CO2'!M348+'abs CO2'!M348+'CH4'!M348*PCG!$C$5+N2O!M348*PCG!$C$6+HFC!M348+PFC!M348+'SF6'!M348</f>
        <v>-0.18776864032149665</v>
      </c>
      <c r="N348" s="94">
        <f>+'CO2'!N348+'abs CO2'!N348+'CH4'!N348*PCG!$C$5+N2O!N348*PCG!$C$6+HFC!N348+PFC!N348+'SF6'!N348</f>
        <v>-0.21978886060124683</v>
      </c>
      <c r="O348" s="94">
        <f>+'CO2'!O348+'abs CO2'!O348+'CH4'!O348*PCG!$C$5+N2O!O348*PCG!$C$6+HFC!O348+PFC!O348+'SF6'!O348</f>
        <v>-0.26288471562109916</v>
      </c>
      <c r="P348" s="94">
        <f>+'CO2'!P348+'abs CO2'!P348+'CH4'!P348*PCG!$C$5+N2O!P348*PCG!$C$6+HFC!P348+PFC!P348+'SF6'!P348</f>
        <v>-0.34333031165815686</v>
      </c>
      <c r="Q348" s="94">
        <f>+'CO2'!Q348+'abs CO2'!Q348+'CH4'!Q348*PCG!$C$5+N2O!Q348*PCG!$C$6+HFC!Q348+PFC!Q348+'SF6'!Q348</f>
        <v>-0.43957772120249367</v>
      </c>
      <c r="R348" s="94">
        <f>+'CO2'!R348+'abs CO2'!R348+'CH4'!R348*PCG!$C$5+N2O!R348*PCG!$C$6+HFC!R348+PFC!R348+'SF6'!R348</f>
        <v>-0.51133231981054772</v>
      </c>
      <c r="S348" s="94">
        <f>+'CO2'!S348+'abs CO2'!S348+'CH4'!S348*PCG!$C$5+N2O!S348*PCG!$C$6+HFC!S348+PFC!S348+'SF6'!S348</f>
        <v>-0.54346746237035115</v>
      </c>
      <c r="T348" s="94">
        <f>+'CO2'!T348+'abs CO2'!T348+'CH4'!T348*PCG!$C$5+N2O!T348*PCG!$C$6+HFC!T348+PFC!T348+'SF6'!T348</f>
        <v>-0.52019570065963083</v>
      </c>
      <c r="U348" s="94">
        <f>+'CO2'!U348+'abs CO2'!U348+'CH4'!U348*PCG!$C$5+N2O!U348*PCG!$C$6+HFC!U348+PFC!U348+'SF6'!U348</f>
        <v>-0.49244197002684592</v>
      </c>
      <c r="V348" s="94">
        <f>+'CO2'!V348+'abs CO2'!V348+'CH4'!V348*PCG!$C$5+N2O!V348*PCG!$C$6+HFC!V348+PFC!V348+'SF6'!V348</f>
        <v>-0.51867298044892951</v>
      </c>
      <c r="W348" s="94">
        <f>+'CO2'!W348+'abs CO2'!W348+'CH4'!W348*PCG!$C$5+N2O!W348*PCG!$C$6+HFC!W348+PFC!W348+'SF6'!W348</f>
        <v>-0.56008809712300733</v>
      </c>
      <c r="X348" s="94">
        <f>+'CO2'!X348+'abs CO2'!X348+'CH4'!X348*PCG!$C$5+N2O!X348*PCG!$C$6+HFC!X348+PFC!X348+'SF6'!X348</f>
        <v>-0.56254456085913895</v>
      </c>
      <c r="Y348" s="94">
        <f>+'CO2'!Y348+'abs CO2'!Y348+'CH4'!Y348*PCG!$C$5+N2O!Y348*PCG!$C$6+HFC!Y348+PFC!Y348+'SF6'!Y348</f>
        <v>-0.56254456085913895</v>
      </c>
      <c r="Z348" s="94">
        <f>+'CO2'!Z348+'abs CO2'!Z348+'CH4'!Z348*PCG!$C$5+N2O!Z348*PCG!$C$6+HFC!Z348+PFC!Z348+'SF6'!Z348</f>
        <v>-0.59730855057515331</v>
      </c>
      <c r="AA348" s="94">
        <f>+'CO2'!AA348+'abs CO2'!AA348+'CH4'!AA348*PCG!$C$5+N2O!AA348*PCG!$C$6+HFC!AA348+PFC!AA348+'SF6'!AA348</f>
        <v>-0.66160756626477313</v>
      </c>
      <c r="AB348" s="94">
        <f>+'CO2'!AB348+'abs CO2'!AB348+'CH4'!AB348*PCG!$C$5+N2O!AB348*PCG!$C$6+HFC!AB348+PFC!AB348+'SF6'!AB348</f>
        <v>-0.61076926830820644</v>
      </c>
      <c r="AC348" s="94">
        <f>+'CO2'!AC348+'abs CO2'!AC348+'CH4'!AC348*PCG!$C$5+N2O!AC348*PCG!$C$6+HFC!AC348+PFC!AC348+'SF6'!AC348</f>
        <v>-0.7634615853852581</v>
      </c>
      <c r="AD348" s="94">
        <f>+'CO2'!AD348+'abs CO2'!AD348+'CH4'!AD348*PCG!$C$5+N2O!AD348*PCG!$C$6+HFC!AD348+PFC!AD348+'SF6'!AD348</f>
        <v>-0.9466923658777201</v>
      </c>
      <c r="AE348" s="94">
        <f>+'CO2'!AE348+'abs CO2'!AE348+'CH4'!AE348*PCG!$C$5+N2O!AE348*PCG!$C$6+HFC!AE348+PFC!AE348+'SF6'!AE348</f>
        <v>-0.9466923658777201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665.20797610004615</v>
      </c>
      <c r="D349" s="33">
        <f t="shared" si="82"/>
        <v>787.8254577454212</v>
      </c>
      <c r="E349" s="33">
        <f t="shared" si="82"/>
        <v>785.51280804271039</v>
      </c>
      <c r="F349" s="33">
        <f t="shared" si="82"/>
        <v>1145.4724217918665</v>
      </c>
      <c r="G349" s="33">
        <f t="shared" si="82"/>
        <v>932.03288028812403</v>
      </c>
      <c r="H349" s="33">
        <f t="shared" si="82"/>
        <v>832.90874923492663</v>
      </c>
      <c r="I349" s="33">
        <f t="shared" si="82"/>
        <v>771.6304020515629</v>
      </c>
      <c r="J349" s="33">
        <f t="shared" si="82"/>
        <v>481.42248890777864</v>
      </c>
      <c r="K349" s="33">
        <f t="shared" si="82"/>
        <v>340.19605646804808</v>
      </c>
      <c r="L349" s="33">
        <f t="shared" si="82"/>
        <v>407.88802291497603</v>
      </c>
      <c r="M349" s="33">
        <f t="shared" si="82"/>
        <v>485.62016904171742</v>
      </c>
      <c r="N349" s="33">
        <f t="shared" si="82"/>
        <v>437.85353168473574</v>
      </c>
      <c r="O349" s="33">
        <f t="shared" si="82"/>
        <v>378.03143030166365</v>
      </c>
      <c r="P349" s="33">
        <f t="shared" si="82"/>
        <v>388.11653690563969</v>
      </c>
      <c r="Q349" s="33">
        <f t="shared" si="82"/>
        <v>412.98396073530802</v>
      </c>
      <c r="R349" s="33">
        <f t="shared" si="82"/>
        <v>1334.8113713355197</v>
      </c>
      <c r="S349" s="33">
        <f t="shared" si="82"/>
        <v>383.10506465240547</v>
      </c>
      <c r="T349" s="33">
        <f t="shared" si="82"/>
        <v>373.93433965816268</v>
      </c>
      <c r="U349" s="33">
        <f t="shared" si="82"/>
        <v>420.83345294511474</v>
      </c>
      <c r="V349" s="33">
        <f t="shared" si="82"/>
        <v>369.54886892993432</v>
      </c>
      <c r="W349" s="33">
        <f t="shared" si="82"/>
        <v>392.89772727482563</v>
      </c>
      <c r="X349" s="33">
        <f t="shared" si="82"/>
        <v>375.21978372595851</v>
      </c>
      <c r="Y349" s="33">
        <f t="shared" si="82"/>
        <v>1073.0667396167323</v>
      </c>
      <c r="Z349" s="33">
        <f t="shared" si="82"/>
        <v>397.9948775275584</v>
      </c>
      <c r="AA349" s="33">
        <f t="shared" si="82"/>
        <v>396.62969617573941</v>
      </c>
      <c r="AB349" s="33">
        <f t="shared" si="82"/>
        <v>365.78749354364822</v>
      </c>
      <c r="AC349" s="33">
        <f t="shared" si="82"/>
        <v>386.50436464812958</v>
      </c>
      <c r="AD349" s="33">
        <f t="shared" si="82"/>
        <v>379.25186188676452</v>
      </c>
      <c r="AE349" s="33">
        <f t="shared" si="82"/>
        <v>384.32801909262594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522.11760950630151</v>
      </c>
      <c r="D350" s="33">
        <f t="shared" si="83"/>
        <v>663.64195431919211</v>
      </c>
      <c r="E350" s="33">
        <f t="shared" si="83"/>
        <v>642.98426652045282</v>
      </c>
      <c r="F350" s="33">
        <f t="shared" si="83"/>
        <v>797.89953325540353</v>
      </c>
      <c r="G350" s="33">
        <f t="shared" si="83"/>
        <v>756.07768692623688</v>
      </c>
      <c r="H350" s="33">
        <f t="shared" si="83"/>
        <v>686.1119096341771</v>
      </c>
      <c r="I350" s="33">
        <f t="shared" si="83"/>
        <v>616.37427159334425</v>
      </c>
      <c r="J350" s="33">
        <f t="shared" si="83"/>
        <v>295.20138509012838</v>
      </c>
      <c r="K350" s="33">
        <f t="shared" si="83"/>
        <v>175.07700899541604</v>
      </c>
      <c r="L350" s="33">
        <f t="shared" si="83"/>
        <v>224.61813161296587</v>
      </c>
      <c r="M350" s="33">
        <f t="shared" si="83"/>
        <v>306.49061271853628</v>
      </c>
      <c r="N350" s="33">
        <f t="shared" si="83"/>
        <v>259.02141053166827</v>
      </c>
      <c r="O350" s="33">
        <f t="shared" si="83"/>
        <v>185.32504912262365</v>
      </c>
      <c r="P350" s="33">
        <f t="shared" si="83"/>
        <v>213.92815012541394</v>
      </c>
      <c r="Q350" s="33">
        <f t="shared" si="83"/>
        <v>232.46146941228901</v>
      </c>
      <c r="R350" s="33">
        <f t="shared" si="83"/>
        <v>289.37786144459733</v>
      </c>
      <c r="S350" s="33">
        <f t="shared" si="83"/>
        <v>174.67788945166643</v>
      </c>
      <c r="T350" s="33">
        <f t="shared" si="83"/>
        <v>163.83691627723584</v>
      </c>
      <c r="U350" s="33">
        <f t="shared" si="83"/>
        <v>195.08842148125626</v>
      </c>
      <c r="V350" s="33">
        <f t="shared" si="83"/>
        <v>155.58354568727765</v>
      </c>
      <c r="W350" s="33">
        <f t="shared" si="83"/>
        <v>207.74769778979223</v>
      </c>
      <c r="X350" s="33">
        <f t="shared" si="83"/>
        <v>155.67405161768548</v>
      </c>
      <c r="Y350" s="33">
        <f t="shared" si="83"/>
        <v>146.37697434089642</v>
      </c>
      <c r="Z350" s="33">
        <f t="shared" si="83"/>
        <v>174.59749370530079</v>
      </c>
      <c r="AA350" s="33">
        <f t="shared" si="83"/>
        <v>172.72767969623655</v>
      </c>
      <c r="AB350" s="33">
        <f t="shared" si="83"/>
        <v>139.96645854668947</v>
      </c>
      <c r="AC350" s="33">
        <f t="shared" si="83"/>
        <v>137.03368126985646</v>
      </c>
      <c r="AD350" s="33">
        <f t="shared" si="83"/>
        <v>141.77080018056506</v>
      </c>
      <c r="AE350" s="33">
        <f t="shared" si="83"/>
        <v>152.48901313056678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0</v>
      </c>
      <c r="D351" s="94">
        <f>+'CO2'!D351+'abs CO2'!D351+'CH4'!D351*PCG!$C$5+N2O!D351*PCG!$C$6+HFC!D351+PFC!D351+'SF6'!D351</f>
        <v>0</v>
      </c>
      <c r="E351" s="94">
        <f>+'CO2'!E351+'abs CO2'!E351+'CH4'!E351*PCG!$C$5+N2O!E351*PCG!$C$6+HFC!E351+PFC!E351+'SF6'!E351</f>
        <v>0</v>
      </c>
      <c r="F351" s="94">
        <f>+'CO2'!F351+'abs CO2'!F351+'CH4'!F351*PCG!$C$5+N2O!F351*PCG!$C$6+HFC!F351+PFC!F351+'SF6'!F351</f>
        <v>0</v>
      </c>
      <c r="G351" s="94">
        <f>+'CO2'!G351+'abs CO2'!G351+'CH4'!G351*PCG!$C$5+N2O!G351*PCG!$C$6+HFC!G351+PFC!G351+'SF6'!G351</f>
        <v>0</v>
      </c>
      <c r="H351" s="94">
        <f>+'CO2'!H351+'abs CO2'!H351+'CH4'!H351*PCG!$C$5+N2O!H351*PCG!$C$6+HFC!H351+PFC!H351+'SF6'!H351</f>
        <v>0</v>
      </c>
      <c r="I351" s="94">
        <f>+'CO2'!I351+'abs CO2'!I351+'CH4'!I351*PCG!$C$5+N2O!I351*PCG!$C$6+HFC!I351+PFC!I351+'SF6'!I351</f>
        <v>0</v>
      </c>
      <c r="J351" s="94">
        <f>+'CO2'!J351+'abs CO2'!J351+'CH4'!J351*PCG!$C$5+N2O!J351*PCG!$C$6+HFC!J351+PFC!J351+'SF6'!J351</f>
        <v>0</v>
      </c>
      <c r="K351" s="94">
        <f>+'CO2'!K351+'abs CO2'!K351+'CH4'!K351*PCG!$C$5+N2O!K351*PCG!$C$6+HFC!K351+PFC!K351+'SF6'!K351</f>
        <v>0</v>
      </c>
      <c r="L351" s="94">
        <f>+'CO2'!L351+'abs CO2'!L351+'CH4'!L351*PCG!$C$5+N2O!L351*PCG!$C$6+HFC!L351+PFC!L351+'SF6'!L351</f>
        <v>0</v>
      </c>
      <c r="M351" s="94">
        <f>+'CO2'!M351+'abs CO2'!M351+'CH4'!M351*PCG!$C$5+N2O!M351*PCG!$C$6+HFC!M351+PFC!M351+'SF6'!M351</f>
        <v>0</v>
      </c>
      <c r="N351" s="94">
        <f>+'CO2'!N351+'abs CO2'!N351+'CH4'!N351*PCG!$C$5+N2O!N351*PCG!$C$6+HFC!N351+PFC!N351+'SF6'!N351</f>
        <v>0</v>
      </c>
      <c r="O351" s="94">
        <f>+'CO2'!O351+'abs CO2'!O351+'CH4'!O351*PCG!$C$5+N2O!O351*PCG!$C$6+HFC!O351+PFC!O351+'SF6'!O351</f>
        <v>0</v>
      </c>
      <c r="P351" s="94">
        <f>+'CO2'!P351+'abs CO2'!P351+'CH4'!P351*PCG!$C$5+N2O!P351*PCG!$C$6+HFC!P351+PFC!P351+'SF6'!P351</f>
        <v>0</v>
      </c>
      <c r="Q351" s="94">
        <f>+'CO2'!Q351+'abs CO2'!Q351+'CH4'!Q351*PCG!$C$5+N2O!Q351*PCG!$C$6+HFC!Q351+PFC!Q351+'SF6'!Q351</f>
        <v>0</v>
      </c>
      <c r="R351" s="94">
        <f>+'CO2'!R351+'abs CO2'!R351+'CH4'!R351*PCG!$C$5+N2O!R351*PCG!$C$6+HFC!R351+PFC!R351+'SF6'!R351</f>
        <v>0</v>
      </c>
      <c r="S351" s="94">
        <f>+'CO2'!S351+'abs CO2'!S351+'CH4'!S351*PCG!$C$5+N2O!S351*PCG!$C$6+HFC!S351+PFC!S351+'SF6'!S351</f>
        <v>0</v>
      </c>
      <c r="T351" s="94">
        <f>+'CO2'!T351+'abs CO2'!T351+'CH4'!T351*PCG!$C$5+N2O!T351*PCG!$C$6+HFC!T351+PFC!T351+'SF6'!T351</f>
        <v>0</v>
      </c>
      <c r="U351" s="94">
        <f>+'CO2'!U351+'abs CO2'!U351+'CH4'!U351*PCG!$C$5+N2O!U351*PCG!$C$6+HFC!U351+PFC!U351+'SF6'!U351</f>
        <v>0</v>
      </c>
      <c r="V351" s="94">
        <f>+'CO2'!V351+'abs CO2'!V351+'CH4'!V351*PCG!$C$5+N2O!V351*PCG!$C$6+HFC!V351+PFC!V351+'SF6'!V351</f>
        <v>0</v>
      </c>
      <c r="W351" s="94">
        <f>+'CO2'!W351+'abs CO2'!W351+'CH4'!W351*PCG!$C$5+N2O!W351*PCG!$C$6+HFC!W351+PFC!W351+'SF6'!W351</f>
        <v>0</v>
      </c>
      <c r="X351" s="94">
        <f>+'CO2'!X351+'abs CO2'!X351+'CH4'!X351*PCG!$C$5+N2O!X351*PCG!$C$6+HFC!X351+PFC!X351+'SF6'!X351</f>
        <v>0</v>
      </c>
      <c r="Y351" s="94">
        <f>+'CO2'!Y351+'abs CO2'!Y351+'CH4'!Y351*PCG!$C$5+N2O!Y351*PCG!$C$6+HFC!Y351+PFC!Y351+'SF6'!Y351</f>
        <v>0</v>
      </c>
      <c r="Z351" s="94">
        <f>+'CO2'!Z351+'abs CO2'!Z351+'CH4'!Z351*PCG!$C$5+N2O!Z351*PCG!$C$6+HFC!Z351+PFC!Z351+'SF6'!Z351</f>
        <v>0</v>
      </c>
      <c r="AA351" s="94">
        <f>+'CO2'!AA351+'abs CO2'!AA351+'CH4'!AA351*PCG!$C$5+N2O!AA351*PCG!$C$6+HFC!AA351+PFC!AA351+'SF6'!AA351</f>
        <v>0</v>
      </c>
      <c r="AB351" s="94">
        <f>+'CO2'!AB351+'abs CO2'!AB351+'CH4'!AB351*PCG!$C$5+N2O!AB351*PCG!$C$6+HFC!AB351+PFC!AB351+'SF6'!AB351</f>
        <v>0</v>
      </c>
      <c r="AC351" s="94">
        <f>+'CO2'!AC351+'abs CO2'!AC351+'CH4'!AC351*PCG!$C$5+N2O!AC351*PCG!$C$6+HFC!AC351+PFC!AC351+'SF6'!AC351</f>
        <v>0</v>
      </c>
      <c r="AD351" s="94">
        <f>+'CO2'!AD351+'abs CO2'!AD351+'CH4'!AD351*PCG!$C$5+N2O!AD351*PCG!$C$6+HFC!AD351+PFC!AD351+'SF6'!AD351</f>
        <v>0</v>
      </c>
      <c r="AE351" s="94">
        <f>+'CO2'!AE351+'abs CO2'!AE351+'CH4'!AE351*PCG!$C$5+N2O!AE351*PCG!$C$6+HFC!AE351+PFC!AE351+'SF6'!AE351</f>
        <v>0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0</v>
      </c>
      <c r="D352" s="94">
        <f>+'CO2'!D352+'abs CO2'!D352+'CH4'!D352*PCG!$C$5+N2O!D352*PCG!$C$6+HFC!D352+PFC!D352+'SF6'!D352</f>
        <v>0</v>
      </c>
      <c r="E352" s="94">
        <f>+'CO2'!E352+'abs CO2'!E352+'CH4'!E352*PCG!$C$5+N2O!E352*PCG!$C$6+HFC!E352+PFC!E352+'SF6'!E352</f>
        <v>0</v>
      </c>
      <c r="F352" s="94">
        <f>+'CO2'!F352+'abs CO2'!F352+'CH4'!F352*PCG!$C$5+N2O!F352*PCG!$C$6+HFC!F352+PFC!F352+'SF6'!F352</f>
        <v>0</v>
      </c>
      <c r="G352" s="94">
        <f>+'CO2'!G352+'abs CO2'!G352+'CH4'!G352*PCG!$C$5+N2O!G352*PCG!$C$6+HFC!G352+PFC!G352+'SF6'!G352</f>
        <v>0</v>
      </c>
      <c r="H352" s="94">
        <f>+'CO2'!H352+'abs CO2'!H352+'CH4'!H352*PCG!$C$5+N2O!H352*PCG!$C$6+HFC!H352+PFC!H352+'SF6'!H352</f>
        <v>0</v>
      </c>
      <c r="I352" s="94">
        <f>+'CO2'!I352+'abs CO2'!I352+'CH4'!I352*PCG!$C$5+N2O!I352*PCG!$C$6+HFC!I352+PFC!I352+'SF6'!I352</f>
        <v>0</v>
      </c>
      <c r="J352" s="94">
        <f>+'CO2'!J352+'abs CO2'!J352+'CH4'!J352*PCG!$C$5+N2O!J352*PCG!$C$6+HFC!J352+PFC!J352+'SF6'!J352</f>
        <v>0</v>
      </c>
      <c r="K352" s="94">
        <f>+'CO2'!K352+'abs CO2'!K352+'CH4'!K352*PCG!$C$5+N2O!K352*PCG!$C$6+HFC!K352+PFC!K352+'SF6'!K352</f>
        <v>0</v>
      </c>
      <c r="L352" s="94">
        <f>+'CO2'!L352+'abs CO2'!L352+'CH4'!L352*PCG!$C$5+N2O!L352*PCG!$C$6+HFC!L352+PFC!L352+'SF6'!L352</f>
        <v>0</v>
      </c>
      <c r="M352" s="94">
        <f>+'CO2'!M352+'abs CO2'!M352+'CH4'!M352*PCG!$C$5+N2O!M352*PCG!$C$6+HFC!M352+PFC!M352+'SF6'!M352</f>
        <v>0</v>
      </c>
      <c r="N352" s="94">
        <f>+'CO2'!N352+'abs CO2'!N352+'CH4'!N352*PCG!$C$5+N2O!N352*PCG!$C$6+HFC!N352+PFC!N352+'SF6'!N352</f>
        <v>0</v>
      </c>
      <c r="O352" s="94">
        <f>+'CO2'!O352+'abs CO2'!O352+'CH4'!O352*PCG!$C$5+N2O!O352*PCG!$C$6+HFC!O352+PFC!O352+'SF6'!O352</f>
        <v>0</v>
      </c>
      <c r="P352" s="94">
        <f>+'CO2'!P352+'abs CO2'!P352+'CH4'!P352*PCG!$C$5+N2O!P352*PCG!$C$6+HFC!P352+PFC!P352+'SF6'!P352</f>
        <v>0</v>
      </c>
      <c r="Q352" s="94">
        <f>+'CO2'!Q352+'abs CO2'!Q352+'CH4'!Q352*PCG!$C$5+N2O!Q352*PCG!$C$6+HFC!Q352+PFC!Q352+'SF6'!Q352</f>
        <v>0</v>
      </c>
      <c r="R352" s="94">
        <f>+'CO2'!R352+'abs CO2'!R352+'CH4'!R352*PCG!$C$5+N2O!R352*PCG!$C$6+HFC!R352+PFC!R352+'SF6'!R352</f>
        <v>0</v>
      </c>
      <c r="S352" s="94">
        <f>+'CO2'!S352+'abs CO2'!S352+'CH4'!S352*PCG!$C$5+N2O!S352*PCG!$C$6+HFC!S352+PFC!S352+'SF6'!S352</f>
        <v>0</v>
      </c>
      <c r="T352" s="94">
        <f>+'CO2'!T352+'abs CO2'!T352+'CH4'!T352*PCG!$C$5+N2O!T352*PCG!$C$6+HFC!T352+PFC!T352+'SF6'!T352</f>
        <v>0</v>
      </c>
      <c r="U352" s="94">
        <f>+'CO2'!U352+'abs CO2'!U352+'CH4'!U352*PCG!$C$5+N2O!U352*PCG!$C$6+HFC!U352+PFC!U352+'SF6'!U352</f>
        <v>0</v>
      </c>
      <c r="V352" s="94">
        <f>+'CO2'!V352+'abs CO2'!V352+'CH4'!V352*PCG!$C$5+N2O!V352*PCG!$C$6+HFC!V352+PFC!V352+'SF6'!V352</f>
        <v>0</v>
      </c>
      <c r="W352" s="94">
        <f>+'CO2'!W352+'abs CO2'!W352+'CH4'!W352*PCG!$C$5+N2O!W352*PCG!$C$6+HFC!W352+PFC!W352+'SF6'!W352</f>
        <v>0</v>
      </c>
      <c r="X352" s="94">
        <f>+'CO2'!X352+'abs CO2'!X352+'CH4'!X352*PCG!$C$5+N2O!X352*PCG!$C$6+HFC!X352+PFC!X352+'SF6'!X352</f>
        <v>0</v>
      </c>
      <c r="Y352" s="94">
        <f>+'CO2'!Y352+'abs CO2'!Y352+'CH4'!Y352*PCG!$C$5+N2O!Y352*PCG!$C$6+HFC!Y352+PFC!Y352+'SF6'!Y352</f>
        <v>0</v>
      </c>
      <c r="Z352" s="94">
        <f>+'CO2'!Z352+'abs CO2'!Z352+'CH4'!Z352*PCG!$C$5+N2O!Z352*PCG!$C$6+HFC!Z352+PFC!Z352+'SF6'!Z352</f>
        <v>0</v>
      </c>
      <c r="AA352" s="94">
        <f>+'CO2'!AA352+'abs CO2'!AA352+'CH4'!AA352*PCG!$C$5+N2O!AA352*PCG!$C$6+HFC!AA352+PFC!AA352+'SF6'!AA352</f>
        <v>0</v>
      </c>
      <c r="AB352" s="94">
        <f>+'CO2'!AB352+'abs CO2'!AB352+'CH4'!AB352*PCG!$C$5+N2O!AB352*PCG!$C$6+HFC!AB352+PFC!AB352+'SF6'!AB352</f>
        <v>0</v>
      </c>
      <c r="AC352" s="94">
        <f>+'CO2'!AC352+'abs CO2'!AC352+'CH4'!AC352*PCG!$C$5+N2O!AC352*PCG!$C$6+HFC!AC352+PFC!AC352+'SF6'!AC352</f>
        <v>0</v>
      </c>
      <c r="AD352" s="94">
        <f>+'CO2'!AD352+'abs CO2'!AD352+'CH4'!AD352*PCG!$C$5+N2O!AD352*PCG!$C$6+HFC!AD352+PFC!AD352+'SF6'!AD352</f>
        <v>0</v>
      </c>
      <c r="AE352" s="94">
        <f>+'CO2'!AE352+'abs CO2'!AE352+'CH4'!AE352*PCG!$C$5+N2O!AE352*PCG!$C$6+HFC!AE352+PFC!AE352+'SF6'!AE352</f>
        <v>0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0</v>
      </c>
      <c r="D353" s="94">
        <f>+'CO2'!D353+'abs CO2'!D353+'CH4'!D353*PCG!$C$5+N2O!D353*PCG!$C$6+HFC!D353+PFC!D353+'SF6'!D353</f>
        <v>0</v>
      </c>
      <c r="E353" s="94">
        <f>+'CO2'!E353+'abs CO2'!E353+'CH4'!E353*PCG!$C$5+N2O!E353*PCG!$C$6+HFC!E353+PFC!E353+'SF6'!E353</f>
        <v>0</v>
      </c>
      <c r="F353" s="94">
        <f>+'CO2'!F353+'abs CO2'!F353+'CH4'!F353*PCG!$C$5+N2O!F353*PCG!$C$6+HFC!F353+PFC!F353+'SF6'!F353</f>
        <v>0</v>
      </c>
      <c r="G353" s="94">
        <f>+'CO2'!G353+'abs CO2'!G353+'CH4'!G353*PCG!$C$5+N2O!G353*PCG!$C$6+HFC!G353+PFC!G353+'SF6'!G353</f>
        <v>0</v>
      </c>
      <c r="H353" s="94">
        <f>+'CO2'!H353+'abs CO2'!H353+'CH4'!H353*PCG!$C$5+N2O!H353*PCG!$C$6+HFC!H353+PFC!H353+'SF6'!H353</f>
        <v>0</v>
      </c>
      <c r="I353" s="94">
        <f>+'CO2'!I353+'abs CO2'!I353+'CH4'!I353*PCG!$C$5+N2O!I353*PCG!$C$6+HFC!I353+PFC!I353+'SF6'!I353</f>
        <v>0</v>
      </c>
      <c r="J353" s="94">
        <f>+'CO2'!J353+'abs CO2'!J353+'CH4'!J353*PCG!$C$5+N2O!J353*PCG!$C$6+HFC!J353+PFC!J353+'SF6'!J353</f>
        <v>0</v>
      </c>
      <c r="K353" s="94">
        <f>+'CO2'!K353+'abs CO2'!K353+'CH4'!K353*PCG!$C$5+N2O!K353*PCG!$C$6+HFC!K353+PFC!K353+'SF6'!K353</f>
        <v>0</v>
      </c>
      <c r="L353" s="94">
        <f>+'CO2'!L353+'abs CO2'!L353+'CH4'!L353*PCG!$C$5+N2O!L353*PCG!$C$6+HFC!L353+PFC!L353+'SF6'!L353</f>
        <v>0</v>
      </c>
      <c r="M353" s="94">
        <f>+'CO2'!M353+'abs CO2'!M353+'CH4'!M353*PCG!$C$5+N2O!M353*PCG!$C$6+HFC!M353+PFC!M353+'SF6'!M353</f>
        <v>0</v>
      </c>
      <c r="N353" s="94">
        <f>+'CO2'!N353+'abs CO2'!N353+'CH4'!N353*PCG!$C$5+N2O!N353*PCG!$C$6+HFC!N353+PFC!N353+'SF6'!N353</f>
        <v>0</v>
      </c>
      <c r="O353" s="94">
        <f>+'CO2'!O353+'abs CO2'!O353+'CH4'!O353*PCG!$C$5+N2O!O353*PCG!$C$6+HFC!O353+PFC!O353+'SF6'!O353</f>
        <v>0</v>
      </c>
      <c r="P353" s="94">
        <f>+'CO2'!P353+'abs CO2'!P353+'CH4'!P353*PCG!$C$5+N2O!P353*PCG!$C$6+HFC!P353+PFC!P353+'SF6'!P353</f>
        <v>0</v>
      </c>
      <c r="Q353" s="94">
        <f>+'CO2'!Q353+'abs CO2'!Q353+'CH4'!Q353*PCG!$C$5+N2O!Q353*PCG!$C$6+HFC!Q353+PFC!Q353+'SF6'!Q353</f>
        <v>0</v>
      </c>
      <c r="R353" s="94">
        <f>+'CO2'!R353+'abs CO2'!R353+'CH4'!R353*PCG!$C$5+N2O!R353*PCG!$C$6+HFC!R353+PFC!R353+'SF6'!R353</f>
        <v>0</v>
      </c>
      <c r="S353" s="94">
        <f>+'CO2'!S353+'abs CO2'!S353+'CH4'!S353*PCG!$C$5+N2O!S353*PCG!$C$6+HFC!S353+PFC!S353+'SF6'!S353</f>
        <v>0</v>
      </c>
      <c r="T353" s="94">
        <f>+'CO2'!T353+'abs CO2'!T353+'CH4'!T353*PCG!$C$5+N2O!T353*PCG!$C$6+HFC!T353+PFC!T353+'SF6'!T353</f>
        <v>0</v>
      </c>
      <c r="U353" s="94">
        <f>+'CO2'!U353+'abs CO2'!U353+'CH4'!U353*PCG!$C$5+N2O!U353*PCG!$C$6+HFC!U353+PFC!U353+'SF6'!U353</f>
        <v>0</v>
      </c>
      <c r="V353" s="94">
        <f>+'CO2'!V353+'abs CO2'!V353+'CH4'!V353*PCG!$C$5+N2O!V353*PCG!$C$6+HFC!V353+PFC!V353+'SF6'!V353</f>
        <v>0</v>
      </c>
      <c r="W353" s="94">
        <f>+'CO2'!W353+'abs CO2'!W353+'CH4'!W353*PCG!$C$5+N2O!W353*PCG!$C$6+HFC!W353+PFC!W353+'SF6'!W353</f>
        <v>0</v>
      </c>
      <c r="X353" s="94">
        <f>+'CO2'!X353+'abs CO2'!X353+'CH4'!X353*PCG!$C$5+N2O!X353*PCG!$C$6+HFC!X353+PFC!X353+'SF6'!X353</f>
        <v>0</v>
      </c>
      <c r="Y353" s="94">
        <f>+'CO2'!Y353+'abs CO2'!Y353+'CH4'!Y353*PCG!$C$5+N2O!Y353*PCG!$C$6+HFC!Y353+PFC!Y353+'SF6'!Y353</f>
        <v>0</v>
      </c>
      <c r="Z353" s="94">
        <f>+'CO2'!Z353+'abs CO2'!Z353+'CH4'!Z353*PCG!$C$5+N2O!Z353*PCG!$C$6+HFC!Z353+PFC!Z353+'SF6'!Z353</f>
        <v>0</v>
      </c>
      <c r="AA353" s="94">
        <f>+'CO2'!AA353+'abs CO2'!AA353+'CH4'!AA353*PCG!$C$5+N2O!AA353*PCG!$C$6+HFC!AA353+PFC!AA353+'SF6'!AA353</f>
        <v>0</v>
      </c>
      <c r="AB353" s="94">
        <f>+'CO2'!AB353+'abs CO2'!AB353+'CH4'!AB353*PCG!$C$5+N2O!AB353*PCG!$C$6+HFC!AB353+PFC!AB353+'SF6'!AB353</f>
        <v>0</v>
      </c>
      <c r="AC353" s="94">
        <f>+'CO2'!AC353+'abs CO2'!AC353+'CH4'!AC353*PCG!$C$5+N2O!AC353*PCG!$C$6+HFC!AC353+PFC!AC353+'SF6'!AC353</f>
        <v>0</v>
      </c>
      <c r="AD353" s="94">
        <f>+'CO2'!AD353+'abs CO2'!AD353+'CH4'!AD353*PCG!$C$5+N2O!AD353*PCG!$C$6+HFC!AD353+PFC!AD353+'SF6'!AD353</f>
        <v>0</v>
      </c>
      <c r="AE353" s="94">
        <f>+'CO2'!AE353+'abs CO2'!AE353+'CH4'!AE353*PCG!$C$5+N2O!AE353*PCG!$C$6+HFC!AE353+PFC!AE353+'SF6'!AE353</f>
        <v>0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522.11760950630151</v>
      </c>
      <c r="D354" s="94">
        <f>+'CO2'!D354+'abs CO2'!D354+'CH4'!D354*PCG!$C$5+N2O!D354*PCG!$C$6+HFC!D354+PFC!D354+'SF6'!D354</f>
        <v>663.64195431919211</v>
      </c>
      <c r="E354" s="94">
        <f>+'CO2'!E354+'abs CO2'!E354+'CH4'!E354*PCG!$C$5+N2O!E354*PCG!$C$6+HFC!E354+PFC!E354+'SF6'!E354</f>
        <v>642.98426652045282</v>
      </c>
      <c r="F354" s="94">
        <f>+'CO2'!F354+'abs CO2'!F354+'CH4'!F354*PCG!$C$5+N2O!F354*PCG!$C$6+HFC!F354+PFC!F354+'SF6'!F354</f>
        <v>797.89953325540353</v>
      </c>
      <c r="G354" s="94">
        <f>+'CO2'!G354+'abs CO2'!G354+'CH4'!G354*PCG!$C$5+N2O!G354*PCG!$C$6+HFC!G354+PFC!G354+'SF6'!G354</f>
        <v>756.07768692623688</v>
      </c>
      <c r="H354" s="94">
        <f>+'CO2'!H354+'abs CO2'!H354+'CH4'!H354*PCG!$C$5+N2O!H354*PCG!$C$6+HFC!H354+PFC!H354+'SF6'!H354</f>
        <v>686.1119096341771</v>
      </c>
      <c r="I354" s="94">
        <f>+'CO2'!I354+'abs CO2'!I354+'CH4'!I354*PCG!$C$5+N2O!I354*PCG!$C$6+HFC!I354+PFC!I354+'SF6'!I354</f>
        <v>616.37427159334425</v>
      </c>
      <c r="J354" s="94">
        <f>+'CO2'!J354+'abs CO2'!J354+'CH4'!J354*PCG!$C$5+N2O!J354*PCG!$C$6+HFC!J354+PFC!J354+'SF6'!J354</f>
        <v>295.20138509012838</v>
      </c>
      <c r="K354" s="94">
        <f>+'CO2'!K354+'abs CO2'!K354+'CH4'!K354*PCG!$C$5+N2O!K354*PCG!$C$6+HFC!K354+PFC!K354+'SF6'!K354</f>
        <v>175.07700899541604</v>
      </c>
      <c r="L354" s="94">
        <f>+'CO2'!L354+'abs CO2'!L354+'CH4'!L354*PCG!$C$5+N2O!L354*PCG!$C$6+HFC!L354+PFC!L354+'SF6'!L354</f>
        <v>224.61813161296587</v>
      </c>
      <c r="M354" s="94">
        <f>+'CO2'!M354+'abs CO2'!M354+'CH4'!M354*PCG!$C$5+N2O!M354*PCG!$C$6+HFC!M354+PFC!M354+'SF6'!M354</f>
        <v>306.49061271853628</v>
      </c>
      <c r="N354" s="94">
        <f>+'CO2'!N354+'abs CO2'!N354+'CH4'!N354*PCG!$C$5+N2O!N354*PCG!$C$6+HFC!N354+PFC!N354+'SF6'!N354</f>
        <v>259.02141053166827</v>
      </c>
      <c r="O354" s="94">
        <f>+'CO2'!O354+'abs CO2'!O354+'CH4'!O354*PCG!$C$5+N2O!O354*PCG!$C$6+HFC!O354+PFC!O354+'SF6'!O354</f>
        <v>185.32504912262365</v>
      </c>
      <c r="P354" s="94">
        <f>+'CO2'!P354+'abs CO2'!P354+'CH4'!P354*PCG!$C$5+N2O!P354*PCG!$C$6+HFC!P354+PFC!P354+'SF6'!P354</f>
        <v>213.92815012541394</v>
      </c>
      <c r="Q354" s="94">
        <f>+'CO2'!Q354+'abs CO2'!Q354+'CH4'!Q354*PCG!$C$5+N2O!Q354*PCG!$C$6+HFC!Q354+PFC!Q354+'SF6'!Q354</f>
        <v>232.46146941228901</v>
      </c>
      <c r="R354" s="94">
        <f>+'CO2'!R354+'abs CO2'!R354+'CH4'!R354*PCG!$C$5+N2O!R354*PCG!$C$6+HFC!R354+PFC!R354+'SF6'!R354</f>
        <v>289.37786144459733</v>
      </c>
      <c r="S354" s="94">
        <f>+'CO2'!S354+'abs CO2'!S354+'CH4'!S354*PCG!$C$5+N2O!S354*PCG!$C$6+HFC!S354+PFC!S354+'SF6'!S354</f>
        <v>174.67788945166643</v>
      </c>
      <c r="T354" s="94">
        <f>+'CO2'!T354+'abs CO2'!T354+'CH4'!T354*PCG!$C$5+N2O!T354*PCG!$C$6+HFC!T354+PFC!T354+'SF6'!T354</f>
        <v>163.83691627723584</v>
      </c>
      <c r="U354" s="94">
        <f>+'CO2'!U354+'abs CO2'!U354+'CH4'!U354*PCG!$C$5+N2O!U354*PCG!$C$6+HFC!U354+PFC!U354+'SF6'!U354</f>
        <v>195.08842148125626</v>
      </c>
      <c r="V354" s="94">
        <f>+'CO2'!V354+'abs CO2'!V354+'CH4'!V354*PCG!$C$5+N2O!V354*PCG!$C$6+HFC!V354+PFC!V354+'SF6'!V354</f>
        <v>155.58354568727765</v>
      </c>
      <c r="W354" s="94">
        <f>+'CO2'!W354+'abs CO2'!W354+'CH4'!W354*PCG!$C$5+N2O!W354*PCG!$C$6+HFC!W354+PFC!W354+'SF6'!W354</f>
        <v>207.74769778979223</v>
      </c>
      <c r="X354" s="94">
        <f>+'CO2'!X354+'abs CO2'!X354+'CH4'!X354*PCG!$C$5+N2O!X354*PCG!$C$6+HFC!X354+PFC!X354+'SF6'!X354</f>
        <v>155.67405161768548</v>
      </c>
      <c r="Y354" s="94">
        <f>+'CO2'!Y354+'abs CO2'!Y354+'CH4'!Y354*PCG!$C$5+N2O!Y354*PCG!$C$6+HFC!Y354+PFC!Y354+'SF6'!Y354</f>
        <v>146.37697434089642</v>
      </c>
      <c r="Z354" s="94">
        <f>+'CO2'!Z354+'abs CO2'!Z354+'CH4'!Z354*PCG!$C$5+N2O!Z354*PCG!$C$6+HFC!Z354+PFC!Z354+'SF6'!Z354</f>
        <v>174.59749370530079</v>
      </c>
      <c r="AA354" s="94">
        <f>+'CO2'!AA354+'abs CO2'!AA354+'CH4'!AA354*PCG!$C$5+N2O!AA354*PCG!$C$6+HFC!AA354+PFC!AA354+'SF6'!AA354</f>
        <v>172.72767969623655</v>
      </c>
      <c r="AB354" s="94">
        <f>+'CO2'!AB354+'abs CO2'!AB354+'CH4'!AB354*PCG!$C$5+N2O!AB354*PCG!$C$6+HFC!AB354+PFC!AB354+'SF6'!AB354</f>
        <v>139.96645854668947</v>
      </c>
      <c r="AC354" s="94">
        <f>+'CO2'!AC354+'abs CO2'!AC354+'CH4'!AC354*PCG!$C$5+N2O!AC354*PCG!$C$6+HFC!AC354+PFC!AC354+'SF6'!AC354</f>
        <v>137.03368126985646</v>
      </c>
      <c r="AD354" s="94">
        <f>+'CO2'!AD354+'abs CO2'!AD354+'CH4'!AD354*PCG!$C$5+N2O!AD354*PCG!$C$6+HFC!AD354+PFC!AD354+'SF6'!AD354</f>
        <v>141.77080018056506</v>
      </c>
      <c r="AE354" s="94">
        <f>+'CO2'!AE354+'abs CO2'!AE354+'CH4'!AE354*PCG!$C$5+N2O!AE354*PCG!$C$6+HFC!AE354+PFC!AE354+'SF6'!AE354</f>
        <v>152.48901313056678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110.94785519247802</v>
      </c>
      <c r="D355" s="33">
        <f t="shared" si="84"/>
        <v>124.07005926834228</v>
      </c>
      <c r="E355" s="33">
        <f t="shared" si="84"/>
        <v>137.61640948575817</v>
      </c>
      <c r="F355" s="33">
        <f t="shared" si="84"/>
        <v>127.55829563937843</v>
      </c>
      <c r="G355" s="33">
        <f t="shared" si="84"/>
        <v>133.79178134728454</v>
      </c>
      <c r="H355" s="33">
        <f t="shared" si="84"/>
        <v>143.06010582663717</v>
      </c>
      <c r="I355" s="33">
        <f t="shared" si="84"/>
        <v>153.36539449343832</v>
      </c>
      <c r="J355" s="33">
        <f t="shared" si="84"/>
        <v>152.67944780244628</v>
      </c>
      <c r="K355" s="33">
        <f t="shared" si="84"/>
        <v>163.89006909552478</v>
      </c>
      <c r="L355" s="33">
        <f t="shared" si="84"/>
        <v>169.84566595206945</v>
      </c>
      <c r="M355" s="33">
        <f t="shared" si="84"/>
        <v>177.42033101101967</v>
      </c>
      <c r="N355" s="33">
        <f t="shared" si="84"/>
        <v>177.07077608746511</v>
      </c>
      <c r="O355" s="33">
        <f t="shared" si="84"/>
        <v>179.90231722554722</v>
      </c>
      <c r="P355" s="33">
        <f t="shared" si="84"/>
        <v>170.25811151040583</v>
      </c>
      <c r="Q355" s="33">
        <f t="shared" si="84"/>
        <v>179.79993712241412</v>
      </c>
      <c r="R355" s="33">
        <f t="shared" si="84"/>
        <v>191.77694661608919</v>
      </c>
      <c r="S355" s="33">
        <f t="shared" si="84"/>
        <v>197.27183300853477</v>
      </c>
      <c r="T355" s="33">
        <f t="shared" si="84"/>
        <v>207.8550105266973</v>
      </c>
      <c r="U355" s="33">
        <f t="shared" si="84"/>
        <v>213.25482968051926</v>
      </c>
      <c r="V355" s="33">
        <f t="shared" si="84"/>
        <v>213.85302199739721</v>
      </c>
      <c r="W355" s="33">
        <f t="shared" si="84"/>
        <v>185.0842130169859</v>
      </c>
      <c r="X355" s="33">
        <f t="shared" si="84"/>
        <v>219.24091228462439</v>
      </c>
      <c r="Y355" s="33">
        <f t="shared" si="84"/>
        <v>220.76183481200115</v>
      </c>
      <c r="Z355" s="33">
        <f t="shared" si="84"/>
        <v>222.28275733937789</v>
      </c>
      <c r="AA355" s="33">
        <f t="shared" si="84"/>
        <v>223.80367986675466</v>
      </c>
      <c r="AB355" s="33">
        <f t="shared" si="84"/>
        <v>225.3246023941314</v>
      </c>
      <c r="AC355" s="33">
        <f t="shared" si="84"/>
        <v>226.84552492150809</v>
      </c>
      <c r="AD355" s="33">
        <f t="shared" si="84"/>
        <v>228.36644744888494</v>
      </c>
      <c r="AE355" s="33">
        <f t="shared" si="84"/>
        <v>231.79335264196681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67.312084229345032</v>
      </c>
      <c r="D356" s="94">
        <f>+'CO2'!D356+'abs CO2'!D356+'CH4'!D356*PCG!$C$5+N2O!D356*PCG!$C$6+HFC!D356+PFC!D356+'SF6'!D356</f>
        <v>75.273327864896743</v>
      </c>
      <c r="E356" s="94">
        <f>+'CO2'!E356+'abs CO2'!E356+'CH4'!E356*PCG!$C$5+N2O!E356*PCG!$C$6+HFC!E356+PFC!E356+'SF6'!E356</f>
        <v>83.491901042837057</v>
      </c>
      <c r="F356" s="94">
        <f>+'CO2'!F356+'abs CO2'!F356+'CH4'!F356*PCG!$C$5+N2O!F356*PCG!$C$6+HFC!F356+PFC!F356+'SF6'!F356</f>
        <v>77.38964151523011</v>
      </c>
      <c r="G356" s="94">
        <f>+'CO2'!G356+'abs CO2'!G356+'CH4'!G356*PCG!$C$5+N2O!G356*PCG!$C$6+HFC!G356+PFC!G356+'SF6'!G356</f>
        <v>81.17149844509207</v>
      </c>
      <c r="H356" s="94">
        <f>+'CO2'!H356+'abs CO2'!H356+'CH4'!H356*PCG!$C$5+N2O!H356*PCG!$C$6+HFC!H356+PFC!H356+'SF6'!H356</f>
        <v>86.794592617906531</v>
      </c>
      <c r="I356" s="94">
        <f>+'CO2'!I356+'abs CO2'!I356+'CH4'!I356*PCG!$C$5+N2O!I356*PCG!$C$6+HFC!I356+PFC!I356+'SF6'!I356</f>
        <v>93.046813154698498</v>
      </c>
      <c r="J356" s="94">
        <f>+'CO2'!J356+'abs CO2'!J356+'CH4'!J356*PCG!$C$5+N2O!J356*PCG!$C$6+HFC!J356+PFC!J356+'SF6'!J356</f>
        <v>92.630649170628743</v>
      </c>
      <c r="K356" s="94">
        <f>+'CO2'!K356+'abs CO2'!K356+'CH4'!K356*PCG!$C$5+N2O!K356*PCG!$C$6+HFC!K356+PFC!K356+'SF6'!K356</f>
        <v>99.432135178932825</v>
      </c>
      <c r="L356" s="94">
        <f>+'CO2'!L356+'abs CO2'!L356+'CH4'!L356*PCG!$C$5+N2O!L356*PCG!$C$6+HFC!L356+PFC!L356+'SF6'!L356</f>
        <v>103.04539689136779</v>
      </c>
      <c r="M356" s="94">
        <f>+'CO2'!M356+'abs CO2'!M356+'CH4'!M356*PCG!$C$5+N2O!M356*PCG!$C$6+HFC!M356+PFC!M356+'SF6'!M356</f>
        <v>107.64094758112732</v>
      </c>
      <c r="N356" s="94">
        <f>+'CO2'!N356+'abs CO2'!N356+'CH4'!N356*PCG!$C$5+N2O!N356*PCG!$C$6+HFC!N356+PFC!N356+'SF6'!N356</f>
        <v>107.42887254446917</v>
      </c>
      <c r="O356" s="94">
        <f>+'CO2'!O356+'abs CO2'!O356+'CH4'!O356*PCG!$C$5+N2O!O356*PCG!$C$6+HFC!O356+PFC!O356+'SF6'!O356</f>
        <v>109.14676907572508</v>
      </c>
      <c r="P356" s="94">
        <f>+'CO2'!P356+'abs CO2'!P356+'CH4'!P356*PCG!$C$5+N2O!P356*PCG!$C$6+HFC!P356+PFC!P356+'SF6'!P356</f>
        <v>103.29562768775943</v>
      </c>
      <c r="Q356" s="94">
        <f>+'CO2'!Q356+'abs CO2'!Q356+'CH4'!Q356*PCG!$C$5+N2O!Q356*PCG!$C$6+HFC!Q356+PFC!Q356+'SF6'!Q356</f>
        <v>109.08465504825202</v>
      </c>
      <c r="R356" s="94">
        <f>+'CO2'!R356+'abs CO2'!R356+'CH4'!R356*PCG!$C$5+N2O!R356*PCG!$C$6+HFC!R356+PFC!R356+'SF6'!R356</f>
        <v>116.35110891935469</v>
      </c>
      <c r="S356" s="94">
        <f>+'CO2'!S356+'abs CO2'!S356+'CH4'!S356*PCG!$C$5+N2O!S356*PCG!$C$6+HFC!S356+PFC!S356+'SF6'!S356</f>
        <v>119.68485750816072</v>
      </c>
      <c r="T356" s="94">
        <f>+'CO2'!T356+'abs CO2'!T356+'CH4'!T356*PCG!$C$5+N2O!T356*PCG!$C$6+HFC!T356+PFC!T356+'SF6'!T356</f>
        <v>126.10567326237965</v>
      </c>
      <c r="U356" s="94">
        <f>+'CO2'!U356+'abs CO2'!U356+'CH4'!U356*PCG!$C$5+N2O!U356*PCG!$C$6+HFC!U356+PFC!U356+'SF6'!U356</f>
        <v>129.38174453996066</v>
      </c>
      <c r="V356" s="94">
        <f>+'CO2'!V356+'abs CO2'!V356+'CH4'!V356*PCG!$C$5+N2O!V356*PCG!$C$6+HFC!V356+PFC!V356+'SF6'!V356</f>
        <v>129.74466792905352</v>
      </c>
      <c r="W356" s="94">
        <f>+'CO2'!W356+'abs CO2'!W356+'CH4'!W356*PCG!$C$5+N2O!W356*PCG!$C$6+HFC!W356+PFC!W356+'SF6'!W356</f>
        <v>112.29062620911343</v>
      </c>
      <c r="X356" s="94">
        <f>+'CO2'!X356+'abs CO2'!X356+'CH4'!X356*PCG!$C$5+N2O!X356*PCG!$C$6+HFC!X356+PFC!X356+'SF6'!X356</f>
        <v>219.24091228462439</v>
      </c>
      <c r="Y356" s="94">
        <f>+'CO2'!Y356+'abs CO2'!Y356+'CH4'!Y356*PCG!$C$5+N2O!Y356*PCG!$C$6+HFC!Y356+PFC!Y356+'SF6'!Y356</f>
        <v>220.76183481200115</v>
      </c>
      <c r="Z356" s="94">
        <f>+'CO2'!Z356+'abs CO2'!Z356+'CH4'!Z356*PCG!$C$5+N2O!Z356*PCG!$C$6+HFC!Z356+PFC!Z356+'SF6'!Z356</f>
        <v>222.28275733937789</v>
      </c>
      <c r="AA356" s="94">
        <f>+'CO2'!AA356+'abs CO2'!AA356+'CH4'!AA356*PCG!$C$5+N2O!AA356*PCG!$C$6+HFC!AA356+PFC!AA356+'SF6'!AA356</f>
        <v>223.80367986675466</v>
      </c>
      <c r="AB356" s="94">
        <f>+'CO2'!AB356+'abs CO2'!AB356+'CH4'!AB356*PCG!$C$5+N2O!AB356*PCG!$C$6+HFC!AB356+PFC!AB356+'SF6'!AB356</f>
        <v>225.3246023941314</v>
      </c>
      <c r="AC356" s="94">
        <f>+'CO2'!AC356+'abs CO2'!AC356+'CH4'!AC356*PCG!$C$5+N2O!AC356*PCG!$C$6+HFC!AC356+PFC!AC356+'SF6'!AC356</f>
        <v>226.84552492150809</v>
      </c>
      <c r="AD356" s="94">
        <f>+'CO2'!AD356+'abs CO2'!AD356+'CH4'!AD356*PCG!$C$5+N2O!AD356*PCG!$C$6+HFC!AD356+PFC!AD356+'SF6'!AD356</f>
        <v>228.36644744888494</v>
      </c>
      <c r="AE356" s="94">
        <f>+'CO2'!AE356+'abs CO2'!AE356+'CH4'!AE356*PCG!$C$5+N2O!AE356*PCG!$C$6+HFC!AE356+PFC!AE356+'SF6'!AE356</f>
        <v>231.79335264196681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43.635770963132984</v>
      </c>
      <c r="D357" s="94">
        <f>+'CO2'!D357+'abs CO2'!D357+'CH4'!D357*PCG!$C$5+N2O!D357*PCG!$C$6+HFC!D357+PFC!D357+'SF6'!D357</f>
        <v>48.796731403445534</v>
      </c>
      <c r="E357" s="94">
        <f>+'CO2'!E357+'abs CO2'!E357+'CH4'!E357*PCG!$C$5+N2O!E357*PCG!$C$6+HFC!E357+PFC!E357+'SF6'!E357</f>
        <v>54.124508442921105</v>
      </c>
      <c r="F357" s="94">
        <f>+'CO2'!F357+'abs CO2'!F357+'CH4'!F357*PCG!$C$5+N2O!F357*PCG!$C$6+HFC!F357+PFC!F357+'SF6'!F357</f>
        <v>50.168654124148311</v>
      </c>
      <c r="G357" s="94">
        <f>+'CO2'!G357+'abs CO2'!G357+'CH4'!G357*PCG!$C$5+N2O!G357*PCG!$C$6+HFC!G357+PFC!G357+'SF6'!G357</f>
        <v>52.620282902192457</v>
      </c>
      <c r="H357" s="94">
        <f>+'CO2'!H357+'abs CO2'!H357+'CH4'!H357*PCG!$C$5+N2O!H357*PCG!$C$6+HFC!H357+PFC!H357+'SF6'!H357</f>
        <v>56.265513208730638</v>
      </c>
      <c r="I357" s="94">
        <f>+'CO2'!I357+'abs CO2'!I357+'CH4'!I357*PCG!$C$5+N2O!I357*PCG!$C$6+HFC!I357+PFC!I357+'SF6'!I357</f>
        <v>60.318581338739811</v>
      </c>
      <c r="J357" s="94">
        <f>+'CO2'!J357+'abs CO2'!J357+'CH4'!J357*PCG!$C$5+N2O!J357*PCG!$C$6+HFC!J357+PFC!J357+'SF6'!J357</f>
        <v>60.04879863181754</v>
      </c>
      <c r="K357" s="94">
        <f>+'CO2'!K357+'abs CO2'!K357+'CH4'!K357*PCG!$C$5+N2O!K357*PCG!$C$6+HFC!K357+PFC!K357+'SF6'!K357</f>
        <v>64.457933916591941</v>
      </c>
      <c r="L357" s="94">
        <f>+'CO2'!L357+'abs CO2'!L357+'CH4'!L357*PCG!$C$5+N2O!L357*PCG!$C$6+HFC!L357+PFC!L357+'SF6'!L357</f>
        <v>66.800269060701666</v>
      </c>
      <c r="M357" s="94">
        <f>+'CO2'!M357+'abs CO2'!M357+'CH4'!M357*PCG!$C$5+N2O!M357*PCG!$C$6+HFC!M357+PFC!M357+'SF6'!M357</f>
        <v>69.779383429892349</v>
      </c>
      <c r="N357" s="94">
        <f>+'CO2'!N357+'abs CO2'!N357+'CH4'!N357*PCG!$C$5+N2O!N357*PCG!$C$6+HFC!N357+PFC!N357+'SF6'!N357</f>
        <v>69.641903542995919</v>
      </c>
      <c r="O357" s="94">
        <f>+'CO2'!O357+'abs CO2'!O357+'CH4'!O357*PCG!$C$5+N2O!O357*PCG!$C$6+HFC!O357+PFC!O357+'SF6'!O357</f>
        <v>70.755548149822161</v>
      </c>
      <c r="P357" s="94">
        <f>+'CO2'!P357+'abs CO2'!P357+'CH4'!P357*PCG!$C$5+N2O!P357*PCG!$C$6+HFC!P357+PFC!P357+'SF6'!P357</f>
        <v>66.962483822646391</v>
      </c>
      <c r="Q357" s="94">
        <f>+'CO2'!Q357+'abs CO2'!Q357+'CH4'!Q357*PCG!$C$5+N2O!Q357*PCG!$C$6+HFC!Q357+PFC!Q357+'SF6'!Q357</f>
        <v>70.715282074162118</v>
      </c>
      <c r="R357" s="94">
        <f>+'CO2'!R357+'abs CO2'!R357+'CH4'!R357*PCG!$C$5+N2O!R357*PCG!$C$6+HFC!R357+PFC!R357+'SF6'!R357</f>
        <v>75.425837696734504</v>
      </c>
      <c r="S357" s="94">
        <f>+'CO2'!S357+'abs CO2'!S357+'CH4'!S357*PCG!$C$5+N2O!S357*PCG!$C$6+HFC!S357+PFC!S357+'SF6'!S357</f>
        <v>77.586975500374066</v>
      </c>
      <c r="T357" s="94">
        <f>+'CO2'!T357+'abs CO2'!T357+'CH4'!T357*PCG!$C$5+N2O!T357*PCG!$C$6+HFC!T357+PFC!T357+'SF6'!T357</f>
        <v>81.749337264317631</v>
      </c>
      <c r="U357" s="94">
        <f>+'CO2'!U357+'abs CO2'!U357+'CH4'!U357*PCG!$C$5+N2O!U357*PCG!$C$6+HFC!U357+PFC!U357+'SF6'!U357</f>
        <v>83.873085140558601</v>
      </c>
      <c r="V357" s="94">
        <f>+'CO2'!V357+'abs CO2'!V357+'CH4'!V357*PCG!$C$5+N2O!V357*PCG!$C$6+HFC!V357+PFC!V357+'SF6'!V357</f>
        <v>84.108354068343687</v>
      </c>
      <c r="W357" s="94">
        <f>+'CO2'!W357+'abs CO2'!W357+'CH4'!W357*PCG!$C$5+N2O!W357*PCG!$C$6+HFC!W357+PFC!W357+'SF6'!W357</f>
        <v>72.793586807872472</v>
      </c>
      <c r="X357" s="94">
        <f>+'CO2'!X357+'abs CO2'!X357+'CH4'!X357*PCG!$C$5+N2O!X357*PCG!$C$6+HFC!X357+PFC!X357+'SF6'!X357</f>
        <v>0</v>
      </c>
      <c r="Y357" s="94">
        <f>+'CO2'!Y357+'abs CO2'!Y357+'CH4'!Y357*PCG!$C$5+N2O!Y357*PCG!$C$6+HFC!Y357+PFC!Y357+'SF6'!Y357</f>
        <v>0</v>
      </c>
      <c r="Z357" s="94">
        <f>+'CO2'!Z357+'abs CO2'!Z357+'CH4'!Z357*PCG!$C$5+N2O!Z357*PCG!$C$6+HFC!Z357+PFC!Z357+'SF6'!Z357</f>
        <v>0</v>
      </c>
      <c r="AA357" s="94">
        <f>+'CO2'!AA357+'abs CO2'!AA357+'CH4'!AA357*PCG!$C$5+N2O!AA357*PCG!$C$6+HFC!AA357+PFC!AA357+'SF6'!AA357</f>
        <v>0</v>
      </c>
      <c r="AB357" s="94">
        <f>+'CO2'!AB357+'abs CO2'!AB357+'CH4'!AB357*PCG!$C$5+N2O!AB357*PCG!$C$6+HFC!AB357+PFC!AB357+'SF6'!AB357</f>
        <v>0</v>
      </c>
      <c r="AC357" s="94">
        <f>+'CO2'!AC357+'abs CO2'!AC357+'CH4'!AC357*PCG!$C$5+N2O!AC357*PCG!$C$6+HFC!AC357+PFC!AC357+'SF6'!AC357</f>
        <v>0</v>
      </c>
      <c r="AD357" s="94">
        <f>+'CO2'!AD357+'abs CO2'!AD357+'CH4'!AD357*PCG!$C$5+N2O!AD357*PCG!$C$6+HFC!AD357+PFC!AD357+'SF6'!AD357</f>
        <v>0</v>
      </c>
      <c r="AE357" s="94">
        <f>+'CO2'!AE357+'abs CO2'!AE357+'CH4'!AE357*PCG!$C$5+N2O!AE357*PCG!$C$6+HFC!AE357+PFC!AE357+'SF6'!AE357</f>
        <v>0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32.142511401266539</v>
      </c>
      <c r="D358" s="33">
        <f t="shared" si="85"/>
        <v>0.11344415788682308</v>
      </c>
      <c r="E358" s="33">
        <f t="shared" si="85"/>
        <v>4.9121320364994396</v>
      </c>
      <c r="F358" s="33">
        <f t="shared" si="85"/>
        <v>220.01459289708447</v>
      </c>
      <c r="G358" s="33">
        <f t="shared" si="85"/>
        <v>42.163412014602578</v>
      </c>
      <c r="H358" s="33">
        <f t="shared" si="85"/>
        <v>3.7358119338435474</v>
      </c>
      <c r="I358" s="33">
        <f t="shared" si="85"/>
        <v>1.8907359647803845</v>
      </c>
      <c r="J358" s="33">
        <f t="shared" si="85"/>
        <v>33.541656015204033</v>
      </c>
      <c r="K358" s="33">
        <f t="shared" si="85"/>
        <v>1.2289783771072498</v>
      </c>
      <c r="L358" s="33">
        <f t="shared" si="85"/>
        <v>13.424225349940734</v>
      </c>
      <c r="M358" s="33">
        <f t="shared" si="85"/>
        <v>1.7092253121614678</v>
      </c>
      <c r="N358" s="33">
        <f t="shared" si="85"/>
        <v>1.7445491359039034</v>
      </c>
      <c r="O358" s="33">
        <f t="shared" si="85"/>
        <v>12.804063953492765</v>
      </c>
      <c r="P358" s="33">
        <f t="shared" si="85"/>
        <v>3.9293534295510839</v>
      </c>
      <c r="Q358" s="33">
        <f t="shared" si="85"/>
        <v>0.71847966661654628</v>
      </c>
      <c r="R358" s="33">
        <f t="shared" si="85"/>
        <v>853.65453522624182</v>
      </c>
      <c r="S358" s="33">
        <f t="shared" si="85"/>
        <v>11.155342192204271</v>
      </c>
      <c r="T358" s="33">
        <f t="shared" si="85"/>
        <v>2.2424128542295358</v>
      </c>
      <c r="U358" s="33">
        <f t="shared" si="85"/>
        <v>12.490201783339218</v>
      </c>
      <c r="V358" s="33">
        <f t="shared" si="85"/>
        <v>1.4732457389205639E-2</v>
      </c>
      <c r="W358" s="33">
        <f t="shared" si="85"/>
        <v>6.5572607043046571E-2</v>
      </c>
      <c r="X358" s="33">
        <f t="shared" si="85"/>
        <v>0.30238121360440656</v>
      </c>
      <c r="Y358" s="33">
        <f t="shared" si="85"/>
        <v>705.92793046383463</v>
      </c>
      <c r="Z358" s="33">
        <f t="shared" si="85"/>
        <v>1.0389392566093596</v>
      </c>
      <c r="AA358" s="33">
        <f t="shared" si="85"/>
        <v>9.3327535063088427E-2</v>
      </c>
      <c r="AB358" s="33">
        <f t="shared" si="85"/>
        <v>0.49640654703430814</v>
      </c>
      <c r="AC358" s="33">
        <f t="shared" si="85"/>
        <v>22.625109684564112</v>
      </c>
      <c r="AD358" s="33">
        <f t="shared" si="85"/>
        <v>9.1090447741009068</v>
      </c>
      <c r="AE358" s="33">
        <f t="shared" si="85"/>
        <v>1.5697736436292849E-2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32.142511401266539</v>
      </c>
      <c r="D359" s="33">
        <f t="shared" si="86"/>
        <v>0.11344415788682308</v>
      </c>
      <c r="E359" s="33">
        <f t="shared" si="86"/>
        <v>4.9121320364994396</v>
      </c>
      <c r="F359" s="33">
        <f t="shared" si="86"/>
        <v>220.01459289708447</v>
      </c>
      <c r="G359" s="33">
        <f t="shared" si="86"/>
        <v>42.163412014602578</v>
      </c>
      <c r="H359" s="33">
        <f t="shared" si="86"/>
        <v>3.724749850617358</v>
      </c>
      <c r="I359" s="33">
        <f t="shared" si="86"/>
        <v>1.8907359647803845</v>
      </c>
      <c r="J359" s="33">
        <f t="shared" si="86"/>
        <v>33.541656015204033</v>
      </c>
      <c r="K359" s="33">
        <f t="shared" si="86"/>
        <v>1.2289783771072498</v>
      </c>
      <c r="L359" s="33">
        <f t="shared" si="86"/>
        <v>13.424225349940734</v>
      </c>
      <c r="M359" s="33">
        <f t="shared" si="86"/>
        <v>1.7092253121614678</v>
      </c>
      <c r="N359" s="33">
        <f t="shared" si="86"/>
        <v>1.7432585595275145</v>
      </c>
      <c r="O359" s="33">
        <f t="shared" si="86"/>
        <v>12.804063953492765</v>
      </c>
      <c r="P359" s="33">
        <f t="shared" si="86"/>
        <v>3.8098829307082385</v>
      </c>
      <c r="Q359" s="33">
        <f t="shared" si="86"/>
        <v>0.71847966661654628</v>
      </c>
      <c r="R359" s="33">
        <f t="shared" si="86"/>
        <v>852.99040462295216</v>
      </c>
      <c r="S359" s="33">
        <f t="shared" si="86"/>
        <v>11.155342192204271</v>
      </c>
      <c r="T359" s="33">
        <f t="shared" si="86"/>
        <v>2.2424128542295358</v>
      </c>
      <c r="U359" s="33">
        <f t="shared" si="86"/>
        <v>12.490201783339218</v>
      </c>
      <c r="V359" s="33">
        <f t="shared" si="86"/>
        <v>7.5629438591215386E-3</v>
      </c>
      <c r="W359" s="33">
        <f t="shared" si="86"/>
        <v>5.2940607013850768E-2</v>
      </c>
      <c r="X359" s="33">
        <f t="shared" si="86"/>
        <v>0.30238121360440656</v>
      </c>
      <c r="Y359" s="33">
        <f t="shared" si="86"/>
        <v>705.92793046383463</v>
      </c>
      <c r="Z359" s="33">
        <f t="shared" si="86"/>
        <v>1.0389392566093596</v>
      </c>
      <c r="AA359" s="33">
        <f t="shared" si="86"/>
        <v>9.3327535063088427E-2</v>
      </c>
      <c r="AB359" s="33">
        <f t="shared" si="86"/>
        <v>0.4963661605551517</v>
      </c>
      <c r="AC359" s="33">
        <f t="shared" si="86"/>
        <v>22.622415020465219</v>
      </c>
      <c r="AD359" s="33">
        <f t="shared" si="86"/>
        <v>9.1090262400469513</v>
      </c>
      <c r="AE359" s="33">
        <f t="shared" si="86"/>
        <v>1.5679025890598858E-2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32.142511401266539</v>
      </c>
      <c r="D360" s="94">
        <f>+'CO2'!D360+'abs CO2'!D360+'CH4'!D360*PCG!$C$5+N2O!D360*PCG!$C$6+HFC!D360+PFC!D360+'SF6'!D360</f>
        <v>0.11344415788682308</v>
      </c>
      <c r="E360" s="94">
        <f>+'CO2'!E360+'abs CO2'!E360+'CH4'!E360*PCG!$C$5+N2O!E360*PCG!$C$6+HFC!E360+PFC!E360+'SF6'!E360</f>
        <v>4.9121320364994396</v>
      </c>
      <c r="F360" s="94">
        <f>+'CO2'!F360+'abs CO2'!F360+'CH4'!F360*PCG!$C$5+N2O!F360*PCG!$C$6+HFC!F360+PFC!F360+'SF6'!F360</f>
        <v>220.01459289708447</v>
      </c>
      <c r="G360" s="94">
        <f>+'CO2'!G360+'abs CO2'!G360+'CH4'!G360*PCG!$C$5+N2O!G360*PCG!$C$6+HFC!G360+PFC!G360+'SF6'!G360</f>
        <v>42.163412014602578</v>
      </c>
      <c r="H360" s="94">
        <f>+'CO2'!H360+'abs CO2'!H360+'CH4'!H360*PCG!$C$5+N2O!H360*PCG!$C$6+HFC!H360+PFC!H360+'SF6'!H360</f>
        <v>3.724749850617358</v>
      </c>
      <c r="I360" s="94">
        <f>+'CO2'!I360+'abs CO2'!I360+'CH4'!I360*PCG!$C$5+N2O!I360*PCG!$C$6+HFC!I360+PFC!I360+'SF6'!I360</f>
        <v>1.8907359647803845</v>
      </c>
      <c r="J360" s="94">
        <f>+'CO2'!J360+'abs CO2'!J360+'CH4'!J360*PCG!$C$5+N2O!J360*PCG!$C$6+HFC!J360+PFC!J360+'SF6'!J360</f>
        <v>33.541656015204033</v>
      </c>
      <c r="K360" s="94">
        <f>+'CO2'!K360+'abs CO2'!K360+'CH4'!K360*PCG!$C$5+N2O!K360*PCG!$C$6+HFC!K360+PFC!K360+'SF6'!K360</f>
        <v>1.2289783771072498</v>
      </c>
      <c r="L360" s="94">
        <f>+'CO2'!L360+'abs CO2'!L360+'CH4'!L360*PCG!$C$5+N2O!L360*PCG!$C$6+HFC!L360+PFC!L360+'SF6'!L360</f>
        <v>13.424225349940734</v>
      </c>
      <c r="M360" s="94">
        <f>+'CO2'!M360+'abs CO2'!M360+'CH4'!M360*PCG!$C$5+N2O!M360*PCG!$C$6+HFC!M360+PFC!M360+'SF6'!M360</f>
        <v>1.7092253121614678</v>
      </c>
      <c r="N360" s="94">
        <f>+'CO2'!N360+'abs CO2'!N360+'CH4'!N360*PCG!$C$5+N2O!N360*PCG!$C$6+HFC!N360+PFC!N360+'SF6'!N360</f>
        <v>1.7432585595275145</v>
      </c>
      <c r="O360" s="94">
        <f>+'CO2'!O360+'abs CO2'!O360+'CH4'!O360*PCG!$C$5+N2O!O360*PCG!$C$6+HFC!O360+PFC!O360+'SF6'!O360</f>
        <v>12.804063953492765</v>
      </c>
      <c r="P360" s="94">
        <f>+'CO2'!P360+'abs CO2'!P360+'CH4'!P360*PCG!$C$5+N2O!P360*PCG!$C$6+HFC!P360+PFC!P360+'SF6'!P360</f>
        <v>3.8079422330676946</v>
      </c>
      <c r="Q360" s="94">
        <f>+'CO2'!Q360+'abs CO2'!Q360+'CH4'!Q360*PCG!$C$5+N2O!Q360*PCG!$C$6+HFC!Q360+PFC!Q360+'SF6'!Q360</f>
        <v>0.71847966661654628</v>
      </c>
      <c r="R360" s="94">
        <f>+'CO2'!R360+'abs CO2'!R360+'CH4'!R360*PCG!$C$5+N2O!R360*PCG!$C$6+HFC!R360+PFC!R360+'SF6'!R360</f>
        <v>852.99040462295216</v>
      </c>
      <c r="S360" s="94">
        <f>+'CO2'!S360+'abs CO2'!S360+'CH4'!S360*PCG!$C$5+N2O!S360*PCG!$C$6+HFC!S360+PFC!S360+'SF6'!S360</f>
        <v>11.155342192204271</v>
      </c>
      <c r="T360" s="94">
        <f>+'CO2'!T360+'abs CO2'!T360+'CH4'!T360*PCG!$C$5+N2O!T360*PCG!$C$6+HFC!T360+PFC!T360+'SF6'!T360</f>
        <v>2.2424128542295358</v>
      </c>
      <c r="U360" s="94">
        <f>+'CO2'!U360+'abs CO2'!U360+'CH4'!U360*PCG!$C$5+N2O!U360*PCG!$C$6+HFC!U360+PFC!U360+'SF6'!U360</f>
        <v>12.490201783339218</v>
      </c>
      <c r="V360" s="94">
        <f>+'CO2'!V360+'abs CO2'!V360+'CH4'!V360*PCG!$C$5+N2O!V360*PCG!$C$6+HFC!V360+PFC!V360+'SF6'!V360</f>
        <v>7.5629438591215386E-3</v>
      </c>
      <c r="W360" s="94">
        <f>+'CO2'!W360+'abs CO2'!W360+'CH4'!W360*PCG!$C$5+N2O!W360*PCG!$C$6+HFC!W360+PFC!W360+'SF6'!W360</f>
        <v>5.2940607013850768E-2</v>
      </c>
      <c r="X360" s="94">
        <f>+'CO2'!X360+'abs CO2'!X360+'CH4'!X360*PCG!$C$5+N2O!X360*PCG!$C$6+HFC!X360+PFC!X360+'SF6'!X360</f>
        <v>0.30238121360440656</v>
      </c>
      <c r="Y360" s="94">
        <f>+'CO2'!Y360+'abs CO2'!Y360+'CH4'!Y360*PCG!$C$5+N2O!Y360*PCG!$C$6+HFC!Y360+PFC!Y360+'SF6'!Y360</f>
        <v>635.7135709371355</v>
      </c>
      <c r="Z360" s="94">
        <f>+'CO2'!Z360+'abs CO2'!Z360+'CH4'!Z360*PCG!$C$5+N2O!Z360*PCG!$C$6+HFC!Z360+PFC!Z360+'SF6'!Z360</f>
        <v>7.4662028050470758E-3</v>
      </c>
      <c r="AA360" s="94">
        <f>+'CO2'!AA360+'abs CO2'!AA360+'CH4'!AA360*PCG!$C$5+N2O!AA360*PCG!$C$6+HFC!AA360+PFC!AA360+'SF6'!AA360</f>
        <v>9.3327535063088427E-2</v>
      </c>
      <c r="AB360" s="94">
        <f>+'CO2'!AB360+'abs CO2'!AB360+'CH4'!AB360*PCG!$C$5+N2O!AB360*PCG!$C$6+HFC!AB360+PFC!AB360+'SF6'!AB360</f>
        <v>8.2128230855517834E-2</v>
      </c>
      <c r="AC360" s="94">
        <f>+'CO2'!AC360+'abs CO2'!AC360+'CH4'!AC360*PCG!$C$5+N2O!AC360*PCG!$C$6+HFC!AC360+PFC!AC360+'SF6'!AC360</f>
        <v>8.1941575785391656</v>
      </c>
      <c r="AD360" s="94">
        <f>+'CO2'!AD360+'abs CO2'!AD360+'CH4'!AD360*PCG!$C$5+N2O!AD360*PCG!$C$6+HFC!AD360+PFC!AD360+'SF6'!AD360</f>
        <v>4.731706027698583</v>
      </c>
      <c r="AE360" s="94">
        <f>+'CO2'!AE360+'abs CO2'!AE360+'CH4'!AE360*PCG!$C$5+N2O!AE360*PCG!$C$6+HFC!AE360+PFC!AE360+'SF6'!AE360</f>
        <v>1.5679025890598858E-2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0</v>
      </c>
      <c r="D361" s="94">
        <f>+'CO2'!D361+'abs CO2'!D361+'CH4'!D361*PCG!$C$5+N2O!D361*PCG!$C$6+HFC!D361+PFC!D361+'SF6'!D361</f>
        <v>0</v>
      </c>
      <c r="E361" s="94">
        <f>+'CO2'!E361+'abs CO2'!E361+'CH4'!E361*PCG!$C$5+N2O!E361*PCG!$C$6+HFC!E361+PFC!E361+'SF6'!E361</f>
        <v>0</v>
      </c>
      <c r="F361" s="94">
        <f>+'CO2'!F361+'abs CO2'!F361+'CH4'!F361*PCG!$C$5+N2O!F361*PCG!$C$6+HFC!F361+PFC!F361+'SF6'!F361</f>
        <v>0</v>
      </c>
      <c r="G361" s="94">
        <f>+'CO2'!G361+'abs CO2'!G361+'CH4'!G361*PCG!$C$5+N2O!G361*PCG!$C$6+HFC!G361+PFC!G361+'SF6'!G361</f>
        <v>0</v>
      </c>
      <c r="H361" s="94">
        <f>+'CO2'!H361+'abs CO2'!H361+'CH4'!H361*PCG!$C$5+N2O!H361*PCG!$C$6+HFC!H361+PFC!H361+'SF6'!H361</f>
        <v>0</v>
      </c>
      <c r="I361" s="94">
        <f>+'CO2'!I361+'abs CO2'!I361+'CH4'!I361*PCG!$C$5+N2O!I361*PCG!$C$6+HFC!I361+PFC!I361+'SF6'!I361</f>
        <v>0</v>
      </c>
      <c r="J361" s="94">
        <f>+'CO2'!J361+'abs CO2'!J361+'CH4'!J361*PCG!$C$5+N2O!J361*PCG!$C$6+HFC!J361+PFC!J361+'SF6'!J361</f>
        <v>0</v>
      </c>
      <c r="K361" s="94">
        <f>+'CO2'!K361+'abs CO2'!K361+'CH4'!K361*PCG!$C$5+N2O!K361*PCG!$C$6+HFC!K361+PFC!K361+'SF6'!K361</f>
        <v>0</v>
      </c>
      <c r="L361" s="94">
        <f>+'CO2'!L361+'abs CO2'!L361+'CH4'!L361*PCG!$C$5+N2O!L361*PCG!$C$6+HFC!L361+PFC!L361+'SF6'!L361</f>
        <v>0</v>
      </c>
      <c r="M361" s="94">
        <f>+'CO2'!M361+'abs CO2'!M361+'CH4'!M361*PCG!$C$5+N2O!M361*PCG!$C$6+HFC!M361+PFC!M361+'SF6'!M361</f>
        <v>0</v>
      </c>
      <c r="N361" s="94">
        <f>+'CO2'!N361+'abs CO2'!N361+'CH4'!N361*PCG!$C$5+N2O!N361*PCG!$C$6+HFC!N361+PFC!N361+'SF6'!N361</f>
        <v>0</v>
      </c>
      <c r="O361" s="94">
        <f>+'CO2'!O361+'abs CO2'!O361+'CH4'!O361*PCG!$C$5+N2O!O361*PCG!$C$6+HFC!O361+PFC!O361+'SF6'!O361</f>
        <v>0</v>
      </c>
      <c r="P361" s="94">
        <f>+'CO2'!P361+'abs CO2'!P361+'CH4'!P361*PCG!$C$5+N2O!P361*PCG!$C$6+HFC!P361+PFC!P361+'SF6'!P361</f>
        <v>1.9406976405440353E-3</v>
      </c>
      <c r="Q361" s="94">
        <f>+'CO2'!Q361+'abs CO2'!Q361+'CH4'!Q361*PCG!$C$5+N2O!Q361*PCG!$C$6+HFC!Q361+PFC!Q361+'SF6'!Q361</f>
        <v>0</v>
      </c>
      <c r="R361" s="94">
        <f>+'CO2'!R361+'abs CO2'!R361+'CH4'!R361*PCG!$C$5+N2O!R361*PCG!$C$6+HFC!R361+PFC!R361+'SF6'!R361</f>
        <v>0</v>
      </c>
      <c r="S361" s="94">
        <f>+'CO2'!S361+'abs CO2'!S361+'CH4'!S361*PCG!$C$5+N2O!S361*PCG!$C$6+HFC!S361+PFC!S361+'SF6'!S361</f>
        <v>0</v>
      </c>
      <c r="T361" s="94">
        <f>+'CO2'!T361+'abs CO2'!T361+'CH4'!T361*PCG!$C$5+N2O!T361*PCG!$C$6+HFC!T361+PFC!T361+'SF6'!T361</f>
        <v>0</v>
      </c>
      <c r="U361" s="94">
        <f>+'CO2'!U361+'abs CO2'!U361+'CH4'!U361*PCG!$C$5+N2O!U361*PCG!$C$6+HFC!U361+PFC!U361+'SF6'!U361</f>
        <v>0</v>
      </c>
      <c r="V361" s="94">
        <f>+'CO2'!V361+'abs CO2'!V361+'CH4'!V361*PCG!$C$5+N2O!V361*PCG!$C$6+HFC!V361+PFC!V361+'SF6'!V361</f>
        <v>0</v>
      </c>
      <c r="W361" s="94">
        <f>+'CO2'!W361+'abs CO2'!W361+'CH4'!W361*PCG!$C$5+N2O!W361*PCG!$C$6+HFC!W361+PFC!W361+'SF6'!W361</f>
        <v>0</v>
      </c>
      <c r="X361" s="94">
        <f>+'CO2'!X361+'abs CO2'!X361+'CH4'!X361*PCG!$C$5+N2O!X361*PCG!$C$6+HFC!X361+PFC!X361+'SF6'!X361</f>
        <v>0</v>
      </c>
      <c r="Y361" s="94">
        <f>+'CO2'!Y361+'abs CO2'!Y361+'CH4'!Y361*PCG!$C$5+N2O!Y361*PCG!$C$6+HFC!Y361+PFC!Y361+'SF6'!Y361</f>
        <v>70.214359526699127</v>
      </c>
      <c r="Z361" s="94">
        <f>+'CO2'!Z361+'abs CO2'!Z361+'CH4'!Z361*PCG!$C$5+N2O!Z361*PCG!$C$6+HFC!Z361+PFC!Z361+'SF6'!Z361</f>
        <v>1.0314730538043124</v>
      </c>
      <c r="AA361" s="94">
        <f>+'CO2'!AA361+'abs CO2'!AA361+'CH4'!AA361*PCG!$C$5+N2O!AA361*PCG!$C$6+HFC!AA361+PFC!AA361+'SF6'!AA361</f>
        <v>0</v>
      </c>
      <c r="AB361" s="94">
        <f>+'CO2'!AB361+'abs CO2'!AB361+'CH4'!AB361*PCG!$C$5+N2O!AB361*PCG!$C$6+HFC!AB361+PFC!AB361+'SF6'!AB361</f>
        <v>0.41423792969963386</v>
      </c>
      <c r="AC361" s="94">
        <f>+'CO2'!AC361+'abs CO2'!AC361+'CH4'!AC361*PCG!$C$5+N2O!AC361*PCG!$C$6+HFC!AC361+PFC!AC361+'SF6'!AC361</f>
        <v>14.428257441926055</v>
      </c>
      <c r="AD361" s="94">
        <f>+'CO2'!AD361+'abs CO2'!AD361+'CH4'!AD361*PCG!$C$5+N2O!AD361*PCG!$C$6+HFC!AD361+PFC!AD361+'SF6'!AD361</f>
        <v>4.3773202123483683</v>
      </c>
      <c r="AE361" s="94">
        <f>+'CO2'!AE361+'abs CO2'!AE361+'CH4'!AE361*PCG!$C$5+N2O!AE361*PCG!$C$6+HFC!AE361+PFC!AE361+'SF6'!AE361</f>
        <v>0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</v>
      </c>
      <c r="D362" s="94">
        <f>+'CO2'!D362+'abs CO2'!D362+'CH4'!D362*PCG!$C$5+N2O!D362*PCG!$C$6+HFC!D362+PFC!D362+'SF6'!D362</f>
        <v>0</v>
      </c>
      <c r="E362" s="94">
        <f>+'CO2'!E362+'abs CO2'!E362+'CH4'!E362*PCG!$C$5+N2O!E362*PCG!$C$6+HFC!E362+PFC!E362+'SF6'!E362</f>
        <v>0</v>
      </c>
      <c r="F362" s="94">
        <f>+'CO2'!F362+'abs CO2'!F362+'CH4'!F362*PCG!$C$5+N2O!F362*PCG!$C$6+HFC!F362+PFC!F362+'SF6'!F362</f>
        <v>0</v>
      </c>
      <c r="G362" s="94">
        <f>+'CO2'!G362+'abs CO2'!G362+'CH4'!G362*PCG!$C$5+N2O!G362*PCG!$C$6+HFC!G362+PFC!G362+'SF6'!G362</f>
        <v>0</v>
      </c>
      <c r="H362" s="94">
        <f>+'CO2'!H362+'abs CO2'!H362+'CH4'!H362*PCG!$C$5+N2O!H362*PCG!$C$6+HFC!H362+PFC!H362+'SF6'!H362</f>
        <v>1.106208322618939E-2</v>
      </c>
      <c r="I362" s="94">
        <f>+'CO2'!I362+'abs CO2'!I362+'CH4'!I362*PCG!$C$5+N2O!I362*PCG!$C$6+HFC!I362+PFC!I362+'SF6'!I362</f>
        <v>0</v>
      </c>
      <c r="J362" s="94">
        <f>+'CO2'!J362+'abs CO2'!J362+'CH4'!J362*PCG!$C$5+N2O!J362*PCG!$C$6+HFC!J362+PFC!J362+'SF6'!J362</f>
        <v>0</v>
      </c>
      <c r="K362" s="94">
        <f>+'CO2'!K362+'abs CO2'!K362+'CH4'!K362*PCG!$C$5+N2O!K362*PCG!$C$6+HFC!K362+PFC!K362+'SF6'!K362</f>
        <v>0</v>
      </c>
      <c r="L362" s="94">
        <f>+'CO2'!L362+'abs CO2'!L362+'CH4'!L362*PCG!$C$5+N2O!L362*PCG!$C$6+HFC!L362+PFC!L362+'SF6'!L362</f>
        <v>0</v>
      </c>
      <c r="M362" s="94">
        <f>+'CO2'!M362+'abs CO2'!M362+'CH4'!M362*PCG!$C$5+N2O!M362*PCG!$C$6+HFC!M362+PFC!M362+'SF6'!M362</f>
        <v>0</v>
      </c>
      <c r="N362" s="94">
        <f>+'CO2'!N362+'abs CO2'!N362+'CH4'!N362*PCG!$C$5+N2O!N362*PCG!$C$6+HFC!N362+PFC!N362+'SF6'!N362</f>
        <v>1.290576376388762E-3</v>
      </c>
      <c r="O362" s="94">
        <f>+'CO2'!O362+'abs CO2'!O362+'CH4'!O362*PCG!$C$5+N2O!O362*PCG!$C$6+HFC!O362+PFC!O362+'SF6'!O362</f>
        <v>0</v>
      </c>
      <c r="P362" s="94">
        <f>+'CO2'!P362+'abs CO2'!P362+'CH4'!P362*PCG!$C$5+N2O!P362*PCG!$C$6+HFC!P362+PFC!P362+'SF6'!P362</f>
        <v>0.11947049884284541</v>
      </c>
      <c r="Q362" s="94">
        <f>+'CO2'!Q362+'abs CO2'!Q362+'CH4'!Q362*PCG!$C$5+N2O!Q362*PCG!$C$6+HFC!Q362+PFC!Q362+'SF6'!Q362</f>
        <v>0</v>
      </c>
      <c r="R362" s="94">
        <f>+'CO2'!R362+'abs CO2'!R362+'CH4'!R362*PCG!$C$5+N2O!R362*PCG!$C$6+HFC!R362+PFC!R362+'SF6'!R362</f>
        <v>0.66413060328965701</v>
      </c>
      <c r="S362" s="94">
        <f>+'CO2'!S362+'abs CO2'!S362+'CH4'!S362*PCG!$C$5+N2O!S362*PCG!$C$6+HFC!S362+PFC!S362+'SF6'!S362</f>
        <v>0</v>
      </c>
      <c r="T362" s="94">
        <f>+'CO2'!T362+'abs CO2'!T362+'CH4'!T362*PCG!$C$5+N2O!T362*PCG!$C$6+HFC!T362+PFC!T362+'SF6'!T362</f>
        <v>0</v>
      </c>
      <c r="U362" s="94">
        <f>+'CO2'!U362+'abs CO2'!U362+'CH4'!U362*PCG!$C$5+N2O!U362*PCG!$C$6+HFC!U362+PFC!U362+'SF6'!U362</f>
        <v>0</v>
      </c>
      <c r="V362" s="94">
        <f>+'CO2'!V362+'abs CO2'!V362+'CH4'!V362*PCG!$C$5+N2O!V362*PCG!$C$6+HFC!V362+PFC!V362+'SF6'!V362</f>
        <v>7.1695135300841005E-3</v>
      </c>
      <c r="W362" s="94">
        <f>+'CO2'!W362+'abs CO2'!W362+'CH4'!W362*PCG!$C$5+N2O!W362*PCG!$C$6+HFC!W362+PFC!W362+'SF6'!W362</f>
        <v>1.2632000029195799E-2</v>
      </c>
      <c r="X362" s="94">
        <f>+'CO2'!X362+'abs CO2'!X362+'CH4'!X362*PCG!$C$5+N2O!X362*PCG!$C$6+HFC!X362+PFC!X362+'SF6'!X362</f>
        <v>0</v>
      </c>
      <c r="Y362" s="94">
        <f>+'CO2'!Y362+'abs CO2'!Y362+'CH4'!Y362*PCG!$C$5+N2O!Y362*PCG!$C$6+HFC!Y362+PFC!Y362+'SF6'!Y362</f>
        <v>0</v>
      </c>
      <c r="Z362" s="94">
        <f>+'CO2'!Z362+'abs CO2'!Z362+'CH4'!Z362*PCG!$C$5+N2O!Z362*PCG!$C$6+HFC!Z362+PFC!Z362+'SF6'!Z362</f>
        <v>0</v>
      </c>
      <c r="AA362" s="94">
        <f>+'CO2'!AA362+'abs CO2'!AA362+'CH4'!AA362*PCG!$C$5+N2O!AA362*PCG!$C$6+HFC!AA362+PFC!AA362+'SF6'!AA362</f>
        <v>0</v>
      </c>
      <c r="AB362" s="94">
        <f>+'CO2'!AB362+'abs CO2'!AB362+'CH4'!AB362*PCG!$C$5+N2O!AB362*PCG!$C$6+HFC!AB362+PFC!AB362+'SF6'!AB362</f>
        <v>4.0386479156455848E-5</v>
      </c>
      <c r="AC362" s="94">
        <f>+'CO2'!AC362+'abs CO2'!AC362+'CH4'!AC362*PCG!$C$5+N2O!AC362*PCG!$C$6+HFC!AC362+PFC!AC362+'SF6'!AC362</f>
        <v>2.694664098892153E-3</v>
      </c>
      <c r="AD362" s="94">
        <f>+'CO2'!AD362+'abs CO2'!AD362+'CH4'!AD362*PCG!$C$5+N2O!AD362*PCG!$C$6+HFC!AD362+PFC!AD362+'SF6'!AD362</f>
        <v>1.8534053955460578E-5</v>
      </c>
      <c r="AE362" s="94">
        <f>+'CO2'!AE362+'abs CO2'!AE362+'CH4'!AE362*PCG!$C$5+N2O!AE362*PCG!$C$6+HFC!AE362+PFC!AE362+'SF6'!AE362</f>
        <v>1.8710545693990522E-5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0</v>
      </c>
      <c r="D363" s="94">
        <f>+'CO2'!D363+'abs CO2'!D363+'CH4'!D363*PCG!$C$5+N2O!D363*PCG!$C$6+HFC!D363+PFC!D363+'SF6'!D363</f>
        <v>0</v>
      </c>
      <c r="E363" s="94">
        <f>+'CO2'!E363+'abs CO2'!E363+'CH4'!E363*PCG!$C$5+N2O!E363*PCG!$C$6+HFC!E363+PFC!E363+'SF6'!E363</f>
        <v>0</v>
      </c>
      <c r="F363" s="94">
        <f>+'CO2'!F363+'abs CO2'!F363+'CH4'!F363*PCG!$C$5+N2O!F363*PCG!$C$6+HFC!F363+PFC!F363+'SF6'!F363</f>
        <v>0</v>
      </c>
      <c r="G363" s="94">
        <f>+'CO2'!G363+'abs CO2'!G363+'CH4'!G363*PCG!$C$5+N2O!G363*PCG!$C$6+HFC!G363+PFC!G363+'SF6'!G363</f>
        <v>0</v>
      </c>
      <c r="H363" s="94">
        <f>+'CO2'!H363+'abs CO2'!H363+'CH4'!H363*PCG!$C$5+N2O!H363*PCG!$C$6+HFC!H363+PFC!H363+'SF6'!H363</f>
        <v>9.2184026884911587E-4</v>
      </c>
      <c r="I363" s="94">
        <f>+'CO2'!I363+'abs CO2'!I363+'CH4'!I363*PCG!$C$5+N2O!I363*PCG!$C$6+HFC!I363+PFC!I363+'SF6'!I363</f>
        <v>0</v>
      </c>
      <c r="J363" s="94">
        <f>+'CO2'!J363+'abs CO2'!J363+'CH4'!J363*PCG!$C$5+N2O!J363*PCG!$C$6+HFC!J363+PFC!J363+'SF6'!J363</f>
        <v>0</v>
      </c>
      <c r="K363" s="94">
        <f>+'CO2'!K363+'abs CO2'!K363+'CH4'!K363*PCG!$C$5+N2O!K363*PCG!$C$6+HFC!K363+PFC!K363+'SF6'!K363</f>
        <v>0</v>
      </c>
      <c r="L363" s="94">
        <f>+'CO2'!L363+'abs CO2'!L363+'CH4'!L363*PCG!$C$5+N2O!L363*PCG!$C$6+HFC!L363+PFC!L363+'SF6'!L363</f>
        <v>0</v>
      </c>
      <c r="M363" s="94">
        <f>+'CO2'!M363+'abs CO2'!M363+'CH4'!M363*PCG!$C$5+N2O!M363*PCG!$C$6+HFC!M363+PFC!M363+'SF6'!M363</f>
        <v>0</v>
      </c>
      <c r="N363" s="94">
        <f>+'CO2'!N363+'abs CO2'!N363+'CH4'!N363*PCG!$C$5+N2O!N363*PCG!$C$6+HFC!N363+PFC!N363+'SF6'!N363</f>
        <v>1.6795929698430891E-2</v>
      </c>
      <c r="O363" s="94">
        <f>+'CO2'!O363+'abs CO2'!O363+'CH4'!O363*PCG!$C$5+N2O!O363*PCG!$C$6+HFC!O363+PFC!O363+'SF6'!O363</f>
        <v>0</v>
      </c>
      <c r="P363" s="94">
        <f>+'CO2'!P363+'abs CO2'!P363+'CH4'!P363*PCG!$C$5+N2O!P363*PCG!$C$6+HFC!P363+PFC!P363+'SF6'!P363</f>
        <v>9.2184026884911587E-4</v>
      </c>
      <c r="Q363" s="94">
        <f>+'CO2'!Q363+'abs CO2'!Q363+'CH4'!Q363*PCG!$C$5+N2O!Q363*PCG!$C$6+HFC!Q363+PFC!Q363+'SF6'!Q363</f>
        <v>4.0745339883130911E-3</v>
      </c>
      <c r="R363" s="94">
        <f>+'CO2'!R363+'abs CO2'!R363+'CH4'!R363*PCG!$C$5+N2O!R363*PCG!$C$6+HFC!R363+PFC!R363+'SF6'!R363</f>
        <v>2.0280485914680548E-3</v>
      </c>
      <c r="S363" s="94">
        <f>+'CO2'!S363+'abs CO2'!S363+'CH4'!S363*PCG!$C$5+N2O!S363*PCG!$C$6+HFC!S363+PFC!S363+'SF6'!S363</f>
        <v>0</v>
      </c>
      <c r="T363" s="94">
        <f>+'CO2'!T363+'abs CO2'!T363+'CH4'!T363*PCG!$C$5+N2O!T363*PCG!$C$6+HFC!T363+PFC!T363+'SF6'!T363</f>
        <v>0</v>
      </c>
      <c r="U363" s="94">
        <f>+'CO2'!U363+'abs CO2'!U363+'CH4'!U363*PCG!$C$5+N2O!U363*PCG!$C$6+HFC!U363+PFC!U363+'SF6'!U363</f>
        <v>0</v>
      </c>
      <c r="V363" s="94">
        <f>+'CO2'!V363+'abs CO2'!V363+'CH4'!V363*PCG!$C$5+N2O!V363*PCG!$C$6+HFC!V363+PFC!V363+'SF6'!V363</f>
        <v>9.7568787870294174E-2</v>
      </c>
      <c r="W363" s="94">
        <f>+'CO2'!W363+'abs CO2'!W363+'CH4'!W363*PCG!$C$5+N2O!W363*PCG!$C$6+HFC!W363+PFC!W363+'SF6'!W363</f>
        <v>2.4386100442462937E-4</v>
      </c>
      <c r="X363" s="94">
        <f>+'CO2'!X363+'abs CO2'!X363+'CH4'!X363*PCG!$C$5+N2O!X363*PCG!$C$6+HFC!X363+PFC!X363+'SF6'!X363</f>
        <v>2.4386100442462927E-3</v>
      </c>
      <c r="Y363" s="94">
        <f>+'CO2'!Y363+'abs CO2'!Y363+'CH4'!Y363*PCG!$C$5+N2O!Y363*PCG!$C$6+HFC!Y363+PFC!Y363+'SF6'!Y363</f>
        <v>0</v>
      </c>
      <c r="Z363" s="94">
        <f>+'CO2'!Z363+'abs CO2'!Z363+'CH4'!Z363*PCG!$C$5+N2O!Z363*PCG!$C$6+HFC!Z363+PFC!Z363+'SF6'!Z363</f>
        <v>7.5687226270384447E-2</v>
      </c>
      <c r="AA363" s="94">
        <f>+'CO2'!AA363+'abs CO2'!AA363+'CH4'!AA363*PCG!$C$5+N2O!AA363*PCG!$C$6+HFC!AA363+PFC!AA363+'SF6'!AA363</f>
        <v>5.0090776851064132E-3</v>
      </c>
      <c r="AB363" s="94">
        <f>+'CO2'!AB363+'abs CO2'!AB363+'CH4'!AB363*PCG!$C$5+N2O!AB363*PCG!$C$6+HFC!AB363+PFC!AB363+'SF6'!AB363</f>
        <v>2.6055793004165067E-5</v>
      </c>
      <c r="AC363" s="94">
        <f>+'CO2'!AC363+'abs CO2'!AC363+'CH4'!AC363*PCG!$C$5+N2O!AC363*PCG!$C$6+HFC!AC363+PFC!AC363+'SF6'!AC363</f>
        <v>4.8772200884925854E-5</v>
      </c>
      <c r="AD363" s="94">
        <f>+'CO2'!AD363+'abs CO2'!AD363+'CH4'!AD363*PCG!$C$5+N2O!AD363*PCG!$C$6+HFC!AD363+PFC!AD363+'SF6'!AD363</f>
        <v>5.5694832136159028E-3</v>
      </c>
      <c r="AE363" s="94">
        <f>+'CO2'!AE363+'abs CO2'!AE363+'CH4'!AE363*PCG!$C$5+N2O!AE363*PCG!$C$6+HFC!AE363+PFC!AE363+'SF6'!AE363</f>
        <v>2.9955583656078821E-2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0</v>
      </c>
      <c r="D364" s="33">
        <f t="shared" si="87"/>
        <v>0</v>
      </c>
      <c r="E364" s="33">
        <f t="shared" si="87"/>
        <v>0</v>
      </c>
      <c r="F364" s="33">
        <f t="shared" si="87"/>
        <v>0</v>
      </c>
      <c r="G364" s="33">
        <f t="shared" si="87"/>
        <v>0</v>
      </c>
      <c r="H364" s="33">
        <f t="shared" si="87"/>
        <v>0</v>
      </c>
      <c r="I364" s="33">
        <f t="shared" si="87"/>
        <v>0</v>
      </c>
      <c r="J364" s="33">
        <f t="shared" si="87"/>
        <v>0</v>
      </c>
      <c r="K364" s="33">
        <f t="shared" si="87"/>
        <v>0</v>
      </c>
      <c r="L364" s="33">
        <f t="shared" si="87"/>
        <v>0</v>
      </c>
      <c r="M364" s="33">
        <f t="shared" si="87"/>
        <v>0</v>
      </c>
      <c r="N364" s="33">
        <f t="shared" si="87"/>
        <v>0</v>
      </c>
      <c r="O364" s="33">
        <f t="shared" si="87"/>
        <v>0</v>
      </c>
      <c r="P364" s="33">
        <f t="shared" si="87"/>
        <v>0</v>
      </c>
      <c r="Q364" s="33">
        <f t="shared" si="87"/>
        <v>0</v>
      </c>
      <c r="R364" s="33">
        <f t="shared" si="87"/>
        <v>0</v>
      </c>
      <c r="S364" s="33">
        <f t="shared" si="87"/>
        <v>0</v>
      </c>
      <c r="T364" s="33">
        <f t="shared" si="87"/>
        <v>0</v>
      </c>
      <c r="U364" s="33">
        <f t="shared" si="87"/>
        <v>0</v>
      </c>
      <c r="V364" s="33">
        <f t="shared" si="87"/>
        <v>0</v>
      </c>
      <c r="W364" s="33">
        <f t="shared" si="87"/>
        <v>0</v>
      </c>
      <c r="X364" s="33">
        <f t="shared" si="87"/>
        <v>0</v>
      </c>
      <c r="Y364" s="33">
        <f t="shared" si="87"/>
        <v>0</v>
      </c>
      <c r="Z364" s="33">
        <f t="shared" si="87"/>
        <v>0</v>
      </c>
      <c r="AA364" s="33">
        <f t="shared" si="87"/>
        <v>0</v>
      </c>
      <c r="AB364" s="33">
        <f t="shared" si="87"/>
        <v>0</v>
      </c>
      <c r="AC364" s="33">
        <f t="shared" si="87"/>
        <v>0</v>
      </c>
      <c r="AD364" s="33">
        <f t="shared" si="87"/>
        <v>0</v>
      </c>
      <c r="AE364" s="33">
        <f t="shared" si="87"/>
        <v>0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0</v>
      </c>
      <c r="D365" s="94">
        <f>+'CO2'!D365+'abs CO2'!D365+'CH4'!D365*PCG!$C$5+N2O!D365*PCG!$C$6+HFC!D365+PFC!D365+'SF6'!D365</f>
        <v>0</v>
      </c>
      <c r="E365" s="94">
        <f>+'CO2'!E365+'abs CO2'!E365+'CH4'!E365*PCG!$C$5+N2O!E365*PCG!$C$6+HFC!E365+PFC!E365+'SF6'!E365</f>
        <v>0</v>
      </c>
      <c r="F365" s="94">
        <f>+'CO2'!F365+'abs CO2'!F365+'CH4'!F365*PCG!$C$5+N2O!F365*PCG!$C$6+HFC!F365+PFC!F365+'SF6'!F365</f>
        <v>0</v>
      </c>
      <c r="G365" s="94">
        <f>+'CO2'!G365+'abs CO2'!G365+'CH4'!G365*PCG!$C$5+N2O!G365*PCG!$C$6+HFC!G365+PFC!G365+'SF6'!G365</f>
        <v>0</v>
      </c>
      <c r="H365" s="94">
        <f>+'CO2'!H365+'abs CO2'!H365+'CH4'!H365*PCG!$C$5+N2O!H365*PCG!$C$6+HFC!H365+PFC!H365+'SF6'!H365</f>
        <v>0</v>
      </c>
      <c r="I365" s="94">
        <f>+'CO2'!I365+'abs CO2'!I365+'CH4'!I365*PCG!$C$5+N2O!I365*PCG!$C$6+HFC!I365+PFC!I365+'SF6'!I365</f>
        <v>0</v>
      </c>
      <c r="J365" s="94">
        <f>+'CO2'!J365+'abs CO2'!J365+'CH4'!J365*PCG!$C$5+N2O!J365*PCG!$C$6+HFC!J365+PFC!J365+'SF6'!J365</f>
        <v>0</v>
      </c>
      <c r="K365" s="94">
        <f>+'CO2'!K365+'abs CO2'!K365+'CH4'!K365*PCG!$C$5+N2O!K365*PCG!$C$6+HFC!K365+PFC!K365+'SF6'!K365</f>
        <v>0</v>
      </c>
      <c r="L365" s="94">
        <f>+'CO2'!L365+'abs CO2'!L365+'CH4'!L365*PCG!$C$5+N2O!L365*PCG!$C$6+HFC!L365+PFC!L365+'SF6'!L365</f>
        <v>0</v>
      </c>
      <c r="M365" s="94">
        <f>+'CO2'!M365+'abs CO2'!M365+'CH4'!M365*PCG!$C$5+N2O!M365*PCG!$C$6+HFC!M365+PFC!M365+'SF6'!M365</f>
        <v>0</v>
      </c>
      <c r="N365" s="94">
        <f>+'CO2'!N365+'abs CO2'!N365+'CH4'!N365*PCG!$C$5+N2O!N365*PCG!$C$6+HFC!N365+PFC!N365+'SF6'!N365</f>
        <v>0</v>
      </c>
      <c r="O365" s="94">
        <f>+'CO2'!O365+'abs CO2'!O365+'CH4'!O365*PCG!$C$5+N2O!O365*PCG!$C$6+HFC!O365+PFC!O365+'SF6'!O365</f>
        <v>0</v>
      </c>
      <c r="P365" s="94">
        <f>+'CO2'!P365+'abs CO2'!P365+'CH4'!P365*PCG!$C$5+N2O!P365*PCG!$C$6+HFC!P365+PFC!P365+'SF6'!P365</f>
        <v>0</v>
      </c>
      <c r="Q365" s="94">
        <f>+'CO2'!Q365+'abs CO2'!Q365+'CH4'!Q365*PCG!$C$5+N2O!Q365*PCG!$C$6+HFC!Q365+PFC!Q365+'SF6'!Q365</f>
        <v>0</v>
      </c>
      <c r="R365" s="94">
        <f>+'CO2'!R365+'abs CO2'!R365+'CH4'!R365*PCG!$C$5+N2O!R365*PCG!$C$6+HFC!R365+PFC!R365+'SF6'!R365</f>
        <v>0</v>
      </c>
      <c r="S365" s="94">
        <f>+'CO2'!S365+'abs CO2'!S365+'CH4'!S365*PCG!$C$5+N2O!S365*PCG!$C$6+HFC!S365+PFC!S365+'SF6'!S365</f>
        <v>0</v>
      </c>
      <c r="T365" s="94">
        <f>+'CO2'!T365+'abs CO2'!T365+'CH4'!T365*PCG!$C$5+N2O!T365*PCG!$C$6+HFC!T365+PFC!T365+'SF6'!T365</f>
        <v>0</v>
      </c>
      <c r="U365" s="94">
        <f>+'CO2'!U365+'abs CO2'!U365+'CH4'!U365*PCG!$C$5+N2O!U365*PCG!$C$6+HFC!U365+PFC!U365+'SF6'!U365</f>
        <v>0</v>
      </c>
      <c r="V365" s="94">
        <f>+'CO2'!V365+'abs CO2'!V365+'CH4'!V365*PCG!$C$5+N2O!V365*PCG!$C$6+HFC!V365+PFC!V365+'SF6'!V365</f>
        <v>0</v>
      </c>
      <c r="W365" s="94">
        <f>+'CO2'!W365+'abs CO2'!W365+'CH4'!W365*PCG!$C$5+N2O!W365*PCG!$C$6+HFC!W365+PFC!W365+'SF6'!W365</f>
        <v>0</v>
      </c>
      <c r="X365" s="94">
        <f>+'CO2'!X365+'abs CO2'!X365+'CH4'!X365*PCG!$C$5+N2O!X365*PCG!$C$6+HFC!X365+PFC!X365+'SF6'!X365</f>
        <v>0</v>
      </c>
      <c r="Y365" s="94">
        <f>+'CO2'!Y365+'abs CO2'!Y365+'CH4'!Y365*PCG!$C$5+N2O!Y365*PCG!$C$6+HFC!Y365+PFC!Y365+'SF6'!Y365</f>
        <v>0</v>
      </c>
      <c r="Z365" s="94">
        <f>+'CO2'!Z365+'abs CO2'!Z365+'CH4'!Z365*PCG!$C$5+N2O!Z365*PCG!$C$6+HFC!Z365+PFC!Z365+'SF6'!Z365</f>
        <v>0</v>
      </c>
      <c r="AA365" s="94">
        <f>+'CO2'!AA365+'abs CO2'!AA365+'CH4'!AA365*PCG!$C$5+N2O!AA365*PCG!$C$6+HFC!AA365+PFC!AA365+'SF6'!AA365</f>
        <v>0</v>
      </c>
      <c r="AB365" s="94">
        <f>+'CO2'!AB365+'abs CO2'!AB365+'CH4'!AB365*PCG!$C$5+N2O!AB365*PCG!$C$6+HFC!AB365+PFC!AB365+'SF6'!AB365</f>
        <v>0</v>
      </c>
      <c r="AC365" s="94">
        <f>+'CO2'!AC365+'abs CO2'!AC365+'CH4'!AC365*PCG!$C$5+N2O!AC365*PCG!$C$6+HFC!AC365+PFC!AC365+'SF6'!AC365</f>
        <v>0</v>
      </c>
      <c r="AD365" s="94">
        <f>+'CO2'!AD365+'abs CO2'!AD365+'CH4'!AD365*PCG!$C$5+N2O!AD365*PCG!$C$6+HFC!AD365+PFC!AD365+'SF6'!AD365</f>
        <v>0</v>
      </c>
      <c r="AE365" s="94">
        <f>+'CO2'!AE365+'abs CO2'!AE365+'CH4'!AE365*PCG!$C$5+N2O!AE365*PCG!$C$6+HFC!AE365+PFC!AE365+'SF6'!AE365</f>
        <v>0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0</v>
      </c>
      <c r="D366" s="94">
        <f>+'CO2'!D366+'abs CO2'!D366+'CH4'!D366*PCG!$C$5+N2O!D366*PCG!$C$6+HFC!D366+PFC!D366+'SF6'!D366</f>
        <v>0</v>
      </c>
      <c r="E366" s="94">
        <f>+'CO2'!E366+'abs CO2'!E366+'CH4'!E366*PCG!$C$5+N2O!E366*PCG!$C$6+HFC!E366+PFC!E366+'SF6'!E366</f>
        <v>0</v>
      </c>
      <c r="F366" s="94">
        <f>+'CO2'!F366+'abs CO2'!F366+'CH4'!F366*PCG!$C$5+N2O!F366*PCG!$C$6+HFC!F366+PFC!F366+'SF6'!F366</f>
        <v>0</v>
      </c>
      <c r="G366" s="94">
        <f>+'CO2'!G366+'abs CO2'!G366+'CH4'!G366*PCG!$C$5+N2O!G366*PCG!$C$6+HFC!G366+PFC!G366+'SF6'!G366</f>
        <v>0</v>
      </c>
      <c r="H366" s="94">
        <f>+'CO2'!H366+'abs CO2'!H366+'CH4'!H366*PCG!$C$5+N2O!H366*PCG!$C$6+HFC!H366+PFC!H366+'SF6'!H366</f>
        <v>0</v>
      </c>
      <c r="I366" s="94">
        <f>+'CO2'!I366+'abs CO2'!I366+'CH4'!I366*PCG!$C$5+N2O!I366*PCG!$C$6+HFC!I366+PFC!I366+'SF6'!I366</f>
        <v>0</v>
      </c>
      <c r="J366" s="94">
        <f>+'CO2'!J366+'abs CO2'!J366+'CH4'!J366*PCG!$C$5+N2O!J366*PCG!$C$6+HFC!J366+PFC!J366+'SF6'!J366</f>
        <v>0</v>
      </c>
      <c r="K366" s="94">
        <f>+'CO2'!K366+'abs CO2'!K366+'CH4'!K366*PCG!$C$5+N2O!K366*PCG!$C$6+HFC!K366+PFC!K366+'SF6'!K366</f>
        <v>0</v>
      </c>
      <c r="L366" s="94">
        <f>+'CO2'!L366+'abs CO2'!L366+'CH4'!L366*PCG!$C$5+N2O!L366*PCG!$C$6+HFC!L366+PFC!L366+'SF6'!L366</f>
        <v>0</v>
      </c>
      <c r="M366" s="94">
        <f>+'CO2'!M366+'abs CO2'!M366+'CH4'!M366*PCG!$C$5+N2O!M366*PCG!$C$6+HFC!M366+PFC!M366+'SF6'!M366</f>
        <v>0</v>
      </c>
      <c r="N366" s="94">
        <f>+'CO2'!N366+'abs CO2'!N366+'CH4'!N366*PCG!$C$5+N2O!N366*PCG!$C$6+HFC!N366+PFC!N366+'SF6'!N366</f>
        <v>0</v>
      </c>
      <c r="O366" s="94">
        <f>+'CO2'!O366+'abs CO2'!O366+'CH4'!O366*PCG!$C$5+N2O!O366*PCG!$C$6+HFC!O366+PFC!O366+'SF6'!O366</f>
        <v>0</v>
      </c>
      <c r="P366" s="94">
        <f>+'CO2'!P366+'abs CO2'!P366+'CH4'!P366*PCG!$C$5+N2O!P366*PCG!$C$6+HFC!P366+PFC!P366+'SF6'!P366</f>
        <v>0</v>
      </c>
      <c r="Q366" s="94">
        <f>+'CO2'!Q366+'abs CO2'!Q366+'CH4'!Q366*PCG!$C$5+N2O!Q366*PCG!$C$6+HFC!Q366+PFC!Q366+'SF6'!Q366</f>
        <v>0</v>
      </c>
      <c r="R366" s="94">
        <f>+'CO2'!R366+'abs CO2'!R366+'CH4'!R366*PCG!$C$5+N2O!R366*PCG!$C$6+HFC!R366+PFC!R366+'SF6'!R366</f>
        <v>0</v>
      </c>
      <c r="S366" s="94">
        <f>+'CO2'!S366+'abs CO2'!S366+'CH4'!S366*PCG!$C$5+N2O!S366*PCG!$C$6+HFC!S366+PFC!S366+'SF6'!S366</f>
        <v>0</v>
      </c>
      <c r="T366" s="94">
        <f>+'CO2'!T366+'abs CO2'!T366+'CH4'!T366*PCG!$C$5+N2O!T366*PCG!$C$6+HFC!T366+PFC!T366+'SF6'!T366</f>
        <v>0</v>
      </c>
      <c r="U366" s="94">
        <f>+'CO2'!U366+'abs CO2'!U366+'CH4'!U366*PCG!$C$5+N2O!U366*PCG!$C$6+HFC!U366+PFC!U366+'SF6'!U366</f>
        <v>0</v>
      </c>
      <c r="V366" s="94">
        <f>+'CO2'!V366+'abs CO2'!V366+'CH4'!V366*PCG!$C$5+N2O!V366*PCG!$C$6+HFC!V366+PFC!V366+'SF6'!V366</f>
        <v>0</v>
      </c>
      <c r="W366" s="94">
        <f>+'CO2'!W366+'abs CO2'!W366+'CH4'!W366*PCG!$C$5+N2O!W366*PCG!$C$6+HFC!W366+PFC!W366+'SF6'!W366</f>
        <v>0</v>
      </c>
      <c r="X366" s="94">
        <f>+'CO2'!X366+'abs CO2'!X366+'CH4'!X366*PCG!$C$5+N2O!X366*PCG!$C$6+HFC!X366+PFC!X366+'SF6'!X366</f>
        <v>0</v>
      </c>
      <c r="Y366" s="94">
        <f>+'CO2'!Y366+'abs CO2'!Y366+'CH4'!Y366*PCG!$C$5+N2O!Y366*PCG!$C$6+HFC!Y366+PFC!Y366+'SF6'!Y366</f>
        <v>0</v>
      </c>
      <c r="Z366" s="94">
        <f>+'CO2'!Z366+'abs CO2'!Z366+'CH4'!Z366*PCG!$C$5+N2O!Z366*PCG!$C$6+HFC!Z366+PFC!Z366+'SF6'!Z366</f>
        <v>0</v>
      </c>
      <c r="AA366" s="94">
        <f>+'CO2'!AA366+'abs CO2'!AA366+'CH4'!AA366*PCG!$C$5+N2O!AA366*PCG!$C$6+HFC!AA366+PFC!AA366+'SF6'!AA366</f>
        <v>0</v>
      </c>
      <c r="AB366" s="94">
        <f>+'CO2'!AB366+'abs CO2'!AB366+'CH4'!AB366*PCG!$C$5+N2O!AB366*PCG!$C$6+HFC!AB366+PFC!AB366+'SF6'!AB366</f>
        <v>0</v>
      </c>
      <c r="AC366" s="94">
        <f>+'CO2'!AC366+'abs CO2'!AC366+'CH4'!AC366*PCG!$C$5+N2O!AC366*PCG!$C$6+HFC!AC366+PFC!AC366+'SF6'!AC366</f>
        <v>0</v>
      </c>
      <c r="AD366" s="94">
        <f>+'CO2'!AD366+'abs CO2'!AD366+'CH4'!AD366*PCG!$C$5+N2O!AD366*PCG!$C$6+HFC!AD366+PFC!AD366+'SF6'!AD366</f>
        <v>0</v>
      </c>
      <c r="AE366" s="94">
        <f>+'CO2'!AE366+'abs CO2'!AE366+'CH4'!AE366*PCG!$C$5+N2O!AE366*PCG!$C$6+HFC!AE366+PFC!AE366+'SF6'!AE366</f>
        <v>0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-0.50000167269191453</v>
      </c>
      <c r="D367" s="33">
        <f t="shared" si="88"/>
        <v>-0.5022169929673469</v>
      </c>
      <c r="E367" s="33">
        <f t="shared" si="88"/>
        <v>-0.5022169929673469</v>
      </c>
      <c r="F367" s="33">
        <f t="shared" si="88"/>
        <v>-0.53356830914598241</v>
      </c>
      <c r="G367" s="33">
        <f t="shared" si="88"/>
        <v>-0.59155528898712773</v>
      </c>
      <c r="H367" s="33">
        <f t="shared" si="88"/>
        <v>-0.52767472938147852</v>
      </c>
      <c r="I367" s="33">
        <f t="shared" si="88"/>
        <v>-0.64180763071223934</v>
      </c>
      <c r="J367" s="33">
        <f t="shared" si="88"/>
        <v>-0.77618789990578119</v>
      </c>
      <c r="K367" s="33">
        <f t="shared" si="88"/>
        <v>-0.75927179354361873</v>
      </c>
      <c r="L367" s="33">
        <f t="shared" si="88"/>
        <v>-0.88555627977702567</v>
      </c>
      <c r="M367" s="33">
        <f t="shared" si="88"/>
        <v>-0.81163297698881687</v>
      </c>
      <c r="N367" s="33">
        <f t="shared" si="88"/>
        <v>-0.83511930807740709</v>
      </c>
      <c r="O367" s="33">
        <f t="shared" si="88"/>
        <v>-0.82379463683610687</v>
      </c>
      <c r="P367" s="33">
        <f t="shared" si="88"/>
        <v>-1.2056659829422951</v>
      </c>
      <c r="Q367" s="33">
        <f t="shared" si="88"/>
        <v>-1.5044352389136084</v>
      </c>
      <c r="R367" s="33">
        <f t="shared" si="88"/>
        <v>-2.0441187628492123</v>
      </c>
      <c r="S367" s="33">
        <f t="shared" si="88"/>
        <v>-2.4282471792491238</v>
      </c>
      <c r="T367" s="33">
        <f t="shared" si="88"/>
        <v>-2.9782215971488393</v>
      </c>
      <c r="U367" s="33">
        <f t="shared" si="88"/>
        <v>-3.0726621183550304</v>
      </c>
      <c r="V367" s="33">
        <f t="shared" si="88"/>
        <v>-3.0490061252384226</v>
      </c>
      <c r="W367" s="33">
        <f t="shared" si="88"/>
        <v>-3.0116566026999916</v>
      </c>
      <c r="X367" s="33">
        <f t="shared" si="88"/>
        <v>-3.0094412824245591</v>
      </c>
      <c r="Y367" s="33">
        <f t="shared" si="88"/>
        <v>-3.0094412824245591</v>
      </c>
      <c r="Z367" s="33">
        <f t="shared" si="88"/>
        <v>-2.9780899662459235</v>
      </c>
      <c r="AA367" s="33">
        <f t="shared" si="88"/>
        <v>-2.9201029864047778</v>
      </c>
      <c r="AB367" s="33">
        <f t="shared" si="88"/>
        <v>-2.9659506456130584</v>
      </c>
      <c r="AC367" s="33">
        <f t="shared" si="88"/>
        <v>-2.82824766186934</v>
      </c>
      <c r="AD367" s="33">
        <f t="shared" si="88"/>
        <v>-2.6630040813768785</v>
      </c>
      <c r="AE367" s="33">
        <f t="shared" si="88"/>
        <v>-2.6630040813768785</v>
      </c>
    </row>
    <row r="368" spans="1:31" x14ac:dyDescent="0.2">
      <c r="A368" s="9" t="s">
        <v>638</v>
      </c>
      <c r="B368" s="4" t="s">
        <v>639</v>
      </c>
      <c r="C368" s="33">
        <f>+C369+C370</f>
        <v>0</v>
      </c>
      <c r="D368" s="33">
        <f t="shared" ref="D368:AE368" si="89">+D369+D370</f>
        <v>0</v>
      </c>
      <c r="E368" s="33">
        <f t="shared" si="89"/>
        <v>0</v>
      </c>
      <c r="F368" s="33">
        <f t="shared" si="89"/>
        <v>0</v>
      </c>
      <c r="G368" s="33">
        <f t="shared" si="89"/>
        <v>0</v>
      </c>
      <c r="H368" s="33">
        <f t="shared" si="89"/>
        <v>0</v>
      </c>
      <c r="I368" s="33">
        <f t="shared" si="89"/>
        <v>0</v>
      </c>
      <c r="J368" s="33">
        <f t="shared" si="89"/>
        <v>0</v>
      </c>
      <c r="K368" s="33">
        <f t="shared" si="89"/>
        <v>0</v>
      </c>
      <c r="L368" s="33">
        <f t="shared" si="89"/>
        <v>0</v>
      </c>
      <c r="M368" s="33">
        <f t="shared" si="89"/>
        <v>0</v>
      </c>
      <c r="N368" s="33">
        <f t="shared" si="89"/>
        <v>0</v>
      </c>
      <c r="O368" s="33">
        <f t="shared" si="89"/>
        <v>0</v>
      </c>
      <c r="P368" s="33">
        <f t="shared" si="89"/>
        <v>0</v>
      </c>
      <c r="Q368" s="33">
        <f t="shared" si="89"/>
        <v>0</v>
      </c>
      <c r="R368" s="33">
        <f t="shared" si="89"/>
        <v>0</v>
      </c>
      <c r="S368" s="33">
        <f t="shared" si="89"/>
        <v>0</v>
      </c>
      <c r="T368" s="33">
        <f t="shared" si="89"/>
        <v>0</v>
      </c>
      <c r="U368" s="33">
        <f t="shared" si="89"/>
        <v>0</v>
      </c>
      <c r="V368" s="33">
        <f t="shared" si="89"/>
        <v>0</v>
      </c>
      <c r="W368" s="33">
        <f t="shared" si="89"/>
        <v>0</v>
      </c>
      <c r="X368" s="33">
        <f t="shared" si="89"/>
        <v>0</v>
      </c>
      <c r="Y368" s="33">
        <f t="shared" si="89"/>
        <v>0</v>
      </c>
      <c r="Z368" s="33">
        <f t="shared" si="89"/>
        <v>0</v>
      </c>
      <c r="AA368" s="33">
        <f t="shared" si="89"/>
        <v>0</v>
      </c>
      <c r="AB368" s="33">
        <f t="shared" si="89"/>
        <v>0</v>
      </c>
      <c r="AC368" s="33">
        <f t="shared" si="89"/>
        <v>0</v>
      </c>
      <c r="AD368" s="33">
        <f t="shared" si="89"/>
        <v>0</v>
      </c>
      <c r="AE368" s="33">
        <f t="shared" si="89"/>
        <v>0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0</v>
      </c>
      <c r="D370" s="94">
        <f>+'CO2'!D370+'abs CO2'!D370+'CH4'!D370*PCG!$C$5+N2O!D370*PCG!$C$6+HFC!D370+PFC!D370+'SF6'!D370</f>
        <v>0</v>
      </c>
      <c r="E370" s="94">
        <f>+'CO2'!E370+'abs CO2'!E370+'CH4'!E370*PCG!$C$5+N2O!E370*PCG!$C$6+HFC!E370+PFC!E370+'SF6'!E370</f>
        <v>0</v>
      </c>
      <c r="F370" s="94">
        <f>+'CO2'!F370+'abs CO2'!F370+'CH4'!F370*PCG!$C$5+N2O!F370*PCG!$C$6+HFC!F370+PFC!F370+'SF6'!F370</f>
        <v>0</v>
      </c>
      <c r="G370" s="94">
        <f>+'CO2'!G370+'abs CO2'!G370+'CH4'!G370*PCG!$C$5+N2O!G370*PCG!$C$6+HFC!G370+PFC!G370+'SF6'!G370</f>
        <v>0</v>
      </c>
      <c r="H370" s="94">
        <f>+'CO2'!H370+'abs CO2'!H370+'CH4'!H370*PCG!$C$5+N2O!H370*PCG!$C$6+HFC!H370+PFC!H370+'SF6'!H370</f>
        <v>0</v>
      </c>
      <c r="I370" s="94">
        <f>+'CO2'!I370+'abs CO2'!I370+'CH4'!I370*PCG!$C$5+N2O!I370*PCG!$C$6+HFC!I370+PFC!I370+'SF6'!I370</f>
        <v>0</v>
      </c>
      <c r="J370" s="94">
        <f>+'CO2'!J370+'abs CO2'!J370+'CH4'!J370*PCG!$C$5+N2O!J370*PCG!$C$6+HFC!J370+PFC!J370+'SF6'!J370</f>
        <v>0</v>
      </c>
      <c r="K370" s="94">
        <f>+'CO2'!K370+'abs CO2'!K370+'CH4'!K370*PCG!$C$5+N2O!K370*PCG!$C$6+HFC!K370+PFC!K370+'SF6'!K370</f>
        <v>0</v>
      </c>
      <c r="L370" s="94">
        <f>+'CO2'!L370+'abs CO2'!L370+'CH4'!L370*PCG!$C$5+N2O!L370*PCG!$C$6+HFC!L370+PFC!L370+'SF6'!L370</f>
        <v>0</v>
      </c>
      <c r="M370" s="94">
        <f>+'CO2'!M370+'abs CO2'!M370+'CH4'!M370*PCG!$C$5+N2O!M370*PCG!$C$6+HFC!M370+PFC!M370+'SF6'!M370</f>
        <v>0</v>
      </c>
      <c r="N370" s="94">
        <f>+'CO2'!N370+'abs CO2'!N370+'CH4'!N370*PCG!$C$5+N2O!N370*PCG!$C$6+HFC!N370+PFC!N370+'SF6'!N370</f>
        <v>0</v>
      </c>
      <c r="O370" s="94">
        <f>+'CO2'!O370+'abs CO2'!O370+'CH4'!O370*PCG!$C$5+N2O!O370*PCG!$C$6+HFC!O370+PFC!O370+'SF6'!O370</f>
        <v>0</v>
      </c>
      <c r="P370" s="94">
        <f>+'CO2'!P370+'abs CO2'!P370+'CH4'!P370*PCG!$C$5+N2O!P370*PCG!$C$6+HFC!P370+PFC!P370+'SF6'!P370</f>
        <v>0</v>
      </c>
      <c r="Q370" s="94">
        <f>+'CO2'!Q370+'abs CO2'!Q370+'CH4'!Q370*PCG!$C$5+N2O!Q370*PCG!$C$6+HFC!Q370+PFC!Q370+'SF6'!Q370</f>
        <v>0</v>
      </c>
      <c r="R370" s="94">
        <f>+'CO2'!R370+'abs CO2'!R370+'CH4'!R370*PCG!$C$5+N2O!R370*PCG!$C$6+HFC!R370+PFC!R370+'SF6'!R370</f>
        <v>0</v>
      </c>
      <c r="S370" s="94">
        <f>+'CO2'!S370+'abs CO2'!S370+'CH4'!S370*PCG!$C$5+N2O!S370*PCG!$C$6+HFC!S370+PFC!S370+'SF6'!S370</f>
        <v>0</v>
      </c>
      <c r="T370" s="94">
        <f>+'CO2'!T370+'abs CO2'!T370+'CH4'!T370*PCG!$C$5+N2O!T370*PCG!$C$6+HFC!T370+PFC!T370+'SF6'!T370</f>
        <v>0</v>
      </c>
      <c r="U370" s="94">
        <f>+'CO2'!U370+'abs CO2'!U370+'CH4'!U370*PCG!$C$5+N2O!U370*PCG!$C$6+HFC!U370+PFC!U370+'SF6'!U370</f>
        <v>0</v>
      </c>
      <c r="V370" s="94">
        <f>+'CO2'!V370+'abs CO2'!V370+'CH4'!V370*PCG!$C$5+N2O!V370*PCG!$C$6+HFC!V370+PFC!V370+'SF6'!V370</f>
        <v>0</v>
      </c>
      <c r="W370" s="94">
        <f>+'CO2'!W370+'abs CO2'!W370+'CH4'!W370*PCG!$C$5+N2O!W370*PCG!$C$6+HFC!W370+PFC!W370+'SF6'!W370</f>
        <v>0</v>
      </c>
      <c r="X370" s="94">
        <f>+'CO2'!X370+'abs CO2'!X370+'CH4'!X370*PCG!$C$5+N2O!X370*PCG!$C$6+HFC!X370+PFC!X370+'SF6'!X370</f>
        <v>0</v>
      </c>
      <c r="Y370" s="94">
        <f>+'CO2'!Y370+'abs CO2'!Y370+'CH4'!Y370*PCG!$C$5+N2O!Y370*PCG!$C$6+HFC!Y370+PFC!Y370+'SF6'!Y370</f>
        <v>0</v>
      </c>
      <c r="Z370" s="94">
        <f>+'CO2'!Z370+'abs CO2'!Z370+'CH4'!Z370*PCG!$C$5+N2O!Z370*PCG!$C$6+HFC!Z370+PFC!Z370+'SF6'!Z370</f>
        <v>0</v>
      </c>
      <c r="AA370" s="94">
        <f>+'CO2'!AA370+'abs CO2'!AA370+'CH4'!AA370*PCG!$C$5+N2O!AA370*PCG!$C$6+HFC!AA370+PFC!AA370+'SF6'!AA370</f>
        <v>0</v>
      </c>
      <c r="AB370" s="94">
        <f>+'CO2'!AB370+'abs CO2'!AB370+'CH4'!AB370*PCG!$C$5+N2O!AB370*PCG!$C$6+HFC!AB370+PFC!AB370+'SF6'!AB370</f>
        <v>0</v>
      </c>
      <c r="AC370" s="94">
        <f>+'CO2'!AC370+'abs CO2'!AC370+'CH4'!AC370*PCG!$C$5+N2O!AC370*PCG!$C$6+HFC!AC370+PFC!AC370+'SF6'!AC370</f>
        <v>0</v>
      </c>
      <c r="AD370" s="94">
        <f>+'CO2'!AD370+'abs CO2'!AD370+'CH4'!AD370*PCG!$C$5+N2O!AD370*PCG!$C$6+HFC!AD370+PFC!AD370+'SF6'!AD370</f>
        <v>0</v>
      </c>
      <c r="AE370" s="94">
        <f>+'CO2'!AE370+'abs CO2'!AE370+'CH4'!AE370*PCG!$C$5+N2O!AE370*PCG!$C$6+HFC!AE370+PFC!AE370+'SF6'!AE370</f>
        <v>0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-0.50000167269191453</v>
      </c>
      <c r="D371" s="33">
        <f t="shared" si="90"/>
        <v>-0.5022169929673469</v>
      </c>
      <c r="E371" s="33">
        <f t="shared" si="90"/>
        <v>-0.5022169929673469</v>
      </c>
      <c r="F371" s="33">
        <f t="shared" si="90"/>
        <v>-0.53356830914598241</v>
      </c>
      <c r="G371" s="33">
        <f t="shared" si="90"/>
        <v>-0.59155528898712773</v>
      </c>
      <c r="H371" s="33">
        <f t="shared" si="90"/>
        <v>-0.52767472938147852</v>
      </c>
      <c r="I371" s="33">
        <f t="shared" si="90"/>
        <v>-0.64180763071223934</v>
      </c>
      <c r="J371" s="33">
        <f t="shared" si="90"/>
        <v>-0.77618789990578119</v>
      </c>
      <c r="K371" s="33">
        <f t="shared" si="90"/>
        <v>-0.75927179354361873</v>
      </c>
      <c r="L371" s="33">
        <f t="shared" si="90"/>
        <v>-0.88555627977702567</v>
      </c>
      <c r="M371" s="33">
        <f t="shared" si="90"/>
        <v>-0.81163297698881687</v>
      </c>
      <c r="N371" s="33">
        <f t="shared" si="90"/>
        <v>-0.83511930807740709</v>
      </c>
      <c r="O371" s="33">
        <f t="shared" si="90"/>
        <v>-0.82379463683610687</v>
      </c>
      <c r="P371" s="33">
        <f t="shared" si="90"/>
        <v>-1.2056659829422951</v>
      </c>
      <c r="Q371" s="33">
        <f t="shared" si="90"/>
        <v>-1.5044352389136084</v>
      </c>
      <c r="R371" s="33">
        <f t="shared" si="90"/>
        <v>-2.0441187628492123</v>
      </c>
      <c r="S371" s="33">
        <f t="shared" si="90"/>
        <v>-2.4282471792491238</v>
      </c>
      <c r="T371" s="33">
        <f t="shared" si="90"/>
        <v>-2.9782215971488393</v>
      </c>
      <c r="U371" s="33">
        <f t="shared" si="90"/>
        <v>-3.0726621183550304</v>
      </c>
      <c r="V371" s="33">
        <f t="shared" si="90"/>
        <v>-3.0490061252384226</v>
      </c>
      <c r="W371" s="33">
        <f t="shared" si="90"/>
        <v>-3.0116566026999916</v>
      </c>
      <c r="X371" s="33">
        <f t="shared" si="90"/>
        <v>-3.0094412824245591</v>
      </c>
      <c r="Y371" s="33">
        <f t="shared" si="90"/>
        <v>-3.0094412824245591</v>
      </c>
      <c r="Z371" s="33">
        <f t="shared" si="90"/>
        <v>-2.9780899662459235</v>
      </c>
      <c r="AA371" s="33">
        <f t="shared" si="90"/>
        <v>-2.9201029864047778</v>
      </c>
      <c r="AB371" s="33">
        <f t="shared" si="90"/>
        <v>-2.9659506456130584</v>
      </c>
      <c r="AC371" s="33">
        <f t="shared" si="90"/>
        <v>-2.82824766186934</v>
      </c>
      <c r="AD371" s="33">
        <f t="shared" si="90"/>
        <v>-2.6630040813768785</v>
      </c>
      <c r="AE371" s="33">
        <f t="shared" si="90"/>
        <v>-2.6630040813768785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0</v>
      </c>
      <c r="D372" s="94">
        <f>+'CO2'!D372+'abs CO2'!D372+'CH4'!D372*PCG!$C$5+N2O!D372*PCG!$C$6+HFC!D372+PFC!D372+'SF6'!D372</f>
        <v>0</v>
      </c>
      <c r="E372" s="94">
        <f>+'CO2'!E372+'abs CO2'!E372+'CH4'!E372*PCG!$C$5+N2O!E372*PCG!$C$6+HFC!E372+PFC!E372+'SF6'!E372</f>
        <v>0</v>
      </c>
      <c r="F372" s="94">
        <f>+'CO2'!F372+'abs CO2'!F372+'CH4'!F372*PCG!$C$5+N2O!F372*PCG!$C$6+HFC!F372+PFC!F372+'SF6'!F372</f>
        <v>0</v>
      </c>
      <c r="G372" s="94">
        <f>+'CO2'!G372+'abs CO2'!G372+'CH4'!G372*PCG!$C$5+N2O!G372*PCG!$C$6+HFC!G372+PFC!G372+'SF6'!G372</f>
        <v>0</v>
      </c>
      <c r="H372" s="94">
        <f>+'CO2'!H372+'abs CO2'!H372+'CH4'!H372*PCG!$C$5+N2O!H372*PCG!$C$6+HFC!H372+PFC!H372+'SF6'!H372</f>
        <v>0</v>
      </c>
      <c r="I372" s="94">
        <f>+'CO2'!I372+'abs CO2'!I372+'CH4'!I372*PCG!$C$5+N2O!I372*PCG!$C$6+HFC!I372+PFC!I372+'SF6'!I372</f>
        <v>0</v>
      </c>
      <c r="J372" s="94">
        <f>+'CO2'!J372+'abs CO2'!J372+'CH4'!J372*PCG!$C$5+N2O!J372*PCG!$C$6+HFC!J372+PFC!J372+'SF6'!J372</f>
        <v>0</v>
      </c>
      <c r="K372" s="94">
        <f>+'CO2'!K372+'abs CO2'!K372+'CH4'!K372*PCG!$C$5+N2O!K372*PCG!$C$6+HFC!K372+PFC!K372+'SF6'!K372</f>
        <v>0</v>
      </c>
      <c r="L372" s="94">
        <f>+'CO2'!L372+'abs CO2'!L372+'CH4'!L372*PCG!$C$5+N2O!L372*PCG!$C$6+HFC!L372+PFC!L372+'SF6'!L372</f>
        <v>0</v>
      </c>
      <c r="M372" s="94">
        <f>+'CO2'!M372+'abs CO2'!M372+'CH4'!M372*PCG!$C$5+N2O!M372*PCG!$C$6+HFC!M372+PFC!M372+'SF6'!M372</f>
        <v>0</v>
      </c>
      <c r="N372" s="94">
        <f>+'CO2'!N372+'abs CO2'!N372+'CH4'!N372*PCG!$C$5+N2O!N372*PCG!$C$6+HFC!N372+PFC!N372+'SF6'!N372</f>
        <v>0</v>
      </c>
      <c r="O372" s="94">
        <f>+'CO2'!O372+'abs CO2'!O372+'CH4'!O372*PCG!$C$5+N2O!O372*PCG!$C$6+HFC!O372+PFC!O372+'SF6'!O372</f>
        <v>0</v>
      </c>
      <c r="P372" s="94">
        <f>+'CO2'!P372+'abs CO2'!P372+'CH4'!P372*PCG!$C$5+N2O!P372*PCG!$C$6+HFC!P372+PFC!P372+'SF6'!P372</f>
        <v>0</v>
      </c>
      <c r="Q372" s="94">
        <f>+'CO2'!Q372+'abs CO2'!Q372+'CH4'!Q372*PCG!$C$5+N2O!Q372*PCG!$C$6+HFC!Q372+PFC!Q372+'SF6'!Q372</f>
        <v>0</v>
      </c>
      <c r="R372" s="94">
        <f>+'CO2'!R372+'abs CO2'!R372+'CH4'!R372*PCG!$C$5+N2O!R372*PCG!$C$6+HFC!R372+PFC!R372+'SF6'!R372</f>
        <v>0</v>
      </c>
      <c r="S372" s="94">
        <f>+'CO2'!S372+'abs CO2'!S372+'CH4'!S372*PCG!$C$5+N2O!S372*PCG!$C$6+HFC!S372+PFC!S372+'SF6'!S372</f>
        <v>0</v>
      </c>
      <c r="T372" s="94">
        <f>+'CO2'!T372+'abs CO2'!T372+'CH4'!T372*PCG!$C$5+N2O!T372*PCG!$C$6+HFC!T372+PFC!T372+'SF6'!T372</f>
        <v>0</v>
      </c>
      <c r="U372" s="94">
        <f>+'CO2'!U372+'abs CO2'!U372+'CH4'!U372*PCG!$C$5+N2O!U372*PCG!$C$6+HFC!U372+PFC!U372+'SF6'!U372</f>
        <v>0</v>
      </c>
      <c r="V372" s="94">
        <f>+'CO2'!V372+'abs CO2'!V372+'CH4'!V372*PCG!$C$5+N2O!V372*PCG!$C$6+HFC!V372+PFC!V372+'SF6'!V372</f>
        <v>0</v>
      </c>
      <c r="W372" s="94">
        <f>+'CO2'!W372+'abs CO2'!W372+'CH4'!W372*PCG!$C$5+N2O!W372*PCG!$C$6+HFC!W372+PFC!W372+'SF6'!W372</f>
        <v>0</v>
      </c>
      <c r="X372" s="94">
        <f>+'CO2'!X372+'abs CO2'!X372+'CH4'!X372*PCG!$C$5+N2O!X372*PCG!$C$6+HFC!X372+PFC!X372+'SF6'!X372</f>
        <v>0</v>
      </c>
      <c r="Y372" s="94">
        <f>+'CO2'!Y372+'abs CO2'!Y372+'CH4'!Y372*PCG!$C$5+N2O!Y372*PCG!$C$6+HFC!Y372+PFC!Y372+'SF6'!Y372</f>
        <v>0</v>
      </c>
      <c r="Z372" s="94">
        <f>+'CO2'!Z372+'abs CO2'!Z372+'CH4'!Z372*PCG!$C$5+N2O!Z372*PCG!$C$6+HFC!Z372+PFC!Z372+'SF6'!Z372</f>
        <v>0</v>
      </c>
      <c r="AA372" s="94">
        <f>+'CO2'!AA372+'abs CO2'!AA372+'CH4'!AA372*PCG!$C$5+N2O!AA372*PCG!$C$6+HFC!AA372+PFC!AA372+'SF6'!AA372</f>
        <v>0</v>
      </c>
      <c r="AB372" s="94">
        <f>+'CO2'!AB372+'abs CO2'!AB372+'CH4'!AB372*PCG!$C$5+N2O!AB372*PCG!$C$6+HFC!AB372+PFC!AB372+'SF6'!AB372</f>
        <v>0</v>
      </c>
      <c r="AC372" s="94">
        <f>+'CO2'!AC372+'abs CO2'!AC372+'CH4'!AC372*PCG!$C$5+N2O!AC372*PCG!$C$6+HFC!AC372+PFC!AC372+'SF6'!AC372</f>
        <v>0</v>
      </c>
      <c r="AD372" s="94">
        <f>+'CO2'!AD372+'abs CO2'!AD372+'CH4'!AD372*PCG!$C$5+N2O!AD372*PCG!$C$6+HFC!AD372+PFC!AD372+'SF6'!AD372</f>
        <v>0</v>
      </c>
      <c r="AE372" s="94">
        <f>+'CO2'!AE372+'abs CO2'!AE372+'CH4'!AE372*PCG!$C$5+N2O!AE372*PCG!$C$6+HFC!AE372+PFC!AE372+'SF6'!AE372</f>
        <v>0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-0.50000167269191453</v>
      </c>
      <c r="D373" s="94">
        <f>+'CO2'!D373+'abs CO2'!D373+'CH4'!D373*PCG!$C$5+N2O!D373*PCG!$C$6+HFC!D373+PFC!D373+'SF6'!D373</f>
        <v>-0.5022169929673469</v>
      </c>
      <c r="E373" s="94">
        <f>+'CO2'!E373+'abs CO2'!E373+'CH4'!E373*PCG!$C$5+N2O!E373*PCG!$C$6+HFC!E373+PFC!E373+'SF6'!E373</f>
        <v>-0.5022169929673469</v>
      </c>
      <c r="F373" s="94">
        <f>+'CO2'!F373+'abs CO2'!F373+'CH4'!F373*PCG!$C$5+N2O!F373*PCG!$C$6+HFC!F373+PFC!F373+'SF6'!F373</f>
        <v>-0.53356830914598241</v>
      </c>
      <c r="G373" s="94">
        <f>+'CO2'!G373+'abs CO2'!G373+'CH4'!G373*PCG!$C$5+N2O!G373*PCG!$C$6+HFC!G373+PFC!G373+'SF6'!G373</f>
        <v>-0.59155528898712773</v>
      </c>
      <c r="H373" s="94">
        <f>+'CO2'!H373+'abs CO2'!H373+'CH4'!H373*PCG!$C$5+N2O!H373*PCG!$C$6+HFC!H373+PFC!H373+'SF6'!H373</f>
        <v>-0.52767472938147852</v>
      </c>
      <c r="I373" s="94">
        <f>+'CO2'!I373+'abs CO2'!I373+'CH4'!I373*PCG!$C$5+N2O!I373*PCG!$C$6+HFC!I373+PFC!I373+'SF6'!I373</f>
        <v>-0.64180763071223934</v>
      </c>
      <c r="J373" s="94">
        <f>+'CO2'!J373+'abs CO2'!J373+'CH4'!J373*PCG!$C$5+N2O!J373*PCG!$C$6+HFC!J373+PFC!J373+'SF6'!J373</f>
        <v>-0.77618789990578119</v>
      </c>
      <c r="K373" s="94">
        <f>+'CO2'!K373+'abs CO2'!K373+'CH4'!K373*PCG!$C$5+N2O!K373*PCG!$C$6+HFC!K373+PFC!K373+'SF6'!K373</f>
        <v>-0.75927179354361873</v>
      </c>
      <c r="L373" s="94">
        <f>+'CO2'!L373+'abs CO2'!L373+'CH4'!L373*PCG!$C$5+N2O!L373*PCG!$C$6+HFC!L373+PFC!L373+'SF6'!L373</f>
        <v>-0.88555627977702567</v>
      </c>
      <c r="M373" s="94">
        <f>+'CO2'!M373+'abs CO2'!M373+'CH4'!M373*PCG!$C$5+N2O!M373*PCG!$C$6+HFC!M373+PFC!M373+'SF6'!M373</f>
        <v>-0.81163297698881687</v>
      </c>
      <c r="N373" s="94">
        <f>+'CO2'!N373+'abs CO2'!N373+'CH4'!N373*PCG!$C$5+N2O!N373*PCG!$C$6+HFC!N373+PFC!N373+'SF6'!N373</f>
        <v>-0.83511930807740709</v>
      </c>
      <c r="O373" s="94">
        <f>+'CO2'!O373+'abs CO2'!O373+'CH4'!O373*PCG!$C$5+N2O!O373*PCG!$C$6+HFC!O373+PFC!O373+'SF6'!O373</f>
        <v>-0.82379463683610687</v>
      </c>
      <c r="P373" s="94">
        <f>+'CO2'!P373+'abs CO2'!P373+'CH4'!P373*PCG!$C$5+N2O!P373*PCG!$C$6+HFC!P373+PFC!P373+'SF6'!P373</f>
        <v>-1.2056659829422951</v>
      </c>
      <c r="Q373" s="94">
        <f>+'CO2'!Q373+'abs CO2'!Q373+'CH4'!Q373*PCG!$C$5+N2O!Q373*PCG!$C$6+HFC!Q373+PFC!Q373+'SF6'!Q373</f>
        <v>-1.5044352389136084</v>
      </c>
      <c r="R373" s="94">
        <f>+'CO2'!R373+'abs CO2'!R373+'CH4'!R373*PCG!$C$5+N2O!R373*PCG!$C$6+HFC!R373+PFC!R373+'SF6'!R373</f>
        <v>-2.0441187628492123</v>
      </c>
      <c r="S373" s="94">
        <f>+'CO2'!S373+'abs CO2'!S373+'CH4'!S373*PCG!$C$5+N2O!S373*PCG!$C$6+HFC!S373+PFC!S373+'SF6'!S373</f>
        <v>-2.4282471792491238</v>
      </c>
      <c r="T373" s="94">
        <f>+'CO2'!T373+'abs CO2'!T373+'CH4'!T373*PCG!$C$5+N2O!T373*PCG!$C$6+HFC!T373+PFC!T373+'SF6'!T373</f>
        <v>-2.9782215971488393</v>
      </c>
      <c r="U373" s="94">
        <f>+'CO2'!U373+'abs CO2'!U373+'CH4'!U373*PCG!$C$5+N2O!U373*PCG!$C$6+HFC!U373+PFC!U373+'SF6'!U373</f>
        <v>-3.0726621183550304</v>
      </c>
      <c r="V373" s="94">
        <f>+'CO2'!V373+'abs CO2'!V373+'CH4'!V373*PCG!$C$5+N2O!V373*PCG!$C$6+HFC!V373+PFC!V373+'SF6'!V373</f>
        <v>-3.0490061252384226</v>
      </c>
      <c r="W373" s="94">
        <f>+'CO2'!W373+'abs CO2'!W373+'CH4'!W373*PCG!$C$5+N2O!W373*PCG!$C$6+HFC!W373+PFC!W373+'SF6'!W373</f>
        <v>-3.0116566026999916</v>
      </c>
      <c r="X373" s="94">
        <f>+'CO2'!X373+'abs CO2'!X373+'CH4'!X373*PCG!$C$5+N2O!X373*PCG!$C$6+HFC!X373+PFC!X373+'SF6'!X373</f>
        <v>-3.0094412824245591</v>
      </c>
      <c r="Y373" s="94">
        <f>+'CO2'!Y373+'abs CO2'!Y373+'CH4'!Y373*PCG!$C$5+N2O!Y373*PCG!$C$6+HFC!Y373+PFC!Y373+'SF6'!Y373</f>
        <v>-3.0094412824245591</v>
      </c>
      <c r="Z373" s="94">
        <f>+'CO2'!Z373+'abs CO2'!Z373+'CH4'!Z373*PCG!$C$5+N2O!Z373*PCG!$C$6+HFC!Z373+PFC!Z373+'SF6'!Z373</f>
        <v>-2.9780899662459235</v>
      </c>
      <c r="AA373" s="94">
        <f>+'CO2'!AA373+'abs CO2'!AA373+'CH4'!AA373*PCG!$C$5+N2O!AA373*PCG!$C$6+HFC!AA373+PFC!AA373+'SF6'!AA373</f>
        <v>-2.9201029864047778</v>
      </c>
      <c r="AB373" s="94">
        <f>+'CO2'!AB373+'abs CO2'!AB373+'CH4'!AB373*PCG!$C$5+N2O!AB373*PCG!$C$6+HFC!AB373+PFC!AB373+'SF6'!AB373</f>
        <v>-2.9659506456130584</v>
      </c>
      <c r="AC373" s="94">
        <f>+'CO2'!AC373+'abs CO2'!AC373+'CH4'!AC373*PCG!$C$5+N2O!AC373*PCG!$C$6+HFC!AC373+PFC!AC373+'SF6'!AC373</f>
        <v>-2.82824766186934</v>
      </c>
      <c r="AD373" s="94">
        <f>+'CO2'!AD373+'abs CO2'!AD373+'CH4'!AD373*PCG!$C$5+N2O!AD373*PCG!$C$6+HFC!AD373+PFC!AD373+'SF6'!AD373</f>
        <v>-2.6630040813768785</v>
      </c>
      <c r="AE373" s="94">
        <f>+'CO2'!AE373+'abs CO2'!AE373+'CH4'!AE373*PCG!$C$5+N2O!AE373*PCG!$C$6+HFC!AE373+PFC!AE373+'SF6'!AE373</f>
        <v>-2.6630040813768785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0</v>
      </c>
      <c r="D374" s="33">
        <f t="shared" si="91"/>
        <v>0</v>
      </c>
      <c r="E374" s="33">
        <f t="shared" si="91"/>
        <v>0</v>
      </c>
      <c r="F374" s="33">
        <f t="shared" si="91"/>
        <v>0</v>
      </c>
      <c r="G374" s="33">
        <f t="shared" si="91"/>
        <v>0</v>
      </c>
      <c r="H374" s="33">
        <f t="shared" si="91"/>
        <v>0</v>
      </c>
      <c r="I374" s="33">
        <f t="shared" si="91"/>
        <v>0</v>
      </c>
      <c r="J374" s="33">
        <f t="shared" si="91"/>
        <v>0</v>
      </c>
      <c r="K374" s="33">
        <f t="shared" si="91"/>
        <v>0</v>
      </c>
      <c r="L374" s="33">
        <f t="shared" si="91"/>
        <v>0</v>
      </c>
      <c r="M374" s="33">
        <f t="shared" si="91"/>
        <v>0</v>
      </c>
      <c r="N374" s="33">
        <f t="shared" si="91"/>
        <v>0</v>
      </c>
      <c r="O374" s="33">
        <f t="shared" si="91"/>
        <v>0</v>
      </c>
      <c r="P374" s="33">
        <f t="shared" si="91"/>
        <v>0</v>
      </c>
      <c r="Q374" s="33">
        <f t="shared" si="91"/>
        <v>0</v>
      </c>
      <c r="R374" s="33">
        <f t="shared" si="91"/>
        <v>0</v>
      </c>
      <c r="S374" s="33">
        <f t="shared" si="91"/>
        <v>0</v>
      </c>
      <c r="T374" s="33">
        <f t="shared" si="91"/>
        <v>0</v>
      </c>
      <c r="U374" s="33">
        <f t="shared" si="91"/>
        <v>0</v>
      </c>
      <c r="V374" s="33">
        <f t="shared" si="91"/>
        <v>0</v>
      </c>
      <c r="W374" s="33">
        <f t="shared" si="91"/>
        <v>0</v>
      </c>
      <c r="X374" s="33">
        <f t="shared" si="91"/>
        <v>0</v>
      </c>
      <c r="Y374" s="33">
        <f t="shared" si="91"/>
        <v>0</v>
      </c>
      <c r="Z374" s="33">
        <f t="shared" si="91"/>
        <v>0</v>
      </c>
      <c r="AA374" s="33">
        <f t="shared" si="91"/>
        <v>0</v>
      </c>
      <c r="AB374" s="33">
        <f t="shared" si="91"/>
        <v>0</v>
      </c>
      <c r="AC374" s="33">
        <f t="shared" si="91"/>
        <v>0</v>
      </c>
      <c r="AD374" s="33">
        <f t="shared" si="91"/>
        <v>0</v>
      </c>
      <c r="AE374" s="33">
        <f t="shared" si="91"/>
        <v>0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0</v>
      </c>
      <c r="D376" s="94">
        <f>+'CO2'!D376+'abs CO2'!D376+'CH4'!D376*PCG!$C$5+N2O!D376*PCG!$C$6+HFC!D376+PFC!D376+'SF6'!D376</f>
        <v>0</v>
      </c>
      <c r="E376" s="94">
        <f>+'CO2'!E376+'abs CO2'!E376+'CH4'!E376*PCG!$C$5+N2O!E376*PCG!$C$6+HFC!E376+PFC!E376+'SF6'!E376</f>
        <v>0</v>
      </c>
      <c r="F376" s="94">
        <f>+'CO2'!F376+'abs CO2'!F376+'CH4'!F376*PCG!$C$5+N2O!F376*PCG!$C$6+HFC!F376+PFC!F376+'SF6'!F376</f>
        <v>0</v>
      </c>
      <c r="G376" s="94">
        <f>+'CO2'!G376+'abs CO2'!G376+'CH4'!G376*PCG!$C$5+N2O!G376*PCG!$C$6+HFC!G376+PFC!G376+'SF6'!G376</f>
        <v>0</v>
      </c>
      <c r="H376" s="94">
        <f>+'CO2'!H376+'abs CO2'!H376+'CH4'!H376*PCG!$C$5+N2O!H376*PCG!$C$6+HFC!H376+PFC!H376+'SF6'!H376</f>
        <v>0</v>
      </c>
      <c r="I376" s="94">
        <f>+'CO2'!I376+'abs CO2'!I376+'CH4'!I376*PCG!$C$5+N2O!I376*PCG!$C$6+HFC!I376+PFC!I376+'SF6'!I376</f>
        <v>0</v>
      </c>
      <c r="J376" s="94">
        <f>+'CO2'!J376+'abs CO2'!J376+'CH4'!J376*PCG!$C$5+N2O!J376*PCG!$C$6+HFC!J376+PFC!J376+'SF6'!J376</f>
        <v>0</v>
      </c>
      <c r="K376" s="94">
        <f>+'CO2'!K376+'abs CO2'!K376+'CH4'!K376*PCG!$C$5+N2O!K376*PCG!$C$6+HFC!K376+PFC!K376+'SF6'!K376</f>
        <v>0</v>
      </c>
      <c r="L376" s="94">
        <f>+'CO2'!L376+'abs CO2'!L376+'CH4'!L376*PCG!$C$5+N2O!L376*PCG!$C$6+HFC!L376+PFC!L376+'SF6'!L376</f>
        <v>0</v>
      </c>
      <c r="M376" s="94">
        <f>+'CO2'!M376+'abs CO2'!M376+'CH4'!M376*PCG!$C$5+N2O!M376*PCG!$C$6+HFC!M376+PFC!M376+'SF6'!M376</f>
        <v>0</v>
      </c>
      <c r="N376" s="94">
        <f>+'CO2'!N376+'abs CO2'!N376+'CH4'!N376*PCG!$C$5+N2O!N376*PCG!$C$6+HFC!N376+PFC!N376+'SF6'!N376</f>
        <v>0</v>
      </c>
      <c r="O376" s="94">
        <f>+'CO2'!O376+'abs CO2'!O376+'CH4'!O376*PCG!$C$5+N2O!O376*PCG!$C$6+HFC!O376+PFC!O376+'SF6'!O376</f>
        <v>0</v>
      </c>
      <c r="P376" s="94">
        <f>+'CO2'!P376+'abs CO2'!P376+'CH4'!P376*PCG!$C$5+N2O!P376*PCG!$C$6+HFC!P376+PFC!P376+'SF6'!P376</f>
        <v>0</v>
      </c>
      <c r="Q376" s="94">
        <f>+'CO2'!Q376+'abs CO2'!Q376+'CH4'!Q376*PCG!$C$5+N2O!Q376*PCG!$C$6+HFC!Q376+PFC!Q376+'SF6'!Q376</f>
        <v>0</v>
      </c>
      <c r="R376" s="94">
        <f>+'CO2'!R376+'abs CO2'!R376+'CH4'!R376*PCG!$C$5+N2O!R376*PCG!$C$6+HFC!R376+PFC!R376+'SF6'!R376</f>
        <v>0</v>
      </c>
      <c r="S376" s="94">
        <f>+'CO2'!S376+'abs CO2'!S376+'CH4'!S376*PCG!$C$5+N2O!S376*PCG!$C$6+HFC!S376+PFC!S376+'SF6'!S376</f>
        <v>0</v>
      </c>
      <c r="T376" s="94">
        <f>+'CO2'!T376+'abs CO2'!T376+'CH4'!T376*PCG!$C$5+N2O!T376*PCG!$C$6+HFC!T376+PFC!T376+'SF6'!T376</f>
        <v>0</v>
      </c>
      <c r="U376" s="94">
        <f>+'CO2'!U376+'abs CO2'!U376+'CH4'!U376*PCG!$C$5+N2O!U376*PCG!$C$6+HFC!U376+PFC!U376+'SF6'!U376</f>
        <v>0</v>
      </c>
      <c r="V376" s="94">
        <f>+'CO2'!V376+'abs CO2'!V376+'CH4'!V376*PCG!$C$5+N2O!V376*PCG!$C$6+HFC!V376+PFC!V376+'SF6'!V376</f>
        <v>0</v>
      </c>
      <c r="W376" s="94">
        <f>+'CO2'!W376+'abs CO2'!W376+'CH4'!W376*PCG!$C$5+N2O!W376*PCG!$C$6+HFC!W376+PFC!W376+'SF6'!W376</f>
        <v>0</v>
      </c>
      <c r="X376" s="94">
        <f>+'CO2'!X376+'abs CO2'!X376+'CH4'!X376*PCG!$C$5+N2O!X376*PCG!$C$6+HFC!X376+PFC!X376+'SF6'!X376</f>
        <v>0</v>
      </c>
      <c r="Y376" s="94">
        <f>+'CO2'!Y376+'abs CO2'!Y376+'CH4'!Y376*PCG!$C$5+N2O!Y376*PCG!$C$6+HFC!Y376+PFC!Y376+'SF6'!Y376</f>
        <v>0</v>
      </c>
      <c r="Z376" s="94">
        <f>+'CO2'!Z376+'abs CO2'!Z376+'CH4'!Z376*PCG!$C$5+N2O!Z376*PCG!$C$6+HFC!Z376+PFC!Z376+'SF6'!Z376</f>
        <v>0</v>
      </c>
      <c r="AA376" s="94">
        <f>+'CO2'!AA376+'abs CO2'!AA376+'CH4'!AA376*PCG!$C$5+N2O!AA376*PCG!$C$6+HFC!AA376+PFC!AA376+'SF6'!AA376</f>
        <v>0</v>
      </c>
      <c r="AB376" s="94">
        <f>+'CO2'!AB376+'abs CO2'!AB376+'CH4'!AB376*PCG!$C$5+N2O!AB376*PCG!$C$6+HFC!AB376+PFC!AB376+'SF6'!AB376</f>
        <v>0</v>
      </c>
      <c r="AC376" s="94">
        <f>+'CO2'!AC376+'abs CO2'!AC376+'CH4'!AC376*PCG!$C$5+N2O!AC376*PCG!$C$6+HFC!AC376+PFC!AC376+'SF6'!AC376</f>
        <v>0</v>
      </c>
      <c r="AD376" s="94">
        <f>+'CO2'!AD376+'abs CO2'!AD376+'CH4'!AD376*PCG!$C$5+N2O!AD376*PCG!$C$6+HFC!AD376+PFC!AD376+'SF6'!AD376</f>
        <v>0</v>
      </c>
      <c r="AE376" s="94">
        <f>+'CO2'!AE376+'abs CO2'!AE376+'CH4'!AE376*PCG!$C$5+N2O!AE376*PCG!$C$6+HFC!AE376+PFC!AE376+'SF6'!AE376</f>
        <v>0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0</v>
      </c>
      <c r="D383" s="33">
        <f t="shared" si="94"/>
        <v>0</v>
      </c>
      <c r="E383" s="33">
        <f t="shared" si="94"/>
        <v>0</v>
      </c>
      <c r="F383" s="33">
        <f t="shared" si="94"/>
        <v>0</v>
      </c>
      <c r="G383" s="33">
        <f t="shared" si="94"/>
        <v>0</v>
      </c>
      <c r="H383" s="33">
        <f t="shared" si="94"/>
        <v>0</v>
      </c>
      <c r="I383" s="33">
        <f t="shared" si="94"/>
        <v>0</v>
      </c>
      <c r="J383" s="33">
        <f t="shared" si="94"/>
        <v>0</v>
      </c>
      <c r="K383" s="33">
        <f t="shared" si="94"/>
        <v>0</v>
      </c>
      <c r="L383" s="33">
        <f t="shared" si="94"/>
        <v>0</v>
      </c>
      <c r="M383" s="33">
        <f t="shared" si="94"/>
        <v>0</v>
      </c>
      <c r="N383" s="33">
        <f t="shared" si="94"/>
        <v>0</v>
      </c>
      <c r="O383" s="33">
        <f t="shared" si="94"/>
        <v>0</v>
      </c>
      <c r="P383" s="33">
        <f t="shared" si="94"/>
        <v>0</v>
      </c>
      <c r="Q383" s="33">
        <f t="shared" si="94"/>
        <v>0</v>
      </c>
      <c r="R383" s="33">
        <f t="shared" si="94"/>
        <v>0</v>
      </c>
      <c r="S383" s="33">
        <f t="shared" si="94"/>
        <v>0</v>
      </c>
      <c r="T383" s="33">
        <f t="shared" si="94"/>
        <v>0</v>
      </c>
      <c r="U383" s="33">
        <f t="shared" si="94"/>
        <v>0</v>
      </c>
      <c r="V383" s="33">
        <f t="shared" si="94"/>
        <v>0</v>
      </c>
      <c r="W383" s="33">
        <f t="shared" si="94"/>
        <v>0</v>
      </c>
      <c r="X383" s="33">
        <f t="shared" si="94"/>
        <v>0</v>
      </c>
      <c r="Y383" s="33">
        <f t="shared" si="94"/>
        <v>0</v>
      </c>
      <c r="Z383" s="33">
        <f t="shared" si="94"/>
        <v>0</v>
      </c>
      <c r="AA383" s="33">
        <f t="shared" si="94"/>
        <v>0</v>
      </c>
      <c r="AB383" s="33">
        <f t="shared" si="94"/>
        <v>0</v>
      </c>
      <c r="AC383" s="33">
        <f t="shared" si="94"/>
        <v>0</v>
      </c>
      <c r="AD383" s="33">
        <f t="shared" si="94"/>
        <v>0</v>
      </c>
      <c r="AE383" s="33">
        <f t="shared" si="94"/>
        <v>0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0</v>
      </c>
      <c r="D384" s="94">
        <f>+'CO2'!D384+'abs CO2'!D384+'CH4'!D384*PCG!$C$5+N2O!D384*PCG!$C$6+HFC!D384+PFC!D384+'SF6'!D384</f>
        <v>0</v>
      </c>
      <c r="E384" s="94">
        <f>+'CO2'!E384+'abs CO2'!E384+'CH4'!E384*PCG!$C$5+N2O!E384*PCG!$C$6+HFC!E384+PFC!E384+'SF6'!E384</f>
        <v>0</v>
      </c>
      <c r="F384" s="94">
        <f>+'CO2'!F384+'abs CO2'!F384+'CH4'!F384*PCG!$C$5+N2O!F384*PCG!$C$6+HFC!F384+PFC!F384+'SF6'!F384</f>
        <v>0</v>
      </c>
      <c r="G384" s="94">
        <f>+'CO2'!G384+'abs CO2'!G384+'CH4'!G384*PCG!$C$5+N2O!G384*PCG!$C$6+HFC!G384+PFC!G384+'SF6'!G384</f>
        <v>0</v>
      </c>
      <c r="H384" s="94">
        <f>+'CO2'!H384+'abs CO2'!H384+'CH4'!H384*PCG!$C$5+N2O!H384*PCG!$C$6+HFC!H384+PFC!H384+'SF6'!H384</f>
        <v>0</v>
      </c>
      <c r="I384" s="94">
        <f>+'CO2'!I384+'abs CO2'!I384+'CH4'!I384*PCG!$C$5+N2O!I384*PCG!$C$6+HFC!I384+PFC!I384+'SF6'!I384</f>
        <v>0</v>
      </c>
      <c r="J384" s="94">
        <f>+'CO2'!J384+'abs CO2'!J384+'CH4'!J384*PCG!$C$5+N2O!J384*PCG!$C$6+HFC!J384+PFC!J384+'SF6'!J384</f>
        <v>0</v>
      </c>
      <c r="K384" s="94">
        <f>+'CO2'!K384+'abs CO2'!K384+'CH4'!K384*PCG!$C$5+N2O!K384*PCG!$C$6+HFC!K384+PFC!K384+'SF6'!K384</f>
        <v>0</v>
      </c>
      <c r="L384" s="94">
        <f>+'CO2'!L384+'abs CO2'!L384+'CH4'!L384*PCG!$C$5+N2O!L384*PCG!$C$6+HFC!L384+PFC!L384+'SF6'!L384</f>
        <v>0</v>
      </c>
      <c r="M384" s="94">
        <f>+'CO2'!M384+'abs CO2'!M384+'CH4'!M384*PCG!$C$5+N2O!M384*PCG!$C$6+HFC!M384+PFC!M384+'SF6'!M384</f>
        <v>0</v>
      </c>
      <c r="N384" s="94">
        <f>+'CO2'!N384+'abs CO2'!N384+'CH4'!N384*PCG!$C$5+N2O!N384*PCG!$C$6+HFC!N384+PFC!N384+'SF6'!N384</f>
        <v>0</v>
      </c>
      <c r="O384" s="94">
        <f>+'CO2'!O384+'abs CO2'!O384+'CH4'!O384*PCG!$C$5+N2O!O384*PCG!$C$6+HFC!O384+PFC!O384+'SF6'!O384</f>
        <v>0</v>
      </c>
      <c r="P384" s="94">
        <f>+'CO2'!P384+'abs CO2'!P384+'CH4'!P384*PCG!$C$5+N2O!P384*PCG!$C$6+HFC!P384+PFC!P384+'SF6'!P384</f>
        <v>0</v>
      </c>
      <c r="Q384" s="94">
        <f>+'CO2'!Q384+'abs CO2'!Q384+'CH4'!Q384*PCG!$C$5+N2O!Q384*PCG!$C$6+HFC!Q384+PFC!Q384+'SF6'!Q384</f>
        <v>0</v>
      </c>
      <c r="R384" s="94">
        <f>+'CO2'!R384+'abs CO2'!R384+'CH4'!R384*PCG!$C$5+N2O!R384*PCG!$C$6+HFC!R384+PFC!R384+'SF6'!R384</f>
        <v>0</v>
      </c>
      <c r="S384" s="94">
        <f>+'CO2'!S384+'abs CO2'!S384+'CH4'!S384*PCG!$C$5+N2O!S384*PCG!$C$6+HFC!S384+PFC!S384+'SF6'!S384</f>
        <v>0</v>
      </c>
      <c r="T384" s="94">
        <f>+'CO2'!T384+'abs CO2'!T384+'CH4'!T384*PCG!$C$5+N2O!T384*PCG!$C$6+HFC!T384+PFC!T384+'SF6'!T384</f>
        <v>0</v>
      </c>
      <c r="U384" s="94">
        <f>+'CO2'!U384+'abs CO2'!U384+'CH4'!U384*PCG!$C$5+N2O!U384*PCG!$C$6+HFC!U384+PFC!U384+'SF6'!U384</f>
        <v>0</v>
      </c>
      <c r="V384" s="94">
        <f>+'CO2'!V384+'abs CO2'!V384+'CH4'!V384*PCG!$C$5+N2O!V384*PCG!$C$6+HFC!V384+PFC!V384+'SF6'!V384</f>
        <v>0</v>
      </c>
      <c r="W384" s="94">
        <f>+'CO2'!W384+'abs CO2'!W384+'CH4'!W384*PCG!$C$5+N2O!W384*PCG!$C$6+HFC!W384+PFC!W384+'SF6'!W384</f>
        <v>0</v>
      </c>
      <c r="X384" s="94">
        <f>+'CO2'!X384+'abs CO2'!X384+'CH4'!X384*PCG!$C$5+N2O!X384*PCG!$C$6+HFC!X384+PFC!X384+'SF6'!X384</f>
        <v>0</v>
      </c>
      <c r="Y384" s="94">
        <f>+'CO2'!Y384+'abs CO2'!Y384+'CH4'!Y384*PCG!$C$5+N2O!Y384*PCG!$C$6+HFC!Y384+PFC!Y384+'SF6'!Y384</f>
        <v>0</v>
      </c>
      <c r="Z384" s="94">
        <f>+'CO2'!Z384+'abs CO2'!Z384+'CH4'!Z384*PCG!$C$5+N2O!Z384*PCG!$C$6+HFC!Z384+PFC!Z384+'SF6'!Z384</f>
        <v>0</v>
      </c>
      <c r="AA384" s="94">
        <f>+'CO2'!AA384+'abs CO2'!AA384+'CH4'!AA384*PCG!$C$5+N2O!AA384*PCG!$C$6+HFC!AA384+PFC!AA384+'SF6'!AA384</f>
        <v>0</v>
      </c>
      <c r="AB384" s="94">
        <f>+'CO2'!AB384+'abs CO2'!AB384+'CH4'!AB384*PCG!$C$5+N2O!AB384*PCG!$C$6+HFC!AB384+PFC!AB384+'SF6'!AB384</f>
        <v>0</v>
      </c>
      <c r="AC384" s="94">
        <f>+'CO2'!AC384+'abs CO2'!AC384+'CH4'!AC384*PCG!$C$5+N2O!AC384*PCG!$C$6+HFC!AC384+PFC!AC384+'SF6'!AC384</f>
        <v>0</v>
      </c>
      <c r="AD384" s="94">
        <f>+'CO2'!AD384+'abs CO2'!AD384+'CH4'!AD384*PCG!$C$5+N2O!AD384*PCG!$C$6+HFC!AD384+PFC!AD384+'SF6'!AD384</f>
        <v>0</v>
      </c>
      <c r="AE384" s="94">
        <f>+'CO2'!AE384+'abs CO2'!AE384+'CH4'!AE384*PCG!$C$5+N2O!AE384*PCG!$C$6+HFC!AE384+PFC!AE384+'SF6'!AE384</f>
        <v>0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0</v>
      </c>
      <c r="D385" s="33">
        <f t="shared" si="95"/>
        <v>0</v>
      </c>
      <c r="E385" s="33">
        <f t="shared" si="95"/>
        <v>0</v>
      </c>
      <c r="F385" s="33">
        <f t="shared" si="95"/>
        <v>0</v>
      </c>
      <c r="G385" s="33">
        <f t="shared" si="95"/>
        <v>0</v>
      </c>
      <c r="H385" s="33">
        <f t="shared" si="95"/>
        <v>0</v>
      </c>
      <c r="I385" s="33">
        <f t="shared" si="95"/>
        <v>0</v>
      </c>
      <c r="J385" s="33">
        <f t="shared" si="95"/>
        <v>0</v>
      </c>
      <c r="K385" s="33">
        <f t="shared" si="95"/>
        <v>0</v>
      </c>
      <c r="L385" s="33">
        <f t="shared" si="95"/>
        <v>0</v>
      </c>
      <c r="M385" s="33">
        <f t="shared" si="95"/>
        <v>0</v>
      </c>
      <c r="N385" s="33">
        <f t="shared" si="95"/>
        <v>0</v>
      </c>
      <c r="O385" s="33">
        <f t="shared" si="95"/>
        <v>0</v>
      </c>
      <c r="P385" s="33">
        <f t="shared" si="95"/>
        <v>0</v>
      </c>
      <c r="Q385" s="33">
        <f t="shared" si="95"/>
        <v>0</v>
      </c>
      <c r="R385" s="33">
        <f t="shared" si="95"/>
        <v>0</v>
      </c>
      <c r="S385" s="33">
        <f t="shared" si="95"/>
        <v>0</v>
      </c>
      <c r="T385" s="33">
        <f t="shared" si="95"/>
        <v>0</v>
      </c>
      <c r="U385" s="33">
        <f t="shared" si="95"/>
        <v>0</v>
      </c>
      <c r="V385" s="33">
        <f t="shared" si="95"/>
        <v>0</v>
      </c>
      <c r="W385" s="33">
        <f t="shared" si="95"/>
        <v>0</v>
      </c>
      <c r="X385" s="33">
        <f t="shared" si="95"/>
        <v>0</v>
      </c>
      <c r="Y385" s="33">
        <f t="shared" si="95"/>
        <v>0</v>
      </c>
      <c r="Z385" s="33">
        <f t="shared" si="95"/>
        <v>0</v>
      </c>
      <c r="AA385" s="33">
        <f t="shared" si="95"/>
        <v>0</v>
      </c>
      <c r="AB385" s="33">
        <f t="shared" si="95"/>
        <v>0</v>
      </c>
      <c r="AC385" s="33">
        <f t="shared" si="95"/>
        <v>0</v>
      </c>
      <c r="AD385" s="33">
        <f t="shared" si="95"/>
        <v>0</v>
      </c>
      <c r="AE385" s="33">
        <f t="shared" si="95"/>
        <v>0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0</v>
      </c>
      <c r="D386" s="94">
        <f>+'CO2'!D386+'abs CO2'!D386+'CH4'!D386*PCG!$C$5+N2O!D386*PCG!$C$6+HFC!D386+PFC!D386+'SF6'!D386</f>
        <v>0</v>
      </c>
      <c r="E386" s="94">
        <f>+'CO2'!E386+'abs CO2'!E386+'CH4'!E386*PCG!$C$5+N2O!E386*PCG!$C$6+HFC!E386+PFC!E386+'SF6'!E386</f>
        <v>0</v>
      </c>
      <c r="F386" s="94">
        <f>+'CO2'!F386+'abs CO2'!F386+'CH4'!F386*PCG!$C$5+N2O!F386*PCG!$C$6+HFC!F386+PFC!F386+'SF6'!F386</f>
        <v>0</v>
      </c>
      <c r="G386" s="94">
        <f>+'CO2'!G386+'abs CO2'!G386+'CH4'!G386*PCG!$C$5+N2O!G386*PCG!$C$6+HFC!G386+PFC!G386+'SF6'!G386</f>
        <v>0</v>
      </c>
      <c r="H386" s="94">
        <f>+'CO2'!H386+'abs CO2'!H386+'CH4'!H386*PCG!$C$5+N2O!H386*PCG!$C$6+HFC!H386+PFC!H386+'SF6'!H386</f>
        <v>0</v>
      </c>
      <c r="I386" s="94">
        <f>+'CO2'!I386+'abs CO2'!I386+'CH4'!I386*PCG!$C$5+N2O!I386*PCG!$C$6+HFC!I386+PFC!I386+'SF6'!I386</f>
        <v>0</v>
      </c>
      <c r="J386" s="94">
        <f>+'CO2'!J386+'abs CO2'!J386+'CH4'!J386*PCG!$C$5+N2O!J386*PCG!$C$6+HFC!J386+PFC!J386+'SF6'!J386</f>
        <v>0</v>
      </c>
      <c r="K386" s="94">
        <f>+'CO2'!K386+'abs CO2'!K386+'CH4'!K386*PCG!$C$5+N2O!K386*PCG!$C$6+HFC!K386+PFC!K386+'SF6'!K386</f>
        <v>0</v>
      </c>
      <c r="L386" s="94">
        <f>+'CO2'!L386+'abs CO2'!L386+'CH4'!L386*PCG!$C$5+N2O!L386*PCG!$C$6+HFC!L386+PFC!L386+'SF6'!L386</f>
        <v>0</v>
      </c>
      <c r="M386" s="94">
        <f>+'CO2'!M386+'abs CO2'!M386+'CH4'!M386*PCG!$C$5+N2O!M386*PCG!$C$6+HFC!M386+PFC!M386+'SF6'!M386</f>
        <v>0</v>
      </c>
      <c r="N386" s="94">
        <f>+'CO2'!N386+'abs CO2'!N386+'CH4'!N386*PCG!$C$5+N2O!N386*PCG!$C$6+HFC!N386+PFC!N386+'SF6'!N386</f>
        <v>0</v>
      </c>
      <c r="O386" s="94">
        <f>+'CO2'!O386+'abs CO2'!O386+'CH4'!O386*PCG!$C$5+N2O!O386*PCG!$C$6+HFC!O386+PFC!O386+'SF6'!O386</f>
        <v>0</v>
      </c>
      <c r="P386" s="94">
        <f>+'CO2'!P386+'abs CO2'!P386+'CH4'!P386*PCG!$C$5+N2O!P386*PCG!$C$6+HFC!P386+PFC!P386+'SF6'!P386</f>
        <v>0</v>
      </c>
      <c r="Q386" s="94">
        <f>+'CO2'!Q386+'abs CO2'!Q386+'CH4'!Q386*PCG!$C$5+N2O!Q386*PCG!$C$6+HFC!Q386+PFC!Q386+'SF6'!Q386</f>
        <v>0</v>
      </c>
      <c r="R386" s="94">
        <f>+'CO2'!R386+'abs CO2'!R386+'CH4'!R386*PCG!$C$5+N2O!R386*PCG!$C$6+HFC!R386+PFC!R386+'SF6'!R386</f>
        <v>0</v>
      </c>
      <c r="S386" s="94">
        <f>+'CO2'!S386+'abs CO2'!S386+'CH4'!S386*PCG!$C$5+N2O!S386*PCG!$C$6+HFC!S386+PFC!S386+'SF6'!S386</f>
        <v>0</v>
      </c>
      <c r="T386" s="94">
        <f>+'CO2'!T386+'abs CO2'!T386+'CH4'!T386*PCG!$C$5+N2O!T386*PCG!$C$6+HFC!T386+PFC!T386+'SF6'!T386</f>
        <v>0</v>
      </c>
      <c r="U386" s="94">
        <f>+'CO2'!U386+'abs CO2'!U386+'CH4'!U386*PCG!$C$5+N2O!U386*PCG!$C$6+HFC!U386+PFC!U386+'SF6'!U386</f>
        <v>0</v>
      </c>
      <c r="V386" s="94">
        <f>+'CO2'!V386+'abs CO2'!V386+'CH4'!V386*PCG!$C$5+N2O!V386*PCG!$C$6+HFC!V386+PFC!V386+'SF6'!V386</f>
        <v>0</v>
      </c>
      <c r="W386" s="94">
        <f>+'CO2'!W386+'abs CO2'!W386+'CH4'!W386*PCG!$C$5+N2O!W386*PCG!$C$6+HFC!W386+PFC!W386+'SF6'!W386</f>
        <v>0</v>
      </c>
      <c r="X386" s="94">
        <f>+'CO2'!X386+'abs CO2'!X386+'CH4'!X386*PCG!$C$5+N2O!X386*PCG!$C$6+HFC!X386+PFC!X386+'SF6'!X386</f>
        <v>0</v>
      </c>
      <c r="Y386" s="94">
        <f>+'CO2'!Y386+'abs CO2'!Y386+'CH4'!Y386*PCG!$C$5+N2O!Y386*PCG!$C$6+HFC!Y386+PFC!Y386+'SF6'!Y386</f>
        <v>0</v>
      </c>
      <c r="Z386" s="94">
        <f>+'CO2'!Z386+'abs CO2'!Z386+'CH4'!Z386*PCG!$C$5+N2O!Z386*PCG!$C$6+HFC!Z386+PFC!Z386+'SF6'!Z386</f>
        <v>0</v>
      </c>
      <c r="AA386" s="94">
        <f>+'CO2'!AA386+'abs CO2'!AA386+'CH4'!AA386*PCG!$C$5+N2O!AA386*PCG!$C$6+HFC!AA386+PFC!AA386+'SF6'!AA386</f>
        <v>0</v>
      </c>
      <c r="AB386" s="94">
        <f>+'CO2'!AB386+'abs CO2'!AB386+'CH4'!AB386*PCG!$C$5+N2O!AB386*PCG!$C$6+HFC!AB386+PFC!AB386+'SF6'!AB386</f>
        <v>0</v>
      </c>
      <c r="AC386" s="94">
        <f>+'CO2'!AC386+'abs CO2'!AC386+'CH4'!AC386*PCG!$C$5+N2O!AC386*PCG!$C$6+HFC!AC386+PFC!AC386+'SF6'!AC386</f>
        <v>0</v>
      </c>
      <c r="AD386" s="94">
        <f>+'CO2'!AD386+'abs CO2'!AD386+'CH4'!AD386*PCG!$C$5+N2O!AD386*PCG!$C$6+HFC!AD386+PFC!AD386+'SF6'!AD386</f>
        <v>0</v>
      </c>
      <c r="AE386" s="94">
        <f>+'CO2'!AE386+'abs CO2'!AE386+'CH4'!AE386*PCG!$C$5+N2O!AE386*PCG!$C$6+HFC!AE386+PFC!AE386+'SF6'!AE386</f>
        <v>0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0</v>
      </c>
      <c r="D387" s="94">
        <f>+'CO2'!D387+'abs CO2'!D387+'CH4'!D387*PCG!$C$5+N2O!D387*PCG!$C$6+HFC!D387+PFC!D387+'SF6'!D387</f>
        <v>0</v>
      </c>
      <c r="E387" s="94">
        <f>+'CO2'!E387+'abs CO2'!E387+'CH4'!E387*PCG!$C$5+N2O!E387*PCG!$C$6+HFC!E387+PFC!E387+'SF6'!E387</f>
        <v>0</v>
      </c>
      <c r="F387" s="94">
        <f>+'CO2'!F387+'abs CO2'!F387+'CH4'!F387*PCG!$C$5+N2O!F387*PCG!$C$6+HFC!F387+PFC!F387+'SF6'!F387</f>
        <v>0</v>
      </c>
      <c r="G387" s="94">
        <f>+'CO2'!G387+'abs CO2'!G387+'CH4'!G387*PCG!$C$5+N2O!G387*PCG!$C$6+HFC!G387+PFC!G387+'SF6'!G387</f>
        <v>0</v>
      </c>
      <c r="H387" s="94">
        <f>+'CO2'!H387+'abs CO2'!H387+'CH4'!H387*PCG!$C$5+N2O!H387*PCG!$C$6+HFC!H387+PFC!H387+'SF6'!H387</f>
        <v>0</v>
      </c>
      <c r="I387" s="94">
        <f>+'CO2'!I387+'abs CO2'!I387+'CH4'!I387*PCG!$C$5+N2O!I387*PCG!$C$6+HFC!I387+PFC!I387+'SF6'!I387</f>
        <v>0</v>
      </c>
      <c r="J387" s="94">
        <f>+'CO2'!J387+'abs CO2'!J387+'CH4'!J387*PCG!$C$5+N2O!J387*PCG!$C$6+HFC!J387+PFC!J387+'SF6'!J387</f>
        <v>0</v>
      </c>
      <c r="K387" s="94">
        <f>+'CO2'!K387+'abs CO2'!K387+'CH4'!K387*PCG!$C$5+N2O!K387*PCG!$C$6+HFC!K387+PFC!K387+'SF6'!K387</f>
        <v>0</v>
      </c>
      <c r="L387" s="94">
        <f>+'CO2'!L387+'abs CO2'!L387+'CH4'!L387*PCG!$C$5+N2O!L387*PCG!$C$6+HFC!L387+PFC!L387+'SF6'!L387</f>
        <v>0</v>
      </c>
      <c r="M387" s="94">
        <f>+'CO2'!M387+'abs CO2'!M387+'CH4'!M387*PCG!$C$5+N2O!M387*PCG!$C$6+HFC!M387+PFC!M387+'SF6'!M387</f>
        <v>0</v>
      </c>
      <c r="N387" s="94">
        <f>+'CO2'!N387+'abs CO2'!N387+'CH4'!N387*PCG!$C$5+N2O!N387*PCG!$C$6+HFC!N387+PFC!N387+'SF6'!N387</f>
        <v>0</v>
      </c>
      <c r="O387" s="94">
        <f>+'CO2'!O387+'abs CO2'!O387+'CH4'!O387*PCG!$C$5+N2O!O387*PCG!$C$6+HFC!O387+PFC!O387+'SF6'!O387</f>
        <v>0</v>
      </c>
      <c r="P387" s="94">
        <f>+'CO2'!P387+'abs CO2'!P387+'CH4'!P387*PCG!$C$5+N2O!P387*PCG!$C$6+HFC!P387+PFC!P387+'SF6'!P387</f>
        <v>0</v>
      </c>
      <c r="Q387" s="94">
        <f>+'CO2'!Q387+'abs CO2'!Q387+'CH4'!Q387*PCG!$C$5+N2O!Q387*PCG!$C$6+HFC!Q387+PFC!Q387+'SF6'!Q387</f>
        <v>0</v>
      </c>
      <c r="R387" s="94">
        <f>+'CO2'!R387+'abs CO2'!R387+'CH4'!R387*PCG!$C$5+N2O!R387*PCG!$C$6+HFC!R387+PFC!R387+'SF6'!R387</f>
        <v>0</v>
      </c>
      <c r="S387" s="94">
        <f>+'CO2'!S387+'abs CO2'!S387+'CH4'!S387*PCG!$C$5+N2O!S387*PCG!$C$6+HFC!S387+PFC!S387+'SF6'!S387</f>
        <v>0</v>
      </c>
      <c r="T387" s="94">
        <f>+'CO2'!T387+'abs CO2'!T387+'CH4'!T387*PCG!$C$5+N2O!T387*PCG!$C$6+HFC!T387+PFC!T387+'SF6'!T387</f>
        <v>0</v>
      </c>
      <c r="U387" s="94">
        <f>+'CO2'!U387+'abs CO2'!U387+'CH4'!U387*PCG!$C$5+N2O!U387*PCG!$C$6+HFC!U387+PFC!U387+'SF6'!U387</f>
        <v>0</v>
      </c>
      <c r="V387" s="94">
        <f>+'CO2'!V387+'abs CO2'!V387+'CH4'!V387*PCG!$C$5+N2O!V387*PCG!$C$6+HFC!V387+PFC!V387+'SF6'!V387</f>
        <v>0</v>
      </c>
      <c r="W387" s="94">
        <f>+'CO2'!W387+'abs CO2'!W387+'CH4'!W387*PCG!$C$5+N2O!W387*PCG!$C$6+HFC!W387+PFC!W387+'SF6'!W387</f>
        <v>0</v>
      </c>
      <c r="X387" s="94">
        <f>+'CO2'!X387+'abs CO2'!X387+'CH4'!X387*PCG!$C$5+N2O!X387*PCG!$C$6+HFC!X387+PFC!X387+'SF6'!X387</f>
        <v>0</v>
      </c>
      <c r="Y387" s="94">
        <f>+'CO2'!Y387+'abs CO2'!Y387+'CH4'!Y387*PCG!$C$5+N2O!Y387*PCG!$C$6+HFC!Y387+PFC!Y387+'SF6'!Y387</f>
        <v>0</v>
      </c>
      <c r="Z387" s="94">
        <f>+'CO2'!Z387+'abs CO2'!Z387+'CH4'!Z387*PCG!$C$5+N2O!Z387*PCG!$C$6+HFC!Z387+PFC!Z387+'SF6'!Z387</f>
        <v>0</v>
      </c>
      <c r="AA387" s="94">
        <f>+'CO2'!AA387+'abs CO2'!AA387+'CH4'!AA387*PCG!$C$5+N2O!AA387*PCG!$C$6+HFC!AA387+PFC!AA387+'SF6'!AA387</f>
        <v>0</v>
      </c>
      <c r="AB387" s="94">
        <f>+'CO2'!AB387+'abs CO2'!AB387+'CH4'!AB387*PCG!$C$5+N2O!AB387*PCG!$C$6+HFC!AB387+PFC!AB387+'SF6'!AB387</f>
        <v>0</v>
      </c>
      <c r="AC387" s="94">
        <f>+'CO2'!AC387+'abs CO2'!AC387+'CH4'!AC387*PCG!$C$5+N2O!AC387*PCG!$C$6+HFC!AC387+PFC!AC387+'SF6'!AC387</f>
        <v>0</v>
      </c>
      <c r="AD387" s="94">
        <f>+'CO2'!AD387+'abs CO2'!AD387+'CH4'!AD387*PCG!$C$5+N2O!AD387*PCG!$C$6+HFC!AD387+PFC!AD387+'SF6'!AD387</f>
        <v>0</v>
      </c>
      <c r="AE387" s="94">
        <f>+'CO2'!AE387+'abs CO2'!AE387+'CH4'!AE387*PCG!$C$5+N2O!AE387*PCG!$C$6+HFC!AE387+PFC!AE387+'SF6'!AE387</f>
        <v>0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0</v>
      </c>
      <c r="D388" s="94">
        <f>+'CO2'!D388+'abs CO2'!D388+'CH4'!D388*PCG!$C$5+N2O!D388*PCG!$C$6+HFC!D388+PFC!D388+'SF6'!D388</f>
        <v>0</v>
      </c>
      <c r="E388" s="94">
        <f>+'CO2'!E388+'abs CO2'!E388+'CH4'!E388*PCG!$C$5+N2O!E388*PCG!$C$6+HFC!E388+PFC!E388+'SF6'!E388</f>
        <v>0</v>
      </c>
      <c r="F388" s="94">
        <f>+'CO2'!F388+'abs CO2'!F388+'CH4'!F388*PCG!$C$5+N2O!F388*PCG!$C$6+HFC!F388+PFC!F388+'SF6'!F388</f>
        <v>0</v>
      </c>
      <c r="G388" s="94">
        <f>+'CO2'!G388+'abs CO2'!G388+'CH4'!G388*PCG!$C$5+N2O!G388*PCG!$C$6+HFC!G388+PFC!G388+'SF6'!G388</f>
        <v>0</v>
      </c>
      <c r="H388" s="94">
        <f>+'CO2'!H388+'abs CO2'!H388+'CH4'!H388*PCG!$C$5+N2O!H388*PCG!$C$6+HFC!H388+PFC!H388+'SF6'!H388</f>
        <v>0</v>
      </c>
      <c r="I388" s="94">
        <f>+'CO2'!I388+'abs CO2'!I388+'CH4'!I388*PCG!$C$5+N2O!I388*PCG!$C$6+HFC!I388+PFC!I388+'SF6'!I388</f>
        <v>0</v>
      </c>
      <c r="J388" s="94">
        <f>+'CO2'!J388+'abs CO2'!J388+'CH4'!J388*PCG!$C$5+N2O!J388*PCG!$C$6+HFC!J388+PFC!J388+'SF6'!J388</f>
        <v>0</v>
      </c>
      <c r="K388" s="94">
        <f>+'CO2'!K388+'abs CO2'!K388+'CH4'!K388*PCG!$C$5+N2O!K388*PCG!$C$6+HFC!K388+PFC!K388+'SF6'!K388</f>
        <v>0</v>
      </c>
      <c r="L388" s="94">
        <f>+'CO2'!L388+'abs CO2'!L388+'CH4'!L388*PCG!$C$5+N2O!L388*PCG!$C$6+HFC!L388+PFC!L388+'SF6'!L388</f>
        <v>0</v>
      </c>
      <c r="M388" s="94">
        <f>+'CO2'!M388+'abs CO2'!M388+'CH4'!M388*PCG!$C$5+N2O!M388*PCG!$C$6+HFC!M388+PFC!M388+'SF6'!M388</f>
        <v>0</v>
      </c>
      <c r="N388" s="94">
        <f>+'CO2'!N388+'abs CO2'!N388+'CH4'!N388*PCG!$C$5+N2O!N388*PCG!$C$6+HFC!N388+PFC!N388+'SF6'!N388</f>
        <v>0</v>
      </c>
      <c r="O388" s="94">
        <f>+'CO2'!O388+'abs CO2'!O388+'CH4'!O388*PCG!$C$5+N2O!O388*PCG!$C$6+HFC!O388+PFC!O388+'SF6'!O388</f>
        <v>0</v>
      </c>
      <c r="P388" s="94">
        <f>+'CO2'!P388+'abs CO2'!P388+'CH4'!P388*PCG!$C$5+N2O!P388*PCG!$C$6+HFC!P388+PFC!P388+'SF6'!P388</f>
        <v>0</v>
      </c>
      <c r="Q388" s="94">
        <f>+'CO2'!Q388+'abs CO2'!Q388+'CH4'!Q388*PCG!$C$5+N2O!Q388*PCG!$C$6+HFC!Q388+PFC!Q388+'SF6'!Q388</f>
        <v>0</v>
      </c>
      <c r="R388" s="94">
        <f>+'CO2'!R388+'abs CO2'!R388+'CH4'!R388*PCG!$C$5+N2O!R388*PCG!$C$6+HFC!R388+PFC!R388+'SF6'!R388</f>
        <v>0</v>
      </c>
      <c r="S388" s="94">
        <f>+'CO2'!S388+'abs CO2'!S388+'CH4'!S388*PCG!$C$5+N2O!S388*PCG!$C$6+HFC!S388+PFC!S388+'SF6'!S388</f>
        <v>0</v>
      </c>
      <c r="T388" s="94">
        <f>+'CO2'!T388+'abs CO2'!T388+'CH4'!T388*PCG!$C$5+N2O!T388*PCG!$C$6+HFC!T388+PFC!T388+'SF6'!T388</f>
        <v>0</v>
      </c>
      <c r="U388" s="94">
        <f>+'CO2'!U388+'abs CO2'!U388+'CH4'!U388*PCG!$C$5+N2O!U388*PCG!$C$6+HFC!U388+PFC!U388+'SF6'!U388</f>
        <v>0</v>
      </c>
      <c r="V388" s="94">
        <f>+'CO2'!V388+'abs CO2'!V388+'CH4'!V388*PCG!$C$5+N2O!V388*PCG!$C$6+HFC!V388+PFC!V388+'SF6'!V388</f>
        <v>0</v>
      </c>
      <c r="W388" s="94">
        <f>+'CO2'!W388+'abs CO2'!W388+'CH4'!W388*PCG!$C$5+N2O!W388*PCG!$C$6+HFC!W388+PFC!W388+'SF6'!W388</f>
        <v>0</v>
      </c>
      <c r="X388" s="94">
        <f>+'CO2'!X388+'abs CO2'!X388+'CH4'!X388*PCG!$C$5+N2O!X388*PCG!$C$6+HFC!X388+PFC!X388+'SF6'!X388</f>
        <v>0</v>
      </c>
      <c r="Y388" s="94">
        <f>+'CO2'!Y388+'abs CO2'!Y388+'CH4'!Y388*PCG!$C$5+N2O!Y388*PCG!$C$6+HFC!Y388+PFC!Y388+'SF6'!Y388</f>
        <v>0</v>
      </c>
      <c r="Z388" s="94">
        <f>+'CO2'!Z388+'abs CO2'!Z388+'CH4'!Z388*PCG!$C$5+N2O!Z388*PCG!$C$6+HFC!Z388+PFC!Z388+'SF6'!Z388</f>
        <v>0</v>
      </c>
      <c r="AA388" s="94">
        <f>+'CO2'!AA388+'abs CO2'!AA388+'CH4'!AA388*PCG!$C$5+N2O!AA388*PCG!$C$6+HFC!AA388+PFC!AA388+'SF6'!AA388</f>
        <v>0</v>
      </c>
      <c r="AB388" s="94">
        <f>+'CO2'!AB388+'abs CO2'!AB388+'CH4'!AB388*PCG!$C$5+N2O!AB388*PCG!$C$6+HFC!AB388+PFC!AB388+'SF6'!AB388</f>
        <v>0</v>
      </c>
      <c r="AC388" s="94">
        <f>+'CO2'!AC388+'abs CO2'!AC388+'CH4'!AC388*PCG!$C$5+N2O!AC388*PCG!$C$6+HFC!AC388+PFC!AC388+'SF6'!AC388</f>
        <v>0</v>
      </c>
      <c r="AD388" s="94">
        <f>+'CO2'!AD388+'abs CO2'!AD388+'CH4'!AD388*PCG!$C$5+N2O!AD388*PCG!$C$6+HFC!AD388+PFC!AD388+'SF6'!AD388</f>
        <v>0</v>
      </c>
      <c r="AE388" s="94">
        <f>+'CO2'!AE388+'abs CO2'!AE388+'CH4'!AE388*PCG!$C$5+N2O!AE388*PCG!$C$6+HFC!AE388+PFC!AE388+'SF6'!AE388</f>
        <v>0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0.10073745596159998</v>
      </c>
      <c r="D391" s="33">
        <f t="shared" si="96"/>
        <v>2.5004517772799998E-2</v>
      </c>
      <c r="E391" s="33">
        <f t="shared" si="96"/>
        <v>1.6621185407999996E-3</v>
      </c>
      <c r="F391" s="33">
        <f t="shared" si="96"/>
        <v>0.26642439713279997</v>
      </c>
      <c r="G391" s="33">
        <f t="shared" si="96"/>
        <v>0.16128815139839997</v>
      </c>
      <c r="H391" s="33">
        <f t="shared" si="96"/>
        <v>6.2919230207999985E-3</v>
      </c>
      <c r="I391" s="33">
        <f t="shared" si="96"/>
        <v>0.20809064747520001</v>
      </c>
      <c r="J391" s="33">
        <f t="shared" si="96"/>
        <v>2.7996700031999995E-3</v>
      </c>
      <c r="K391" s="33">
        <f t="shared" si="96"/>
        <v>4.0435066752000006E-3</v>
      </c>
      <c r="L391" s="33">
        <f t="shared" si="96"/>
        <v>4.5257210572800001E-2</v>
      </c>
      <c r="M391" s="33">
        <f t="shared" si="96"/>
        <v>3.6412194623999999E-2</v>
      </c>
      <c r="N391" s="33">
        <f t="shared" si="96"/>
        <v>4.8888890880000001E-3</v>
      </c>
      <c r="O391" s="33">
        <f t="shared" si="96"/>
        <v>2.4223978559999998E-2</v>
      </c>
      <c r="P391" s="33">
        <f t="shared" si="96"/>
        <v>7.9263174911999995E-3</v>
      </c>
      <c r="Q391" s="33">
        <f t="shared" si="96"/>
        <v>2.7271608959999996E-3</v>
      </c>
      <c r="R391" s="33">
        <f t="shared" si="96"/>
        <v>3.0650121240959995</v>
      </c>
      <c r="S391" s="33">
        <f t="shared" si="96"/>
        <v>5.0245698815999981E-2</v>
      </c>
      <c r="T391" s="33">
        <f t="shared" si="96"/>
        <v>6.4214365055999985E-3</v>
      </c>
      <c r="U391" s="33">
        <f t="shared" si="96"/>
        <v>6.930729407999997E-2</v>
      </c>
      <c r="V391" s="33">
        <f t="shared" si="96"/>
        <v>1.8862166399999998E-2</v>
      </c>
      <c r="W391" s="33">
        <f t="shared" si="96"/>
        <v>1.1188766207999999E-3</v>
      </c>
      <c r="X391" s="33">
        <f t="shared" si="96"/>
        <v>9.7055572607999997E-3</v>
      </c>
      <c r="Y391" s="33">
        <f t="shared" si="96"/>
        <v>3.6540986476031994</v>
      </c>
      <c r="Z391" s="33">
        <f t="shared" si="96"/>
        <v>6.551085440639999E-2</v>
      </c>
      <c r="AA391" s="33">
        <f t="shared" si="96"/>
        <v>1.8571092479999999E-4</v>
      </c>
      <c r="AB391" s="33">
        <f t="shared" si="96"/>
        <v>4.5508975103999993E-4</v>
      </c>
      <c r="AC391" s="33">
        <f t="shared" si="96"/>
        <v>1.0665121343999998E-2</v>
      </c>
      <c r="AD391" s="33">
        <f t="shared" si="96"/>
        <v>6.561595226495999E-3</v>
      </c>
      <c r="AE391" s="33">
        <f t="shared" si="96"/>
        <v>2.3522807423999995E-2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0.10073745596159998</v>
      </c>
      <c r="D392" s="94">
        <f>+'CO2'!D392+'abs CO2'!D392+'CH4'!D392*PCG!$C$5+N2O!D392*PCG!$C$6+HFC!D392+PFC!D392+'SF6'!D392</f>
        <v>2.5004517772799998E-2</v>
      </c>
      <c r="E392" s="94">
        <f>+'CO2'!E392+'abs CO2'!E392+'CH4'!E392*PCG!$C$5+N2O!E392*PCG!$C$6+HFC!E392+PFC!E392+'SF6'!E392</f>
        <v>1.6621185407999996E-3</v>
      </c>
      <c r="F392" s="94">
        <f>+'CO2'!F392+'abs CO2'!F392+'CH4'!F392*PCG!$C$5+N2O!F392*PCG!$C$6+HFC!F392+PFC!F392+'SF6'!F392</f>
        <v>0.26642439713279997</v>
      </c>
      <c r="G392" s="94">
        <f>+'CO2'!G392+'abs CO2'!G392+'CH4'!G392*PCG!$C$5+N2O!G392*PCG!$C$6+HFC!G392+PFC!G392+'SF6'!G392</f>
        <v>0.16128815139839997</v>
      </c>
      <c r="H392" s="94">
        <f>+'CO2'!H392+'abs CO2'!H392+'CH4'!H392*PCG!$C$5+N2O!H392*PCG!$C$6+HFC!H392+PFC!H392+'SF6'!H392</f>
        <v>6.2919230207999985E-3</v>
      </c>
      <c r="I392" s="94">
        <f>+'CO2'!I392+'abs CO2'!I392+'CH4'!I392*PCG!$C$5+N2O!I392*PCG!$C$6+HFC!I392+PFC!I392+'SF6'!I392</f>
        <v>0.20809064747520001</v>
      </c>
      <c r="J392" s="94">
        <f>+'CO2'!J392+'abs CO2'!J392+'CH4'!J392*PCG!$C$5+N2O!J392*PCG!$C$6+HFC!J392+PFC!J392+'SF6'!J392</f>
        <v>2.7996700031999995E-3</v>
      </c>
      <c r="K392" s="94">
        <f>+'CO2'!K392+'abs CO2'!K392+'CH4'!K392*PCG!$C$5+N2O!K392*PCG!$C$6+HFC!K392+PFC!K392+'SF6'!K392</f>
        <v>4.0435066752000006E-3</v>
      </c>
      <c r="L392" s="94">
        <f>+'CO2'!L392+'abs CO2'!L392+'CH4'!L392*PCG!$C$5+N2O!L392*PCG!$C$6+HFC!L392+PFC!L392+'SF6'!L392</f>
        <v>4.5257210572800001E-2</v>
      </c>
      <c r="M392" s="94">
        <f>+'CO2'!M392+'abs CO2'!M392+'CH4'!M392*PCG!$C$5+N2O!M392*PCG!$C$6+HFC!M392+PFC!M392+'SF6'!M392</f>
        <v>3.6412194623999999E-2</v>
      </c>
      <c r="N392" s="94">
        <f>+'CO2'!N392+'abs CO2'!N392+'CH4'!N392*PCG!$C$5+N2O!N392*PCG!$C$6+HFC!N392+PFC!N392+'SF6'!N392</f>
        <v>4.8888890880000001E-3</v>
      </c>
      <c r="O392" s="94">
        <f>+'CO2'!O392+'abs CO2'!O392+'CH4'!O392*PCG!$C$5+N2O!O392*PCG!$C$6+HFC!O392+PFC!O392+'SF6'!O392</f>
        <v>2.4223978559999998E-2</v>
      </c>
      <c r="P392" s="94">
        <f>+'CO2'!P392+'abs CO2'!P392+'CH4'!P392*PCG!$C$5+N2O!P392*PCG!$C$6+HFC!P392+PFC!P392+'SF6'!P392</f>
        <v>7.9263174911999995E-3</v>
      </c>
      <c r="Q392" s="94">
        <f>+'CO2'!Q392+'abs CO2'!Q392+'CH4'!Q392*PCG!$C$5+N2O!Q392*PCG!$C$6+HFC!Q392+PFC!Q392+'SF6'!Q392</f>
        <v>2.7271608959999996E-3</v>
      </c>
      <c r="R392" s="94">
        <f>+'CO2'!R392+'abs CO2'!R392+'CH4'!R392*PCG!$C$5+N2O!R392*PCG!$C$6+HFC!R392+PFC!R392+'SF6'!R392</f>
        <v>3.0650121240959995</v>
      </c>
      <c r="S392" s="94">
        <f>+'CO2'!S392+'abs CO2'!S392+'CH4'!S392*PCG!$C$5+N2O!S392*PCG!$C$6+HFC!S392+PFC!S392+'SF6'!S392</f>
        <v>5.0245698815999981E-2</v>
      </c>
      <c r="T392" s="94">
        <f>+'CO2'!T392+'abs CO2'!T392+'CH4'!T392*PCG!$C$5+N2O!T392*PCG!$C$6+HFC!T392+PFC!T392+'SF6'!T392</f>
        <v>6.4214365055999985E-3</v>
      </c>
      <c r="U392" s="94">
        <f>+'CO2'!U392+'abs CO2'!U392+'CH4'!U392*PCG!$C$5+N2O!U392*PCG!$C$6+HFC!U392+PFC!U392+'SF6'!U392</f>
        <v>6.930729407999997E-2</v>
      </c>
      <c r="V392" s="94">
        <f>+'CO2'!V392+'abs CO2'!V392+'CH4'!V392*PCG!$C$5+N2O!V392*PCG!$C$6+HFC!V392+PFC!V392+'SF6'!V392</f>
        <v>1.8862166399999998E-2</v>
      </c>
      <c r="W392" s="94">
        <f>+'CO2'!W392+'abs CO2'!W392+'CH4'!W392*PCG!$C$5+N2O!W392*PCG!$C$6+HFC!W392+PFC!W392+'SF6'!W392</f>
        <v>1.1188766207999999E-3</v>
      </c>
      <c r="X392" s="94">
        <f>+'CO2'!X392+'abs CO2'!X392+'CH4'!X392*PCG!$C$5+N2O!X392*PCG!$C$6+HFC!X392+PFC!X392+'SF6'!X392</f>
        <v>9.7055572607999997E-3</v>
      </c>
      <c r="Y392" s="94">
        <f>+'CO2'!Y392+'abs CO2'!Y392+'CH4'!Y392*PCG!$C$5+N2O!Y392*PCG!$C$6+HFC!Y392+PFC!Y392+'SF6'!Y392</f>
        <v>3.6540986476031994</v>
      </c>
      <c r="Z392" s="94">
        <f>+'CO2'!Z392+'abs CO2'!Z392+'CH4'!Z392*PCG!$C$5+N2O!Z392*PCG!$C$6+HFC!Z392+PFC!Z392+'SF6'!Z392</f>
        <v>6.551085440639999E-2</v>
      </c>
      <c r="AA392" s="94">
        <f>+'CO2'!AA392+'abs CO2'!AA392+'CH4'!AA392*PCG!$C$5+N2O!AA392*PCG!$C$6+HFC!AA392+PFC!AA392+'SF6'!AA392</f>
        <v>1.8571092479999999E-4</v>
      </c>
      <c r="AB392" s="94">
        <f>+'CO2'!AB392+'abs CO2'!AB392+'CH4'!AB392*PCG!$C$5+N2O!AB392*PCG!$C$6+HFC!AB392+PFC!AB392+'SF6'!AB392</f>
        <v>4.5508975103999993E-4</v>
      </c>
      <c r="AC392" s="94">
        <f>+'CO2'!AC392+'abs CO2'!AC392+'CH4'!AC392*PCG!$C$5+N2O!AC392*PCG!$C$6+HFC!AC392+PFC!AC392+'SF6'!AC392</f>
        <v>1.0665121343999998E-2</v>
      </c>
      <c r="AD392" s="94">
        <f>+'CO2'!AD392+'abs CO2'!AD392+'CH4'!AD392*PCG!$C$5+N2O!AD392*PCG!$C$6+HFC!AD392+PFC!AD392+'SF6'!AD392</f>
        <v>6.561595226495999E-3</v>
      </c>
      <c r="AE392" s="94">
        <f>+'CO2'!AE392+'abs CO2'!AE392+'CH4'!AE392*PCG!$C$5+N2O!AE392*PCG!$C$6+HFC!AE392+PFC!AE392+'SF6'!AE392</f>
        <v>2.3522807423999995E-2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0</v>
      </c>
      <c r="D393" s="33">
        <f t="shared" si="97"/>
        <v>0</v>
      </c>
      <c r="E393" s="33">
        <f t="shared" si="97"/>
        <v>0</v>
      </c>
      <c r="F393" s="33">
        <f t="shared" si="97"/>
        <v>0</v>
      </c>
      <c r="G393" s="33">
        <f t="shared" si="97"/>
        <v>0</v>
      </c>
      <c r="H393" s="33">
        <f t="shared" si="97"/>
        <v>0</v>
      </c>
      <c r="I393" s="33">
        <f t="shared" si="97"/>
        <v>0</v>
      </c>
      <c r="J393" s="33">
        <f t="shared" si="97"/>
        <v>0</v>
      </c>
      <c r="K393" s="33">
        <f t="shared" si="97"/>
        <v>0</v>
      </c>
      <c r="L393" s="33">
        <f t="shared" si="97"/>
        <v>0</v>
      </c>
      <c r="M393" s="33">
        <f t="shared" si="97"/>
        <v>0</v>
      </c>
      <c r="N393" s="33">
        <f t="shared" si="97"/>
        <v>0</v>
      </c>
      <c r="O393" s="33">
        <f t="shared" si="97"/>
        <v>0</v>
      </c>
      <c r="P393" s="33">
        <f t="shared" si="97"/>
        <v>0</v>
      </c>
      <c r="Q393" s="33">
        <f t="shared" si="97"/>
        <v>0</v>
      </c>
      <c r="R393" s="33">
        <f t="shared" si="97"/>
        <v>0</v>
      </c>
      <c r="S393" s="33">
        <f t="shared" si="97"/>
        <v>0</v>
      </c>
      <c r="T393" s="33">
        <f t="shared" si="97"/>
        <v>0</v>
      </c>
      <c r="U393" s="33">
        <f t="shared" si="97"/>
        <v>0</v>
      </c>
      <c r="V393" s="33">
        <f t="shared" si="97"/>
        <v>0</v>
      </c>
      <c r="W393" s="33">
        <f t="shared" si="97"/>
        <v>0</v>
      </c>
      <c r="X393" s="33">
        <f t="shared" si="97"/>
        <v>0</v>
      </c>
      <c r="Y393" s="33">
        <f t="shared" si="97"/>
        <v>0</v>
      </c>
      <c r="Z393" s="33">
        <f t="shared" si="97"/>
        <v>0</v>
      </c>
      <c r="AA393" s="33">
        <f t="shared" si="97"/>
        <v>0</v>
      </c>
      <c r="AB393" s="33">
        <f t="shared" si="97"/>
        <v>0</v>
      </c>
      <c r="AC393" s="33">
        <f t="shared" si="97"/>
        <v>0</v>
      </c>
      <c r="AD393" s="33">
        <f t="shared" si="97"/>
        <v>0</v>
      </c>
      <c r="AE393" s="33">
        <f t="shared" si="97"/>
        <v>0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0</v>
      </c>
      <c r="D394" s="94">
        <f>+'CO2'!D394+'abs CO2'!D394+'CH4'!D394*PCG!$C$5+N2O!D394*PCG!$C$6+HFC!D394+PFC!D394+'SF6'!D394</f>
        <v>0</v>
      </c>
      <c r="E394" s="94">
        <f>+'CO2'!E394+'abs CO2'!E394+'CH4'!E394*PCG!$C$5+N2O!E394*PCG!$C$6+HFC!E394+PFC!E394+'SF6'!E394</f>
        <v>0</v>
      </c>
      <c r="F394" s="94">
        <f>+'CO2'!F394+'abs CO2'!F394+'CH4'!F394*PCG!$C$5+N2O!F394*PCG!$C$6+HFC!F394+PFC!F394+'SF6'!F394</f>
        <v>0</v>
      </c>
      <c r="G394" s="94">
        <f>+'CO2'!G394+'abs CO2'!G394+'CH4'!G394*PCG!$C$5+N2O!G394*PCG!$C$6+HFC!G394+PFC!G394+'SF6'!G394</f>
        <v>0</v>
      </c>
      <c r="H394" s="94">
        <f>+'CO2'!H394+'abs CO2'!H394+'CH4'!H394*PCG!$C$5+N2O!H394*PCG!$C$6+HFC!H394+PFC!H394+'SF6'!H394</f>
        <v>0</v>
      </c>
      <c r="I394" s="94">
        <f>+'CO2'!I394+'abs CO2'!I394+'CH4'!I394*PCG!$C$5+N2O!I394*PCG!$C$6+HFC!I394+PFC!I394+'SF6'!I394</f>
        <v>0</v>
      </c>
      <c r="J394" s="94">
        <f>+'CO2'!J394+'abs CO2'!J394+'CH4'!J394*PCG!$C$5+N2O!J394*PCG!$C$6+HFC!J394+PFC!J394+'SF6'!J394</f>
        <v>0</v>
      </c>
      <c r="K394" s="94">
        <f>+'CO2'!K394+'abs CO2'!K394+'CH4'!K394*PCG!$C$5+N2O!K394*PCG!$C$6+HFC!K394+PFC!K394+'SF6'!K394</f>
        <v>0</v>
      </c>
      <c r="L394" s="94">
        <f>+'CO2'!L394+'abs CO2'!L394+'CH4'!L394*PCG!$C$5+N2O!L394*PCG!$C$6+HFC!L394+PFC!L394+'SF6'!L394</f>
        <v>0</v>
      </c>
      <c r="M394" s="94">
        <f>+'CO2'!M394+'abs CO2'!M394+'CH4'!M394*PCG!$C$5+N2O!M394*PCG!$C$6+HFC!M394+PFC!M394+'SF6'!M394</f>
        <v>0</v>
      </c>
      <c r="N394" s="94">
        <f>+'CO2'!N394+'abs CO2'!N394+'CH4'!N394*PCG!$C$5+N2O!N394*PCG!$C$6+HFC!N394+PFC!N394+'SF6'!N394</f>
        <v>0</v>
      </c>
      <c r="O394" s="94">
        <f>+'CO2'!O394+'abs CO2'!O394+'CH4'!O394*PCG!$C$5+N2O!O394*PCG!$C$6+HFC!O394+PFC!O394+'SF6'!O394</f>
        <v>0</v>
      </c>
      <c r="P394" s="94">
        <f>+'CO2'!P394+'abs CO2'!P394+'CH4'!P394*PCG!$C$5+N2O!P394*PCG!$C$6+HFC!P394+PFC!P394+'SF6'!P394</f>
        <v>0</v>
      </c>
      <c r="Q394" s="94">
        <f>+'CO2'!Q394+'abs CO2'!Q394+'CH4'!Q394*PCG!$C$5+N2O!Q394*PCG!$C$6+HFC!Q394+PFC!Q394+'SF6'!Q394</f>
        <v>0</v>
      </c>
      <c r="R394" s="94">
        <f>+'CO2'!R394+'abs CO2'!R394+'CH4'!R394*PCG!$C$5+N2O!R394*PCG!$C$6+HFC!R394+PFC!R394+'SF6'!R394</f>
        <v>0</v>
      </c>
      <c r="S394" s="94">
        <f>+'CO2'!S394+'abs CO2'!S394+'CH4'!S394*PCG!$C$5+N2O!S394*PCG!$C$6+HFC!S394+PFC!S394+'SF6'!S394</f>
        <v>0</v>
      </c>
      <c r="T394" s="94">
        <f>+'CO2'!T394+'abs CO2'!T394+'CH4'!T394*PCG!$C$5+N2O!T394*PCG!$C$6+HFC!T394+PFC!T394+'SF6'!T394</f>
        <v>0</v>
      </c>
      <c r="U394" s="94">
        <f>+'CO2'!U394+'abs CO2'!U394+'CH4'!U394*PCG!$C$5+N2O!U394*PCG!$C$6+HFC!U394+PFC!U394+'SF6'!U394</f>
        <v>0</v>
      </c>
      <c r="V394" s="94">
        <f>+'CO2'!V394+'abs CO2'!V394+'CH4'!V394*PCG!$C$5+N2O!V394*PCG!$C$6+HFC!V394+PFC!V394+'SF6'!V394</f>
        <v>0</v>
      </c>
      <c r="W394" s="94">
        <f>+'CO2'!W394+'abs CO2'!W394+'CH4'!W394*PCG!$C$5+N2O!W394*PCG!$C$6+HFC!W394+PFC!W394+'SF6'!W394</f>
        <v>0</v>
      </c>
      <c r="X394" s="94">
        <f>+'CO2'!X394+'abs CO2'!X394+'CH4'!X394*PCG!$C$5+N2O!X394*PCG!$C$6+HFC!X394+PFC!X394+'SF6'!X394</f>
        <v>0</v>
      </c>
      <c r="Y394" s="94">
        <f>+'CO2'!Y394+'abs CO2'!Y394+'CH4'!Y394*PCG!$C$5+N2O!Y394*PCG!$C$6+HFC!Y394+PFC!Y394+'SF6'!Y394</f>
        <v>0</v>
      </c>
      <c r="Z394" s="94">
        <f>+'CO2'!Z394+'abs CO2'!Z394+'CH4'!Z394*PCG!$C$5+N2O!Z394*PCG!$C$6+HFC!Z394+PFC!Z394+'SF6'!Z394</f>
        <v>0</v>
      </c>
      <c r="AA394" s="94">
        <f>+'CO2'!AA394+'abs CO2'!AA394+'CH4'!AA394*PCG!$C$5+N2O!AA394*PCG!$C$6+HFC!AA394+PFC!AA394+'SF6'!AA394</f>
        <v>0</v>
      </c>
      <c r="AB394" s="94">
        <f>+'CO2'!AB394+'abs CO2'!AB394+'CH4'!AB394*PCG!$C$5+N2O!AB394*PCG!$C$6+HFC!AB394+PFC!AB394+'SF6'!AB394</f>
        <v>0</v>
      </c>
      <c r="AC394" s="94">
        <f>+'CO2'!AC394+'abs CO2'!AC394+'CH4'!AC394*PCG!$C$5+N2O!AC394*PCG!$C$6+HFC!AC394+PFC!AC394+'SF6'!AC394</f>
        <v>0</v>
      </c>
      <c r="AD394" s="94">
        <f>+'CO2'!AD394+'abs CO2'!AD394+'CH4'!AD394*PCG!$C$5+N2O!AD394*PCG!$C$6+HFC!AD394+PFC!AD394+'SF6'!AD394</f>
        <v>0</v>
      </c>
      <c r="AE394" s="94">
        <f>+'CO2'!AE394+'abs CO2'!AE394+'CH4'!AE394*PCG!$C$5+N2O!AE394*PCG!$C$6+HFC!AE394+PFC!AE394+'SF6'!AE394</f>
        <v>0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0</v>
      </c>
      <c r="D395" s="94">
        <f>+'CO2'!D395+'abs CO2'!D395+'CH4'!D395*PCG!$C$5+N2O!D395*PCG!$C$6+HFC!D395+PFC!D395+'SF6'!D395</f>
        <v>0</v>
      </c>
      <c r="E395" s="94">
        <f>+'CO2'!E395+'abs CO2'!E395+'CH4'!E395*PCG!$C$5+N2O!E395*PCG!$C$6+HFC!E395+PFC!E395+'SF6'!E395</f>
        <v>0</v>
      </c>
      <c r="F395" s="94">
        <f>+'CO2'!F395+'abs CO2'!F395+'CH4'!F395*PCG!$C$5+N2O!F395*PCG!$C$6+HFC!F395+PFC!F395+'SF6'!F395</f>
        <v>0</v>
      </c>
      <c r="G395" s="94">
        <f>+'CO2'!G395+'abs CO2'!G395+'CH4'!G395*PCG!$C$5+N2O!G395*PCG!$C$6+HFC!G395+PFC!G395+'SF6'!G395</f>
        <v>0</v>
      </c>
      <c r="H395" s="94">
        <f>+'CO2'!H395+'abs CO2'!H395+'CH4'!H395*PCG!$C$5+N2O!H395*PCG!$C$6+HFC!H395+PFC!H395+'SF6'!H395</f>
        <v>0</v>
      </c>
      <c r="I395" s="94">
        <f>+'CO2'!I395+'abs CO2'!I395+'CH4'!I395*PCG!$C$5+N2O!I395*PCG!$C$6+HFC!I395+PFC!I395+'SF6'!I395</f>
        <v>0</v>
      </c>
      <c r="J395" s="94">
        <f>+'CO2'!J395+'abs CO2'!J395+'CH4'!J395*PCG!$C$5+N2O!J395*PCG!$C$6+HFC!J395+PFC!J395+'SF6'!J395</f>
        <v>0</v>
      </c>
      <c r="K395" s="94">
        <f>+'CO2'!K395+'abs CO2'!K395+'CH4'!K395*PCG!$C$5+N2O!K395*PCG!$C$6+HFC!K395+PFC!K395+'SF6'!K395</f>
        <v>0</v>
      </c>
      <c r="L395" s="94">
        <f>+'CO2'!L395+'abs CO2'!L395+'CH4'!L395*PCG!$C$5+N2O!L395*PCG!$C$6+HFC!L395+PFC!L395+'SF6'!L395</f>
        <v>0</v>
      </c>
      <c r="M395" s="94">
        <f>+'CO2'!M395+'abs CO2'!M395+'CH4'!M395*PCG!$C$5+N2O!M395*PCG!$C$6+HFC!M395+PFC!M395+'SF6'!M395</f>
        <v>0</v>
      </c>
      <c r="N395" s="94">
        <f>+'CO2'!N395+'abs CO2'!N395+'CH4'!N395*PCG!$C$5+N2O!N395*PCG!$C$6+HFC!N395+PFC!N395+'SF6'!N395</f>
        <v>0</v>
      </c>
      <c r="O395" s="94">
        <f>+'CO2'!O395+'abs CO2'!O395+'CH4'!O395*PCG!$C$5+N2O!O395*PCG!$C$6+HFC!O395+PFC!O395+'SF6'!O395</f>
        <v>0</v>
      </c>
      <c r="P395" s="94">
        <f>+'CO2'!P395+'abs CO2'!P395+'CH4'!P395*PCG!$C$5+N2O!P395*PCG!$C$6+HFC!P395+PFC!P395+'SF6'!P395</f>
        <v>0</v>
      </c>
      <c r="Q395" s="94">
        <f>+'CO2'!Q395+'abs CO2'!Q395+'CH4'!Q395*PCG!$C$5+N2O!Q395*PCG!$C$6+HFC!Q395+PFC!Q395+'SF6'!Q395</f>
        <v>0</v>
      </c>
      <c r="R395" s="94">
        <f>+'CO2'!R395+'abs CO2'!R395+'CH4'!R395*PCG!$C$5+N2O!R395*PCG!$C$6+HFC!R395+PFC!R395+'SF6'!R395</f>
        <v>0</v>
      </c>
      <c r="S395" s="94">
        <f>+'CO2'!S395+'abs CO2'!S395+'CH4'!S395*PCG!$C$5+N2O!S395*PCG!$C$6+HFC!S395+PFC!S395+'SF6'!S395</f>
        <v>0</v>
      </c>
      <c r="T395" s="94">
        <f>+'CO2'!T395+'abs CO2'!T395+'CH4'!T395*PCG!$C$5+N2O!T395*PCG!$C$6+HFC!T395+PFC!T395+'SF6'!T395</f>
        <v>0</v>
      </c>
      <c r="U395" s="94">
        <f>+'CO2'!U395+'abs CO2'!U395+'CH4'!U395*PCG!$C$5+N2O!U395*PCG!$C$6+HFC!U395+PFC!U395+'SF6'!U395</f>
        <v>0</v>
      </c>
      <c r="V395" s="94">
        <f>+'CO2'!V395+'abs CO2'!V395+'CH4'!V395*PCG!$C$5+N2O!V395*PCG!$C$6+HFC!V395+PFC!V395+'SF6'!V395</f>
        <v>0</v>
      </c>
      <c r="W395" s="94">
        <f>+'CO2'!W395+'abs CO2'!W395+'CH4'!W395*PCG!$C$5+N2O!W395*PCG!$C$6+HFC!W395+PFC!W395+'SF6'!W395</f>
        <v>0</v>
      </c>
      <c r="X395" s="94">
        <f>+'CO2'!X395+'abs CO2'!X395+'CH4'!X395*PCG!$C$5+N2O!X395*PCG!$C$6+HFC!X395+PFC!X395+'SF6'!X395</f>
        <v>0</v>
      </c>
      <c r="Y395" s="94">
        <f>+'CO2'!Y395+'abs CO2'!Y395+'CH4'!Y395*PCG!$C$5+N2O!Y395*PCG!$C$6+HFC!Y395+PFC!Y395+'SF6'!Y395</f>
        <v>0</v>
      </c>
      <c r="Z395" s="94">
        <f>+'CO2'!Z395+'abs CO2'!Z395+'CH4'!Z395*PCG!$C$5+N2O!Z395*PCG!$C$6+HFC!Z395+PFC!Z395+'SF6'!Z395</f>
        <v>0</v>
      </c>
      <c r="AA395" s="94">
        <f>+'CO2'!AA395+'abs CO2'!AA395+'CH4'!AA395*PCG!$C$5+N2O!AA395*PCG!$C$6+HFC!AA395+PFC!AA395+'SF6'!AA395</f>
        <v>0</v>
      </c>
      <c r="AB395" s="94">
        <f>+'CO2'!AB395+'abs CO2'!AB395+'CH4'!AB395*PCG!$C$5+N2O!AB395*PCG!$C$6+HFC!AB395+PFC!AB395+'SF6'!AB395</f>
        <v>0</v>
      </c>
      <c r="AC395" s="94">
        <f>+'CO2'!AC395+'abs CO2'!AC395+'CH4'!AC395*PCG!$C$5+N2O!AC395*PCG!$C$6+HFC!AC395+PFC!AC395+'SF6'!AC395</f>
        <v>0</v>
      </c>
      <c r="AD395" s="94">
        <f>+'CO2'!AD395+'abs CO2'!AD395+'CH4'!AD395*PCG!$C$5+N2O!AD395*PCG!$C$6+HFC!AD395+PFC!AD395+'SF6'!AD395</f>
        <v>0</v>
      </c>
      <c r="AE395" s="94">
        <f>+'CO2'!AE395+'abs CO2'!AE395+'CH4'!AE395*PCG!$C$5+N2O!AE395*PCG!$C$6+HFC!AE395+PFC!AE395+'SF6'!AE395</f>
        <v>0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</v>
      </c>
      <c r="D399" s="33">
        <f t="shared" si="98"/>
        <v>0</v>
      </c>
      <c r="E399" s="33">
        <f t="shared" si="98"/>
        <v>0</v>
      </c>
      <c r="F399" s="33">
        <f t="shared" si="98"/>
        <v>0</v>
      </c>
      <c r="G399" s="33">
        <f t="shared" si="98"/>
        <v>0</v>
      </c>
      <c r="H399" s="33">
        <f t="shared" si="98"/>
        <v>0</v>
      </c>
      <c r="I399" s="33">
        <f t="shared" si="98"/>
        <v>0</v>
      </c>
      <c r="J399" s="33">
        <f t="shared" si="98"/>
        <v>0</v>
      </c>
      <c r="K399" s="33">
        <f t="shared" si="98"/>
        <v>0</v>
      </c>
      <c r="L399" s="33">
        <f t="shared" si="98"/>
        <v>0</v>
      </c>
      <c r="M399" s="33">
        <f t="shared" si="98"/>
        <v>0</v>
      </c>
      <c r="N399" s="33">
        <f t="shared" si="98"/>
        <v>0</v>
      </c>
      <c r="O399" s="33">
        <f t="shared" si="98"/>
        <v>0</v>
      </c>
      <c r="P399" s="33">
        <f t="shared" si="98"/>
        <v>0</v>
      </c>
      <c r="Q399" s="33">
        <f t="shared" si="98"/>
        <v>0</v>
      </c>
      <c r="R399" s="33">
        <f t="shared" si="98"/>
        <v>0</v>
      </c>
      <c r="S399" s="33">
        <f t="shared" si="98"/>
        <v>0</v>
      </c>
      <c r="T399" s="33">
        <f t="shared" si="98"/>
        <v>0</v>
      </c>
      <c r="U399" s="33">
        <f t="shared" si="98"/>
        <v>0</v>
      </c>
      <c r="V399" s="33">
        <f t="shared" si="98"/>
        <v>0</v>
      </c>
      <c r="W399" s="33">
        <f t="shared" si="98"/>
        <v>0</v>
      </c>
      <c r="X399" s="33">
        <f t="shared" si="98"/>
        <v>0</v>
      </c>
      <c r="Y399" s="33">
        <f t="shared" si="98"/>
        <v>0</v>
      </c>
      <c r="Z399" s="33">
        <f t="shared" si="98"/>
        <v>0</v>
      </c>
      <c r="AA399" s="33">
        <f t="shared" si="98"/>
        <v>0</v>
      </c>
      <c r="AB399" s="33">
        <f t="shared" si="98"/>
        <v>0</v>
      </c>
      <c r="AC399" s="33">
        <f t="shared" si="98"/>
        <v>0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</v>
      </c>
      <c r="D401" s="33">
        <f t="shared" si="99"/>
        <v>0</v>
      </c>
      <c r="E401" s="33">
        <f t="shared" si="99"/>
        <v>0</v>
      </c>
      <c r="F401" s="33">
        <f t="shared" si="99"/>
        <v>0</v>
      </c>
      <c r="G401" s="33">
        <f t="shared" si="99"/>
        <v>0</v>
      </c>
      <c r="H401" s="33">
        <f t="shared" si="99"/>
        <v>0</v>
      </c>
      <c r="I401" s="33">
        <f t="shared" si="99"/>
        <v>0</v>
      </c>
      <c r="J401" s="33">
        <f t="shared" si="99"/>
        <v>0</v>
      </c>
      <c r="K401" s="33">
        <f t="shared" si="99"/>
        <v>0</v>
      </c>
      <c r="L401" s="33">
        <f t="shared" si="99"/>
        <v>0</v>
      </c>
      <c r="M401" s="33">
        <f t="shared" si="99"/>
        <v>0</v>
      </c>
      <c r="N401" s="33">
        <f t="shared" si="99"/>
        <v>0</v>
      </c>
      <c r="O401" s="33">
        <f t="shared" si="99"/>
        <v>0</v>
      </c>
      <c r="P401" s="33">
        <f t="shared" si="99"/>
        <v>0</v>
      </c>
      <c r="Q401" s="33">
        <f t="shared" si="99"/>
        <v>0</v>
      </c>
      <c r="R401" s="33">
        <f t="shared" si="99"/>
        <v>0</v>
      </c>
      <c r="S401" s="33">
        <f t="shared" si="99"/>
        <v>0</v>
      </c>
      <c r="T401" s="33">
        <f t="shared" si="99"/>
        <v>0</v>
      </c>
      <c r="U401" s="33">
        <f t="shared" si="99"/>
        <v>0</v>
      </c>
      <c r="V401" s="33">
        <f t="shared" si="99"/>
        <v>0</v>
      </c>
      <c r="W401" s="33">
        <f t="shared" si="99"/>
        <v>0</v>
      </c>
      <c r="X401" s="33">
        <f t="shared" si="99"/>
        <v>0</v>
      </c>
      <c r="Y401" s="33">
        <f t="shared" si="99"/>
        <v>0</v>
      </c>
      <c r="Z401" s="33">
        <f t="shared" si="99"/>
        <v>0</v>
      </c>
      <c r="AA401" s="33">
        <f t="shared" si="99"/>
        <v>0</v>
      </c>
      <c r="AB401" s="33">
        <f t="shared" si="99"/>
        <v>0</v>
      </c>
      <c r="AC401" s="33">
        <f t="shared" si="99"/>
        <v>0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0</v>
      </c>
      <c r="AB402" s="94">
        <f>+'CO2'!AB402+'abs CO2'!AB402+'CH4'!AB402*PCG!$C$5+N2O!AB402*PCG!$C$6+HFC!AB402+PFC!AB402+'SF6'!AB402</f>
        <v>0</v>
      </c>
      <c r="AC402" s="94">
        <f>+'CO2'!AC402+'abs CO2'!AC402+'CH4'!AC402*PCG!$C$5+N2O!AC402*PCG!$C$6+HFC!AC402+PFC!AC402+'SF6'!AC402</f>
        <v>0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</v>
      </c>
      <c r="D403" s="94">
        <f>+'CO2'!D403+'abs CO2'!D403+'CH4'!D403*PCG!$C$5+N2O!D403*PCG!$C$6+HFC!D403+PFC!D403+'SF6'!D403</f>
        <v>0</v>
      </c>
      <c r="E403" s="94">
        <f>+'CO2'!E403+'abs CO2'!E403+'CH4'!E403*PCG!$C$5+N2O!E403*PCG!$C$6+HFC!E403+PFC!E403+'SF6'!E403</f>
        <v>0</v>
      </c>
      <c r="F403" s="94">
        <f>+'CO2'!F403+'abs CO2'!F403+'CH4'!F403*PCG!$C$5+N2O!F403*PCG!$C$6+HFC!F403+PFC!F403+'SF6'!F403</f>
        <v>0</v>
      </c>
      <c r="G403" s="94">
        <f>+'CO2'!G403+'abs CO2'!G403+'CH4'!G403*PCG!$C$5+N2O!G403*PCG!$C$6+HFC!G403+PFC!G403+'SF6'!G403</f>
        <v>0</v>
      </c>
      <c r="H403" s="94">
        <f>+'CO2'!H403+'abs CO2'!H403+'CH4'!H403*PCG!$C$5+N2O!H403*PCG!$C$6+HFC!H403+PFC!H403+'SF6'!H403</f>
        <v>0</v>
      </c>
      <c r="I403" s="94">
        <f>+'CO2'!I403+'abs CO2'!I403+'CH4'!I403*PCG!$C$5+N2O!I403*PCG!$C$6+HFC!I403+PFC!I403+'SF6'!I403</f>
        <v>0</v>
      </c>
      <c r="J403" s="94">
        <f>+'CO2'!J403+'abs CO2'!J403+'CH4'!J403*PCG!$C$5+N2O!J403*PCG!$C$6+HFC!J403+PFC!J403+'SF6'!J403</f>
        <v>0</v>
      </c>
      <c r="K403" s="94">
        <f>+'CO2'!K403+'abs CO2'!K403+'CH4'!K403*PCG!$C$5+N2O!K403*PCG!$C$6+HFC!K403+PFC!K403+'SF6'!K403</f>
        <v>0</v>
      </c>
      <c r="L403" s="94">
        <f>+'CO2'!L403+'abs CO2'!L403+'CH4'!L403*PCG!$C$5+N2O!L403*PCG!$C$6+HFC!L403+PFC!L403+'SF6'!L403</f>
        <v>0</v>
      </c>
      <c r="M403" s="94">
        <f>+'CO2'!M403+'abs CO2'!M403+'CH4'!M403*PCG!$C$5+N2O!M403*PCG!$C$6+HFC!M403+PFC!M403+'SF6'!M403</f>
        <v>0</v>
      </c>
      <c r="N403" s="94">
        <f>+'CO2'!N403+'abs CO2'!N403+'CH4'!N403*PCG!$C$5+N2O!N403*PCG!$C$6+HFC!N403+PFC!N403+'SF6'!N403</f>
        <v>0</v>
      </c>
      <c r="O403" s="94">
        <f>+'CO2'!O403+'abs CO2'!O403+'CH4'!O403*PCG!$C$5+N2O!O403*PCG!$C$6+HFC!O403+PFC!O403+'SF6'!O403</f>
        <v>0</v>
      </c>
      <c r="P403" s="94">
        <f>+'CO2'!P403+'abs CO2'!P403+'CH4'!P403*PCG!$C$5+N2O!P403*PCG!$C$6+HFC!P403+PFC!P403+'SF6'!P403</f>
        <v>0</v>
      </c>
      <c r="Q403" s="94">
        <f>+'CO2'!Q403+'abs CO2'!Q403+'CH4'!Q403*PCG!$C$5+N2O!Q403*PCG!$C$6+HFC!Q403+PFC!Q403+'SF6'!Q403</f>
        <v>0</v>
      </c>
      <c r="R403" s="94">
        <f>+'CO2'!R403+'abs CO2'!R403+'CH4'!R403*PCG!$C$5+N2O!R403*PCG!$C$6+HFC!R403+PFC!R403+'SF6'!R403</f>
        <v>0</v>
      </c>
      <c r="S403" s="94">
        <f>+'CO2'!S403+'abs CO2'!S403+'CH4'!S403*PCG!$C$5+N2O!S403*PCG!$C$6+HFC!S403+PFC!S403+'SF6'!S403</f>
        <v>0</v>
      </c>
      <c r="T403" s="94">
        <f>+'CO2'!T403+'abs CO2'!T403+'CH4'!T403*PCG!$C$5+N2O!T403*PCG!$C$6+HFC!T403+PFC!T403+'SF6'!T403</f>
        <v>0</v>
      </c>
      <c r="U403" s="94">
        <f>+'CO2'!U403+'abs CO2'!U403+'CH4'!U403*PCG!$C$5+N2O!U403*PCG!$C$6+HFC!U403+PFC!U403+'SF6'!U403</f>
        <v>0</v>
      </c>
      <c r="V403" s="94">
        <f>+'CO2'!V403+'abs CO2'!V403+'CH4'!V403*PCG!$C$5+N2O!V403*PCG!$C$6+HFC!V403+PFC!V403+'SF6'!V403</f>
        <v>0</v>
      </c>
      <c r="W403" s="94">
        <f>+'CO2'!W403+'abs CO2'!W403+'CH4'!W403*PCG!$C$5+N2O!W403*PCG!$C$6+HFC!W403+PFC!W403+'SF6'!W403</f>
        <v>0</v>
      </c>
      <c r="X403" s="94">
        <f>+'CO2'!X403+'abs CO2'!X403+'CH4'!X403*PCG!$C$5+N2O!X403*PCG!$C$6+HFC!X403+PFC!X403+'SF6'!X403</f>
        <v>0</v>
      </c>
      <c r="Y403" s="94">
        <f>+'CO2'!Y403+'abs CO2'!Y403+'CH4'!Y403*PCG!$C$5+N2O!Y403*PCG!$C$6+HFC!Y403+PFC!Y403+'SF6'!Y403</f>
        <v>0</v>
      </c>
      <c r="Z403" s="94">
        <f>+'CO2'!Z403+'abs CO2'!Z403+'CH4'!Z403*PCG!$C$5+N2O!Z403*PCG!$C$6+HFC!Z403+PFC!Z403+'SF6'!Z403</f>
        <v>0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0</v>
      </c>
      <c r="P404" s="94">
        <f>+'CO2'!P404+'abs CO2'!P404+'CH4'!P404*PCG!$C$5+N2O!P404*PCG!$C$6+HFC!P404+PFC!P404+'SF6'!P404</f>
        <v>0</v>
      </c>
      <c r="Q404" s="94">
        <f>+'CO2'!Q404+'abs CO2'!Q404+'CH4'!Q404*PCG!$C$5+N2O!Q404*PCG!$C$6+HFC!Q404+PFC!Q404+'SF6'!Q404</f>
        <v>0</v>
      </c>
      <c r="R404" s="94">
        <f>+'CO2'!R404+'abs CO2'!R404+'CH4'!R404*PCG!$C$5+N2O!R404*PCG!$C$6+HFC!R404+PFC!R404+'SF6'!R404</f>
        <v>0</v>
      </c>
      <c r="S404" s="94">
        <f>+'CO2'!S404+'abs CO2'!S404+'CH4'!S404*PCG!$C$5+N2O!S404*PCG!$C$6+HFC!S404+PFC!S404+'SF6'!S404</f>
        <v>0</v>
      </c>
      <c r="T404" s="94">
        <f>+'CO2'!T404+'abs CO2'!T404+'CH4'!T404*PCG!$C$5+N2O!T404*PCG!$C$6+HFC!T404+PFC!T404+'SF6'!T404</f>
        <v>0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0</v>
      </c>
      <c r="AB404" s="94">
        <f>+'CO2'!AB404+'abs CO2'!AB404+'CH4'!AB404*PCG!$C$5+N2O!AB404*PCG!$C$6+HFC!AB404+PFC!AB404+'SF6'!AB404</f>
        <v>0</v>
      </c>
      <c r="AC404" s="94">
        <f>+'CO2'!AC404+'abs CO2'!AC404+'CH4'!AC404*PCG!$C$5+N2O!AC404*PCG!$C$6+HFC!AC404+PFC!AC404+'SF6'!AC404</f>
        <v>0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0</v>
      </c>
      <c r="D407" s="33">
        <f t="shared" si="100"/>
        <v>0</v>
      </c>
      <c r="E407" s="33">
        <f t="shared" si="100"/>
        <v>0</v>
      </c>
      <c r="F407" s="33">
        <f t="shared" si="100"/>
        <v>0</v>
      </c>
      <c r="G407" s="33">
        <f t="shared" si="100"/>
        <v>0</v>
      </c>
      <c r="H407" s="33">
        <f t="shared" si="100"/>
        <v>0</v>
      </c>
      <c r="I407" s="33">
        <f t="shared" si="100"/>
        <v>0</v>
      </c>
      <c r="J407" s="33">
        <f t="shared" si="100"/>
        <v>0</v>
      </c>
      <c r="K407" s="33">
        <f t="shared" si="100"/>
        <v>0</v>
      </c>
      <c r="L407" s="33">
        <f t="shared" si="100"/>
        <v>0</v>
      </c>
      <c r="M407" s="33">
        <f t="shared" si="100"/>
        <v>0</v>
      </c>
      <c r="N407" s="33">
        <f t="shared" si="100"/>
        <v>0</v>
      </c>
      <c r="O407" s="33">
        <f t="shared" si="100"/>
        <v>0</v>
      </c>
      <c r="P407" s="33">
        <f t="shared" si="100"/>
        <v>0</v>
      </c>
      <c r="Q407" s="33">
        <f t="shared" si="100"/>
        <v>0</v>
      </c>
      <c r="R407" s="33">
        <f t="shared" si="100"/>
        <v>0</v>
      </c>
      <c r="S407" s="33">
        <f t="shared" si="100"/>
        <v>0</v>
      </c>
      <c r="T407" s="33">
        <f t="shared" si="100"/>
        <v>0</v>
      </c>
      <c r="U407" s="33">
        <f t="shared" si="100"/>
        <v>0</v>
      </c>
      <c r="V407" s="33">
        <f t="shared" si="100"/>
        <v>0</v>
      </c>
      <c r="W407" s="33">
        <f t="shared" si="100"/>
        <v>0</v>
      </c>
      <c r="X407" s="33">
        <f t="shared" si="100"/>
        <v>0</v>
      </c>
      <c r="Y407" s="33">
        <f t="shared" si="100"/>
        <v>0</v>
      </c>
      <c r="Z407" s="33">
        <f t="shared" si="100"/>
        <v>0</v>
      </c>
      <c r="AA407" s="33">
        <f t="shared" si="100"/>
        <v>0</v>
      </c>
      <c r="AB407" s="33">
        <f t="shared" si="100"/>
        <v>0</v>
      </c>
      <c r="AC407" s="33">
        <f t="shared" si="100"/>
        <v>0</v>
      </c>
      <c r="AD407" s="33">
        <f t="shared" si="100"/>
        <v>0</v>
      </c>
      <c r="AE407" s="33">
        <f t="shared" si="100"/>
        <v>0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0</v>
      </c>
      <c r="D409" s="33">
        <f t="shared" si="101"/>
        <v>0</v>
      </c>
      <c r="E409" s="33">
        <f t="shared" si="101"/>
        <v>0</v>
      </c>
      <c r="F409" s="33">
        <f t="shared" si="101"/>
        <v>0</v>
      </c>
      <c r="G409" s="33">
        <f t="shared" si="101"/>
        <v>0</v>
      </c>
      <c r="H409" s="33">
        <f t="shared" si="101"/>
        <v>0</v>
      </c>
      <c r="I409" s="33">
        <f t="shared" si="101"/>
        <v>0</v>
      </c>
      <c r="J409" s="33">
        <f t="shared" si="101"/>
        <v>0</v>
      </c>
      <c r="K409" s="33">
        <f t="shared" si="101"/>
        <v>0</v>
      </c>
      <c r="L409" s="33">
        <f t="shared" si="101"/>
        <v>0</v>
      </c>
      <c r="M409" s="33">
        <f t="shared" si="101"/>
        <v>0</v>
      </c>
      <c r="N409" s="33">
        <f t="shared" si="101"/>
        <v>0</v>
      </c>
      <c r="O409" s="33">
        <f t="shared" si="101"/>
        <v>0</v>
      </c>
      <c r="P409" s="33">
        <f t="shared" si="101"/>
        <v>0</v>
      </c>
      <c r="Q409" s="33">
        <f t="shared" si="101"/>
        <v>0</v>
      </c>
      <c r="R409" s="33">
        <f t="shared" si="101"/>
        <v>0</v>
      </c>
      <c r="S409" s="33">
        <f t="shared" si="101"/>
        <v>0</v>
      </c>
      <c r="T409" s="33">
        <f t="shared" si="101"/>
        <v>0</v>
      </c>
      <c r="U409" s="33">
        <f t="shared" si="101"/>
        <v>0</v>
      </c>
      <c r="V409" s="33">
        <f t="shared" si="101"/>
        <v>0</v>
      </c>
      <c r="W409" s="33">
        <f t="shared" si="101"/>
        <v>0</v>
      </c>
      <c r="X409" s="33">
        <f t="shared" si="101"/>
        <v>0</v>
      </c>
      <c r="Y409" s="33">
        <f t="shared" si="101"/>
        <v>0</v>
      </c>
      <c r="Z409" s="33">
        <f t="shared" si="101"/>
        <v>0</v>
      </c>
      <c r="AA409" s="33">
        <f t="shared" si="101"/>
        <v>0</v>
      </c>
      <c r="AB409" s="33">
        <f t="shared" si="101"/>
        <v>0</v>
      </c>
      <c r="AC409" s="33">
        <f t="shared" si="101"/>
        <v>0</v>
      </c>
      <c r="AD409" s="33">
        <f t="shared" si="101"/>
        <v>0</v>
      </c>
      <c r="AE409" s="33">
        <f t="shared" si="101"/>
        <v>0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0</v>
      </c>
      <c r="D410" s="94">
        <f>+'CO2'!D410+'abs CO2'!D410+'CH4'!D410*PCG!$C$5+N2O!D410*PCG!$C$6+HFC!D410+PFC!D410+'SF6'!D410</f>
        <v>0</v>
      </c>
      <c r="E410" s="94">
        <f>+'CO2'!E410+'abs CO2'!E410+'CH4'!E410*PCG!$C$5+N2O!E410*PCG!$C$6+HFC!E410+PFC!E410+'SF6'!E410</f>
        <v>0</v>
      </c>
      <c r="F410" s="94">
        <f>+'CO2'!F410+'abs CO2'!F410+'CH4'!F410*PCG!$C$5+N2O!F410*PCG!$C$6+HFC!F410+PFC!F410+'SF6'!F410</f>
        <v>0</v>
      </c>
      <c r="G410" s="94">
        <f>+'CO2'!G410+'abs CO2'!G410+'CH4'!G410*PCG!$C$5+N2O!G410*PCG!$C$6+HFC!G410+PFC!G410+'SF6'!G410</f>
        <v>0</v>
      </c>
      <c r="H410" s="94">
        <f>+'CO2'!H410+'abs CO2'!H410+'CH4'!H410*PCG!$C$5+N2O!H410*PCG!$C$6+HFC!H410+PFC!H410+'SF6'!H410</f>
        <v>0</v>
      </c>
      <c r="I410" s="94">
        <f>+'CO2'!I410+'abs CO2'!I410+'CH4'!I410*PCG!$C$5+N2O!I410*PCG!$C$6+HFC!I410+PFC!I410+'SF6'!I410</f>
        <v>0</v>
      </c>
      <c r="J410" s="94">
        <f>+'CO2'!J410+'abs CO2'!J410+'CH4'!J410*PCG!$C$5+N2O!J410*PCG!$C$6+HFC!J410+PFC!J410+'SF6'!J410</f>
        <v>0</v>
      </c>
      <c r="K410" s="94">
        <f>+'CO2'!K410+'abs CO2'!K410+'CH4'!K410*PCG!$C$5+N2O!K410*PCG!$C$6+HFC!K410+PFC!K410+'SF6'!K410</f>
        <v>0</v>
      </c>
      <c r="L410" s="94">
        <f>+'CO2'!L410+'abs CO2'!L410+'CH4'!L410*PCG!$C$5+N2O!L410*PCG!$C$6+HFC!L410+PFC!L410+'SF6'!L410</f>
        <v>0</v>
      </c>
      <c r="M410" s="94">
        <f>+'CO2'!M410+'abs CO2'!M410+'CH4'!M410*PCG!$C$5+N2O!M410*PCG!$C$6+HFC!M410+PFC!M410+'SF6'!M410</f>
        <v>0</v>
      </c>
      <c r="N410" s="94">
        <f>+'CO2'!N410+'abs CO2'!N410+'CH4'!N410*PCG!$C$5+N2O!N410*PCG!$C$6+HFC!N410+PFC!N410+'SF6'!N410</f>
        <v>0</v>
      </c>
      <c r="O410" s="94">
        <f>+'CO2'!O410+'abs CO2'!O410+'CH4'!O410*PCG!$C$5+N2O!O410*PCG!$C$6+HFC!O410+PFC!O410+'SF6'!O410</f>
        <v>0</v>
      </c>
      <c r="P410" s="94">
        <f>+'CO2'!P410+'abs CO2'!P410+'CH4'!P410*PCG!$C$5+N2O!P410*PCG!$C$6+HFC!P410+PFC!P410+'SF6'!P410</f>
        <v>0</v>
      </c>
      <c r="Q410" s="94">
        <f>+'CO2'!Q410+'abs CO2'!Q410+'CH4'!Q410*PCG!$C$5+N2O!Q410*PCG!$C$6+HFC!Q410+PFC!Q410+'SF6'!Q410</f>
        <v>0</v>
      </c>
      <c r="R410" s="94">
        <f>+'CO2'!R410+'abs CO2'!R410+'CH4'!R410*PCG!$C$5+N2O!R410*PCG!$C$6+HFC!R410+PFC!R410+'SF6'!R410</f>
        <v>0</v>
      </c>
      <c r="S410" s="94">
        <f>+'CO2'!S410+'abs CO2'!S410+'CH4'!S410*PCG!$C$5+N2O!S410*PCG!$C$6+HFC!S410+PFC!S410+'SF6'!S410</f>
        <v>0</v>
      </c>
      <c r="T410" s="94">
        <f>+'CO2'!T410+'abs CO2'!T410+'CH4'!T410*PCG!$C$5+N2O!T410*PCG!$C$6+HFC!T410+PFC!T410+'SF6'!T410</f>
        <v>0</v>
      </c>
      <c r="U410" s="94">
        <f>+'CO2'!U410+'abs CO2'!U410+'CH4'!U410*PCG!$C$5+N2O!U410*PCG!$C$6+HFC!U410+PFC!U410+'SF6'!U410</f>
        <v>0</v>
      </c>
      <c r="V410" s="94">
        <f>+'CO2'!V410+'abs CO2'!V410+'CH4'!V410*PCG!$C$5+N2O!V410*PCG!$C$6+HFC!V410+PFC!V410+'SF6'!V410</f>
        <v>0</v>
      </c>
      <c r="W410" s="94">
        <f>+'CO2'!W410+'abs CO2'!W410+'CH4'!W410*PCG!$C$5+N2O!W410*PCG!$C$6+HFC!W410+PFC!W410+'SF6'!W410</f>
        <v>0</v>
      </c>
      <c r="X410" s="94">
        <f>+'CO2'!X410+'abs CO2'!X410+'CH4'!X410*PCG!$C$5+N2O!X410*PCG!$C$6+HFC!X410+PFC!X410+'SF6'!X410</f>
        <v>0</v>
      </c>
      <c r="Y410" s="94">
        <f>+'CO2'!Y410+'abs CO2'!Y410+'CH4'!Y410*PCG!$C$5+N2O!Y410*PCG!$C$6+HFC!Y410+PFC!Y410+'SF6'!Y410</f>
        <v>0</v>
      </c>
      <c r="Z410" s="94">
        <f>+'CO2'!Z410+'abs CO2'!Z410+'CH4'!Z410*PCG!$C$5+N2O!Z410*PCG!$C$6+HFC!Z410+PFC!Z410+'SF6'!Z410</f>
        <v>0</v>
      </c>
      <c r="AA410" s="94">
        <f>+'CO2'!AA410+'abs CO2'!AA410+'CH4'!AA410*PCG!$C$5+N2O!AA410*PCG!$C$6+HFC!AA410+PFC!AA410+'SF6'!AA410</f>
        <v>0</v>
      </c>
      <c r="AB410" s="94">
        <f>+'CO2'!AB410+'abs CO2'!AB410+'CH4'!AB410*PCG!$C$5+N2O!AB410*PCG!$C$6+HFC!AB410+PFC!AB410+'SF6'!AB410</f>
        <v>0</v>
      </c>
      <c r="AC410" s="94">
        <f>+'CO2'!AC410+'abs CO2'!AC410+'CH4'!AC410*PCG!$C$5+N2O!AC410*PCG!$C$6+HFC!AC410+PFC!AC410+'SF6'!AC410</f>
        <v>0</v>
      </c>
      <c r="AD410" s="94">
        <f>+'CO2'!AD410+'abs CO2'!AD410+'CH4'!AD410*PCG!$C$5+N2O!AD410*PCG!$C$6+HFC!AD410+PFC!AD410+'SF6'!AD410</f>
        <v>0</v>
      </c>
      <c r="AE410" s="94">
        <f>+'CO2'!AE410+'abs CO2'!AE410+'CH4'!AE410*PCG!$C$5+N2O!AE410*PCG!$C$6+HFC!AE410+PFC!AE410+'SF6'!AE410</f>
        <v>0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0</v>
      </c>
      <c r="D411" s="94">
        <f>+'CO2'!D411+'abs CO2'!D411+'CH4'!D411*PCG!$C$5+N2O!D411*PCG!$C$6+HFC!D411+PFC!D411+'SF6'!D411</f>
        <v>0</v>
      </c>
      <c r="E411" s="94">
        <f>+'CO2'!E411+'abs CO2'!E411+'CH4'!E411*PCG!$C$5+N2O!E411*PCG!$C$6+HFC!E411+PFC!E411+'SF6'!E411</f>
        <v>0</v>
      </c>
      <c r="F411" s="94">
        <f>+'CO2'!F411+'abs CO2'!F411+'CH4'!F411*PCG!$C$5+N2O!F411*PCG!$C$6+HFC!F411+PFC!F411+'SF6'!F411</f>
        <v>0</v>
      </c>
      <c r="G411" s="94">
        <f>+'CO2'!G411+'abs CO2'!G411+'CH4'!G411*PCG!$C$5+N2O!G411*PCG!$C$6+HFC!G411+PFC!G411+'SF6'!G411</f>
        <v>0</v>
      </c>
      <c r="H411" s="94">
        <f>+'CO2'!H411+'abs CO2'!H411+'CH4'!H411*PCG!$C$5+N2O!H411*PCG!$C$6+HFC!H411+PFC!H411+'SF6'!H411</f>
        <v>0</v>
      </c>
      <c r="I411" s="94">
        <f>+'CO2'!I411+'abs CO2'!I411+'CH4'!I411*PCG!$C$5+N2O!I411*PCG!$C$6+HFC!I411+PFC!I411+'SF6'!I411</f>
        <v>0</v>
      </c>
      <c r="J411" s="94">
        <f>+'CO2'!J411+'abs CO2'!J411+'CH4'!J411*PCG!$C$5+N2O!J411*PCG!$C$6+HFC!J411+PFC!J411+'SF6'!J411</f>
        <v>0</v>
      </c>
      <c r="K411" s="94">
        <f>+'CO2'!K411+'abs CO2'!K411+'CH4'!K411*PCG!$C$5+N2O!K411*PCG!$C$6+HFC!K411+PFC!K411+'SF6'!K411</f>
        <v>0</v>
      </c>
      <c r="L411" s="94">
        <f>+'CO2'!L411+'abs CO2'!L411+'CH4'!L411*PCG!$C$5+N2O!L411*PCG!$C$6+HFC!L411+PFC!L411+'SF6'!L411</f>
        <v>0</v>
      </c>
      <c r="M411" s="94">
        <f>+'CO2'!M411+'abs CO2'!M411+'CH4'!M411*PCG!$C$5+N2O!M411*PCG!$C$6+HFC!M411+PFC!M411+'SF6'!M411</f>
        <v>0</v>
      </c>
      <c r="N411" s="94">
        <f>+'CO2'!N411+'abs CO2'!N411+'CH4'!N411*PCG!$C$5+N2O!N411*PCG!$C$6+HFC!N411+PFC!N411+'SF6'!N411</f>
        <v>0</v>
      </c>
      <c r="O411" s="94">
        <f>+'CO2'!O411+'abs CO2'!O411+'CH4'!O411*PCG!$C$5+N2O!O411*PCG!$C$6+HFC!O411+PFC!O411+'SF6'!O411</f>
        <v>0</v>
      </c>
      <c r="P411" s="94">
        <f>+'CO2'!P411+'abs CO2'!P411+'CH4'!P411*PCG!$C$5+N2O!P411*PCG!$C$6+HFC!P411+PFC!P411+'SF6'!P411</f>
        <v>0</v>
      </c>
      <c r="Q411" s="94">
        <f>+'CO2'!Q411+'abs CO2'!Q411+'CH4'!Q411*PCG!$C$5+N2O!Q411*PCG!$C$6+HFC!Q411+PFC!Q411+'SF6'!Q411</f>
        <v>0</v>
      </c>
      <c r="R411" s="94">
        <f>+'CO2'!R411+'abs CO2'!R411+'CH4'!R411*PCG!$C$5+N2O!R411*PCG!$C$6+HFC!R411+PFC!R411+'SF6'!R411</f>
        <v>0</v>
      </c>
      <c r="S411" s="94">
        <f>+'CO2'!S411+'abs CO2'!S411+'CH4'!S411*PCG!$C$5+N2O!S411*PCG!$C$6+HFC!S411+PFC!S411+'SF6'!S411</f>
        <v>0</v>
      </c>
      <c r="T411" s="94">
        <f>+'CO2'!T411+'abs CO2'!T411+'CH4'!T411*PCG!$C$5+N2O!T411*PCG!$C$6+HFC!T411+PFC!T411+'SF6'!T411</f>
        <v>0</v>
      </c>
      <c r="U411" s="94">
        <f>+'CO2'!U411+'abs CO2'!U411+'CH4'!U411*PCG!$C$5+N2O!U411*PCG!$C$6+HFC!U411+PFC!U411+'SF6'!U411</f>
        <v>0</v>
      </c>
      <c r="V411" s="94">
        <f>+'CO2'!V411+'abs CO2'!V411+'CH4'!V411*PCG!$C$5+N2O!V411*PCG!$C$6+HFC!V411+PFC!V411+'SF6'!V411</f>
        <v>0</v>
      </c>
      <c r="W411" s="94">
        <f>+'CO2'!W411+'abs CO2'!W411+'CH4'!W411*PCG!$C$5+N2O!W411*PCG!$C$6+HFC!W411+PFC!W411+'SF6'!W411</f>
        <v>0</v>
      </c>
      <c r="X411" s="94">
        <f>+'CO2'!X411+'abs CO2'!X411+'CH4'!X411*PCG!$C$5+N2O!X411*PCG!$C$6+HFC!X411+PFC!X411+'SF6'!X411</f>
        <v>0</v>
      </c>
      <c r="Y411" s="94">
        <f>+'CO2'!Y411+'abs CO2'!Y411+'CH4'!Y411*PCG!$C$5+N2O!Y411*PCG!$C$6+HFC!Y411+PFC!Y411+'SF6'!Y411</f>
        <v>0</v>
      </c>
      <c r="Z411" s="94">
        <f>+'CO2'!Z411+'abs CO2'!Z411+'CH4'!Z411*PCG!$C$5+N2O!Z411*PCG!$C$6+HFC!Z411+PFC!Z411+'SF6'!Z411</f>
        <v>0</v>
      </c>
      <c r="AA411" s="94">
        <f>+'CO2'!AA411+'abs CO2'!AA411+'CH4'!AA411*PCG!$C$5+N2O!AA411*PCG!$C$6+HFC!AA411+PFC!AA411+'SF6'!AA411</f>
        <v>0</v>
      </c>
      <c r="AB411" s="94">
        <f>+'CO2'!AB411+'abs CO2'!AB411+'CH4'!AB411*PCG!$C$5+N2O!AB411*PCG!$C$6+HFC!AB411+PFC!AB411+'SF6'!AB411</f>
        <v>0</v>
      </c>
      <c r="AC411" s="94">
        <f>+'CO2'!AC411+'abs CO2'!AC411+'CH4'!AC411*PCG!$C$5+N2O!AC411*PCG!$C$6+HFC!AC411+PFC!AC411+'SF6'!AC411</f>
        <v>0</v>
      </c>
      <c r="AD411" s="94">
        <f>+'CO2'!AD411+'abs CO2'!AD411+'CH4'!AD411*PCG!$C$5+N2O!AD411*PCG!$C$6+HFC!AD411+PFC!AD411+'SF6'!AD411</f>
        <v>0</v>
      </c>
      <c r="AE411" s="94">
        <f>+'CO2'!AE411+'abs CO2'!AE411+'CH4'!AE411*PCG!$C$5+N2O!AE411*PCG!$C$6+HFC!AE411+PFC!AE411+'SF6'!AE411</f>
        <v>0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0</v>
      </c>
      <c r="D412" s="94">
        <f>+'CO2'!D412+'abs CO2'!D412+'CH4'!D412*PCG!$C$5+N2O!D412*PCG!$C$6+HFC!D412+PFC!D412+'SF6'!D412</f>
        <v>0</v>
      </c>
      <c r="E412" s="94">
        <f>+'CO2'!E412+'abs CO2'!E412+'CH4'!E412*PCG!$C$5+N2O!E412*PCG!$C$6+HFC!E412+PFC!E412+'SF6'!E412</f>
        <v>0</v>
      </c>
      <c r="F412" s="94">
        <f>+'CO2'!F412+'abs CO2'!F412+'CH4'!F412*PCG!$C$5+N2O!F412*PCG!$C$6+HFC!F412+PFC!F412+'SF6'!F412</f>
        <v>0</v>
      </c>
      <c r="G412" s="94">
        <f>+'CO2'!G412+'abs CO2'!G412+'CH4'!G412*PCG!$C$5+N2O!G412*PCG!$C$6+HFC!G412+PFC!G412+'SF6'!G412</f>
        <v>0</v>
      </c>
      <c r="H412" s="94">
        <f>+'CO2'!H412+'abs CO2'!H412+'CH4'!H412*PCG!$C$5+N2O!H412*PCG!$C$6+HFC!H412+PFC!H412+'SF6'!H412</f>
        <v>0</v>
      </c>
      <c r="I412" s="94">
        <f>+'CO2'!I412+'abs CO2'!I412+'CH4'!I412*PCG!$C$5+N2O!I412*PCG!$C$6+HFC!I412+PFC!I412+'SF6'!I412</f>
        <v>0</v>
      </c>
      <c r="J412" s="94">
        <f>+'CO2'!J412+'abs CO2'!J412+'CH4'!J412*PCG!$C$5+N2O!J412*PCG!$C$6+HFC!J412+PFC!J412+'SF6'!J412</f>
        <v>0</v>
      </c>
      <c r="K412" s="94">
        <f>+'CO2'!K412+'abs CO2'!K412+'CH4'!K412*PCG!$C$5+N2O!K412*PCG!$C$6+HFC!K412+PFC!K412+'SF6'!K412</f>
        <v>0</v>
      </c>
      <c r="L412" s="94">
        <f>+'CO2'!L412+'abs CO2'!L412+'CH4'!L412*PCG!$C$5+N2O!L412*PCG!$C$6+HFC!L412+PFC!L412+'SF6'!L412</f>
        <v>0</v>
      </c>
      <c r="M412" s="94">
        <f>+'CO2'!M412+'abs CO2'!M412+'CH4'!M412*PCG!$C$5+N2O!M412*PCG!$C$6+HFC!M412+PFC!M412+'SF6'!M412</f>
        <v>0</v>
      </c>
      <c r="N412" s="94">
        <f>+'CO2'!N412+'abs CO2'!N412+'CH4'!N412*PCG!$C$5+N2O!N412*PCG!$C$6+HFC!N412+PFC!N412+'SF6'!N412</f>
        <v>0</v>
      </c>
      <c r="O412" s="94">
        <f>+'CO2'!O412+'abs CO2'!O412+'CH4'!O412*PCG!$C$5+N2O!O412*PCG!$C$6+HFC!O412+PFC!O412+'SF6'!O412</f>
        <v>0</v>
      </c>
      <c r="P412" s="94">
        <f>+'CO2'!P412+'abs CO2'!P412+'CH4'!P412*PCG!$C$5+N2O!P412*PCG!$C$6+HFC!P412+PFC!P412+'SF6'!P412</f>
        <v>0</v>
      </c>
      <c r="Q412" s="94">
        <f>+'CO2'!Q412+'abs CO2'!Q412+'CH4'!Q412*PCG!$C$5+N2O!Q412*PCG!$C$6+HFC!Q412+PFC!Q412+'SF6'!Q412</f>
        <v>0</v>
      </c>
      <c r="R412" s="94">
        <f>+'CO2'!R412+'abs CO2'!R412+'CH4'!R412*PCG!$C$5+N2O!R412*PCG!$C$6+HFC!R412+PFC!R412+'SF6'!R412</f>
        <v>0</v>
      </c>
      <c r="S412" s="94">
        <f>+'CO2'!S412+'abs CO2'!S412+'CH4'!S412*PCG!$C$5+N2O!S412*PCG!$C$6+HFC!S412+PFC!S412+'SF6'!S412</f>
        <v>0</v>
      </c>
      <c r="T412" s="94">
        <f>+'CO2'!T412+'abs CO2'!T412+'CH4'!T412*PCG!$C$5+N2O!T412*PCG!$C$6+HFC!T412+PFC!T412+'SF6'!T412</f>
        <v>0</v>
      </c>
      <c r="U412" s="94">
        <f>+'CO2'!U412+'abs CO2'!U412+'CH4'!U412*PCG!$C$5+N2O!U412*PCG!$C$6+HFC!U412+PFC!U412+'SF6'!U412</f>
        <v>0</v>
      </c>
      <c r="V412" s="94">
        <f>+'CO2'!V412+'abs CO2'!V412+'CH4'!V412*PCG!$C$5+N2O!V412*PCG!$C$6+HFC!V412+PFC!V412+'SF6'!V412</f>
        <v>0</v>
      </c>
      <c r="W412" s="94">
        <f>+'CO2'!W412+'abs CO2'!W412+'CH4'!W412*PCG!$C$5+N2O!W412*PCG!$C$6+HFC!W412+PFC!W412+'SF6'!W412</f>
        <v>0</v>
      </c>
      <c r="X412" s="94">
        <f>+'CO2'!X412+'abs CO2'!X412+'CH4'!X412*PCG!$C$5+N2O!X412*PCG!$C$6+HFC!X412+PFC!X412+'SF6'!X412</f>
        <v>0</v>
      </c>
      <c r="Y412" s="94">
        <f>+'CO2'!Y412+'abs CO2'!Y412+'CH4'!Y412*PCG!$C$5+N2O!Y412*PCG!$C$6+HFC!Y412+PFC!Y412+'SF6'!Y412</f>
        <v>0</v>
      </c>
      <c r="Z412" s="94">
        <f>+'CO2'!Z412+'abs CO2'!Z412+'CH4'!Z412*PCG!$C$5+N2O!Z412*PCG!$C$6+HFC!Z412+PFC!Z412+'SF6'!Z412</f>
        <v>0</v>
      </c>
      <c r="AA412" s="94">
        <f>+'CO2'!AA412+'abs CO2'!AA412+'CH4'!AA412*PCG!$C$5+N2O!AA412*PCG!$C$6+HFC!AA412+PFC!AA412+'SF6'!AA412</f>
        <v>0</v>
      </c>
      <c r="AB412" s="94">
        <f>+'CO2'!AB412+'abs CO2'!AB412+'CH4'!AB412*PCG!$C$5+N2O!AB412*PCG!$C$6+HFC!AB412+PFC!AB412+'SF6'!AB412</f>
        <v>0</v>
      </c>
      <c r="AC412" s="94">
        <f>+'CO2'!AC412+'abs CO2'!AC412+'CH4'!AC412*PCG!$C$5+N2O!AC412*PCG!$C$6+HFC!AC412+PFC!AC412+'SF6'!AC412</f>
        <v>0</v>
      </c>
      <c r="AD412" s="94">
        <f>+'CO2'!AD412+'abs CO2'!AD412+'CH4'!AD412*PCG!$C$5+N2O!AD412*PCG!$C$6+HFC!AD412+PFC!AD412+'SF6'!AD412</f>
        <v>0</v>
      </c>
      <c r="AE412" s="94">
        <f>+'CO2'!AE412+'abs CO2'!AE412+'CH4'!AE412*PCG!$C$5+N2O!AE412*PCG!$C$6+HFC!AE412+PFC!AE412+'SF6'!AE412</f>
        <v>0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0</v>
      </c>
      <c r="P413" s="94">
        <f>+'CO2'!P413+'abs CO2'!P413+'CH4'!P413*PCG!$C$5+N2O!P413*PCG!$C$6+HFC!P413+PFC!P413+'SF6'!P413</f>
        <v>0</v>
      </c>
      <c r="Q413" s="94">
        <f>+'CO2'!Q413+'abs CO2'!Q413+'CH4'!Q413*PCG!$C$5+N2O!Q413*PCG!$C$6+HFC!Q413+PFC!Q413+'SF6'!Q413</f>
        <v>0</v>
      </c>
      <c r="R413" s="94">
        <f>+'CO2'!R413+'abs CO2'!R413+'CH4'!R413*PCG!$C$5+N2O!R413*PCG!$C$6+HFC!R413+PFC!R413+'SF6'!R413</f>
        <v>0</v>
      </c>
      <c r="S413" s="94">
        <f>+'CO2'!S413+'abs CO2'!S413+'CH4'!S413*PCG!$C$5+N2O!S413*PCG!$C$6+HFC!S413+PFC!S413+'SF6'!S413</f>
        <v>0</v>
      </c>
      <c r="T413" s="94">
        <f>+'CO2'!T413+'abs CO2'!T413+'CH4'!T413*PCG!$C$5+N2O!T413*PCG!$C$6+HFC!T413+PFC!T413+'SF6'!T413</f>
        <v>0</v>
      </c>
      <c r="U413" s="94">
        <f>+'CO2'!U413+'abs CO2'!U413+'CH4'!U413*PCG!$C$5+N2O!U413*PCG!$C$6+HFC!U413+PFC!U413+'SF6'!U413</f>
        <v>0</v>
      </c>
      <c r="V413" s="94">
        <f>+'CO2'!V413+'abs CO2'!V413+'CH4'!V413*PCG!$C$5+N2O!V413*PCG!$C$6+HFC!V413+PFC!V413+'SF6'!V413</f>
        <v>0</v>
      </c>
      <c r="W413" s="94">
        <f>+'CO2'!W413+'abs CO2'!W413+'CH4'!W413*PCG!$C$5+N2O!W413*PCG!$C$6+HFC!W413+PFC!W413+'SF6'!W413</f>
        <v>0</v>
      </c>
      <c r="X413" s="94">
        <f>+'CO2'!X413+'abs CO2'!X413+'CH4'!X413*PCG!$C$5+N2O!X413*PCG!$C$6+HFC!X413+PFC!X413+'SF6'!X413</f>
        <v>0</v>
      </c>
      <c r="Y413" s="94">
        <f>+'CO2'!Y413+'abs CO2'!Y413+'CH4'!Y413*PCG!$C$5+N2O!Y413*PCG!$C$6+HFC!Y413+PFC!Y413+'SF6'!Y413</f>
        <v>0</v>
      </c>
      <c r="Z413" s="94">
        <f>+'CO2'!Z413+'abs CO2'!Z413+'CH4'!Z413*PCG!$C$5+N2O!Z413*PCG!$C$6+HFC!Z413+PFC!Z413+'SF6'!Z413</f>
        <v>0</v>
      </c>
      <c r="AA413" s="94">
        <f>+'CO2'!AA413+'abs CO2'!AA413+'CH4'!AA413*PCG!$C$5+N2O!AA413*PCG!$C$6+HFC!AA413+PFC!AA413+'SF6'!AA413</f>
        <v>0</v>
      </c>
      <c r="AB413" s="94">
        <f>+'CO2'!AB413+'abs CO2'!AB413+'CH4'!AB413*PCG!$C$5+N2O!AB413*PCG!$C$6+HFC!AB413+PFC!AB413+'SF6'!AB413</f>
        <v>0</v>
      </c>
      <c r="AC413" s="94">
        <f>+'CO2'!AC413+'abs CO2'!AC413+'CH4'!AC413*PCG!$C$5+N2O!AC413*PCG!$C$6+HFC!AC413+PFC!AC413+'SF6'!AC413</f>
        <v>0</v>
      </c>
      <c r="AD413" s="94">
        <f>+'CO2'!AD413+'abs CO2'!AD413+'CH4'!AD413*PCG!$C$5+N2O!AD413*PCG!$C$6+HFC!AD413+PFC!AD413+'SF6'!AD413</f>
        <v>0</v>
      </c>
      <c r="AE413" s="94">
        <f>+'CO2'!AE413+'abs CO2'!AE413+'CH4'!AE413*PCG!$C$5+N2O!AE413*PCG!$C$6+HFC!AE413+PFC!AE413+'SF6'!AE413</f>
        <v>0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0</v>
      </c>
      <c r="D415" s="33">
        <f t="shared" si="102"/>
        <v>0</v>
      </c>
      <c r="E415" s="33">
        <f t="shared" si="102"/>
        <v>0</v>
      </c>
      <c r="F415" s="33">
        <f t="shared" si="102"/>
        <v>0</v>
      </c>
      <c r="G415" s="33">
        <f t="shared" si="102"/>
        <v>0</v>
      </c>
      <c r="H415" s="33">
        <f t="shared" si="102"/>
        <v>0</v>
      </c>
      <c r="I415" s="33">
        <f t="shared" si="102"/>
        <v>0</v>
      </c>
      <c r="J415" s="33">
        <f t="shared" si="102"/>
        <v>0</v>
      </c>
      <c r="K415" s="33">
        <f t="shared" si="102"/>
        <v>0</v>
      </c>
      <c r="L415" s="33">
        <f t="shared" si="102"/>
        <v>0</v>
      </c>
      <c r="M415" s="33">
        <f t="shared" si="102"/>
        <v>0</v>
      </c>
      <c r="N415" s="33">
        <f t="shared" si="102"/>
        <v>0</v>
      </c>
      <c r="O415" s="33">
        <f t="shared" si="102"/>
        <v>0</v>
      </c>
      <c r="P415" s="33">
        <f t="shared" si="102"/>
        <v>0</v>
      </c>
      <c r="Q415" s="33">
        <f t="shared" si="102"/>
        <v>0</v>
      </c>
      <c r="R415" s="33">
        <f t="shared" si="102"/>
        <v>0</v>
      </c>
      <c r="S415" s="33">
        <f t="shared" si="102"/>
        <v>0</v>
      </c>
      <c r="T415" s="33">
        <f t="shared" si="102"/>
        <v>0</v>
      </c>
      <c r="U415" s="33">
        <f t="shared" si="102"/>
        <v>0</v>
      </c>
      <c r="V415" s="33">
        <f t="shared" si="102"/>
        <v>0</v>
      </c>
      <c r="W415" s="33">
        <f t="shared" si="102"/>
        <v>0</v>
      </c>
      <c r="X415" s="33">
        <f t="shared" si="102"/>
        <v>0</v>
      </c>
      <c r="Y415" s="33">
        <f t="shared" si="102"/>
        <v>0</v>
      </c>
      <c r="Z415" s="33">
        <f t="shared" si="102"/>
        <v>0</v>
      </c>
      <c r="AA415" s="33">
        <f t="shared" si="102"/>
        <v>0</v>
      </c>
      <c r="AB415" s="33">
        <f t="shared" si="102"/>
        <v>0</v>
      </c>
      <c r="AC415" s="33">
        <f t="shared" si="102"/>
        <v>0</v>
      </c>
      <c r="AD415" s="33">
        <f t="shared" si="102"/>
        <v>0</v>
      </c>
      <c r="AE415" s="33">
        <f t="shared" si="102"/>
        <v>0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0</v>
      </c>
      <c r="D417" s="33">
        <f t="shared" si="103"/>
        <v>0</v>
      </c>
      <c r="E417" s="33">
        <f t="shared" si="103"/>
        <v>0</v>
      </c>
      <c r="F417" s="33">
        <f t="shared" si="103"/>
        <v>0</v>
      </c>
      <c r="G417" s="33">
        <f t="shared" si="103"/>
        <v>0</v>
      </c>
      <c r="H417" s="33">
        <f t="shared" si="103"/>
        <v>0</v>
      </c>
      <c r="I417" s="33">
        <f t="shared" si="103"/>
        <v>0</v>
      </c>
      <c r="J417" s="33">
        <f t="shared" si="103"/>
        <v>0</v>
      </c>
      <c r="K417" s="33">
        <f t="shared" si="103"/>
        <v>0</v>
      </c>
      <c r="L417" s="33">
        <f t="shared" si="103"/>
        <v>0</v>
      </c>
      <c r="M417" s="33">
        <f t="shared" si="103"/>
        <v>0</v>
      </c>
      <c r="N417" s="33">
        <f t="shared" si="103"/>
        <v>0</v>
      </c>
      <c r="O417" s="33">
        <f t="shared" si="103"/>
        <v>0</v>
      </c>
      <c r="P417" s="33">
        <f t="shared" si="103"/>
        <v>0</v>
      </c>
      <c r="Q417" s="33">
        <f t="shared" si="103"/>
        <v>0</v>
      </c>
      <c r="R417" s="33">
        <f t="shared" si="103"/>
        <v>0</v>
      </c>
      <c r="S417" s="33">
        <f t="shared" si="103"/>
        <v>0</v>
      </c>
      <c r="T417" s="33">
        <f t="shared" si="103"/>
        <v>0</v>
      </c>
      <c r="U417" s="33">
        <f t="shared" si="103"/>
        <v>0</v>
      </c>
      <c r="V417" s="33">
        <f t="shared" si="103"/>
        <v>0</v>
      </c>
      <c r="W417" s="33">
        <f t="shared" si="103"/>
        <v>0</v>
      </c>
      <c r="X417" s="33">
        <f t="shared" si="103"/>
        <v>0</v>
      </c>
      <c r="Y417" s="33">
        <f t="shared" si="103"/>
        <v>0</v>
      </c>
      <c r="Z417" s="33">
        <f t="shared" si="103"/>
        <v>0</v>
      </c>
      <c r="AA417" s="33">
        <f t="shared" si="103"/>
        <v>0</v>
      </c>
      <c r="AB417" s="33">
        <f t="shared" si="103"/>
        <v>0</v>
      </c>
      <c r="AC417" s="33">
        <f t="shared" si="103"/>
        <v>0</v>
      </c>
      <c r="AD417" s="33">
        <f t="shared" si="103"/>
        <v>0</v>
      </c>
      <c r="AE417" s="33">
        <f t="shared" si="103"/>
        <v>0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</v>
      </c>
      <c r="D418" s="94">
        <f>+'CO2'!D418+'abs CO2'!D418+'CH4'!D418*PCG!$C$5+N2O!D418*PCG!$C$6+HFC!D418+PFC!D418+'SF6'!D418</f>
        <v>0</v>
      </c>
      <c r="E418" s="94">
        <f>+'CO2'!E418+'abs CO2'!E418+'CH4'!E418*PCG!$C$5+N2O!E418*PCG!$C$6+HFC!E418+PFC!E418+'SF6'!E418</f>
        <v>0</v>
      </c>
      <c r="F418" s="94">
        <f>+'CO2'!F418+'abs CO2'!F418+'CH4'!F418*PCG!$C$5+N2O!F418*PCG!$C$6+HFC!F418+PFC!F418+'SF6'!F418</f>
        <v>0</v>
      </c>
      <c r="G418" s="94">
        <f>+'CO2'!G418+'abs CO2'!G418+'CH4'!G418*PCG!$C$5+N2O!G418*PCG!$C$6+HFC!G418+PFC!G418+'SF6'!G418</f>
        <v>0</v>
      </c>
      <c r="H418" s="94">
        <f>+'CO2'!H418+'abs CO2'!H418+'CH4'!H418*PCG!$C$5+N2O!H418*PCG!$C$6+HFC!H418+PFC!H418+'SF6'!H418</f>
        <v>0</v>
      </c>
      <c r="I418" s="94">
        <f>+'CO2'!I418+'abs CO2'!I418+'CH4'!I418*PCG!$C$5+N2O!I418*PCG!$C$6+HFC!I418+PFC!I418+'SF6'!I418</f>
        <v>0</v>
      </c>
      <c r="J418" s="94">
        <f>+'CO2'!J418+'abs CO2'!J418+'CH4'!J418*PCG!$C$5+N2O!J418*PCG!$C$6+HFC!J418+PFC!J418+'SF6'!J418</f>
        <v>0</v>
      </c>
      <c r="K418" s="94">
        <f>+'CO2'!K418+'abs CO2'!K418+'CH4'!K418*PCG!$C$5+N2O!K418*PCG!$C$6+HFC!K418+PFC!K418+'SF6'!K418</f>
        <v>0</v>
      </c>
      <c r="L418" s="94">
        <f>+'CO2'!L418+'abs CO2'!L418+'CH4'!L418*PCG!$C$5+N2O!L418*PCG!$C$6+HFC!L418+PFC!L418+'SF6'!L418</f>
        <v>0</v>
      </c>
      <c r="M418" s="94">
        <f>+'CO2'!M418+'abs CO2'!M418+'CH4'!M418*PCG!$C$5+N2O!M418*PCG!$C$6+HFC!M418+PFC!M418+'SF6'!M418</f>
        <v>0</v>
      </c>
      <c r="N418" s="94">
        <f>+'CO2'!N418+'abs CO2'!N418+'CH4'!N418*PCG!$C$5+N2O!N418*PCG!$C$6+HFC!N418+PFC!N418+'SF6'!N418</f>
        <v>0</v>
      </c>
      <c r="O418" s="94">
        <f>+'CO2'!O418+'abs CO2'!O418+'CH4'!O418*PCG!$C$5+N2O!O418*PCG!$C$6+HFC!O418+PFC!O418+'SF6'!O418</f>
        <v>0</v>
      </c>
      <c r="P418" s="94">
        <f>+'CO2'!P418+'abs CO2'!P418+'CH4'!P418*PCG!$C$5+N2O!P418*PCG!$C$6+HFC!P418+PFC!P418+'SF6'!P418</f>
        <v>0</v>
      </c>
      <c r="Q418" s="94">
        <f>+'CO2'!Q418+'abs CO2'!Q418+'CH4'!Q418*PCG!$C$5+N2O!Q418*PCG!$C$6+HFC!Q418+PFC!Q418+'SF6'!Q418</f>
        <v>0</v>
      </c>
      <c r="R418" s="94">
        <f>+'CO2'!R418+'abs CO2'!R418+'CH4'!R418*PCG!$C$5+N2O!R418*PCG!$C$6+HFC!R418+PFC!R418+'SF6'!R418</f>
        <v>0</v>
      </c>
      <c r="S418" s="94">
        <f>+'CO2'!S418+'abs CO2'!S418+'CH4'!S418*PCG!$C$5+N2O!S418*PCG!$C$6+HFC!S418+PFC!S418+'SF6'!S418</f>
        <v>0</v>
      </c>
      <c r="T418" s="94">
        <f>+'CO2'!T418+'abs CO2'!T418+'CH4'!T418*PCG!$C$5+N2O!T418*PCG!$C$6+HFC!T418+PFC!T418+'SF6'!T418</f>
        <v>0</v>
      </c>
      <c r="U418" s="94">
        <f>+'CO2'!U418+'abs CO2'!U418+'CH4'!U418*PCG!$C$5+N2O!U418*PCG!$C$6+HFC!U418+PFC!U418+'SF6'!U418</f>
        <v>0</v>
      </c>
      <c r="V418" s="94">
        <f>+'CO2'!V418+'abs CO2'!V418+'CH4'!V418*PCG!$C$5+N2O!V418*PCG!$C$6+HFC!V418+PFC!V418+'SF6'!V418</f>
        <v>0</v>
      </c>
      <c r="W418" s="94">
        <f>+'CO2'!W418+'abs CO2'!W418+'CH4'!W418*PCG!$C$5+N2O!W418*PCG!$C$6+HFC!W418+PFC!W418+'SF6'!W418</f>
        <v>0</v>
      </c>
      <c r="X418" s="94">
        <f>+'CO2'!X418+'abs CO2'!X418+'CH4'!X418*PCG!$C$5+N2O!X418*PCG!$C$6+HFC!X418+PFC!X418+'SF6'!X418</f>
        <v>0</v>
      </c>
      <c r="Y418" s="94">
        <f>+'CO2'!Y418+'abs CO2'!Y418+'CH4'!Y418*PCG!$C$5+N2O!Y418*PCG!$C$6+HFC!Y418+PFC!Y418+'SF6'!Y418</f>
        <v>0</v>
      </c>
      <c r="Z418" s="94">
        <f>+'CO2'!Z418+'abs CO2'!Z418+'CH4'!Z418*PCG!$C$5+N2O!Z418*PCG!$C$6+HFC!Z418+PFC!Z418+'SF6'!Z418</f>
        <v>0</v>
      </c>
      <c r="AA418" s="94">
        <f>+'CO2'!AA418+'abs CO2'!AA418+'CH4'!AA418*PCG!$C$5+N2O!AA418*PCG!$C$6+HFC!AA418+PFC!AA418+'SF6'!AA418</f>
        <v>0</v>
      </c>
      <c r="AB418" s="94">
        <f>+'CO2'!AB418+'abs CO2'!AB418+'CH4'!AB418*PCG!$C$5+N2O!AB418*PCG!$C$6+HFC!AB418+PFC!AB418+'SF6'!AB418</f>
        <v>0</v>
      </c>
      <c r="AC418" s="94">
        <f>+'CO2'!AC418+'abs CO2'!AC418+'CH4'!AC418*PCG!$C$5+N2O!AC418*PCG!$C$6+HFC!AC418+PFC!AC418+'SF6'!AC418</f>
        <v>0</v>
      </c>
      <c r="AD418" s="94">
        <f>+'CO2'!AD418+'abs CO2'!AD418+'CH4'!AD418*PCG!$C$5+N2O!AD418*PCG!$C$6+HFC!AD418+PFC!AD418+'SF6'!AD418</f>
        <v>0</v>
      </c>
      <c r="AE418" s="94">
        <f>+'CO2'!AE418+'abs CO2'!AE418+'CH4'!AE418*PCG!$C$5+N2O!AE418*PCG!$C$6+HFC!AE418+PFC!AE418+'SF6'!AE418</f>
        <v>0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-75.003736236592161</v>
      </c>
      <c r="D423" s="94">
        <f>+'CO2'!D423+'abs CO2'!D423+'CH4'!D423*PCG!$C$5+N2O!D423*PCG!$C$6+HFC!D423+PFC!D423+'SF6'!D423</f>
        <v>-65.394118045221774</v>
      </c>
      <c r="E423" s="94">
        <f>+'CO2'!E423+'abs CO2'!E423+'CH4'!E423*PCG!$C$5+N2O!E423*PCG!$C$6+HFC!E423+PFC!E423+'SF6'!E423</f>
        <v>-52.804606703074903</v>
      </c>
      <c r="F423" s="94">
        <f>+'CO2'!F423+'abs CO2'!F423+'CH4'!F423*PCG!$C$5+N2O!F423*PCG!$C$6+HFC!F423+PFC!F423+'SF6'!F423</f>
        <v>-61.515417206480947</v>
      </c>
      <c r="G423" s="94">
        <f>+'CO2'!G423+'abs CO2'!G423+'CH4'!G423*PCG!$C$5+N2O!G423*PCG!$C$6+HFC!G423+PFC!G423+'SF6'!G423</f>
        <v>-62.978506648202973</v>
      </c>
      <c r="H423" s="94">
        <f>+'CO2'!H423+'abs CO2'!H423+'CH4'!H423*PCG!$C$5+N2O!H423*PCG!$C$6+HFC!H423+PFC!H423+'SF6'!H423</f>
        <v>-61.677624937201053</v>
      </c>
      <c r="I423" s="94">
        <f>+'CO2'!I423+'abs CO2'!I423+'CH4'!I423*PCG!$C$5+N2O!I423*PCG!$C$6+HFC!I423+PFC!I423+'SF6'!I423</f>
        <v>-58.493915902227322</v>
      </c>
      <c r="J423" s="94">
        <f>+'CO2'!J423+'abs CO2'!J423+'CH4'!J423*PCG!$C$5+N2O!J423*PCG!$C$6+HFC!J423+PFC!J423+'SF6'!J423</f>
        <v>-30.636791605449183</v>
      </c>
      <c r="K423" s="94">
        <f>+'CO2'!K423+'abs CO2'!K423+'CH4'!K423*PCG!$C$5+N2O!K423*PCG!$C$6+HFC!K423+PFC!K423+'SF6'!K423</f>
        <v>-16.400158704383589</v>
      </c>
      <c r="L423" s="94">
        <f>+'CO2'!L423+'abs CO2'!L423+'CH4'!L423*PCG!$C$5+N2O!L423*PCG!$C$6+HFC!L423+PFC!L423+'SF6'!L423</f>
        <v>-24.603618657100931</v>
      </c>
      <c r="M423" s="94">
        <f>+'CO2'!M423+'abs CO2'!M423+'CH4'!M423*PCG!$C$5+N2O!M423*PCG!$C$6+HFC!M423+PFC!M423+'SF6'!M423</f>
        <v>-34.519731203382506</v>
      </c>
      <c r="N423" s="94">
        <f>+'CO2'!N423+'abs CO2'!N423+'CH4'!N423*PCG!$C$5+N2O!N423*PCG!$C$6+HFC!N423+PFC!N423+'SF6'!N423</f>
        <v>-28.622174675935483</v>
      </c>
      <c r="O423" s="94">
        <f>+'CO2'!O423+'abs CO2'!O423+'CH4'!O423*PCG!$C$5+N2O!O423*PCG!$C$6+HFC!O423+PFC!O423+'SF6'!O423</f>
        <v>-23.176010610239409</v>
      </c>
      <c r="P423" s="94">
        <f>+'CO2'!P423+'abs CO2'!P423+'CH4'!P423*PCG!$C$5+N2O!P423*PCG!$C$6+HFC!P423+PFC!P423+'SF6'!P423</f>
        <v>-27.109361558279204</v>
      </c>
      <c r="Q423" s="94">
        <f>+'CO2'!Q423+'abs CO2'!Q423+'CH4'!Q423*PCG!$C$5+N2O!Q423*PCG!$C$6+HFC!Q423+PFC!Q423+'SF6'!Q423</f>
        <v>-27.915301252177752</v>
      </c>
      <c r="R423" s="94">
        <f>+'CO2'!R423+'abs CO2'!R423+'CH4'!R423*PCG!$C$5+N2O!R423*PCG!$C$6+HFC!R423+PFC!R423+'SF6'!R423</f>
        <v>-35.480188243778507</v>
      </c>
      <c r="S423" s="94">
        <f>+'CO2'!S423+'abs CO2'!S423+'CH4'!S423*PCG!$C$5+N2O!S423*PCG!$C$6+HFC!S423+PFC!S423+'SF6'!S423</f>
        <v>-22.365244391166559</v>
      </c>
      <c r="T423" s="94">
        <f>+'CO2'!T423+'abs CO2'!T423+'CH4'!T423*PCG!$C$5+N2O!T423*PCG!$C$6+HFC!T423+PFC!T423+'SF6'!T423</f>
        <v>-16.941578339391903</v>
      </c>
      <c r="U423" s="94">
        <f>+'CO2'!U423+'abs CO2'!U423+'CH4'!U423*PCG!$C$5+N2O!U423*PCG!$C$6+HFC!U423+PFC!U423+'SF6'!U423</f>
        <v>-18.288873170111497</v>
      </c>
      <c r="V423" s="94">
        <f>+'CO2'!V423+'abs CO2'!V423+'CH4'!V423*PCG!$C$5+N2O!V423*PCG!$C$6+HFC!V423+PFC!V423+'SF6'!V423</f>
        <v>-11.524513242166419</v>
      </c>
      <c r="W423" s="94">
        <f>+'CO2'!W423+'abs CO2'!W423+'CH4'!W423*PCG!$C$5+N2O!W423*PCG!$C$6+HFC!W423+PFC!W423+'SF6'!W423</f>
        <v>-19.560226903414019</v>
      </c>
      <c r="X423" s="94">
        <f>+'CO2'!X423+'abs CO2'!X423+'CH4'!X423*PCG!$C$5+N2O!X423*PCG!$C$6+HFC!X423+PFC!X423+'SF6'!X423</f>
        <v>-13.959367772008916</v>
      </c>
      <c r="Y423" s="94">
        <f>+'CO2'!Y423+'abs CO2'!Y423+'CH4'!Y423*PCG!$C$5+N2O!Y423*PCG!$C$6+HFC!Y423+PFC!Y423+'SF6'!Y423</f>
        <v>-11.950758157704747</v>
      </c>
      <c r="Z423" s="94">
        <f>+'CO2'!Z423+'abs CO2'!Z423+'CH4'!Z423*PCG!$C$5+N2O!Z423*PCG!$C$6+HFC!Z423+PFC!Z423+'SF6'!Z423</f>
        <v>-13.740469792936084</v>
      </c>
      <c r="AA423" s="94">
        <f>+'CO2'!AA423+'abs CO2'!AA423+'CH4'!AA423*PCG!$C$5+N2O!AA423*PCG!$C$6+HFC!AA423+PFC!AA423+'SF6'!AA423</f>
        <v>-14.017996391978652</v>
      </c>
      <c r="AB423" s="94">
        <f>+'CO2'!AB423+'abs CO2'!AB423+'CH4'!AB423*PCG!$C$5+N2O!AB423*PCG!$C$6+HFC!AB423+PFC!AB423+'SF6'!AB423</f>
        <v>-12.069962931715969</v>
      </c>
      <c r="AC423" s="94">
        <f>+'CO2'!AC423+'abs CO2'!AC423+'CH4'!AC423*PCG!$C$5+N2O!AC423*PCG!$C$6+HFC!AC423+PFC!AC423+'SF6'!AC423</f>
        <v>-11.859395944852551</v>
      </c>
      <c r="AD423" s="94">
        <f>+'CO2'!AD423+'abs CO2'!AD423+'CH4'!AD423*PCG!$C$5+N2O!AD423*PCG!$C$6+HFC!AD423+PFC!AD423+'SF6'!AD423</f>
        <v>-11.281379734332333</v>
      </c>
      <c r="AE423" s="94">
        <f>+'CO2'!AE423+'abs CO2'!AE423+'CH4'!AE423*PCG!$C$5+N2O!AE423*PCG!$C$6+HFC!AE423+PFC!AE423+'SF6'!AE423</f>
        <v>-12.466529224947957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24.013508613268577</v>
      </c>
      <c r="D425" s="32">
        <f t="shared" ref="D425:AE425" si="104">+D426+D430+D431+D434</f>
        <v>25.192793315629089</v>
      </c>
      <c r="E425" s="32">
        <f t="shared" si="104"/>
        <v>26.478568577567142</v>
      </c>
      <c r="F425" s="32">
        <f t="shared" si="104"/>
        <v>26.591542751260249</v>
      </c>
      <c r="G425" s="32">
        <f t="shared" si="104"/>
        <v>26.391622925284615</v>
      </c>
      <c r="H425" s="32">
        <f t="shared" si="104"/>
        <v>28.091791612110541</v>
      </c>
      <c r="I425" s="32">
        <f t="shared" si="104"/>
        <v>29.098020157032146</v>
      </c>
      <c r="J425" s="32">
        <f t="shared" si="104"/>
        <v>30.095665285369648</v>
      </c>
      <c r="K425" s="32">
        <f t="shared" si="104"/>
        <v>30.939130898914186</v>
      </c>
      <c r="L425" s="32">
        <f t="shared" si="104"/>
        <v>31.046730832911194</v>
      </c>
      <c r="M425" s="32">
        <f t="shared" si="104"/>
        <v>31.054205090251713</v>
      </c>
      <c r="N425" s="32">
        <f t="shared" si="104"/>
        <v>30.326002979772202</v>
      </c>
      <c r="O425" s="32">
        <f t="shared" si="104"/>
        <v>30.37227394761539</v>
      </c>
      <c r="P425" s="32">
        <f t="shared" si="104"/>
        <v>30.551011380653144</v>
      </c>
      <c r="Q425" s="32">
        <f t="shared" si="104"/>
        <v>36.543095079458141</v>
      </c>
      <c r="R425" s="32">
        <f t="shared" si="104"/>
        <v>35.649366932897408</v>
      </c>
      <c r="S425" s="32">
        <f t="shared" si="104"/>
        <v>38.151176912044789</v>
      </c>
      <c r="T425" s="32">
        <f t="shared" si="104"/>
        <v>38.567194424614421</v>
      </c>
      <c r="U425" s="32">
        <f t="shared" si="104"/>
        <v>35.261881016238732</v>
      </c>
      <c r="V425" s="32">
        <f t="shared" si="104"/>
        <v>33.311560459248398</v>
      </c>
      <c r="W425" s="32">
        <f t="shared" si="104"/>
        <v>34.947426040407294</v>
      </c>
      <c r="X425" s="32">
        <f t="shared" si="104"/>
        <v>35.952368888890412</v>
      </c>
      <c r="Y425" s="32">
        <f t="shared" si="104"/>
        <v>35.961919779295151</v>
      </c>
      <c r="Z425" s="32">
        <f t="shared" si="104"/>
        <v>36.864231997206076</v>
      </c>
      <c r="AA425" s="32">
        <f t="shared" si="104"/>
        <v>40.773936881959749</v>
      </c>
      <c r="AB425" s="32">
        <f t="shared" si="104"/>
        <v>43.382128996703997</v>
      </c>
      <c r="AC425" s="32">
        <f t="shared" si="104"/>
        <v>43.613296439529449</v>
      </c>
      <c r="AD425" s="32">
        <f t="shared" si="104"/>
        <v>43.915182415625395</v>
      </c>
      <c r="AE425" s="32">
        <f t="shared" si="104"/>
        <v>48.145238025130944</v>
      </c>
    </row>
    <row r="426" spans="1:31" x14ac:dyDescent="0.2">
      <c r="A426" s="80" t="s">
        <v>723</v>
      </c>
      <c r="B426" s="4" t="s">
        <v>724</v>
      </c>
      <c r="C426" s="33">
        <f>+C427+C428+C429</f>
        <v>16.827261186892166</v>
      </c>
      <c r="D426" s="33">
        <f t="shared" ref="D426:AE426" si="105">+D427+D428+D429</f>
        <v>17.324875634949745</v>
      </c>
      <c r="E426" s="33">
        <f t="shared" si="105"/>
        <v>17.953177788851626</v>
      </c>
      <c r="F426" s="33">
        <f t="shared" si="105"/>
        <v>18.485976668898587</v>
      </c>
      <c r="G426" s="33">
        <f t="shared" si="105"/>
        <v>19.0476425909374</v>
      </c>
      <c r="H426" s="33">
        <f t="shared" si="105"/>
        <v>19.632955272873296</v>
      </c>
      <c r="I426" s="33">
        <f t="shared" si="105"/>
        <v>20.303212495986024</v>
      </c>
      <c r="J426" s="33">
        <f t="shared" si="105"/>
        <v>21.006805327019045</v>
      </c>
      <c r="K426" s="33">
        <f t="shared" si="105"/>
        <v>21.760489298075548</v>
      </c>
      <c r="L426" s="33">
        <f t="shared" si="105"/>
        <v>22.506410819943461</v>
      </c>
      <c r="M426" s="33">
        <f t="shared" si="105"/>
        <v>23.162354309784224</v>
      </c>
      <c r="N426" s="33">
        <f t="shared" si="105"/>
        <v>23.918711220108129</v>
      </c>
      <c r="O426" s="33">
        <f t="shared" si="105"/>
        <v>24.615131369359027</v>
      </c>
      <c r="P426" s="33">
        <f t="shared" si="105"/>
        <v>25.220204139130473</v>
      </c>
      <c r="Q426" s="33">
        <f t="shared" si="105"/>
        <v>25.873305327046605</v>
      </c>
      <c r="R426" s="33">
        <f t="shared" si="105"/>
        <v>26.498822595894435</v>
      </c>
      <c r="S426" s="33">
        <f t="shared" si="105"/>
        <v>26.149866575910966</v>
      </c>
      <c r="T426" s="33">
        <f t="shared" si="105"/>
        <v>25.959790939206066</v>
      </c>
      <c r="U426" s="33">
        <f t="shared" si="105"/>
        <v>25.942392929938666</v>
      </c>
      <c r="V426" s="33">
        <f t="shared" si="105"/>
        <v>25.786968954043189</v>
      </c>
      <c r="W426" s="33">
        <f t="shared" si="105"/>
        <v>26.23048599679791</v>
      </c>
      <c r="X426" s="33">
        <f t="shared" si="105"/>
        <v>26.991822462514317</v>
      </c>
      <c r="Y426" s="33">
        <f t="shared" si="105"/>
        <v>28.124040503480742</v>
      </c>
      <c r="Z426" s="33">
        <f t="shared" si="105"/>
        <v>28.633543437197702</v>
      </c>
      <c r="AA426" s="33">
        <f t="shared" si="105"/>
        <v>30.012085984008614</v>
      </c>
      <c r="AB426" s="33">
        <f t="shared" si="105"/>
        <v>33.031652215324584</v>
      </c>
      <c r="AC426" s="33">
        <f t="shared" si="105"/>
        <v>32.740138554876943</v>
      </c>
      <c r="AD426" s="33">
        <f t="shared" si="105"/>
        <v>33.376149117172176</v>
      </c>
      <c r="AE426" s="33">
        <f t="shared" si="105"/>
        <v>36.539484980770744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1.4965275433781629</v>
      </c>
      <c r="F427" s="94">
        <f>+'CO2'!F427+'abs CO2'!F427+'CH4'!F427*PCG!$C$5+N2O!F427*PCG!$C$6+HFC!F427+PFC!F427+'SF6'!F427</f>
        <v>2.7930403873014136</v>
      </c>
      <c r="G427" s="94">
        <f>+'CO2'!G427+'abs CO2'!G427+'CH4'!G427*PCG!$C$5+N2O!G427*PCG!$C$6+HFC!G427+PFC!G427+'SF6'!G427</f>
        <v>3.9129050719865277</v>
      </c>
      <c r="H427" s="94">
        <f>+'CO2'!H427+'abs CO2'!H427+'CH4'!H427*PCG!$C$5+N2O!H427*PCG!$C$6+HFC!H427+PFC!H427+'SF6'!H427</f>
        <v>4.8943918642972815</v>
      </c>
      <c r="I427" s="94">
        <f>+'CO2'!I427+'abs CO2'!I427+'CH4'!I427*PCG!$C$5+N2O!I427*PCG!$C$6+HFC!I427+PFC!I427+'SF6'!I427</f>
        <v>5.8690353560972497</v>
      </c>
      <c r="J427" s="94">
        <f>+'CO2'!J427+'abs CO2'!J427+'CH4'!J427*PCG!$C$5+N2O!J427*PCG!$C$6+HFC!J427+PFC!J427+'SF6'!J427</f>
        <v>7.3355790740503828</v>
      </c>
      <c r="K427" s="94">
        <f>+'CO2'!K427+'abs CO2'!K427+'CH4'!K427*PCG!$C$5+N2O!K427*PCG!$C$6+HFC!K427+PFC!K427+'SF6'!K427</f>
        <v>8.761122760443337</v>
      </c>
      <c r="L427" s="94">
        <f>+'CO2'!L427+'abs CO2'!L427+'CH4'!L427*PCG!$C$5+N2O!L427*PCG!$C$6+HFC!L427+PFC!L427+'SF6'!L427</f>
        <v>10.146524921913846</v>
      </c>
      <c r="M427" s="94">
        <f>+'CO2'!M427+'abs CO2'!M427+'CH4'!M427*PCG!$C$5+N2O!M427*PCG!$C$6+HFC!M427+PFC!M427+'SF6'!M427</f>
        <v>11.719188111688721</v>
      </c>
      <c r="N427" s="94">
        <f>+'CO2'!N427+'abs CO2'!N427+'CH4'!N427*PCG!$C$5+N2O!N427*PCG!$C$6+HFC!N427+PFC!N427+'SF6'!N427</f>
        <v>13.199856633927546</v>
      </c>
      <c r="O427" s="94">
        <f>+'CO2'!O427+'abs CO2'!O427+'CH4'!O427*PCG!$C$5+N2O!O427*PCG!$C$6+HFC!O427+PFC!O427+'SF6'!O427</f>
        <v>14.534038514634162</v>
      </c>
      <c r="P427" s="94">
        <f>+'CO2'!P427+'abs CO2'!P427+'CH4'!P427*PCG!$C$5+N2O!P427*PCG!$C$6+HFC!P427+PFC!P427+'SF6'!P427</f>
        <v>15.674014517336341</v>
      </c>
      <c r="Q427" s="94">
        <f>+'CO2'!Q427+'abs CO2'!Q427+'CH4'!Q427*PCG!$C$5+N2O!Q427*PCG!$C$6+HFC!Q427+PFC!Q427+'SF6'!Q427</f>
        <v>16.866847452773694</v>
      </c>
      <c r="R427" s="94">
        <f>+'CO2'!R427+'abs CO2'!R427+'CH4'!R427*PCG!$C$5+N2O!R427*PCG!$C$6+HFC!R427+PFC!R427+'SF6'!R427</f>
        <v>18.092544149510097</v>
      </c>
      <c r="S427" s="94">
        <f>+'CO2'!S427+'abs CO2'!S427+'CH4'!S427*PCG!$C$5+N2O!S427*PCG!$C$6+HFC!S427+PFC!S427+'SF6'!S427</f>
        <v>18.526179944556617</v>
      </c>
      <c r="T427" s="94">
        <f>+'CO2'!T427+'abs CO2'!T427+'CH4'!T427*PCG!$C$5+N2O!T427*PCG!$C$6+HFC!T427+PFC!T427+'SF6'!T427</f>
        <v>18.584601548452373</v>
      </c>
      <c r="U427" s="94">
        <f>+'CO2'!U427+'abs CO2'!U427+'CH4'!U427*PCG!$C$5+N2O!U427*PCG!$C$6+HFC!U427+PFC!U427+'SF6'!U427</f>
        <v>18.887019699309977</v>
      </c>
      <c r="V427" s="94">
        <f>+'CO2'!V427+'abs CO2'!V427+'CH4'!V427*PCG!$C$5+N2O!V427*PCG!$C$6+HFC!V427+PFC!V427+'SF6'!V427</f>
        <v>18.787652721004299</v>
      </c>
      <c r="W427" s="94">
        <f>+'CO2'!W427+'abs CO2'!W427+'CH4'!W427*PCG!$C$5+N2O!W427*PCG!$C$6+HFC!W427+PFC!W427+'SF6'!W427</f>
        <v>19.622279049689752</v>
      </c>
      <c r="X427" s="94">
        <f>+'CO2'!X427+'abs CO2'!X427+'CH4'!X427*PCG!$C$5+N2O!X427*PCG!$C$6+HFC!X427+PFC!X427+'SF6'!X427</f>
        <v>20.596249691617881</v>
      </c>
      <c r="Y427" s="94">
        <f>+'CO2'!Y427+'abs CO2'!Y427+'CH4'!Y427*PCG!$C$5+N2O!Y427*PCG!$C$6+HFC!Y427+PFC!Y427+'SF6'!Y427</f>
        <v>21.627994361461955</v>
      </c>
      <c r="Z427" s="94">
        <f>+'CO2'!Z427+'abs CO2'!Z427+'CH4'!Z427*PCG!$C$5+N2O!Z427*PCG!$C$6+HFC!Z427+PFC!Z427+'SF6'!Z427</f>
        <v>22.541252695462003</v>
      </c>
      <c r="AA427" s="94">
        <f>+'CO2'!AA427+'abs CO2'!AA427+'CH4'!AA427*PCG!$C$5+N2O!AA427*PCG!$C$6+HFC!AA427+PFC!AA427+'SF6'!AA427</f>
        <v>23.731892146410381</v>
      </c>
      <c r="AB427" s="94">
        <f>+'CO2'!AB427+'abs CO2'!AB427+'CH4'!AB427*PCG!$C$5+N2O!AB427*PCG!$C$6+HFC!AB427+PFC!AB427+'SF6'!AB427</f>
        <v>26.623402284650517</v>
      </c>
      <c r="AC427" s="94">
        <f>+'CO2'!AC427+'abs CO2'!AC427+'CH4'!AC427*PCG!$C$5+N2O!AC427*PCG!$C$6+HFC!AC427+PFC!AC427+'SF6'!AC427</f>
        <v>26.250975488156808</v>
      </c>
      <c r="AD427" s="94">
        <f>+'CO2'!AD427+'abs CO2'!AD427+'CH4'!AD427*PCG!$C$5+N2O!AD427*PCG!$C$6+HFC!AD427+PFC!AD427+'SF6'!AD427</f>
        <v>26.992937724269243</v>
      </c>
      <c r="AE427" s="94">
        <f>+'CO2'!AE427+'abs CO2'!AE427+'CH4'!AE427*PCG!$C$5+N2O!AE427*PCG!$C$6+HFC!AE427+PFC!AE427+'SF6'!AE427</f>
        <v>30.485898660943594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3.2249883820859444</v>
      </c>
      <c r="D428" s="94">
        <f>+'CO2'!D428+'abs CO2'!D428+'CH4'!D428*PCG!$C$5+N2O!D428*PCG!$C$6+HFC!D428+PFC!D428+'SF6'!D428</f>
        <v>3.3192166655097757</v>
      </c>
      <c r="E428" s="94">
        <f>+'CO2'!E428+'abs CO2'!E428+'CH4'!E428*PCG!$C$5+N2O!E428*PCG!$C$6+HFC!E428+PFC!E428+'SF6'!E428</f>
        <v>3.289971073981715</v>
      </c>
      <c r="F428" s="94">
        <f>+'CO2'!F428+'abs CO2'!F428+'CH4'!F428*PCG!$C$5+N2O!F428*PCG!$C$6+HFC!F428+PFC!F428+'SF6'!F428</f>
        <v>3.2016092974303803</v>
      </c>
      <c r="G428" s="94">
        <f>+'CO2'!G428+'abs CO2'!G428+'CH4'!G428*PCG!$C$5+N2O!G428*PCG!$C$6+HFC!G428+PFC!G428+'SF6'!G428</f>
        <v>3.1214142260631799</v>
      </c>
      <c r="H428" s="94">
        <f>+'CO2'!H428+'abs CO2'!H428+'CH4'!H428*PCG!$C$5+N2O!H428*PCG!$C$6+HFC!H428+PFC!H428+'SF6'!H428</f>
        <v>3.0385971851804774</v>
      </c>
      <c r="I428" s="94">
        <f>+'CO2'!I428+'abs CO2'!I428+'CH4'!I428*PCG!$C$5+N2O!I428*PCG!$C$6+HFC!I428+PFC!I428+'SF6'!I428</f>
        <v>2.9709538968836418</v>
      </c>
      <c r="J428" s="94">
        <f>+'CO2'!J428+'abs CO2'!J428+'CH4'!J428*PCG!$C$5+N2O!J428*PCG!$C$6+HFC!J428+PFC!J428+'SF6'!J428</f>
        <v>2.841221056228183</v>
      </c>
      <c r="K428" s="94">
        <f>+'CO2'!K428+'abs CO2'!K428+'CH4'!K428*PCG!$C$5+N2O!K428*PCG!$C$6+HFC!K428+PFC!K428+'SF6'!K428</f>
        <v>2.7303569263988878</v>
      </c>
      <c r="L428" s="94">
        <f>+'CO2'!L428+'abs CO2'!L428+'CH4'!L428*PCG!$C$5+N2O!L428*PCG!$C$6+HFC!L428+PFC!L428+'SF6'!L428</f>
        <v>2.6501386228121095</v>
      </c>
      <c r="M428" s="94">
        <f>+'CO2'!M428+'abs CO2'!M428+'CH4'!M428*PCG!$C$5+N2O!M428*PCG!$C$6+HFC!M428+PFC!M428+'SF6'!M428</f>
        <v>2.4329960499976884</v>
      </c>
      <c r="N428" s="94">
        <f>+'CO2'!N428+'abs CO2'!N428+'CH4'!N428*PCG!$C$5+N2O!N428*PCG!$C$6+HFC!N428+PFC!N428+'SF6'!N428</f>
        <v>2.3301016488907305</v>
      </c>
      <c r="O428" s="94">
        <f>+'CO2'!O428+'abs CO2'!O428+'CH4'!O428*PCG!$C$5+N2O!O428*PCG!$C$6+HFC!O428+PFC!O428+'SF6'!O428</f>
        <v>2.1603547351742596</v>
      </c>
      <c r="P428" s="94">
        <f>+'CO2'!P428+'abs CO2'!P428+'CH4'!P428*PCG!$C$5+N2O!P428*PCG!$C$6+HFC!P428+PFC!P428+'SF6'!P428</f>
        <v>2.0273296559843454</v>
      </c>
      <c r="Q428" s="94">
        <f>+'CO2'!Q428+'abs CO2'!Q428+'CH4'!Q428*PCG!$C$5+N2O!Q428*PCG!$C$6+HFC!Q428+PFC!Q428+'SF6'!Q428</f>
        <v>1.9063543239265588</v>
      </c>
      <c r="R428" s="94">
        <f>+'CO2'!R428+'abs CO2'!R428+'CH4'!R428*PCG!$C$5+N2O!R428*PCG!$C$6+HFC!R428+PFC!R428+'SF6'!R428</f>
        <v>1.7579875170211816</v>
      </c>
      <c r="S428" s="94">
        <f>+'CO2'!S428+'abs CO2'!S428+'CH4'!S428*PCG!$C$5+N2O!S428*PCG!$C$6+HFC!S428+PFC!S428+'SF6'!S428</f>
        <v>1.5850869346898333</v>
      </c>
      <c r="T428" s="94">
        <f>+'CO2'!T428+'abs CO2'!T428+'CH4'!T428*PCG!$C$5+N2O!T428*PCG!$C$6+HFC!T428+PFC!T428+'SF6'!T428</f>
        <v>1.5883899182970924</v>
      </c>
      <c r="U428" s="94">
        <f>+'CO2'!U428+'abs CO2'!U428+'CH4'!U428*PCG!$C$5+N2O!U428*PCG!$C$6+HFC!U428+PFC!U428+'SF6'!U428</f>
        <v>1.6170350152324025</v>
      </c>
      <c r="V428" s="94">
        <f>+'CO2'!V428+'abs CO2'!V428+'CH4'!V428*PCG!$C$5+N2O!V428*PCG!$C$6+HFC!V428+PFC!V428+'SF6'!V428</f>
        <v>1.5116230365990917</v>
      </c>
      <c r="W428" s="94">
        <f>+'CO2'!W428+'abs CO2'!W428+'CH4'!W428*PCG!$C$5+N2O!W428*PCG!$C$6+HFC!W428+PFC!W428+'SF6'!W428</f>
        <v>1.3154998077909965</v>
      </c>
      <c r="X428" s="94">
        <f>+'CO2'!X428+'abs CO2'!X428+'CH4'!X428*PCG!$C$5+N2O!X428*PCG!$C$6+HFC!X428+PFC!X428+'SF6'!X428</f>
        <v>1.2354864731528568</v>
      </c>
      <c r="Y428" s="94">
        <f>+'CO2'!Y428+'abs CO2'!Y428+'CH4'!Y428*PCG!$C$5+N2O!Y428*PCG!$C$6+HFC!Y428+PFC!Y428+'SF6'!Y428</f>
        <v>1.2069985407035115</v>
      </c>
      <c r="Z428" s="94">
        <f>+'CO2'!Z428+'abs CO2'!Z428+'CH4'!Z428*PCG!$C$5+N2O!Z428*PCG!$C$6+HFC!Z428+PFC!Z428+'SF6'!Z428</f>
        <v>1.1307626596141165</v>
      </c>
      <c r="AA428" s="94">
        <f>+'CO2'!AA428+'abs CO2'!AA428+'CH4'!AA428*PCG!$C$5+N2O!AA428*PCG!$C$6+HFC!AA428+PFC!AA428+'SF6'!AA428</f>
        <v>1.1273878548267777</v>
      </c>
      <c r="AB428" s="94">
        <f>+'CO2'!AB428+'abs CO2'!AB428+'CH4'!AB428*PCG!$C$5+N2O!AB428*PCG!$C$6+HFC!AB428+PFC!AB428+'SF6'!AB428</f>
        <v>0.92626836259350065</v>
      </c>
      <c r="AC428" s="94">
        <f>+'CO2'!AC428+'abs CO2'!AC428+'CH4'!AC428*PCG!$C$5+N2O!AC428*PCG!$C$6+HFC!AC428+PFC!AC428+'SF6'!AC428</f>
        <v>0.87961662688541686</v>
      </c>
      <c r="AD428" s="94">
        <f>+'CO2'!AD428+'abs CO2'!AD428+'CH4'!AD428*PCG!$C$5+N2O!AD428*PCG!$C$6+HFC!AD428+PFC!AD428+'SF6'!AD428</f>
        <v>0.8168537818656908</v>
      </c>
      <c r="AE428" s="94">
        <f>+'CO2'!AE428+'abs CO2'!AE428+'CH4'!AE428*PCG!$C$5+N2O!AE428*PCG!$C$6+HFC!AE428+PFC!AE428+'SF6'!AE428</f>
        <v>1.0005622430015539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13.602272804806221</v>
      </c>
      <c r="D429" s="94">
        <f>+'CO2'!D429+'abs CO2'!D429+'CH4'!D429*PCG!$C$5+N2O!D429*PCG!$C$6+HFC!D429+PFC!D429+'SF6'!D429</f>
        <v>14.00565896943997</v>
      </c>
      <c r="E429" s="94">
        <f>+'CO2'!E429+'abs CO2'!E429+'CH4'!E429*PCG!$C$5+N2O!E429*PCG!$C$6+HFC!E429+PFC!E429+'SF6'!E429</f>
        <v>13.166679171491749</v>
      </c>
      <c r="F429" s="94">
        <f>+'CO2'!F429+'abs CO2'!F429+'CH4'!F429*PCG!$C$5+N2O!F429*PCG!$C$6+HFC!F429+PFC!F429+'SF6'!F429</f>
        <v>12.491326984166792</v>
      </c>
      <c r="G429" s="94">
        <f>+'CO2'!G429+'abs CO2'!G429+'CH4'!G429*PCG!$C$5+N2O!G429*PCG!$C$6+HFC!G429+PFC!G429+'SF6'!G429</f>
        <v>12.013323292887691</v>
      </c>
      <c r="H429" s="94">
        <f>+'CO2'!H429+'abs CO2'!H429+'CH4'!H429*PCG!$C$5+N2O!H429*PCG!$C$6+HFC!H429+PFC!H429+'SF6'!H429</f>
        <v>11.699966223395537</v>
      </c>
      <c r="I429" s="94">
        <f>+'CO2'!I429+'abs CO2'!I429+'CH4'!I429*PCG!$C$5+N2O!I429*PCG!$C$6+HFC!I429+PFC!I429+'SF6'!I429</f>
        <v>11.463223243005134</v>
      </c>
      <c r="J429" s="94">
        <f>+'CO2'!J429+'abs CO2'!J429+'CH4'!J429*PCG!$C$5+N2O!J429*PCG!$C$6+HFC!J429+PFC!J429+'SF6'!J429</f>
        <v>10.83000519674048</v>
      </c>
      <c r="K429" s="94">
        <f>+'CO2'!K429+'abs CO2'!K429+'CH4'!K429*PCG!$C$5+N2O!K429*PCG!$C$6+HFC!K429+PFC!K429+'SF6'!K429</f>
        <v>10.269009611233322</v>
      </c>
      <c r="L429" s="94">
        <f>+'CO2'!L429+'abs CO2'!L429+'CH4'!L429*PCG!$C$5+N2O!L429*PCG!$C$6+HFC!L429+PFC!L429+'SF6'!L429</f>
        <v>9.7097472752175076</v>
      </c>
      <c r="M429" s="94">
        <f>+'CO2'!M429+'abs CO2'!M429+'CH4'!M429*PCG!$C$5+N2O!M429*PCG!$C$6+HFC!M429+PFC!M429+'SF6'!M429</f>
        <v>9.0101701480978136</v>
      </c>
      <c r="N429" s="94">
        <f>+'CO2'!N429+'abs CO2'!N429+'CH4'!N429*PCG!$C$5+N2O!N429*PCG!$C$6+HFC!N429+PFC!N429+'SF6'!N429</f>
        <v>8.3887529372898513</v>
      </c>
      <c r="O429" s="94">
        <f>+'CO2'!O429+'abs CO2'!O429+'CH4'!O429*PCG!$C$5+N2O!O429*PCG!$C$6+HFC!O429+PFC!O429+'SF6'!O429</f>
        <v>7.9207381195506077</v>
      </c>
      <c r="P429" s="94">
        <f>+'CO2'!P429+'abs CO2'!P429+'CH4'!P429*PCG!$C$5+N2O!P429*PCG!$C$6+HFC!P429+PFC!P429+'SF6'!P429</f>
        <v>7.5188599658097903</v>
      </c>
      <c r="Q429" s="94">
        <f>+'CO2'!Q429+'abs CO2'!Q429+'CH4'!Q429*PCG!$C$5+N2O!Q429*PCG!$C$6+HFC!Q429+PFC!Q429+'SF6'!Q429</f>
        <v>7.1001035503463497</v>
      </c>
      <c r="R429" s="94">
        <f>+'CO2'!R429+'abs CO2'!R429+'CH4'!R429*PCG!$C$5+N2O!R429*PCG!$C$6+HFC!R429+PFC!R429+'SF6'!R429</f>
        <v>6.6482909293631556</v>
      </c>
      <c r="S429" s="94">
        <f>+'CO2'!S429+'abs CO2'!S429+'CH4'!S429*PCG!$C$5+N2O!S429*PCG!$C$6+HFC!S429+PFC!S429+'SF6'!S429</f>
        <v>6.0385996966645159</v>
      </c>
      <c r="T429" s="94">
        <f>+'CO2'!T429+'abs CO2'!T429+'CH4'!T429*PCG!$C$5+N2O!T429*PCG!$C$6+HFC!T429+PFC!T429+'SF6'!T429</f>
        <v>5.7867994724565994</v>
      </c>
      <c r="U429" s="94">
        <f>+'CO2'!U429+'abs CO2'!U429+'CH4'!U429*PCG!$C$5+N2O!U429*PCG!$C$6+HFC!U429+PFC!U429+'SF6'!U429</f>
        <v>5.4383382153962847</v>
      </c>
      <c r="V429" s="94">
        <f>+'CO2'!V429+'abs CO2'!V429+'CH4'!V429*PCG!$C$5+N2O!V429*PCG!$C$6+HFC!V429+PFC!V429+'SF6'!V429</f>
        <v>5.4876931964397997</v>
      </c>
      <c r="W429" s="94">
        <f>+'CO2'!W429+'abs CO2'!W429+'CH4'!W429*PCG!$C$5+N2O!W429*PCG!$C$6+HFC!W429+PFC!W429+'SF6'!W429</f>
        <v>5.2927071393171623</v>
      </c>
      <c r="X429" s="94">
        <f>+'CO2'!X429+'abs CO2'!X429+'CH4'!X429*PCG!$C$5+N2O!X429*PCG!$C$6+HFC!X429+PFC!X429+'SF6'!X429</f>
        <v>5.160086297743578</v>
      </c>
      <c r="Y429" s="94">
        <f>+'CO2'!Y429+'abs CO2'!Y429+'CH4'!Y429*PCG!$C$5+N2O!Y429*PCG!$C$6+HFC!Y429+PFC!Y429+'SF6'!Y429</f>
        <v>5.2890476013152758</v>
      </c>
      <c r="Z429" s="94">
        <f>+'CO2'!Z429+'abs CO2'!Z429+'CH4'!Z429*PCG!$C$5+N2O!Z429*PCG!$C$6+HFC!Z429+PFC!Z429+'SF6'!Z429</f>
        <v>4.9615280821215819</v>
      </c>
      <c r="AA429" s="94">
        <f>+'CO2'!AA429+'abs CO2'!AA429+'CH4'!AA429*PCG!$C$5+N2O!AA429*PCG!$C$6+HFC!AA429+PFC!AA429+'SF6'!AA429</f>
        <v>5.1528059827714561</v>
      </c>
      <c r="AB429" s="94">
        <f>+'CO2'!AB429+'abs CO2'!AB429+'CH4'!AB429*PCG!$C$5+N2O!AB429*PCG!$C$6+HFC!AB429+PFC!AB429+'SF6'!AB429</f>
        <v>5.4819815680805695</v>
      </c>
      <c r="AC429" s="94">
        <f>+'CO2'!AC429+'abs CO2'!AC429+'CH4'!AC429*PCG!$C$5+N2O!AC429*PCG!$C$6+HFC!AC429+PFC!AC429+'SF6'!AC429</f>
        <v>5.6095464398347161</v>
      </c>
      <c r="AD429" s="94">
        <f>+'CO2'!AD429+'abs CO2'!AD429+'CH4'!AD429*PCG!$C$5+N2O!AD429*PCG!$C$6+HFC!AD429+PFC!AD429+'SF6'!AD429</f>
        <v>5.5663576110372439</v>
      </c>
      <c r="AE429" s="94">
        <f>+'CO2'!AE429+'abs CO2'!AE429+'CH4'!AE429*PCG!$C$5+N2O!AE429*PCG!$C$6+HFC!AE429+PFC!AE429+'SF6'!AE429</f>
        <v>5.0530240768255981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0.8005452974020314</v>
      </c>
      <c r="D431" s="33">
        <f t="shared" ref="D431:AE431" si="106">+D432+D433</f>
        <v>0.8081577668503841</v>
      </c>
      <c r="E431" s="33">
        <f t="shared" si="106"/>
        <v>0.77587211499720332</v>
      </c>
      <c r="F431" s="33">
        <f t="shared" si="106"/>
        <v>0.78306653426391137</v>
      </c>
      <c r="G431" s="33">
        <f t="shared" si="106"/>
        <v>0.78448185479717247</v>
      </c>
      <c r="H431" s="33">
        <f t="shared" si="106"/>
        <v>0.79774926210358843</v>
      </c>
      <c r="I431" s="33">
        <f t="shared" si="106"/>
        <v>0.79828910815196119</v>
      </c>
      <c r="J431" s="33">
        <f t="shared" si="106"/>
        <v>0.80008343896251033</v>
      </c>
      <c r="K431" s="33">
        <f t="shared" si="106"/>
        <v>0.79079468545670051</v>
      </c>
      <c r="L431" s="33">
        <f t="shared" si="106"/>
        <v>0.76519351548140691</v>
      </c>
      <c r="M431" s="33">
        <f t="shared" si="106"/>
        <v>0.75802326534104147</v>
      </c>
      <c r="N431" s="33">
        <f t="shared" si="106"/>
        <v>0.75028507744149708</v>
      </c>
      <c r="O431" s="33">
        <f t="shared" si="106"/>
        <v>0.73628253249847508</v>
      </c>
      <c r="P431" s="33">
        <f t="shared" si="106"/>
        <v>0.73939378092477648</v>
      </c>
      <c r="Q431" s="33">
        <f t="shared" si="106"/>
        <v>0.74981028986692178</v>
      </c>
      <c r="R431" s="33">
        <f t="shared" si="106"/>
        <v>0.56449894187647709</v>
      </c>
      <c r="S431" s="33">
        <f t="shared" si="106"/>
        <v>0.58460286086995716</v>
      </c>
      <c r="T431" s="33">
        <f t="shared" si="106"/>
        <v>0.6143482407937515</v>
      </c>
      <c r="U431" s="33">
        <f t="shared" si="106"/>
        <v>0.59976212850468413</v>
      </c>
      <c r="V431" s="33">
        <f t="shared" si="106"/>
        <v>0.73935185931945246</v>
      </c>
      <c r="W431" s="33">
        <f t="shared" si="106"/>
        <v>0.82190446492857516</v>
      </c>
      <c r="X431" s="33">
        <f t="shared" si="106"/>
        <v>0.93224748349249664</v>
      </c>
      <c r="Y431" s="33">
        <f t="shared" si="106"/>
        <v>0.82866653501731635</v>
      </c>
      <c r="Z431" s="33">
        <f t="shared" si="106"/>
        <v>1.0104724182195948</v>
      </c>
      <c r="AA431" s="33">
        <f t="shared" si="106"/>
        <v>1.3800940887109157</v>
      </c>
      <c r="AB431" s="33">
        <f t="shared" si="106"/>
        <v>0.64615932735029058</v>
      </c>
      <c r="AC431" s="33">
        <f t="shared" si="106"/>
        <v>0.77848919513939652</v>
      </c>
      <c r="AD431" s="33">
        <f t="shared" si="106"/>
        <v>1.4422189223014221</v>
      </c>
      <c r="AE431" s="33">
        <f t="shared" si="106"/>
        <v>0.91724425315345859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1.0831275000000001E-5</v>
      </c>
      <c r="P432" s="94">
        <f>+'CO2'!P432+'abs CO2'!P432+'CH4'!P432*PCG!$C$5+N2O!P432*PCG!$C$6+HFC!P432+PFC!P432+'SF6'!P432</f>
        <v>1.9282050000000003E-5</v>
      </c>
      <c r="Q432" s="94">
        <f>+'CO2'!Q432+'abs CO2'!Q432+'CH4'!Q432*PCG!$C$5+N2O!Q432*PCG!$C$6+HFC!Q432+PFC!Q432+'SF6'!Q432</f>
        <v>4.3206075000000005E-5</v>
      </c>
      <c r="R432" s="94">
        <f>+'CO2'!R432+'abs CO2'!R432+'CH4'!R432*PCG!$C$5+N2O!R432*PCG!$C$6+HFC!R432+PFC!R432+'SF6'!R432</f>
        <v>5.3442224999999996E-5</v>
      </c>
      <c r="S432" s="94">
        <f>+'CO2'!S432+'abs CO2'!S432+'CH4'!S432*PCG!$C$5+N2O!S432*PCG!$C$6+HFC!S432+PFC!S432+'SF6'!S432</f>
        <v>6.4868624999999999E-5</v>
      </c>
      <c r="T432" s="94">
        <f>+'CO2'!T432+'abs CO2'!T432+'CH4'!T432*PCG!$C$5+N2O!T432*PCG!$C$6+HFC!T432+PFC!T432+'SF6'!T432</f>
        <v>5.0109525E-5</v>
      </c>
      <c r="U432" s="94">
        <f>+'CO2'!U432+'abs CO2'!U432+'CH4'!U432*PCG!$C$5+N2O!U432*PCG!$C$6+HFC!U432+PFC!U432+'SF6'!U432</f>
        <v>1.1616839999999999E-4</v>
      </c>
      <c r="V432" s="94">
        <f>+'CO2'!V432+'abs CO2'!V432+'CH4'!V432*PCG!$C$5+N2O!V432*PCG!$C$6+HFC!V432+PFC!V432+'SF6'!V432</f>
        <v>9.6291224999999985E-5</v>
      </c>
      <c r="W432" s="94">
        <f>+'CO2'!W432+'abs CO2'!W432+'CH4'!W432*PCG!$C$5+N2O!W432*PCG!$C$6+HFC!W432+PFC!W432+'SF6'!W432</f>
        <v>1.3235580000000002E-4</v>
      </c>
      <c r="X432" s="94">
        <f>+'CO2'!X432+'abs CO2'!X432+'CH4'!X432*PCG!$C$5+N2O!X432*PCG!$C$6+HFC!X432+PFC!X432+'SF6'!X432</f>
        <v>1.7615699999999995E-4</v>
      </c>
      <c r="Y432" s="94">
        <f>+'CO2'!Y432+'abs CO2'!Y432+'CH4'!Y432*PCG!$C$5+N2O!Y432*PCG!$C$6+HFC!Y432+PFC!Y432+'SF6'!Y432</f>
        <v>1.70800875E-4</v>
      </c>
      <c r="Z432" s="94">
        <f>+'CO2'!Z432+'abs CO2'!Z432+'CH4'!Z432*PCG!$C$5+N2O!Z432*PCG!$C$6+HFC!Z432+PFC!Z432+'SF6'!Z432</f>
        <v>1.6770622500000005E-4</v>
      </c>
      <c r="AA432" s="94">
        <f>+'CO2'!AA432+'abs CO2'!AA432+'CH4'!AA432*PCG!$C$5+N2O!AA432*PCG!$C$6+HFC!AA432+PFC!AA432+'SF6'!AA432</f>
        <v>2.4338600750000001E-3</v>
      </c>
      <c r="AB432" s="94">
        <f>+'CO2'!AB432+'abs CO2'!AB432+'CH4'!AB432*PCG!$C$5+N2O!AB432*PCG!$C$6+HFC!AB432+PFC!AB432+'SF6'!AB432</f>
        <v>2.496446825E-3</v>
      </c>
      <c r="AC432" s="94">
        <f>+'CO2'!AC432+'abs CO2'!AC432+'CH4'!AC432*PCG!$C$5+N2O!AC432*PCG!$C$6+HFC!AC432+PFC!AC432+'SF6'!AC432</f>
        <v>2.5149160999999999E-3</v>
      </c>
      <c r="AD432" s="94">
        <f>+'CO2'!AD432+'abs CO2'!AD432+'CH4'!AD432*PCG!$C$5+N2O!AD432*PCG!$C$6+HFC!AD432+PFC!AD432+'SF6'!AD432</f>
        <v>9.8117389999999999E-4</v>
      </c>
      <c r="AE432" s="94">
        <f>+'CO2'!AE432+'abs CO2'!AE432+'CH4'!AE432*PCG!$C$5+N2O!AE432*PCG!$C$6+HFC!AE432+PFC!AE432+'SF6'!AE432</f>
        <v>1.1495636500000002E-3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0.8005452974020314</v>
      </c>
      <c r="D433" s="94">
        <f>+'CO2'!D433+'abs CO2'!D433+'CH4'!D433*PCG!$C$5+N2O!D433*PCG!$C$6+HFC!D433+PFC!D433+'SF6'!D433</f>
        <v>0.8081577668503841</v>
      </c>
      <c r="E433" s="94">
        <f>+'CO2'!E433+'abs CO2'!E433+'CH4'!E433*PCG!$C$5+N2O!E433*PCG!$C$6+HFC!E433+PFC!E433+'SF6'!E433</f>
        <v>0.77587211499720332</v>
      </c>
      <c r="F433" s="94">
        <f>+'CO2'!F433+'abs CO2'!F433+'CH4'!F433*PCG!$C$5+N2O!F433*PCG!$C$6+HFC!F433+PFC!F433+'SF6'!F433</f>
        <v>0.78306653426391137</v>
      </c>
      <c r="G433" s="94">
        <f>+'CO2'!G433+'abs CO2'!G433+'CH4'!G433*PCG!$C$5+N2O!G433*PCG!$C$6+HFC!G433+PFC!G433+'SF6'!G433</f>
        <v>0.78448185479717247</v>
      </c>
      <c r="H433" s="94">
        <f>+'CO2'!H433+'abs CO2'!H433+'CH4'!H433*PCG!$C$5+N2O!H433*PCG!$C$6+HFC!H433+PFC!H433+'SF6'!H433</f>
        <v>0.79774926210358843</v>
      </c>
      <c r="I433" s="94">
        <f>+'CO2'!I433+'abs CO2'!I433+'CH4'!I433*PCG!$C$5+N2O!I433*PCG!$C$6+HFC!I433+PFC!I433+'SF6'!I433</f>
        <v>0.79828910815196119</v>
      </c>
      <c r="J433" s="94">
        <f>+'CO2'!J433+'abs CO2'!J433+'CH4'!J433*PCG!$C$5+N2O!J433*PCG!$C$6+HFC!J433+PFC!J433+'SF6'!J433</f>
        <v>0.80008343896251033</v>
      </c>
      <c r="K433" s="94">
        <f>+'CO2'!K433+'abs CO2'!K433+'CH4'!K433*PCG!$C$5+N2O!K433*PCG!$C$6+HFC!K433+PFC!K433+'SF6'!K433</f>
        <v>0.79079468545670051</v>
      </c>
      <c r="L433" s="94">
        <f>+'CO2'!L433+'abs CO2'!L433+'CH4'!L433*PCG!$C$5+N2O!L433*PCG!$C$6+HFC!L433+PFC!L433+'SF6'!L433</f>
        <v>0.76519351548140691</v>
      </c>
      <c r="M433" s="94">
        <f>+'CO2'!M433+'abs CO2'!M433+'CH4'!M433*PCG!$C$5+N2O!M433*PCG!$C$6+HFC!M433+PFC!M433+'SF6'!M433</f>
        <v>0.75802326534104147</v>
      </c>
      <c r="N433" s="94">
        <f>+'CO2'!N433+'abs CO2'!N433+'CH4'!N433*PCG!$C$5+N2O!N433*PCG!$C$6+HFC!N433+PFC!N433+'SF6'!N433</f>
        <v>0.75028507744149708</v>
      </c>
      <c r="O433" s="94">
        <f>+'CO2'!O433+'abs CO2'!O433+'CH4'!O433*PCG!$C$5+N2O!O433*PCG!$C$6+HFC!O433+PFC!O433+'SF6'!O433</f>
        <v>0.73627170122347507</v>
      </c>
      <c r="P433" s="94">
        <f>+'CO2'!P433+'abs CO2'!P433+'CH4'!P433*PCG!$C$5+N2O!P433*PCG!$C$6+HFC!P433+PFC!P433+'SF6'!P433</f>
        <v>0.73937449887477646</v>
      </c>
      <c r="Q433" s="94">
        <f>+'CO2'!Q433+'abs CO2'!Q433+'CH4'!Q433*PCG!$C$5+N2O!Q433*PCG!$C$6+HFC!Q433+PFC!Q433+'SF6'!Q433</f>
        <v>0.74976708379192181</v>
      </c>
      <c r="R433" s="94">
        <f>+'CO2'!R433+'abs CO2'!R433+'CH4'!R433*PCG!$C$5+N2O!R433*PCG!$C$6+HFC!R433+PFC!R433+'SF6'!R433</f>
        <v>0.56444549965147706</v>
      </c>
      <c r="S433" s="94">
        <f>+'CO2'!S433+'abs CO2'!S433+'CH4'!S433*PCG!$C$5+N2O!S433*PCG!$C$6+HFC!S433+PFC!S433+'SF6'!S433</f>
        <v>0.58453799224495717</v>
      </c>
      <c r="T433" s="94">
        <f>+'CO2'!T433+'abs CO2'!T433+'CH4'!T433*PCG!$C$5+N2O!T433*PCG!$C$6+HFC!T433+PFC!T433+'SF6'!T433</f>
        <v>0.61429813126875155</v>
      </c>
      <c r="U433" s="94">
        <f>+'CO2'!U433+'abs CO2'!U433+'CH4'!U433*PCG!$C$5+N2O!U433*PCG!$C$6+HFC!U433+PFC!U433+'SF6'!U433</f>
        <v>0.59964596010468418</v>
      </c>
      <c r="V433" s="94">
        <f>+'CO2'!V433+'abs CO2'!V433+'CH4'!V433*PCG!$C$5+N2O!V433*PCG!$C$6+HFC!V433+PFC!V433+'SF6'!V433</f>
        <v>0.73925556809445248</v>
      </c>
      <c r="W433" s="94">
        <f>+'CO2'!W433+'abs CO2'!W433+'CH4'!W433*PCG!$C$5+N2O!W433*PCG!$C$6+HFC!W433+PFC!W433+'SF6'!W433</f>
        <v>0.82177210912857512</v>
      </c>
      <c r="X433" s="94">
        <f>+'CO2'!X433+'abs CO2'!X433+'CH4'!X433*PCG!$C$5+N2O!X433*PCG!$C$6+HFC!X433+PFC!X433+'SF6'!X433</f>
        <v>0.93207132649249669</v>
      </c>
      <c r="Y433" s="94">
        <f>+'CO2'!Y433+'abs CO2'!Y433+'CH4'!Y433*PCG!$C$5+N2O!Y433*PCG!$C$6+HFC!Y433+PFC!Y433+'SF6'!Y433</f>
        <v>0.82849573414231636</v>
      </c>
      <c r="Z433" s="94">
        <f>+'CO2'!Z433+'abs CO2'!Z433+'CH4'!Z433*PCG!$C$5+N2O!Z433*PCG!$C$6+HFC!Z433+PFC!Z433+'SF6'!Z433</f>
        <v>1.0103047119945947</v>
      </c>
      <c r="AA433" s="94">
        <f>+'CO2'!AA433+'abs CO2'!AA433+'CH4'!AA433*PCG!$C$5+N2O!AA433*PCG!$C$6+HFC!AA433+PFC!AA433+'SF6'!AA433</f>
        <v>1.3776602286359156</v>
      </c>
      <c r="AB433" s="94">
        <f>+'CO2'!AB433+'abs CO2'!AB433+'CH4'!AB433*PCG!$C$5+N2O!AB433*PCG!$C$6+HFC!AB433+PFC!AB433+'SF6'!AB433</f>
        <v>0.64366288052529053</v>
      </c>
      <c r="AC433" s="94">
        <f>+'CO2'!AC433+'abs CO2'!AC433+'CH4'!AC433*PCG!$C$5+N2O!AC433*PCG!$C$6+HFC!AC433+PFC!AC433+'SF6'!AC433</f>
        <v>0.77597427903939653</v>
      </c>
      <c r="AD433" s="94">
        <f>+'CO2'!AD433+'abs CO2'!AD433+'CH4'!AD433*PCG!$C$5+N2O!AD433*PCG!$C$6+HFC!AD433+PFC!AD433+'SF6'!AD433</f>
        <v>1.441237748401422</v>
      </c>
      <c r="AE433" s="94">
        <f>+'CO2'!AE433+'abs CO2'!AE433+'CH4'!AE433*PCG!$C$5+N2O!AE433*PCG!$C$6+HFC!AE433+PFC!AE433+'SF6'!AE433</f>
        <v>0.91609468950345863</v>
      </c>
    </row>
    <row r="434" spans="1:31" x14ac:dyDescent="0.2">
      <c r="A434" s="80" t="s">
        <v>736</v>
      </c>
      <c r="B434" s="4" t="s">
        <v>737</v>
      </c>
      <c r="C434" s="33">
        <f>+C435+C436</f>
        <v>6.3857021289743798</v>
      </c>
      <c r="D434" s="33">
        <f t="shared" ref="D434:AE434" si="107">+D435+D436</f>
        <v>7.0597599138289588</v>
      </c>
      <c r="E434" s="33">
        <f t="shared" si="107"/>
        <v>7.7495186737183133</v>
      </c>
      <c r="F434" s="33">
        <f t="shared" si="107"/>
        <v>7.3224995480977491</v>
      </c>
      <c r="G434" s="33">
        <f t="shared" si="107"/>
        <v>6.5594984795500446</v>
      </c>
      <c r="H434" s="33">
        <f t="shared" si="107"/>
        <v>7.6610870771336543</v>
      </c>
      <c r="I434" s="33">
        <f t="shared" si="107"/>
        <v>7.9965185528941571</v>
      </c>
      <c r="J434" s="33">
        <f t="shared" si="107"/>
        <v>8.2887765193880956</v>
      </c>
      <c r="K434" s="33">
        <f t="shared" si="107"/>
        <v>8.3878469153819388</v>
      </c>
      <c r="L434" s="33">
        <f t="shared" si="107"/>
        <v>7.775126497486327</v>
      </c>
      <c r="M434" s="33">
        <f t="shared" si="107"/>
        <v>7.1338275151264501</v>
      </c>
      <c r="N434" s="33">
        <f t="shared" si="107"/>
        <v>5.6570066822225771</v>
      </c>
      <c r="O434" s="33">
        <f t="shared" si="107"/>
        <v>5.020860045757888</v>
      </c>
      <c r="P434" s="33">
        <f t="shared" si="107"/>
        <v>4.5914134605978969</v>
      </c>
      <c r="Q434" s="33">
        <f t="shared" si="107"/>
        <v>9.9199794625446174</v>
      </c>
      <c r="R434" s="33">
        <f t="shared" si="107"/>
        <v>8.586045395126499</v>
      </c>
      <c r="S434" s="33">
        <f t="shared" si="107"/>
        <v>11.416707475263868</v>
      </c>
      <c r="T434" s="33">
        <f t="shared" si="107"/>
        <v>11.993055244614602</v>
      </c>
      <c r="U434" s="33">
        <f t="shared" si="107"/>
        <v>8.7197259577953847</v>
      </c>
      <c r="V434" s="33">
        <f t="shared" si="107"/>
        <v>6.7852396458857589</v>
      </c>
      <c r="W434" s="33">
        <f t="shared" si="107"/>
        <v>7.8950355786808117</v>
      </c>
      <c r="X434" s="33">
        <f t="shared" si="107"/>
        <v>8.0282989428835982</v>
      </c>
      <c r="Y434" s="33">
        <f t="shared" si="107"/>
        <v>7.0092127407970954</v>
      </c>
      <c r="Z434" s="33">
        <f t="shared" si="107"/>
        <v>7.2202161417887787</v>
      </c>
      <c r="AA434" s="33">
        <f t="shared" si="107"/>
        <v>9.381756809240219</v>
      </c>
      <c r="AB434" s="33">
        <f t="shared" si="107"/>
        <v>9.7043174540291268</v>
      </c>
      <c r="AC434" s="33">
        <f t="shared" si="107"/>
        <v>10.09466868951311</v>
      </c>
      <c r="AD434" s="33">
        <f t="shared" si="107"/>
        <v>9.0968143761517943</v>
      </c>
      <c r="AE434" s="33">
        <f t="shared" si="107"/>
        <v>10.688508791206743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5.1140242650665133</v>
      </c>
      <c r="D435" s="94">
        <f>+'CO2'!D435+'abs CO2'!D435+'CH4'!D435*PCG!$C$5+N2O!D435*PCG!$C$6+HFC!D435+PFC!D435+'SF6'!D435</f>
        <v>5.4692242593309759</v>
      </c>
      <c r="E435" s="94">
        <f>+'CO2'!E435+'abs CO2'!E435+'CH4'!E435*PCG!$C$5+N2O!E435*PCG!$C$6+HFC!E435+PFC!E435+'SF6'!E435</f>
        <v>5.9607449507347745</v>
      </c>
      <c r="F435" s="94">
        <f>+'CO2'!F435+'abs CO2'!F435+'CH4'!F435*PCG!$C$5+N2O!F435*PCG!$C$6+HFC!F435+PFC!F435+'SF6'!F435</f>
        <v>5.5307112994076064</v>
      </c>
      <c r="G435" s="94">
        <f>+'CO2'!G435+'abs CO2'!G435+'CH4'!G435*PCG!$C$5+N2O!G435*PCG!$C$6+HFC!G435+PFC!G435+'SF6'!G435</f>
        <v>5.0777023293908963</v>
      </c>
      <c r="H435" s="94">
        <f>+'CO2'!H435+'abs CO2'!H435+'CH4'!H435*PCG!$C$5+N2O!H435*PCG!$C$6+HFC!H435+PFC!H435+'SF6'!H435</f>
        <v>5.2117529694122018</v>
      </c>
      <c r="I435" s="94">
        <f>+'CO2'!I435+'abs CO2'!I435+'CH4'!I435*PCG!$C$5+N2O!I435*PCG!$C$6+HFC!I435+PFC!I435+'SF6'!I435</f>
        <v>5.1493308477620525</v>
      </c>
      <c r="J435" s="94">
        <f>+'CO2'!J435+'abs CO2'!J435+'CH4'!J435*PCG!$C$5+N2O!J435*PCG!$C$6+HFC!J435+PFC!J435+'SF6'!J435</f>
        <v>4.7019359954605555</v>
      </c>
      <c r="K435" s="94">
        <f>+'CO2'!K435+'abs CO2'!K435+'CH4'!K435*PCG!$C$5+N2O!K435*PCG!$C$6+HFC!K435+PFC!K435+'SF6'!K435</f>
        <v>4.218871574187971</v>
      </c>
      <c r="L435" s="94">
        <f>+'CO2'!L435+'abs CO2'!L435+'CH4'!L435*PCG!$C$5+N2O!L435*PCG!$C$6+HFC!L435+PFC!L435+'SF6'!L435</f>
        <v>4.0812403029963358</v>
      </c>
      <c r="M435" s="94">
        <f>+'CO2'!M435+'abs CO2'!M435+'CH4'!M435*PCG!$C$5+N2O!M435*PCG!$C$6+HFC!M435+PFC!M435+'SF6'!M435</f>
        <v>3.9321189182829812</v>
      </c>
      <c r="N435" s="94">
        <f>+'CO2'!N435+'abs CO2'!N435+'CH4'!N435*PCG!$C$5+N2O!N435*PCG!$C$6+HFC!N435+PFC!N435+'SF6'!N435</f>
        <v>3.485918931725676</v>
      </c>
      <c r="O435" s="94">
        <f>+'CO2'!O435+'abs CO2'!O435+'CH4'!O435*PCG!$C$5+N2O!O435*PCG!$C$6+HFC!O435+PFC!O435+'SF6'!O435</f>
        <v>2.8026041335224514</v>
      </c>
      <c r="P435" s="94">
        <f>+'CO2'!P435+'abs CO2'!P435+'CH4'!P435*PCG!$C$5+N2O!P435*PCG!$C$6+HFC!P435+PFC!P435+'SF6'!P435</f>
        <v>2.9720374802054557</v>
      </c>
      <c r="Q435" s="94">
        <f>+'CO2'!Q435+'abs CO2'!Q435+'CH4'!Q435*PCG!$C$5+N2O!Q435*PCG!$C$6+HFC!Q435+PFC!Q435+'SF6'!Q435</f>
        <v>7.9147802133669876</v>
      </c>
      <c r="R435" s="94">
        <f>+'CO2'!R435+'abs CO2'!R435+'CH4'!R435*PCG!$C$5+N2O!R435*PCG!$C$6+HFC!R435+PFC!R435+'SF6'!R435</f>
        <v>6.3927475684020179</v>
      </c>
      <c r="S435" s="94">
        <f>+'CO2'!S435+'abs CO2'!S435+'CH4'!S435*PCG!$C$5+N2O!S435*PCG!$C$6+HFC!S435+PFC!S435+'SF6'!S435</f>
        <v>6.775184425499214</v>
      </c>
      <c r="T435" s="94">
        <f>+'CO2'!T435+'abs CO2'!T435+'CH4'!T435*PCG!$C$5+N2O!T435*PCG!$C$6+HFC!T435+PFC!T435+'SF6'!T435</f>
        <v>6.6060568719890567</v>
      </c>
      <c r="U435" s="94">
        <f>+'CO2'!U435+'abs CO2'!U435+'CH4'!U435*PCG!$C$5+N2O!U435*PCG!$C$6+HFC!U435+PFC!U435+'SF6'!U435</f>
        <v>6.233605209206428</v>
      </c>
      <c r="V435" s="94">
        <f>+'CO2'!V435+'abs CO2'!V435+'CH4'!V435*PCG!$C$5+N2O!V435*PCG!$C$6+HFC!V435+PFC!V435+'SF6'!V435</f>
        <v>6.2371073744675396</v>
      </c>
      <c r="W435" s="94">
        <f>+'CO2'!W435+'abs CO2'!W435+'CH4'!W435*PCG!$C$5+N2O!W435*PCG!$C$6+HFC!W435+PFC!W435+'SF6'!W435</f>
        <v>5.9799743492841664</v>
      </c>
      <c r="X435" s="94">
        <f>+'CO2'!X435+'abs CO2'!X435+'CH4'!X435*PCG!$C$5+N2O!X435*PCG!$C$6+HFC!X435+PFC!X435+'SF6'!X435</f>
        <v>6.0056432253194743</v>
      </c>
      <c r="Y435" s="94">
        <f>+'CO2'!Y435+'abs CO2'!Y435+'CH4'!Y435*PCG!$C$5+N2O!Y435*PCG!$C$6+HFC!Y435+PFC!Y435+'SF6'!Y435</f>
        <v>5.6661510307459553</v>
      </c>
      <c r="Z435" s="94">
        <f>+'CO2'!Z435+'abs CO2'!Z435+'CH4'!Z435*PCG!$C$5+N2O!Z435*PCG!$C$6+HFC!Z435+PFC!Z435+'SF6'!Z435</f>
        <v>6.0150037110770613</v>
      </c>
      <c r="AA435" s="94">
        <f>+'CO2'!AA435+'abs CO2'!AA435+'CH4'!AA435*PCG!$C$5+N2O!AA435*PCG!$C$6+HFC!AA435+PFC!AA435+'SF6'!AA435</f>
        <v>6.2345149614284701</v>
      </c>
      <c r="AB435" s="94">
        <f>+'CO2'!AB435+'abs CO2'!AB435+'CH4'!AB435*PCG!$C$5+N2O!AB435*PCG!$C$6+HFC!AB435+PFC!AB435+'SF6'!AB435</f>
        <v>6.4702924683268446</v>
      </c>
      <c r="AC435" s="94">
        <f>+'CO2'!AC435+'abs CO2'!AC435+'CH4'!AC435*PCG!$C$5+N2O!AC435*PCG!$C$6+HFC!AC435+PFC!AC435+'SF6'!AC435</f>
        <v>6.6319630071098894</v>
      </c>
      <c r="AD435" s="94">
        <f>+'CO2'!AD435+'abs CO2'!AD435+'CH4'!AD435*PCG!$C$5+N2O!AD435*PCG!$C$6+HFC!AD435+PFC!AD435+'SF6'!AD435</f>
        <v>6.3401944637151413</v>
      </c>
      <c r="AE435" s="94">
        <f>+'CO2'!AE435+'abs CO2'!AE435+'CH4'!AE435*PCG!$C$5+N2O!AE435*PCG!$C$6+HFC!AE435+PFC!AE435+'SF6'!AE435</f>
        <v>6.3731596351198911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1.2716778639078663</v>
      </c>
      <c r="D436" s="94">
        <f>+'CO2'!D436+'abs CO2'!D436+'CH4'!D436*PCG!$C$5+N2O!D436*PCG!$C$6+HFC!D436+PFC!D436+'SF6'!D436</f>
        <v>1.5905356544979832</v>
      </c>
      <c r="E436" s="94">
        <f>+'CO2'!E436+'abs CO2'!E436+'CH4'!E436*PCG!$C$5+N2O!E436*PCG!$C$6+HFC!E436+PFC!E436+'SF6'!E436</f>
        <v>1.7887737229835383</v>
      </c>
      <c r="F436" s="94">
        <f>+'CO2'!F436+'abs CO2'!F436+'CH4'!F436*PCG!$C$5+N2O!F436*PCG!$C$6+HFC!F436+PFC!F436+'SF6'!F436</f>
        <v>1.7917882486901429</v>
      </c>
      <c r="G436" s="94">
        <f>+'CO2'!G436+'abs CO2'!G436+'CH4'!G436*PCG!$C$5+N2O!G436*PCG!$C$6+HFC!G436+PFC!G436+'SF6'!G436</f>
        <v>1.4817961501591486</v>
      </c>
      <c r="H436" s="94">
        <f>+'CO2'!H436+'abs CO2'!H436+'CH4'!H436*PCG!$C$5+N2O!H436*PCG!$C$6+HFC!H436+PFC!H436+'SF6'!H436</f>
        <v>2.4493341077214525</v>
      </c>
      <c r="I436" s="94">
        <f>+'CO2'!I436+'abs CO2'!I436+'CH4'!I436*PCG!$C$5+N2O!I436*PCG!$C$6+HFC!I436+PFC!I436+'SF6'!I436</f>
        <v>2.8471877051321046</v>
      </c>
      <c r="J436" s="94">
        <f>+'CO2'!J436+'abs CO2'!J436+'CH4'!J436*PCG!$C$5+N2O!J436*PCG!$C$6+HFC!J436+PFC!J436+'SF6'!J436</f>
        <v>3.5868405239275396</v>
      </c>
      <c r="K436" s="94">
        <f>+'CO2'!K436+'abs CO2'!K436+'CH4'!K436*PCG!$C$5+N2O!K436*PCG!$C$6+HFC!K436+PFC!K436+'SF6'!K436</f>
        <v>4.1689753411939687</v>
      </c>
      <c r="L436" s="94">
        <f>+'CO2'!L436+'abs CO2'!L436+'CH4'!L436*PCG!$C$5+N2O!L436*PCG!$C$6+HFC!L436+PFC!L436+'SF6'!L436</f>
        <v>3.6938861944899912</v>
      </c>
      <c r="M436" s="94">
        <f>+'CO2'!M436+'abs CO2'!M436+'CH4'!M436*PCG!$C$5+N2O!M436*PCG!$C$6+HFC!M436+PFC!M436+'SF6'!M436</f>
        <v>3.2017085968434693</v>
      </c>
      <c r="N436" s="94">
        <f>+'CO2'!N436+'abs CO2'!N436+'CH4'!N436*PCG!$C$5+N2O!N436*PCG!$C$6+HFC!N436+PFC!N436+'SF6'!N436</f>
        <v>2.1710877504969011</v>
      </c>
      <c r="O436" s="94">
        <f>+'CO2'!O436+'abs CO2'!O436+'CH4'!O436*PCG!$C$5+N2O!O436*PCG!$C$6+HFC!O436+PFC!O436+'SF6'!O436</f>
        <v>2.2182559122354366</v>
      </c>
      <c r="P436" s="94">
        <f>+'CO2'!P436+'abs CO2'!P436+'CH4'!P436*PCG!$C$5+N2O!P436*PCG!$C$6+HFC!P436+PFC!P436+'SF6'!P436</f>
        <v>1.6193759803924408</v>
      </c>
      <c r="Q436" s="94">
        <f>+'CO2'!Q436+'abs CO2'!Q436+'CH4'!Q436*PCG!$C$5+N2O!Q436*PCG!$C$6+HFC!Q436+PFC!Q436+'SF6'!Q436</f>
        <v>2.0051992491776307</v>
      </c>
      <c r="R436" s="94">
        <f>+'CO2'!R436+'abs CO2'!R436+'CH4'!R436*PCG!$C$5+N2O!R436*PCG!$C$6+HFC!R436+PFC!R436+'SF6'!R436</f>
        <v>2.1932978267244811</v>
      </c>
      <c r="S436" s="94">
        <f>+'CO2'!S436+'abs CO2'!S436+'CH4'!S436*PCG!$C$5+N2O!S436*PCG!$C$6+HFC!S436+PFC!S436+'SF6'!S436</f>
        <v>4.641523049764654</v>
      </c>
      <c r="T436" s="94">
        <f>+'CO2'!T436+'abs CO2'!T436+'CH4'!T436*PCG!$C$5+N2O!T436*PCG!$C$6+HFC!T436+PFC!T436+'SF6'!T436</f>
        <v>5.3869983726255457</v>
      </c>
      <c r="U436" s="94">
        <f>+'CO2'!U436+'abs CO2'!U436+'CH4'!U436*PCG!$C$5+N2O!U436*PCG!$C$6+HFC!U436+PFC!U436+'SF6'!U436</f>
        <v>2.4861207485889572</v>
      </c>
      <c r="V436" s="94">
        <f>+'CO2'!V436+'abs CO2'!V436+'CH4'!V436*PCG!$C$5+N2O!V436*PCG!$C$6+HFC!V436+PFC!V436+'SF6'!V436</f>
        <v>0.54813227141821896</v>
      </c>
      <c r="W436" s="94">
        <f>+'CO2'!W436+'abs CO2'!W436+'CH4'!W436*PCG!$C$5+N2O!W436*PCG!$C$6+HFC!W436+PFC!W436+'SF6'!W436</f>
        <v>1.9150612293966454</v>
      </c>
      <c r="X436" s="94">
        <f>+'CO2'!X436+'abs CO2'!X436+'CH4'!X436*PCG!$C$5+N2O!X436*PCG!$C$6+HFC!X436+PFC!X436+'SF6'!X436</f>
        <v>2.0226557175641244</v>
      </c>
      <c r="Y436" s="94">
        <f>+'CO2'!Y436+'abs CO2'!Y436+'CH4'!Y436*PCG!$C$5+N2O!Y436*PCG!$C$6+HFC!Y436+PFC!Y436+'SF6'!Y436</f>
        <v>1.3430617100511399</v>
      </c>
      <c r="Z436" s="94">
        <f>+'CO2'!Z436+'abs CO2'!Z436+'CH4'!Z436*PCG!$C$5+N2O!Z436*PCG!$C$6+HFC!Z436+PFC!Z436+'SF6'!Z436</f>
        <v>1.2052124307117176</v>
      </c>
      <c r="AA436" s="94">
        <f>+'CO2'!AA436+'abs CO2'!AA436+'CH4'!AA436*PCG!$C$5+N2O!AA436*PCG!$C$6+HFC!AA436+PFC!AA436+'SF6'!AA436</f>
        <v>3.1472418478117485</v>
      </c>
      <c r="AB436" s="94">
        <f>+'CO2'!AB436+'abs CO2'!AB436+'CH4'!AB436*PCG!$C$5+N2O!AB436*PCG!$C$6+HFC!AB436+PFC!AB436+'SF6'!AB436</f>
        <v>3.2340249857022831</v>
      </c>
      <c r="AC436" s="94">
        <f>+'CO2'!AC436+'abs CO2'!AC436+'CH4'!AC436*PCG!$C$5+N2O!AC436*PCG!$C$6+HFC!AC436+PFC!AC436+'SF6'!AC436</f>
        <v>3.4627056824032207</v>
      </c>
      <c r="AD436" s="94">
        <f>+'CO2'!AD436+'abs CO2'!AD436+'CH4'!AD436*PCG!$C$5+N2O!AD436*PCG!$C$6+HFC!AD436+PFC!AD436+'SF6'!AD436</f>
        <v>2.7566199124366531</v>
      </c>
      <c r="AE436" s="94">
        <f>+'CO2'!AE436+'abs CO2'!AE436+'CH4'!AE436*PCG!$C$5+N2O!AE436*PCG!$C$6+HFC!AE436+PFC!AE436+'SF6'!AE436</f>
        <v>4.3153491560868531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-3911.0245196968017</v>
      </c>
      <c r="D455" s="28">
        <f t="shared" si="110"/>
        <v>-4215.967554755689</v>
      </c>
      <c r="E455" s="28">
        <f t="shared" si="110"/>
        <v>-4214.8631993840909</v>
      </c>
      <c r="F455" s="28">
        <f t="shared" si="110"/>
        <v>-4057.4173126118758</v>
      </c>
      <c r="G455" s="28">
        <f t="shared" si="110"/>
        <v>-4429.7884147902014</v>
      </c>
      <c r="H455" s="28">
        <f t="shared" si="110"/>
        <v>-4823.0236902250672</v>
      </c>
      <c r="I455" s="28">
        <f t="shared" si="110"/>
        <v>-5016.1973646405158</v>
      </c>
      <c r="J455" s="28">
        <f t="shared" si="110"/>
        <v>-4747.4803212452198</v>
      </c>
      <c r="K455" s="28">
        <f t="shared" si="110"/>
        <v>-5751.7836475180411</v>
      </c>
      <c r="L455" s="28">
        <f t="shared" si="110"/>
        <v>-4830.4388480585603</v>
      </c>
      <c r="M455" s="28">
        <f t="shared" si="110"/>
        <v>-4591.1451624615274</v>
      </c>
      <c r="N455" s="28">
        <f t="shared" si="110"/>
        <v>-4584.9088772579225</v>
      </c>
      <c r="O455" s="28">
        <f t="shared" si="110"/>
        <v>-4706.3513966174705</v>
      </c>
      <c r="P455" s="28">
        <f t="shared" si="110"/>
        <v>-5161.4130352650864</v>
      </c>
      <c r="Q455" s="28">
        <f t="shared" si="110"/>
        <v>-5118.209151697627</v>
      </c>
      <c r="R455" s="28">
        <f t="shared" si="110"/>
        <v>-3473.1646359977267</v>
      </c>
      <c r="S455" s="28">
        <f t="shared" si="110"/>
        <v>-4430.2146552977892</v>
      </c>
      <c r="T455" s="28">
        <f t="shared" si="110"/>
        <v>-6123.768849995201</v>
      </c>
      <c r="U455" s="28">
        <f t="shared" si="110"/>
        <v>-6437.2753347388652</v>
      </c>
      <c r="V455" s="28">
        <f t="shared" si="110"/>
        <v>-6433.6193419117408</v>
      </c>
      <c r="W455" s="28">
        <f t="shared" si="110"/>
        <v>-6749.361080381771</v>
      </c>
      <c r="X455" s="28">
        <f t="shared" si="110"/>
        <v>-6939.6992798806596</v>
      </c>
      <c r="Y455" s="28">
        <f t="shared" si="110"/>
        <v>-6143.1052840677594</v>
      </c>
      <c r="Z455" s="28">
        <f t="shared" si="110"/>
        <v>-7056.7113449380413</v>
      </c>
      <c r="AA455" s="28">
        <f t="shared" si="110"/>
        <v>-7397.7541150721199</v>
      </c>
      <c r="AB455" s="28">
        <f t="shared" si="110"/>
        <v>-7676.9075803593387</v>
      </c>
      <c r="AC455" s="28">
        <f t="shared" si="110"/>
        <v>-7526.847225420378</v>
      </c>
      <c r="AD455" s="28">
        <f t="shared" si="110"/>
        <v>-7639.5805493207608</v>
      </c>
      <c r="AE455" s="28">
        <f t="shared" si="110"/>
        <v>-7420.3001100827387</v>
      </c>
    </row>
    <row r="456" spans="1:31" x14ac:dyDescent="0.2">
      <c r="A456" s="6" t="s">
        <v>19</v>
      </c>
      <c r="B456" s="7" t="s">
        <v>20</v>
      </c>
      <c r="C456" s="28">
        <f>+C457+C463+C467</f>
        <v>2138.1124453389293</v>
      </c>
      <c r="D456" s="28">
        <f t="shared" ref="D456:AE456" si="111">+D457+D463+D467</f>
        <v>2061.4757943863319</v>
      </c>
      <c r="E456" s="28">
        <f t="shared" si="111"/>
        <v>2217.4289618351208</v>
      </c>
      <c r="F456" s="28">
        <f t="shared" si="111"/>
        <v>2298.1870157373655</v>
      </c>
      <c r="G456" s="28">
        <f t="shared" si="111"/>
        <v>2363.9280045292376</v>
      </c>
      <c r="H456" s="28">
        <f t="shared" si="111"/>
        <v>2404.2534361308999</v>
      </c>
      <c r="I456" s="28">
        <f t="shared" si="111"/>
        <v>2567.5788351887022</v>
      </c>
      <c r="J456" s="28">
        <f t="shared" si="111"/>
        <v>2743.2112451367061</v>
      </c>
      <c r="K456" s="28">
        <f t="shared" si="111"/>
        <v>2017.8782487369162</v>
      </c>
      <c r="L456" s="28">
        <f t="shared" si="111"/>
        <v>2583.2580835977715</v>
      </c>
      <c r="M456" s="28">
        <f t="shared" si="111"/>
        <v>2497.8027998256512</v>
      </c>
      <c r="N456" s="28">
        <f t="shared" si="111"/>
        <v>2775.3001303671927</v>
      </c>
      <c r="O456" s="28">
        <f t="shared" si="111"/>
        <v>2756.4177070471787</v>
      </c>
      <c r="P456" s="28">
        <f t="shared" si="111"/>
        <v>2537.5361057537375</v>
      </c>
      <c r="Q456" s="28">
        <f t="shared" si="111"/>
        <v>2615.7555469717045</v>
      </c>
      <c r="R456" s="28">
        <f t="shared" si="111"/>
        <v>3146.9160148549058</v>
      </c>
      <c r="S456" s="28">
        <f t="shared" si="111"/>
        <v>3089.6295576889916</v>
      </c>
      <c r="T456" s="28">
        <f t="shared" si="111"/>
        <v>2387.0172438356994</v>
      </c>
      <c r="U456" s="28">
        <f t="shared" si="111"/>
        <v>2680.8624299858134</v>
      </c>
      <c r="V456" s="28">
        <f t="shared" si="111"/>
        <v>2858.0489752854542</v>
      </c>
      <c r="W456" s="28">
        <f t="shared" si="111"/>
        <v>2555.3334801876763</v>
      </c>
      <c r="X456" s="28">
        <f t="shared" si="111"/>
        <v>2680.0028340115105</v>
      </c>
      <c r="Y456" s="28">
        <f t="shared" si="111"/>
        <v>2968.570596565683</v>
      </c>
      <c r="Z456" s="28">
        <f t="shared" si="111"/>
        <v>2839.3786106312537</v>
      </c>
      <c r="AA456" s="28">
        <f t="shared" si="111"/>
        <v>2520.3723703501742</v>
      </c>
      <c r="AB456" s="28">
        <f t="shared" si="111"/>
        <v>2249.201609900837</v>
      </c>
      <c r="AC456" s="28">
        <f t="shared" si="111"/>
        <v>2287.0811981998049</v>
      </c>
      <c r="AD456" s="28">
        <f t="shared" si="111"/>
        <v>2264.8799811362778</v>
      </c>
      <c r="AE456" s="28">
        <f t="shared" si="111"/>
        <v>2360.3231193244214</v>
      </c>
    </row>
    <row r="457" spans="1:31" x14ac:dyDescent="0.2">
      <c r="A457" s="8" t="s">
        <v>23</v>
      </c>
      <c r="B457" s="4" t="s">
        <v>24</v>
      </c>
      <c r="C457" s="21">
        <f>+C458+C459+C460+C461+C462</f>
        <v>1254.7599410345374</v>
      </c>
      <c r="D457" s="21">
        <f t="shared" ref="D457:AE457" si="112">+D458+D459+D460+D461+D462</f>
        <v>1382.1502071549712</v>
      </c>
      <c r="E457" s="21">
        <f t="shared" si="112"/>
        <v>1483.5352868204125</v>
      </c>
      <c r="F457" s="21">
        <f t="shared" si="112"/>
        <v>1587.6420537594877</v>
      </c>
      <c r="G457" s="21">
        <f t="shared" si="112"/>
        <v>1570.8532765105333</v>
      </c>
      <c r="H457" s="21">
        <f t="shared" si="112"/>
        <v>1648.6182025874625</v>
      </c>
      <c r="I457" s="21">
        <f t="shared" si="112"/>
        <v>1808.5215243243665</v>
      </c>
      <c r="J457" s="21">
        <f t="shared" si="112"/>
        <v>1930.7563611764024</v>
      </c>
      <c r="K457" s="21">
        <f t="shared" si="112"/>
        <v>1260.8950470830582</v>
      </c>
      <c r="L457" s="21">
        <f t="shared" si="112"/>
        <v>1739.4763355102882</v>
      </c>
      <c r="M457" s="21">
        <f t="shared" si="112"/>
        <v>1562.8579407294533</v>
      </c>
      <c r="N457" s="21">
        <f t="shared" si="112"/>
        <v>1770.6551000116256</v>
      </c>
      <c r="O457" s="21">
        <f t="shared" si="112"/>
        <v>1769.4158905922995</v>
      </c>
      <c r="P457" s="21">
        <f t="shared" si="112"/>
        <v>1657.4280672871146</v>
      </c>
      <c r="Q457" s="21">
        <f t="shared" si="112"/>
        <v>1747.0171312875893</v>
      </c>
      <c r="R457" s="21">
        <f t="shared" si="112"/>
        <v>2208.4624535752923</v>
      </c>
      <c r="S457" s="21">
        <f t="shared" si="112"/>
        <v>2196.1151212181735</v>
      </c>
      <c r="T457" s="21">
        <f t="shared" si="112"/>
        <v>1547.8209346677495</v>
      </c>
      <c r="U457" s="21">
        <f t="shared" si="112"/>
        <v>1878.5953241199788</v>
      </c>
      <c r="V457" s="21">
        <f t="shared" si="112"/>
        <v>1910.3866186841899</v>
      </c>
      <c r="W457" s="21">
        <f t="shared" si="112"/>
        <v>1735.1306650434913</v>
      </c>
      <c r="X457" s="21">
        <f t="shared" si="112"/>
        <v>1981.1143650952552</v>
      </c>
      <c r="Y457" s="21">
        <f t="shared" si="112"/>
        <v>2392.278544798161</v>
      </c>
      <c r="Z457" s="21">
        <f t="shared" si="112"/>
        <v>2279.395468487985</v>
      </c>
      <c r="AA457" s="21">
        <f t="shared" si="112"/>
        <v>2001.684443523551</v>
      </c>
      <c r="AB457" s="21">
        <f t="shared" si="112"/>
        <v>1685.7803794080346</v>
      </c>
      <c r="AC457" s="21">
        <f t="shared" si="112"/>
        <v>1656.2465934660333</v>
      </c>
      <c r="AD457" s="21">
        <f t="shared" si="112"/>
        <v>1620.7302929878474</v>
      </c>
      <c r="AE457" s="21">
        <f t="shared" si="112"/>
        <v>1711.8461801246131</v>
      </c>
    </row>
    <row r="458" spans="1:31" x14ac:dyDescent="0.2">
      <c r="A458" s="8" t="s">
        <v>25</v>
      </c>
      <c r="B458" s="4" t="s">
        <v>26</v>
      </c>
      <c r="C458" s="37">
        <f>+C8</f>
        <v>344.81119035942845</v>
      </c>
      <c r="D458" s="37">
        <f t="shared" ref="D458:AE458" si="113">+D8</f>
        <v>417.88673792237859</v>
      </c>
      <c r="E458" s="37">
        <f t="shared" si="113"/>
        <v>505.21917728334341</v>
      </c>
      <c r="F458" s="37">
        <f t="shared" si="113"/>
        <v>510.04744694323836</v>
      </c>
      <c r="G458" s="37">
        <f t="shared" si="113"/>
        <v>538.81936494912929</v>
      </c>
      <c r="H458" s="37">
        <f t="shared" si="113"/>
        <v>547.59189766459667</v>
      </c>
      <c r="I458" s="37">
        <f t="shared" si="113"/>
        <v>727.25370390870535</v>
      </c>
      <c r="J458" s="37">
        <f t="shared" si="113"/>
        <v>742.92825147947281</v>
      </c>
      <c r="K458" s="37">
        <f t="shared" si="113"/>
        <v>168.30126057859513</v>
      </c>
      <c r="L458" s="37">
        <f t="shared" si="113"/>
        <v>710.65180674266048</v>
      </c>
      <c r="M458" s="37">
        <f t="shared" si="113"/>
        <v>541.7690713863426</v>
      </c>
      <c r="N458" s="37">
        <f t="shared" si="113"/>
        <v>740.51299564321516</v>
      </c>
      <c r="O458" s="37">
        <f t="shared" si="113"/>
        <v>778.2167943963907</v>
      </c>
      <c r="P458" s="37">
        <f t="shared" si="113"/>
        <v>694.02551957725245</v>
      </c>
      <c r="Q458" s="37">
        <f t="shared" si="113"/>
        <v>734.2639527387538</v>
      </c>
      <c r="R458" s="37">
        <f t="shared" si="113"/>
        <v>1143.7634909874914</v>
      </c>
      <c r="S458" s="37">
        <f t="shared" si="113"/>
        <v>1136.2857571622458</v>
      </c>
      <c r="T458" s="37">
        <f t="shared" si="113"/>
        <v>507.25920338530648</v>
      </c>
      <c r="U458" s="37">
        <f t="shared" si="113"/>
        <v>911.01732385016578</v>
      </c>
      <c r="V458" s="37">
        <f t="shared" si="113"/>
        <v>977.20971986268739</v>
      </c>
      <c r="W458" s="37">
        <f t="shared" si="113"/>
        <v>806.51237962676964</v>
      </c>
      <c r="X458" s="37">
        <f t="shared" si="113"/>
        <v>957.11315903271839</v>
      </c>
      <c r="Y458" s="37">
        <f t="shared" si="113"/>
        <v>1136.1421439044964</v>
      </c>
      <c r="Z458" s="37">
        <f t="shared" si="113"/>
        <v>981.48436012784941</v>
      </c>
      <c r="AA458" s="37">
        <f t="shared" si="113"/>
        <v>1031.7926432133061</v>
      </c>
      <c r="AB458" s="37">
        <f t="shared" si="113"/>
        <v>653.54919684227468</v>
      </c>
      <c r="AC458" s="37">
        <f t="shared" si="113"/>
        <v>565.86707696067322</v>
      </c>
      <c r="AD458" s="37">
        <f t="shared" si="113"/>
        <v>558.99318904938252</v>
      </c>
      <c r="AE458" s="37">
        <f t="shared" si="113"/>
        <v>583.74044471987509</v>
      </c>
    </row>
    <row r="459" spans="1:31" x14ac:dyDescent="0.2">
      <c r="A459" s="8" t="s">
        <v>43</v>
      </c>
      <c r="B459" s="4" t="s">
        <v>44</v>
      </c>
      <c r="C459" s="37">
        <f>+C17</f>
        <v>144.308678088737</v>
      </c>
      <c r="D459" s="37">
        <f t="shared" ref="D459:AE459" si="114">+D17</f>
        <v>137.00997633768651</v>
      </c>
      <c r="E459" s="37">
        <f t="shared" si="114"/>
        <v>138.44047676097514</v>
      </c>
      <c r="F459" s="37">
        <f t="shared" si="114"/>
        <v>158.27969400239377</v>
      </c>
      <c r="G459" s="37">
        <f t="shared" si="114"/>
        <v>156.66200146364645</v>
      </c>
      <c r="H459" s="37">
        <f t="shared" si="114"/>
        <v>169.35069811382334</v>
      </c>
      <c r="I459" s="37">
        <f t="shared" si="114"/>
        <v>107.05298332832133</v>
      </c>
      <c r="J459" s="37">
        <f t="shared" si="114"/>
        <v>145.24144182227326</v>
      </c>
      <c r="K459" s="37">
        <f t="shared" si="114"/>
        <v>133.64381756864518</v>
      </c>
      <c r="L459" s="37">
        <f t="shared" si="114"/>
        <v>118.57681566939371</v>
      </c>
      <c r="M459" s="37">
        <f t="shared" si="114"/>
        <v>115.64633230918909</v>
      </c>
      <c r="N459" s="37">
        <f t="shared" si="114"/>
        <v>132.05255710571038</v>
      </c>
      <c r="O459" s="37">
        <f t="shared" si="114"/>
        <v>117.14803058216378</v>
      </c>
      <c r="P459" s="37">
        <f t="shared" si="114"/>
        <v>194.85607678382371</v>
      </c>
      <c r="Q459" s="37">
        <f t="shared" si="114"/>
        <v>160.82944345041165</v>
      </c>
      <c r="R459" s="37">
        <f t="shared" si="114"/>
        <v>163.46970093669</v>
      </c>
      <c r="S459" s="37">
        <f t="shared" si="114"/>
        <v>183.78003486092734</v>
      </c>
      <c r="T459" s="37">
        <f t="shared" si="114"/>
        <v>157.39964402840974</v>
      </c>
      <c r="U459" s="37">
        <f t="shared" si="114"/>
        <v>116.43617156183811</v>
      </c>
      <c r="V459" s="37">
        <f t="shared" si="114"/>
        <v>88.010198962301757</v>
      </c>
      <c r="W459" s="37">
        <f t="shared" si="114"/>
        <v>105.7860862753524</v>
      </c>
      <c r="X459" s="37">
        <f t="shared" si="114"/>
        <v>177.64293650442801</v>
      </c>
      <c r="Y459" s="37">
        <f t="shared" si="114"/>
        <v>421.7622691440763</v>
      </c>
      <c r="Z459" s="37">
        <f t="shared" si="114"/>
        <v>424.74676439919591</v>
      </c>
      <c r="AA459" s="37">
        <f t="shared" si="114"/>
        <v>165.45487695936515</v>
      </c>
      <c r="AB459" s="37">
        <f t="shared" si="114"/>
        <v>141.56940924516715</v>
      </c>
      <c r="AC459" s="37">
        <f t="shared" si="114"/>
        <v>138.02356640793019</v>
      </c>
      <c r="AD459" s="37">
        <f t="shared" si="114"/>
        <v>123.52798020646452</v>
      </c>
      <c r="AE459" s="37">
        <f t="shared" si="114"/>
        <v>123.09042053549686</v>
      </c>
    </row>
    <row r="460" spans="1:31" x14ac:dyDescent="0.2">
      <c r="A460" s="9" t="s">
        <v>71</v>
      </c>
      <c r="B460" s="4" t="s">
        <v>72</v>
      </c>
      <c r="C460" s="37">
        <f>+C31</f>
        <v>299.0791404233774</v>
      </c>
      <c r="D460" s="37">
        <f t="shared" ref="D460:AE460" si="115">+D31</f>
        <v>327.74741311528368</v>
      </c>
      <c r="E460" s="37">
        <f t="shared" si="115"/>
        <v>299.11959821290753</v>
      </c>
      <c r="F460" s="37">
        <f t="shared" si="115"/>
        <v>337.61253504413764</v>
      </c>
      <c r="G460" s="37">
        <f t="shared" si="115"/>
        <v>336.02134741951653</v>
      </c>
      <c r="H460" s="37">
        <f t="shared" si="115"/>
        <v>395.06044627413581</v>
      </c>
      <c r="I460" s="37">
        <f t="shared" si="115"/>
        <v>429.82238165261731</v>
      </c>
      <c r="J460" s="37">
        <f t="shared" si="115"/>
        <v>447.58755270242699</v>
      </c>
      <c r="K460" s="37">
        <f t="shared" si="115"/>
        <v>407.97789369199779</v>
      </c>
      <c r="L460" s="37">
        <f t="shared" si="115"/>
        <v>334.10789218817115</v>
      </c>
      <c r="M460" s="37">
        <f t="shared" si="115"/>
        <v>326.44651331287236</v>
      </c>
      <c r="N460" s="37">
        <f t="shared" si="115"/>
        <v>323.11909931723494</v>
      </c>
      <c r="O460" s="37">
        <f t="shared" si="115"/>
        <v>322.63912662768524</v>
      </c>
      <c r="P460" s="37">
        <f t="shared" si="115"/>
        <v>292.35697049932139</v>
      </c>
      <c r="Q460" s="37">
        <f t="shared" si="115"/>
        <v>332.71229210031578</v>
      </c>
      <c r="R460" s="37">
        <f t="shared" si="115"/>
        <v>415.28125864196534</v>
      </c>
      <c r="S460" s="37">
        <f t="shared" si="115"/>
        <v>394.09492070035327</v>
      </c>
      <c r="T460" s="37">
        <f t="shared" si="115"/>
        <v>370.7842561177016</v>
      </c>
      <c r="U460" s="37">
        <f t="shared" si="115"/>
        <v>377.34919405558418</v>
      </c>
      <c r="V460" s="37">
        <f t="shared" si="115"/>
        <v>349.34199493610731</v>
      </c>
      <c r="W460" s="37">
        <f t="shared" si="115"/>
        <v>288.54932812948147</v>
      </c>
      <c r="X460" s="37">
        <f t="shared" si="115"/>
        <v>294.38344118391365</v>
      </c>
      <c r="Y460" s="37">
        <f t="shared" si="115"/>
        <v>305.69531888248105</v>
      </c>
      <c r="Z460" s="37">
        <f t="shared" si="115"/>
        <v>353.97035335776991</v>
      </c>
      <c r="AA460" s="37">
        <f t="shared" si="115"/>
        <v>303.30613416551887</v>
      </c>
      <c r="AB460" s="37">
        <f t="shared" si="115"/>
        <v>344.34176834194375</v>
      </c>
      <c r="AC460" s="37">
        <f t="shared" si="115"/>
        <v>416.37481372666031</v>
      </c>
      <c r="AD460" s="37">
        <f t="shared" si="115"/>
        <v>392.92682891913182</v>
      </c>
      <c r="AE460" s="37">
        <f t="shared" si="115"/>
        <v>409.56527524281512</v>
      </c>
    </row>
    <row r="461" spans="1:31" x14ac:dyDescent="0.2">
      <c r="A461" s="8" t="s">
        <v>115</v>
      </c>
      <c r="B461" s="4" t="s">
        <v>116</v>
      </c>
      <c r="C461" s="37">
        <f>+C53</f>
        <v>466.5609321629945</v>
      </c>
      <c r="D461" s="37">
        <f t="shared" ref="D461:AE461" si="116">+D53</f>
        <v>499.50607977962261</v>
      </c>
      <c r="E461" s="37">
        <f t="shared" si="116"/>
        <v>540.7560345631864</v>
      </c>
      <c r="F461" s="37">
        <f t="shared" si="116"/>
        <v>581.70237776971805</v>
      </c>
      <c r="G461" s="37">
        <f t="shared" si="116"/>
        <v>539.35056267824086</v>
      </c>
      <c r="H461" s="37">
        <f t="shared" si="116"/>
        <v>536.61516053490664</v>
      </c>
      <c r="I461" s="37">
        <f t="shared" si="116"/>
        <v>544.39245543472259</v>
      </c>
      <c r="J461" s="37">
        <f t="shared" si="116"/>
        <v>594.99911517222927</v>
      </c>
      <c r="K461" s="37">
        <f t="shared" si="116"/>
        <v>550.97207524382009</v>
      </c>
      <c r="L461" s="37">
        <f t="shared" si="116"/>
        <v>576.13982091006289</v>
      </c>
      <c r="M461" s="37">
        <f t="shared" si="116"/>
        <v>578.99602372104914</v>
      </c>
      <c r="N461" s="37">
        <f t="shared" si="116"/>
        <v>574.97044794546514</v>
      </c>
      <c r="O461" s="37">
        <f t="shared" si="116"/>
        <v>551.41193898605968</v>
      </c>
      <c r="P461" s="37">
        <f t="shared" si="116"/>
        <v>476.18950042671713</v>
      </c>
      <c r="Q461" s="37">
        <f t="shared" si="116"/>
        <v>519.21144299810817</v>
      </c>
      <c r="R461" s="37">
        <f t="shared" si="116"/>
        <v>485.94800300914551</v>
      </c>
      <c r="S461" s="37">
        <f t="shared" si="116"/>
        <v>481.95440849464711</v>
      </c>
      <c r="T461" s="37">
        <f t="shared" si="116"/>
        <v>512.37783113633157</v>
      </c>
      <c r="U461" s="37">
        <f t="shared" si="116"/>
        <v>473.79263465239097</v>
      </c>
      <c r="V461" s="37">
        <f t="shared" si="116"/>
        <v>495.82470492309335</v>
      </c>
      <c r="W461" s="37">
        <f t="shared" si="116"/>
        <v>532.80281276523237</v>
      </c>
      <c r="X461" s="37">
        <f t="shared" si="116"/>
        <v>550.4851088923034</v>
      </c>
      <c r="Y461" s="37">
        <f t="shared" si="116"/>
        <v>520.70454329743336</v>
      </c>
      <c r="Z461" s="37">
        <f t="shared" si="116"/>
        <v>509.57516698939611</v>
      </c>
      <c r="AA461" s="37">
        <f t="shared" si="116"/>
        <v>491.93531025767322</v>
      </c>
      <c r="AB461" s="37">
        <f t="shared" si="116"/>
        <v>538.2121267244986</v>
      </c>
      <c r="AC461" s="37">
        <f t="shared" si="116"/>
        <v>535.29827466429549</v>
      </c>
      <c r="AD461" s="37">
        <f t="shared" si="116"/>
        <v>544.74933572213331</v>
      </c>
      <c r="AE461" s="37">
        <f t="shared" si="116"/>
        <v>595.24534911798503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1.4800582466553818</v>
      </c>
      <c r="X462" s="37">
        <f t="shared" si="117"/>
        <v>1.4897194818915473</v>
      </c>
      <c r="Y462" s="37">
        <f t="shared" si="117"/>
        <v>7.974269569674151</v>
      </c>
      <c r="Z462" s="37">
        <f t="shared" si="117"/>
        <v>9.6188236137737135</v>
      </c>
      <c r="AA462" s="37">
        <f t="shared" si="117"/>
        <v>9.195478927687633</v>
      </c>
      <c r="AB462" s="37">
        <f t="shared" si="117"/>
        <v>8.1078782541505987</v>
      </c>
      <c r="AC462" s="37">
        <f t="shared" si="117"/>
        <v>0.68286170647422617</v>
      </c>
      <c r="AD462" s="37">
        <f t="shared" si="117"/>
        <v>0.53295909073519376</v>
      </c>
      <c r="AE462" s="37">
        <f t="shared" si="117"/>
        <v>0.20469050844119471</v>
      </c>
    </row>
    <row r="463" spans="1:31" x14ac:dyDescent="0.2">
      <c r="A463" s="9" t="s">
        <v>142</v>
      </c>
      <c r="B463" s="4" t="s">
        <v>143</v>
      </c>
      <c r="C463" s="21">
        <f>+C464+C465+C466</f>
        <v>883.35250430439169</v>
      </c>
      <c r="D463" s="21">
        <f t="shared" ref="D463:AE463" si="118">+D464+D465+D466</f>
        <v>679.32558723136083</v>
      </c>
      <c r="E463" s="21">
        <f t="shared" si="118"/>
        <v>733.89367501470826</v>
      </c>
      <c r="F463" s="21">
        <f t="shared" si="118"/>
        <v>710.54496197787785</v>
      </c>
      <c r="G463" s="21">
        <f t="shared" si="118"/>
        <v>793.07472801870438</v>
      </c>
      <c r="H463" s="21">
        <f t="shared" si="118"/>
        <v>755.63523354343715</v>
      </c>
      <c r="I463" s="21">
        <f t="shared" si="118"/>
        <v>759.0573108643357</v>
      </c>
      <c r="J463" s="21">
        <f t="shared" si="118"/>
        <v>812.45488396030385</v>
      </c>
      <c r="K463" s="21">
        <f t="shared" si="118"/>
        <v>756.98320165385815</v>
      </c>
      <c r="L463" s="21">
        <f t="shared" si="118"/>
        <v>843.78174808748304</v>
      </c>
      <c r="M463" s="21">
        <f t="shared" si="118"/>
        <v>934.94485909619812</v>
      </c>
      <c r="N463" s="21">
        <f t="shared" si="118"/>
        <v>1004.6450303555673</v>
      </c>
      <c r="O463" s="21">
        <f t="shared" si="118"/>
        <v>987.00181645487908</v>
      </c>
      <c r="P463" s="21">
        <f t="shared" si="118"/>
        <v>880.10803846662293</v>
      </c>
      <c r="Q463" s="21">
        <f t="shared" si="118"/>
        <v>868.73841568411535</v>
      </c>
      <c r="R463" s="21">
        <f t="shared" si="118"/>
        <v>938.45356127961338</v>
      </c>
      <c r="S463" s="21">
        <f t="shared" si="118"/>
        <v>893.51443647081828</v>
      </c>
      <c r="T463" s="21">
        <f t="shared" si="118"/>
        <v>839.19630916795006</v>
      </c>
      <c r="U463" s="21">
        <f t="shared" si="118"/>
        <v>802.26710586583465</v>
      </c>
      <c r="V463" s="21">
        <f t="shared" si="118"/>
        <v>947.66235660126426</v>
      </c>
      <c r="W463" s="21">
        <f t="shared" si="118"/>
        <v>820.20281514418491</v>
      </c>
      <c r="X463" s="21">
        <f t="shared" si="118"/>
        <v>698.88846891625553</v>
      </c>
      <c r="Y463" s="21">
        <f t="shared" si="118"/>
        <v>576.29205176752214</v>
      </c>
      <c r="Z463" s="21">
        <f t="shared" si="118"/>
        <v>559.98314214326842</v>
      </c>
      <c r="AA463" s="21">
        <f t="shared" si="118"/>
        <v>518.68792682662331</v>
      </c>
      <c r="AB463" s="21">
        <f t="shared" si="118"/>
        <v>563.42123049280247</v>
      </c>
      <c r="AC463" s="21">
        <f t="shared" si="118"/>
        <v>630.83460473377136</v>
      </c>
      <c r="AD463" s="21">
        <f t="shared" si="118"/>
        <v>644.14968814843064</v>
      </c>
      <c r="AE463" s="21">
        <f t="shared" si="118"/>
        <v>648.47693919980838</v>
      </c>
    </row>
    <row r="464" spans="1:31" x14ac:dyDescent="0.2">
      <c r="A464" s="9" t="s">
        <v>144</v>
      </c>
      <c r="B464" s="4" t="s">
        <v>145</v>
      </c>
      <c r="C464" s="37">
        <f>+C68</f>
        <v>36.785775000000001</v>
      </c>
      <c r="D464" s="37">
        <f t="shared" ref="D464:AE464" si="119">+D68</f>
        <v>41.042625000000001</v>
      </c>
      <c r="E464" s="37">
        <f t="shared" si="119"/>
        <v>31.683924999999999</v>
      </c>
      <c r="F464" s="37">
        <f t="shared" si="119"/>
        <v>26.691274999999997</v>
      </c>
      <c r="G464" s="37">
        <f t="shared" si="119"/>
        <v>33.586150000000004</v>
      </c>
      <c r="H464" s="37">
        <f t="shared" si="119"/>
        <v>31.913050000000002</v>
      </c>
      <c r="I464" s="37">
        <f t="shared" si="119"/>
        <v>34.679124999999999</v>
      </c>
      <c r="J464" s="37">
        <f t="shared" si="119"/>
        <v>37.774749999999997</v>
      </c>
      <c r="K464" s="37">
        <f t="shared" si="119"/>
        <v>34.011737500000002</v>
      </c>
      <c r="L464" s="37">
        <f t="shared" si="119"/>
        <v>11.059425000000001</v>
      </c>
      <c r="M464" s="37">
        <f t="shared" si="119"/>
        <v>8.5393749999999997</v>
      </c>
      <c r="N464" s="37">
        <f t="shared" si="119"/>
        <v>13.741649999999998</v>
      </c>
      <c r="O464" s="37">
        <f t="shared" si="119"/>
        <v>10.454924999999999</v>
      </c>
      <c r="P464" s="37">
        <f t="shared" si="119"/>
        <v>6.8503499999999997</v>
      </c>
      <c r="Q464" s="37">
        <f t="shared" si="119"/>
        <v>3.1888999999999998</v>
      </c>
      <c r="R464" s="37">
        <f t="shared" si="119"/>
        <v>19.315042499999997</v>
      </c>
      <c r="S464" s="37">
        <f t="shared" si="119"/>
        <v>18.689807499999997</v>
      </c>
      <c r="T464" s="37">
        <f t="shared" si="119"/>
        <v>3.3758075000000001</v>
      </c>
      <c r="U464" s="37">
        <f t="shared" si="119"/>
        <v>10.446052499999999</v>
      </c>
      <c r="V464" s="37">
        <f t="shared" si="119"/>
        <v>16.827492499999998</v>
      </c>
      <c r="W464" s="37">
        <f t="shared" si="119"/>
        <v>16.665187500000002</v>
      </c>
      <c r="X464" s="37">
        <f t="shared" si="119"/>
        <v>16.986840000000001</v>
      </c>
      <c r="Y464" s="37">
        <f t="shared" si="119"/>
        <v>18.544304999999998</v>
      </c>
      <c r="Z464" s="37">
        <f t="shared" si="119"/>
        <v>89.639257499999985</v>
      </c>
      <c r="AA464" s="37">
        <f t="shared" si="119"/>
        <v>129.13673499999999</v>
      </c>
      <c r="AB464" s="37">
        <f t="shared" si="119"/>
        <v>97.653042499999998</v>
      </c>
      <c r="AC464" s="37">
        <f t="shared" si="119"/>
        <v>78.334230000000005</v>
      </c>
      <c r="AD464" s="37">
        <f t="shared" si="119"/>
        <v>78.81604249999998</v>
      </c>
      <c r="AE464" s="37">
        <f t="shared" si="119"/>
        <v>73.341319999999996</v>
      </c>
    </row>
    <row r="465" spans="1:31" x14ac:dyDescent="0.2">
      <c r="A465" s="8" t="s">
        <v>164</v>
      </c>
      <c r="B465" s="4" t="s">
        <v>165</v>
      </c>
      <c r="C465" s="37">
        <f>+C80</f>
        <v>846.56672930439174</v>
      </c>
      <c r="D465" s="37">
        <f t="shared" ref="D465:AE465" si="120">+D80</f>
        <v>638.28296223136078</v>
      </c>
      <c r="E465" s="37">
        <f t="shared" si="120"/>
        <v>702.20975001470822</v>
      </c>
      <c r="F465" s="37">
        <f t="shared" si="120"/>
        <v>683.85368697787783</v>
      </c>
      <c r="G465" s="37">
        <f t="shared" si="120"/>
        <v>759.4885780187044</v>
      </c>
      <c r="H465" s="37">
        <f t="shared" si="120"/>
        <v>723.72218354343715</v>
      </c>
      <c r="I465" s="37">
        <f t="shared" si="120"/>
        <v>724.37818586433571</v>
      </c>
      <c r="J465" s="37">
        <f t="shared" si="120"/>
        <v>774.68013396030381</v>
      </c>
      <c r="K465" s="37">
        <f t="shared" si="120"/>
        <v>722.97146415385816</v>
      </c>
      <c r="L465" s="37">
        <f t="shared" si="120"/>
        <v>832.72232308748301</v>
      </c>
      <c r="M465" s="37">
        <f t="shared" si="120"/>
        <v>926.40548409619817</v>
      </c>
      <c r="N465" s="37">
        <f t="shared" si="120"/>
        <v>990.90338035556726</v>
      </c>
      <c r="O465" s="37">
        <f t="shared" si="120"/>
        <v>976.54689145487907</v>
      </c>
      <c r="P465" s="37">
        <f t="shared" si="120"/>
        <v>873.25768846662288</v>
      </c>
      <c r="Q465" s="37">
        <f t="shared" si="120"/>
        <v>865.54951568411536</v>
      </c>
      <c r="R465" s="37">
        <f t="shared" si="120"/>
        <v>919.13851877961338</v>
      </c>
      <c r="S465" s="37">
        <f t="shared" si="120"/>
        <v>874.82462897081825</v>
      </c>
      <c r="T465" s="37">
        <f t="shared" si="120"/>
        <v>835.82050166795011</v>
      </c>
      <c r="U465" s="37">
        <f t="shared" si="120"/>
        <v>791.8210533658347</v>
      </c>
      <c r="V465" s="37">
        <f t="shared" si="120"/>
        <v>930.83486410126432</v>
      </c>
      <c r="W465" s="37">
        <f t="shared" si="120"/>
        <v>803.53762764418491</v>
      </c>
      <c r="X465" s="37">
        <f t="shared" si="120"/>
        <v>681.9016289162555</v>
      </c>
      <c r="Y465" s="37">
        <f t="shared" si="120"/>
        <v>557.74774676752213</v>
      </c>
      <c r="Z465" s="37">
        <f t="shared" si="120"/>
        <v>470.3438846432685</v>
      </c>
      <c r="AA465" s="37">
        <f t="shared" si="120"/>
        <v>389.55119182662332</v>
      </c>
      <c r="AB465" s="37">
        <f t="shared" si="120"/>
        <v>465.76818799280244</v>
      </c>
      <c r="AC465" s="37">
        <f t="shared" si="120"/>
        <v>552.50037473377131</v>
      </c>
      <c r="AD465" s="37">
        <f t="shared" si="120"/>
        <v>565.33364564843066</v>
      </c>
      <c r="AE465" s="37">
        <f t="shared" si="120"/>
        <v>575.13561919980839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609.95931733593261</v>
      </c>
      <c r="D471" s="28">
        <f t="shared" ref="D471:AE471" si="126">+D472+D478+D489+D497+D502+D508+D515+D520</f>
        <v>494.99699210837412</v>
      </c>
      <c r="E471" s="28">
        <f t="shared" si="126"/>
        <v>599.96271136864027</v>
      </c>
      <c r="F471" s="28">
        <f t="shared" si="126"/>
        <v>576.36705470455638</v>
      </c>
      <c r="G471" s="28">
        <f t="shared" si="126"/>
        <v>624.30061792557433</v>
      </c>
      <c r="H471" s="28">
        <f t="shared" si="126"/>
        <v>600.77949429696525</v>
      </c>
      <c r="I471" s="28">
        <f t="shared" si="126"/>
        <v>609.51715362476671</v>
      </c>
      <c r="J471" s="28">
        <f t="shared" si="126"/>
        <v>1167.9295300880672</v>
      </c>
      <c r="K471" s="28">
        <f t="shared" si="126"/>
        <v>1214.3654441815756</v>
      </c>
      <c r="L471" s="28">
        <f t="shared" si="126"/>
        <v>1650.1603670287864</v>
      </c>
      <c r="M471" s="28">
        <f t="shared" si="126"/>
        <v>2080.589632528392</v>
      </c>
      <c r="N471" s="28">
        <f t="shared" si="126"/>
        <v>1991.2700556095751</v>
      </c>
      <c r="O471" s="28">
        <f t="shared" si="126"/>
        <v>2097.1752506862094</v>
      </c>
      <c r="P471" s="28">
        <f t="shared" si="126"/>
        <v>1933.6801279620174</v>
      </c>
      <c r="Q471" s="28">
        <f t="shared" si="126"/>
        <v>1928.9400478232105</v>
      </c>
      <c r="R471" s="28">
        <f t="shared" si="126"/>
        <v>2169.7846972316506</v>
      </c>
      <c r="S471" s="28">
        <f t="shared" si="126"/>
        <v>2280.735211661045</v>
      </c>
      <c r="T471" s="28">
        <f t="shared" si="126"/>
        <v>1326.8529099863006</v>
      </c>
      <c r="U471" s="28">
        <f t="shared" si="126"/>
        <v>788.34699112803423</v>
      </c>
      <c r="V471" s="28">
        <f t="shared" si="126"/>
        <v>685.33560437556673</v>
      </c>
      <c r="W471" s="28">
        <f t="shared" si="126"/>
        <v>683.01673189907342</v>
      </c>
      <c r="X471" s="28">
        <f t="shared" si="126"/>
        <v>413.8371073846065</v>
      </c>
      <c r="Y471" s="28">
        <f t="shared" si="126"/>
        <v>244.56241759590498</v>
      </c>
      <c r="Z471" s="28">
        <f t="shared" si="126"/>
        <v>168.8108420535718</v>
      </c>
      <c r="AA471" s="28">
        <f t="shared" si="126"/>
        <v>147.25296770925664</v>
      </c>
      <c r="AB471" s="28">
        <f t="shared" si="126"/>
        <v>172.44351335549857</v>
      </c>
      <c r="AC471" s="28">
        <f t="shared" si="126"/>
        <v>317.08397783066857</v>
      </c>
      <c r="AD471" s="28">
        <f t="shared" si="126"/>
        <v>329.83019257919358</v>
      </c>
      <c r="AE471" s="28">
        <f t="shared" si="126"/>
        <v>482.28942966109798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0</v>
      </c>
      <c r="AB472" s="21">
        <f t="shared" si="127"/>
        <v>0</v>
      </c>
      <c r="AC472" s="21">
        <f t="shared" si="127"/>
        <v>0</v>
      </c>
      <c r="AD472" s="21">
        <f t="shared" si="127"/>
        <v>8.7815566941019767E-4</v>
      </c>
      <c r="AE472" s="21">
        <f t="shared" si="127"/>
        <v>0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0</v>
      </c>
      <c r="AB473" s="37">
        <f t="shared" si="129"/>
        <v>0</v>
      </c>
      <c r="AC473" s="37">
        <f t="shared" si="129"/>
        <v>0</v>
      </c>
      <c r="AD473" s="37">
        <f t="shared" si="129"/>
        <v>8.7815566941019767E-4</v>
      </c>
      <c r="AE473" s="37">
        <f t="shared" si="129"/>
        <v>0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609.47622000000001</v>
      </c>
      <c r="D478" s="21">
        <f t="shared" si="131"/>
        <v>494.51553130434786</v>
      </c>
      <c r="E478" s="21">
        <f t="shared" si="131"/>
        <v>599.45671043478262</v>
      </c>
      <c r="F478" s="21">
        <f t="shared" si="131"/>
        <v>575.85812869565211</v>
      </c>
      <c r="G478" s="21">
        <f t="shared" si="131"/>
        <v>623.71447043478258</v>
      </c>
      <c r="H478" s="21">
        <f t="shared" si="131"/>
        <v>600.1158886956523</v>
      </c>
      <c r="I478" s="21">
        <f t="shared" si="131"/>
        <v>608.68520608695655</v>
      </c>
      <c r="J478" s="21">
        <f t="shared" si="131"/>
        <v>1166.7455217391307</v>
      </c>
      <c r="K478" s="21">
        <f t="shared" si="131"/>
        <v>1213.1516713043479</v>
      </c>
      <c r="L478" s="21">
        <f t="shared" si="131"/>
        <v>1647.8138165217392</v>
      </c>
      <c r="M478" s="21">
        <f t="shared" si="131"/>
        <v>2077.8617139130438</v>
      </c>
      <c r="N478" s="21">
        <f t="shared" si="131"/>
        <v>1986.7632782608698</v>
      </c>
      <c r="O478" s="21">
        <f t="shared" si="131"/>
        <v>2092.3636356521743</v>
      </c>
      <c r="P478" s="21">
        <f t="shared" si="131"/>
        <v>1928.8874269565224</v>
      </c>
      <c r="Q478" s="21">
        <f t="shared" si="131"/>
        <v>1921.0536839498088</v>
      </c>
      <c r="R478" s="21">
        <f t="shared" si="131"/>
        <v>2161.3167016984153</v>
      </c>
      <c r="S478" s="21">
        <f t="shared" si="131"/>
        <v>2270.7504279701689</v>
      </c>
      <c r="T478" s="21">
        <f t="shared" si="131"/>
        <v>1313.9849415422923</v>
      </c>
      <c r="U478" s="21">
        <f t="shared" si="131"/>
        <v>776.27153508764741</v>
      </c>
      <c r="V478" s="21">
        <f t="shared" si="131"/>
        <v>672.10789328500869</v>
      </c>
      <c r="W478" s="21">
        <f t="shared" si="131"/>
        <v>667.56965194184636</v>
      </c>
      <c r="X478" s="21">
        <f t="shared" si="131"/>
        <v>395.22841455133306</v>
      </c>
      <c r="Y478" s="21">
        <f t="shared" si="131"/>
        <v>223.87645751321804</v>
      </c>
      <c r="Z478" s="21">
        <f t="shared" si="131"/>
        <v>145.44776170308265</v>
      </c>
      <c r="AA478" s="21">
        <f t="shared" si="131"/>
        <v>117.97065531612864</v>
      </c>
      <c r="AB478" s="21">
        <f t="shared" si="131"/>
        <v>145.53339686930875</v>
      </c>
      <c r="AC478" s="21">
        <f t="shared" si="131"/>
        <v>281.6062487497905</v>
      </c>
      <c r="AD478" s="21">
        <f t="shared" si="131"/>
        <v>295.46411242498561</v>
      </c>
      <c r="AE478" s="21">
        <f t="shared" si="131"/>
        <v>436.47387873774267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609.47622000000001</v>
      </c>
      <c r="D486" s="37">
        <f t="shared" si="132"/>
        <v>494.51553130434786</v>
      </c>
      <c r="E486" s="37">
        <f t="shared" si="132"/>
        <v>599.45671043478262</v>
      </c>
      <c r="F486" s="37">
        <f t="shared" si="132"/>
        <v>575.85812869565211</v>
      </c>
      <c r="G486" s="37">
        <f t="shared" si="132"/>
        <v>623.71447043478258</v>
      </c>
      <c r="H486" s="37">
        <f t="shared" si="132"/>
        <v>600.1158886956523</v>
      </c>
      <c r="I486" s="37">
        <f t="shared" si="132"/>
        <v>608.68520608695655</v>
      </c>
      <c r="J486" s="37">
        <f t="shared" si="132"/>
        <v>1166.7455217391307</v>
      </c>
      <c r="K486" s="37">
        <f t="shared" si="132"/>
        <v>1213.1516713043479</v>
      </c>
      <c r="L486" s="37">
        <f t="shared" si="132"/>
        <v>1647.8138165217392</v>
      </c>
      <c r="M486" s="37">
        <f t="shared" si="132"/>
        <v>2077.8617139130438</v>
      </c>
      <c r="N486" s="37">
        <f t="shared" si="132"/>
        <v>1986.7632782608698</v>
      </c>
      <c r="O486" s="37">
        <f t="shared" si="132"/>
        <v>2092.3636356521743</v>
      </c>
      <c r="P486" s="37">
        <f t="shared" si="132"/>
        <v>1928.8874269565224</v>
      </c>
      <c r="Q486" s="37">
        <f t="shared" si="132"/>
        <v>1921.0536839498088</v>
      </c>
      <c r="R486" s="37">
        <f t="shared" si="132"/>
        <v>2161.3167016984153</v>
      </c>
      <c r="S486" s="37">
        <f t="shared" si="132"/>
        <v>2270.7504279701689</v>
      </c>
      <c r="T486" s="37">
        <f t="shared" si="132"/>
        <v>1313.9849415422923</v>
      </c>
      <c r="U486" s="37">
        <f t="shared" si="132"/>
        <v>776.27153508764741</v>
      </c>
      <c r="V486" s="37">
        <f t="shared" si="132"/>
        <v>672.10789328500869</v>
      </c>
      <c r="W486" s="37">
        <f t="shared" si="132"/>
        <v>667.56965194184636</v>
      </c>
      <c r="X486" s="37">
        <f t="shared" si="132"/>
        <v>395.22841455133306</v>
      </c>
      <c r="Y486" s="37">
        <f t="shared" si="132"/>
        <v>223.87645751321804</v>
      </c>
      <c r="Z486" s="37">
        <f t="shared" si="132"/>
        <v>145.44776170308265</v>
      </c>
      <c r="AA486" s="37">
        <f t="shared" si="132"/>
        <v>117.97065531612864</v>
      </c>
      <c r="AB486" s="37">
        <f t="shared" si="132"/>
        <v>145.53339686930875</v>
      </c>
      <c r="AC486" s="37">
        <f t="shared" si="132"/>
        <v>281.6062487497905</v>
      </c>
      <c r="AD486" s="37">
        <f t="shared" si="132"/>
        <v>295.46411242498561</v>
      </c>
      <c r="AE486" s="37">
        <f t="shared" si="132"/>
        <v>436.47387873774267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0.476889970982591</v>
      </c>
      <c r="D497" s="21">
        <f t="shared" ref="D497:AE497" si="140">+D498+D499+D501</f>
        <v>0.47524253074343137</v>
      </c>
      <c r="E497" s="21">
        <f t="shared" si="140"/>
        <v>0.49970104684334604</v>
      </c>
      <c r="F497" s="21">
        <f t="shared" si="140"/>
        <v>0.50221912354416409</v>
      </c>
      <c r="G497" s="21">
        <f t="shared" si="140"/>
        <v>0.52474604361986243</v>
      </c>
      <c r="H497" s="21">
        <f t="shared" si="140"/>
        <v>0.53289704981505703</v>
      </c>
      <c r="I497" s="21">
        <f t="shared" si="140"/>
        <v>0.55451873467905055</v>
      </c>
      <c r="J497" s="21">
        <f t="shared" si="140"/>
        <v>0.56299788919076266</v>
      </c>
      <c r="K497" s="21">
        <f t="shared" si="140"/>
        <v>0.56696220358708271</v>
      </c>
      <c r="L497" s="21">
        <f t="shared" si="140"/>
        <v>0.52256023568567467</v>
      </c>
      <c r="M497" s="21">
        <f t="shared" si="140"/>
        <v>0.59472746790639375</v>
      </c>
      <c r="N497" s="21">
        <f t="shared" si="140"/>
        <v>0.60743190142660974</v>
      </c>
      <c r="O497" s="21">
        <f t="shared" si="140"/>
        <v>0.63708110233436299</v>
      </c>
      <c r="P497" s="21">
        <f t="shared" si="140"/>
        <v>0.64855668882855944</v>
      </c>
      <c r="Q497" s="21">
        <f t="shared" si="140"/>
        <v>0.71095590663163954</v>
      </c>
      <c r="R497" s="21">
        <f t="shared" si="140"/>
        <v>0.74130644276452595</v>
      </c>
      <c r="S497" s="21">
        <f t="shared" si="140"/>
        <v>0.75080779602590886</v>
      </c>
      <c r="T497" s="21">
        <f t="shared" si="140"/>
        <v>0.69271135329261202</v>
      </c>
      <c r="U497" s="21">
        <f t="shared" si="140"/>
        <v>0.69610506277545603</v>
      </c>
      <c r="V497" s="21">
        <f t="shared" si="140"/>
        <v>0.71239427935973354</v>
      </c>
      <c r="W497" s="21">
        <f t="shared" si="140"/>
        <v>0.78127695012997767</v>
      </c>
      <c r="X497" s="21">
        <f t="shared" si="140"/>
        <v>0.89075703778644544</v>
      </c>
      <c r="Y497" s="21">
        <f t="shared" si="140"/>
        <v>0.88249794499771939</v>
      </c>
      <c r="Z497" s="21">
        <f t="shared" si="140"/>
        <v>0.92713042550588709</v>
      </c>
      <c r="AA497" s="21">
        <f t="shared" si="140"/>
        <v>0.91836274159335873</v>
      </c>
      <c r="AB497" s="21">
        <f t="shared" si="140"/>
        <v>0.92474973317105968</v>
      </c>
      <c r="AC497" s="21">
        <f t="shared" si="140"/>
        <v>1.0598039472659884</v>
      </c>
      <c r="AD497" s="21">
        <f t="shared" si="140"/>
        <v>1.085614366785479</v>
      </c>
      <c r="AE497" s="21">
        <f t="shared" si="140"/>
        <v>1.1367773665109866</v>
      </c>
    </row>
    <row r="498" spans="1:31" x14ac:dyDescent="0.2">
      <c r="A498" s="9" t="s">
        <v>323</v>
      </c>
      <c r="B498" s="4" t="s">
        <v>324</v>
      </c>
      <c r="C498" s="37">
        <f>+C150</f>
        <v>0.39771332111507368</v>
      </c>
      <c r="D498" s="37">
        <f t="shared" ref="D498:AE498" si="141">+D150</f>
        <v>0.40557534410012647</v>
      </c>
      <c r="E498" s="37">
        <f t="shared" si="141"/>
        <v>0.4136585319292993</v>
      </c>
      <c r="F498" s="37">
        <f t="shared" si="141"/>
        <v>0.42196679397898718</v>
      </c>
      <c r="G498" s="37">
        <f t="shared" si="141"/>
        <v>0.43050425126631825</v>
      </c>
      <c r="H498" s="37">
        <f t="shared" si="141"/>
        <v>0.43927523955534914</v>
      </c>
      <c r="I498" s="37">
        <f t="shared" si="141"/>
        <v>0.44828431283648984</v>
      </c>
      <c r="J498" s="37">
        <f t="shared" si="141"/>
        <v>0.45753624718490427</v>
      </c>
      <c r="K498" s="37">
        <f t="shared" si="141"/>
        <v>0.46703604500450568</v>
      </c>
      <c r="L498" s="37">
        <f t="shared" si="141"/>
        <v>0.49562573200107229</v>
      </c>
      <c r="M498" s="37">
        <f t="shared" si="141"/>
        <v>0.49259249065746202</v>
      </c>
      <c r="N498" s="37">
        <f t="shared" si="141"/>
        <v>0.50311119072828936</v>
      </c>
      <c r="O498" s="37">
        <f t="shared" si="141"/>
        <v>0.52424092866019822</v>
      </c>
      <c r="P498" s="37">
        <f t="shared" si="141"/>
        <v>0.5374423247337291</v>
      </c>
      <c r="Q498" s="37">
        <f t="shared" si="141"/>
        <v>0.58747647575380846</v>
      </c>
      <c r="R498" s="37">
        <f t="shared" si="141"/>
        <v>0.6078087334392237</v>
      </c>
      <c r="S498" s="37">
        <f t="shared" si="141"/>
        <v>0.63636229629102525</v>
      </c>
      <c r="T498" s="37">
        <f t="shared" si="141"/>
        <v>0.59822609296510409</v>
      </c>
      <c r="U498" s="37">
        <f t="shared" si="141"/>
        <v>0.60657242193566829</v>
      </c>
      <c r="V498" s="37">
        <f t="shared" si="141"/>
        <v>0.64547778862844329</v>
      </c>
      <c r="W498" s="37">
        <f t="shared" si="141"/>
        <v>0.68952424791161315</v>
      </c>
      <c r="X498" s="37">
        <f t="shared" si="141"/>
        <v>0.80418588224435217</v>
      </c>
      <c r="Y498" s="37">
        <f t="shared" si="141"/>
        <v>0.80220071699249673</v>
      </c>
      <c r="Z498" s="37">
        <f t="shared" si="141"/>
        <v>0.81723638247137165</v>
      </c>
      <c r="AA498" s="37">
        <f t="shared" si="141"/>
        <v>0.82456070785848656</v>
      </c>
      <c r="AB498" s="37">
        <f t="shared" si="141"/>
        <v>0.8246249524852205</v>
      </c>
      <c r="AC498" s="37">
        <f t="shared" si="141"/>
        <v>0.96563556417994345</v>
      </c>
      <c r="AD498" s="37">
        <f t="shared" si="141"/>
        <v>1.0123294346489558</v>
      </c>
      <c r="AE498" s="37">
        <f t="shared" si="141"/>
        <v>1.0520211942234405</v>
      </c>
    </row>
    <row r="499" spans="1:31" x14ac:dyDescent="0.2">
      <c r="A499" s="9" t="s">
        <v>325</v>
      </c>
      <c r="B499" s="4" t="s">
        <v>326</v>
      </c>
      <c r="C499" s="37">
        <f>+C151</f>
        <v>7.9176649867517324E-2</v>
      </c>
      <c r="D499" s="37">
        <f t="shared" ref="D499:AE509" si="142">+D151</f>
        <v>6.9667186643304915E-2</v>
      </c>
      <c r="E499" s="37">
        <f t="shared" si="142"/>
        <v>8.6042514914046728E-2</v>
      </c>
      <c r="F499" s="37">
        <f t="shared" si="142"/>
        <v>8.0252329565176958E-2</v>
      </c>
      <c r="G499" s="37">
        <f t="shared" si="142"/>
        <v>9.4241792353544199E-2</v>
      </c>
      <c r="H499" s="37">
        <f t="shared" si="142"/>
        <v>9.362181025970788E-2</v>
      </c>
      <c r="I499" s="37">
        <f t="shared" si="142"/>
        <v>0.1062344218425607</v>
      </c>
      <c r="J499" s="37">
        <f t="shared" si="142"/>
        <v>0.10546164200585836</v>
      </c>
      <c r="K499" s="37">
        <f t="shared" si="142"/>
        <v>9.9926158582577043E-2</v>
      </c>
      <c r="L499" s="37">
        <f t="shared" si="142"/>
        <v>2.6934503684602373E-2</v>
      </c>
      <c r="M499" s="37">
        <f t="shared" si="142"/>
        <v>0.10213497724893177</v>
      </c>
      <c r="N499" s="37">
        <f t="shared" si="142"/>
        <v>0.10432071069832041</v>
      </c>
      <c r="O499" s="37">
        <f t="shared" si="142"/>
        <v>0.11284017367416478</v>
      </c>
      <c r="P499" s="37">
        <f t="shared" si="142"/>
        <v>0.11111436409483036</v>
      </c>
      <c r="Q499" s="37">
        <f t="shared" si="142"/>
        <v>0.1234794308778311</v>
      </c>
      <c r="R499" s="37">
        <f t="shared" si="142"/>
        <v>0.13349770932530225</v>
      </c>
      <c r="S499" s="37">
        <f t="shared" si="142"/>
        <v>0.11444549973488356</v>
      </c>
      <c r="T499" s="37">
        <f t="shared" si="142"/>
        <v>9.4485260327507925E-2</v>
      </c>
      <c r="U499" s="37">
        <f t="shared" si="142"/>
        <v>8.9532640839787694E-2</v>
      </c>
      <c r="V499" s="37">
        <f t="shared" si="142"/>
        <v>6.691649073129019E-2</v>
      </c>
      <c r="W499" s="37">
        <f t="shared" si="142"/>
        <v>9.1752702218364526E-2</v>
      </c>
      <c r="X499" s="37">
        <f t="shared" si="142"/>
        <v>8.6571155542093256E-2</v>
      </c>
      <c r="Y499" s="37">
        <f t="shared" si="142"/>
        <v>8.0297228005222668E-2</v>
      </c>
      <c r="Z499" s="37">
        <f t="shared" si="142"/>
        <v>0.10989404303451543</v>
      </c>
      <c r="AA499" s="37">
        <f t="shared" si="142"/>
        <v>9.3802033734872128E-2</v>
      </c>
      <c r="AB499" s="37">
        <f t="shared" si="142"/>
        <v>0.10012478068583919</v>
      </c>
      <c r="AC499" s="37">
        <f t="shared" si="142"/>
        <v>9.4168383086045013E-2</v>
      </c>
      <c r="AD499" s="37">
        <f t="shared" si="142"/>
        <v>7.3284932136523234E-2</v>
      </c>
      <c r="AE499" s="37">
        <f t="shared" si="142"/>
        <v>8.4756172287546033E-2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45">+D509+D510+D511+D512+D513+D514</f>
        <v>1.0908332739958792E-5</v>
      </c>
      <c r="E508" s="21">
        <f t="shared" si="145"/>
        <v>9.25220642258698E-5</v>
      </c>
      <c r="F508" s="21">
        <f t="shared" si="145"/>
        <v>4.9952041017285102E-4</v>
      </c>
      <c r="G508" s="21">
        <f t="shared" si="145"/>
        <v>5.519408222182659E-2</v>
      </c>
      <c r="H508" s="21">
        <f t="shared" si="145"/>
        <v>0.1245011865479225</v>
      </c>
      <c r="I508" s="21">
        <f t="shared" si="145"/>
        <v>0.27122143818112032</v>
      </c>
      <c r="J508" s="21">
        <f t="shared" si="145"/>
        <v>0.61480309479565498</v>
      </c>
      <c r="K508" s="21">
        <f t="shared" si="145"/>
        <v>0.64060330869057491</v>
      </c>
      <c r="L508" s="21">
        <f t="shared" si="145"/>
        <v>1.8177829064114117</v>
      </c>
      <c r="M508" s="21">
        <f t="shared" si="145"/>
        <v>2.1269837824917439</v>
      </c>
      <c r="N508" s="21">
        <f t="shared" si="145"/>
        <v>3.8931380823284378</v>
      </c>
      <c r="O508" s="21">
        <f t="shared" si="145"/>
        <v>4.1683265667509035</v>
      </c>
      <c r="P508" s="21">
        <f t="shared" si="145"/>
        <v>4.1379673889580797</v>
      </c>
      <c r="Q508" s="21">
        <f t="shared" si="145"/>
        <v>7.1692602438265318</v>
      </c>
      <c r="R508" s="21">
        <f t="shared" si="145"/>
        <v>7.7205662093586369</v>
      </c>
      <c r="S508" s="21">
        <f t="shared" si="145"/>
        <v>9.2278746303806258</v>
      </c>
      <c r="T508" s="21">
        <f t="shared" si="145"/>
        <v>12.169176535343011</v>
      </c>
      <c r="U508" s="21">
        <f t="shared" si="145"/>
        <v>11.373287635995233</v>
      </c>
      <c r="V508" s="21">
        <f t="shared" si="145"/>
        <v>12.50927017033144</v>
      </c>
      <c r="W508" s="21">
        <f t="shared" si="145"/>
        <v>14.659771716233315</v>
      </c>
      <c r="X508" s="21">
        <f t="shared" si="145"/>
        <v>17.711918102757089</v>
      </c>
      <c r="Y508" s="21">
        <f t="shared" si="145"/>
        <v>19.798452527503187</v>
      </c>
      <c r="Z508" s="21">
        <f t="shared" si="145"/>
        <v>22.43194313778562</v>
      </c>
      <c r="AA508" s="21">
        <f t="shared" si="145"/>
        <v>28.35969659297729</v>
      </c>
      <c r="AB508" s="21">
        <f t="shared" si="145"/>
        <v>25.980866141503306</v>
      </c>
      <c r="AC508" s="21">
        <f t="shared" si="145"/>
        <v>34.414289106411417</v>
      </c>
      <c r="AD508" s="21">
        <f t="shared" si="145"/>
        <v>33.276631047447957</v>
      </c>
      <c r="AE508" s="21">
        <f t="shared" si="145"/>
        <v>44.676494662626688</v>
      </c>
    </row>
    <row r="509" spans="1:31" x14ac:dyDescent="0.2">
      <c r="A509" s="9" t="s">
        <v>343</v>
      </c>
      <c r="B509" s="4" t="s">
        <v>344</v>
      </c>
      <c r="C509" s="37">
        <f t="shared" si="143"/>
        <v>0</v>
      </c>
      <c r="D509" s="37">
        <f t="shared" si="142"/>
        <v>1.0908332739958792E-5</v>
      </c>
      <c r="E509" s="37">
        <f t="shared" si="142"/>
        <v>9.25220642258698E-5</v>
      </c>
      <c r="F509" s="37">
        <f t="shared" si="142"/>
        <v>4.9952041017285102E-4</v>
      </c>
      <c r="G509" s="37">
        <f t="shared" si="142"/>
        <v>5.519408222182659E-2</v>
      </c>
      <c r="H509" s="37">
        <f t="shared" si="142"/>
        <v>0.1245011865479225</v>
      </c>
      <c r="I509" s="37">
        <f t="shared" si="142"/>
        <v>0.27122143818112032</v>
      </c>
      <c r="J509" s="37">
        <f t="shared" si="142"/>
        <v>0.6115745701865769</v>
      </c>
      <c r="K509" s="37">
        <f t="shared" si="142"/>
        <v>0.63057449463206705</v>
      </c>
      <c r="L509" s="37">
        <f t="shared" si="142"/>
        <v>1.7833030132162313</v>
      </c>
      <c r="M509" s="37">
        <f t="shared" si="142"/>
        <v>2.0602684651761218</v>
      </c>
      <c r="N509" s="37">
        <f t="shared" si="142"/>
        <v>3.7968986439047692</v>
      </c>
      <c r="O509" s="37">
        <f t="shared" si="142"/>
        <v>4.0530181235470604</v>
      </c>
      <c r="P509" s="37">
        <f t="shared" si="142"/>
        <v>3.9766933239192905</v>
      </c>
      <c r="Q509" s="37">
        <f t="shared" si="142"/>
        <v>6.9892586939097905</v>
      </c>
      <c r="R509" s="37">
        <f t="shared" si="142"/>
        <v>7.4391754231530287</v>
      </c>
      <c r="S509" s="37">
        <f t="shared" si="142"/>
        <v>8.9351415951048985</v>
      </c>
      <c r="T509" s="37">
        <f t="shared" si="142"/>
        <v>11.905637673027698</v>
      </c>
      <c r="U509" s="37">
        <f t="shared" si="142"/>
        <v>10.988397581136795</v>
      </c>
      <c r="V509" s="37">
        <f t="shared" si="142"/>
        <v>11.98702718815125</v>
      </c>
      <c r="W509" s="37">
        <f t="shared" si="142"/>
        <v>13.67145051418448</v>
      </c>
      <c r="X509" s="37">
        <f t="shared" si="142"/>
        <v>16.874282693923902</v>
      </c>
      <c r="Y509" s="37">
        <f t="shared" si="142"/>
        <v>18.448623233667899</v>
      </c>
      <c r="Z509" s="37">
        <f t="shared" si="142"/>
        <v>21.104141871397324</v>
      </c>
      <c r="AA509" s="37">
        <f t="shared" si="142"/>
        <v>26.83043685732957</v>
      </c>
      <c r="AB509" s="37">
        <f t="shared" si="142"/>
        <v>24.241529200237217</v>
      </c>
      <c r="AC509" s="37">
        <f t="shared" si="142"/>
        <v>32.164141381343285</v>
      </c>
      <c r="AD509" s="37">
        <f t="shared" si="142"/>
        <v>31.06551255196441</v>
      </c>
      <c r="AE509" s="37">
        <f t="shared" si="142"/>
        <v>42.526891732820829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8.4951954457723747E-5</v>
      </c>
      <c r="Q510" s="37">
        <f t="shared" si="146"/>
        <v>3.9943910344064887E-2</v>
      </c>
      <c r="R510" s="37">
        <f t="shared" si="146"/>
        <v>0.11804004262835992</v>
      </c>
      <c r="S510" s="37">
        <f t="shared" si="146"/>
        <v>8.6927805220846657E-2</v>
      </c>
      <c r="T510" s="37">
        <f t="shared" si="146"/>
        <v>5.6054408321715397E-2</v>
      </c>
      <c r="U510" s="37">
        <f t="shared" si="146"/>
        <v>0.15166454753308123</v>
      </c>
      <c r="V510" s="37">
        <f t="shared" si="146"/>
        <v>0.19325819982684941</v>
      </c>
      <c r="W510" s="37">
        <f t="shared" si="146"/>
        <v>0.56244217646688577</v>
      </c>
      <c r="X510" s="37">
        <f t="shared" si="146"/>
        <v>0.27103667661967351</v>
      </c>
      <c r="Y510" s="37">
        <f t="shared" si="146"/>
        <v>0.54865623288977194</v>
      </c>
      <c r="Z510" s="37">
        <f t="shared" si="146"/>
        <v>0.35853784218020041</v>
      </c>
      <c r="AA510" s="37">
        <f t="shared" si="146"/>
        <v>0.49141726529630048</v>
      </c>
      <c r="AB510" s="37">
        <f t="shared" si="146"/>
        <v>0.55215478163144116</v>
      </c>
      <c r="AC510" s="37">
        <f t="shared" si="146"/>
        <v>0.86404551802007912</v>
      </c>
      <c r="AD510" s="37">
        <f t="shared" si="146"/>
        <v>0.74302163672161148</v>
      </c>
      <c r="AE510" s="37">
        <f t="shared" si="146"/>
        <v>0.6110197604858727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3.2285246090780566E-3</v>
      </c>
      <c r="K511" s="37">
        <f t="shared" si="147"/>
        <v>7.6013630918047798E-3</v>
      </c>
      <c r="L511" s="37">
        <f t="shared" si="147"/>
        <v>1.7190332841844607E-2</v>
      </c>
      <c r="M511" s="37">
        <f t="shared" si="147"/>
        <v>3.0048682689110453E-2</v>
      </c>
      <c r="N511" s="37">
        <f t="shared" si="147"/>
        <v>4.8589790052453001E-2</v>
      </c>
      <c r="O511" s="37">
        <f t="shared" si="147"/>
        <v>6.7920975158804686E-2</v>
      </c>
      <c r="P511" s="37">
        <f t="shared" si="147"/>
        <v>9.5618804248513961E-2</v>
      </c>
      <c r="Q511" s="37">
        <f t="shared" si="147"/>
        <v>0.10874855280555082</v>
      </c>
      <c r="R511" s="37">
        <f t="shared" si="147"/>
        <v>0.1212729349458269</v>
      </c>
      <c r="S511" s="37">
        <f t="shared" si="146"/>
        <v>0.14554849508037102</v>
      </c>
      <c r="T511" s="37">
        <f t="shared" si="146"/>
        <v>0.17259516407228165</v>
      </c>
      <c r="U511" s="37">
        <f t="shared" si="146"/>
        <v>0.17101597353820649</v>
      </c>
      <c r="V511" s="37">
        <f t="shared" si="146"/>
        <v>0.20795575574934688</v>
      </c>
      <c r="W511" s="37">
        <f t="shared" si="146"/>
        <v>0.27111224724986616</v>
      </c>
      <c r="X511" s="37">
        <f t="shared" si="146"/>
        <v>0.36475858340177181</v>
      </c>
      <c r="Y511" s="37">
        <f t="shared" si="146"/>
        <v>0.5594155134473745</v>
      </c>
      <c r="Z511" s="37">
        <f t="shared" si="146"/>
        <v>0.69044508811986904</v>
      </c>
      <c r="AA511" s="37">
        <f t="shared" si="146"/>
        <v>0.79434129728158731</v>
      </c>
      <c r="AB511" s="37">
        <f t="shared" si="146"/>
        <v>0.81159907189453151</v>
      </c>
      <c r="AC511" s="37">
        <f t="shared" si="146"/>
        <v>0.8918309237681038</v>
      </c>
      <c r="AD511" s="37">
        <f t="shared" si="146"/>
        <v>0.9146530864497282</v>
      </c>
      <c r="AE511" s="37">
        <f t="shared" si="146"/>
        <v>0.9053151989495023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5.058981727502735E-2</v>
      </c>
      <c r="V512" s="37">
        <f t="shared" si="146"/>
        <v>0.1086319622935145</v>
      </c>
      <c r="W512" s="37">
        <f t="shared" si="146"/>
        <v>0.12686569166072806</v>
      </c>
      <c r="X512" s="37">
        <f t="shared" si="146"/>
        <v>0.13802804995991838</v>
      </c>
      <c r="Y512" s="37">
        <f t="shared" si="146"/>
        <v>0.1497772509191434</v>
      </c>
      <c r="Z512" s="37">
        <f t="shared" si="146"/>
        <v>0.16907058963637628</v>
      </c>
      <c r="AA512" s="37">
        <f t="shared" si="146"/>
        <v>0.16217073616688432</v>
      </c>
      <c r="AB512" s="37">
        <f t="shared" si="146"/>
        <v>0.11586931158305884</v>
      </c>
      <c r="AC512" s="37">
        <f t="shared" si="146"/>
        <v>0.20504244708042307</v>
      </c>
      <c r="AD512" s="37">
        <f t="shared" si="146"/>
        <v>0.26604097213359573</v>
      </c>
      <c r="AE512" s="37">
        <f t="shared" si="146"/>
        <v>0.19751754469171043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2.427450966702994E-3</v>
      </c>
      <c r="L513" s="37">
        <f t="shared" si="146"/>
        <v>1.7289560353335755E-2</v>
      </c>
      <c r="M513" s="37">
        <f t="shared" si="146"/>
        <v>3.6666634626511679E-2</v>
      </c>
      <c r="N513" s="37">
        <f t="shared" si="146"/>
        <v>4.7649648371215818E-2</v>
      </c>
      <c r="O513" s="37">
        <f t="shared" si="146"/>
        <v>4.7387468045038822E-2</v>
      </c>
      <c r="P513" s="37">
        <f t="shared" si="146"/>
        <v>6.5570308835817659E-2</v>
      </c>
      <c r="Q513" s="37">
        <f t="shared" si="146"/>
        <v>3.1309086767125335E-2</v>
      </c>
      <c r="R513" s="37">
        <f t="shared" si="146"/>
        <v>4.2077808631421729E-2</v>
      </c>
      <c r="S513" s="37">
        <f t="shared" si="146"/>
        <v>6.0256734974508466E-2</v>
      </c>
      <c r="T513" s="37">
        <f t="shared" si="146"/>
        <v>3.4889289921315014E-2</v>
      </c>
      <c r="U513" s="37">
        <f t="shared" si="146"/>
        <v>1.1619716512123287E-2</v>
      </c>
      <c r="V513" s="37">
        <f t="shared" si="146"/>
        <v>1.2397064310478677E-2</v>
      </c>
      <c r="W513" s="37">
        <f t="shared" si="146"/>
        <v>2.790108667135666E-2</v>
      </c>
      <c r="X513" s="37">
        <f t="shared" si="146"/>
        <v>6.381209885182447E-2</v>
      </c>
      <c r="Y513" s="37">
        <f t="shared" si="146"/>
        <v>9.1980296578997811E-2</v>
      </c>
      <c r="Z513" s="37">
        <f t="shared" si="146"/>
        <v>0.10974774645185011</v>
      </c>
      <c r="AA513" s="37">
        <f t="shared" si="146"/>
        <v>8.1330436902947167E-2</v>
      </c>
      <c r="AB513" s="37">
        <f t="shared" si="146"/>
        <v>0.25971377615705998</v>
      </c>
      <c r="AC513" s="37">
        <f t="shared" si="146"/>
        <v>0.28922883619952894</v>
      </c>
      <c r="AD513" s="37">
        <f t="shared" si="146"/>
        <v>0.28740280017861408</v>
      </c>
      <c r="AE513" s="37">
        <f t="shared" si="146"/>
        <v>0.43575042567877242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6.207364950055915E-3</v>
      </c>
      <c r="D515" s="21">
        <f t="shared" ref="D515:AE515" si="148">+D516+D517+D518+D519</f>
        <v>6.2073649500559158E-3</v>
      </c>
      <c r="E515" s="21">
        <f t="shared" si="148"/>
        <v>6.207364950055915E-3</v>
      </c>
      <c r="F515" s="21">
        <f t="shared" si="148"/>
        <v>6.2073649500559132E-3</v>
      </c>
      <c r="G515" s="21">
        <f t="shared" si="148"/>
        <v>6.2073649500559141E-3</v>
      </c>
      <c r="H515" s="21">
        <f t="shared" si="148"/>
        <v>6.2073649500559132E-3</v>
      </c>
      <c r="I515" s="21">
        <f t="shared" si="148"/>
        <v>6.2073649500559132E-3</v>
      </c>
      <c r="J515" s="21">
        <f t="shared" si="148"/>
        <v>6.2073649500559124E-3</v>
      </c>
      <c r="K515" s="21">
        <f t="shared" si="148"/>
        <v>6.2073649500559132E-3</v>
      </c>
      <c r="L515" s="21">
        <f t="shared" si="148"/>
        <v>6.2073649500559132E-3</v>
      </c>
      <c r="M515" s="21">
        <f t="shared" si="148"/>
        <v>6.2073649500559132E-3</v>
      </c>
      <c r="N515" s="21">
        <f t="shared" si="148"/>
        <v>6.2073649500559132E-3</v>
      </c>
      <c r="O515" s="21">
        <f t="shared" si="148"/>
        <v>6.2073649500559132E-3</v>
      </c>
      <c r="P515" s="21">
        <f t="shared" si="148"/>
        <v>6.1769277084242529E-3</v>
      </c>
      <c r="Q515" s="21">
        <f t="shared" si="148"/>
        <v>6.1477229435674251E-3</v>
      </c>
      <c r="R515" s="21">
        <f t="shared" si="148"/>
        <v>6.1228811118278041E-3</v>
      </c>
      <c r="S515" s="21">
        <f t="shared" si="148"/>
        <v>6.1012644697211772E-3</v>
      </c>
      <c r="T515" s="21">
        <f t="shared" si="148"/>
        <v>6.0805553726011449E-3</v>
      </c>
      <c r="U515" s="21">
        <f t="shared" si="148"/>
        <v>6.0633416161266331E-3</v>
      </c>
      <c r="V515" s="21">
        <f t="shared" si="148"/>
        <v>6.0466408669138053E-3</v>
      </c>
      <c r="W515" s="21">
        <f t="shared" si="148"/>
        <v>6.0312908638047004E-3</v>
      </c>
      <c r="X515" s="21">
        <f t="shared" si="148"/>
        <v>6.0176927298995833E-3</v>
      </c>
      <c r="Y515" s="21">
        <f t="shared" si="148"/>
        <v>5.0096101860341779E-3</v>
      </c>
      <c r="Z515" s="21">
        <f t="shared" si="148"/>
        <v>4.0067871976448245E-3</v>
      </c>
      <c r="AA515" s="21">
        <f t="shared" si="148"/>
        <v>4.2530585573452157E-3</v>
      </c>
      <c r="AB515" s="21">
        <f t="shared" si="148"/>
        <v>4.5006115154554742E-3</v>
      </c>
      <c r="AC515" s="21">
        <f t="shared" si="148"/>
        <v>3.6360272006076798E-3</v>
      </c>
      <c r="AD515" s="21">
        <f t="shared" si="148"/>
        <v>2.9565843051583851E-3</v>
      </c>
      <c r="AE515" s="21">
        <f t="shared" si="148"/>
        <v>2.2788942176195101E-3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0</v>
      </c>
      <c r="Z516" s="37">
        <f t="shared" si="146"/>
        <v>0</v>
      </c>
      <c r="AA516" s="37">
        <f t="shared" si="146"/>
        <v>0</v>
      </c>
      <c r="AB516" s="37">
        <f t="shared" si="146"/>
        <v>0</v>
      </c>
      <c r="AC516" s="37">
        <f t="shared" si="146"/>
        <v>0</v>
      </c>
      <c r="AD516" s="37">
        <f t="shared" si="146"/>
        <v>0</v>
      </c>
      <c r="AE516" s="37">
        <f t="shared" si="146"/>
        <v>0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6.207364950055915E-3</v>
      </c>
      <c r="D518" s="37">
        <f t="shared" ref="D518:AE518" si="150">+D182</f>
        <v>6.2073649500559158E-3</v>
      </c>
      <c r="E518" s="37">
        <f t="shared" si="150"/>
        <v>6.207364950055915E-3</v>
      </c>
      <c r="F518" s="37">
        <f t="shared" si="150"/>
        <v>6.2073649500559132E-3</v>
      </c>
      <c r="G518" s="37">
        <f t="shared" si="150"/>
        <v>6.2073649500559141E-3</v>
      </c>
      <c r="H518" s="37">
        <f t="shared" si="150"/>
        <v>6.2073649500559132E-3</v>
      </c>
      <c r="I518" s="37">
        <f t="shared" si="150"/>
        <v>6.2073649500559132E-3</v>
      </c>
      <c r="J518" s="37">
        <f t="shared" si="150"/>
        <v>6.2073649500559124E-3</v>
      </c>
      <c r="K518" s="37">
        <f t="shared" si="150"/>
        <v>6.2073649500559132E-3</v>
      </c>
      <c r="L518" s="37">
        <f t="shared" si="150"/>
        <v>6.2073649500559132E-3</v>
      </c>
      <c r="M518" s="37">
        <f t="shared" si="150"/>
        <v>6.2073649500559132E-3</v>
      </c>
      <c r="N518" s="37">
        <f t="shared" si="150"/>
        <v>6.2073649500559132E-3</v>
      </c>
      <c r="O518" s="37">
        <f t="shared" si="150"/>
        <v>6.2073649500559132E-3</v>
      </c>
      <c r="P518" s="37">
        <f t="shared" si="150"/>
        <v>6.1769277084242529E-3</v>
      </c>
      <c r="Q518" s="37">
        <f t="shared" si="150"/>
        <v>6.1477229435674251E-3</v>
      </c>
      <c r="R518" s="37">
        <f t="shared" si="150"/>
        <v>6.1228811118278041E-3</v>
      </c>
      <c r="S518" s="37">
        <f t="shared" si="150"/>
        <v>6.1012644697211772E-3</v>
      </c>
      <c r="T518" s="37">
        <f t="shared" si="150"/>
        <v>6.0805553726011449E-3</v>
      </c>
      <c r="U518" s="37">
        <f t="shared" si="150"/>
        <v>6.0633416161266331E-3</v>
      </c>
      <c r="V518" s="37">
        <f t="shared" si="150"/>
        <v>6.0466408669138053E-3</v>
      </c>
      <c r="W518" s="37">
        <f t="shared" si="150"/>
        <v>6.0312908638047004E-3</v>
      </c>
      <c r="X518" s="37">
        <f t="shared" si="150"/>
        <v>6.0176927298995833E-3</v>
      </c>
      <c r="Y518" s="37">
        <f t="shared" si="150"/>
        <v>5.0096101860341779E-3</v>
      </c>
      <c r="Z518" s="37">
        <f t="shared" si="150"/>
        <v>4.0067871976448245E-3</v>
      </c>
      <c r="AA518" s="37">
        <f t="shared" si="150"/>
        <v>4.2530585573452157E-3</v>
      </c>
      <c r="AB518" s="37">
        <f t="shared" si="150"/>
        <v>4.5006115154554742E-3</v>
      </c>
      <c r="AC518" s="37">
        <f t="shared" si="150"/>
        <v>3.6360272006076798E-3</v>
      </c>
      <c r="AD518" s="37">
        <f t="shared" si="150"/>
        <v>2.9565843051583851E-3</v>
      </c>
      <c r="AE518" s="37">
        <f t="shared" si="150"/>
        <v>2.2788942176195101E-3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643.03266936223179</v>
      </c>
      <c r="D524" s="28">
        <f t="shared" si="155"/>
        <v>636.80098575439308</v>
      </c>
      <c r="E524" s="28">
        <f t="shared" si="155"/>
        <v>639.16381610614928</v>
      </c>
      <c r="F524" s="28">
        <f t="shared" si="155"/>
        <v>650.23163733109641</v>
      </c>
      <c r="G524" s="28">
        <f t="shared" si="155"/>
        <v>657.40255838057021</v>
      </c>
      <c r="H524" s="28">
        <f t="shared" si="155"/>
        <v>651.67209607623693</v>
      </c>
      <c r="I524" s="28">
        <f t="shared" si="155"/>
        <v>601.24582600722067</v>
      </c>
      <c r="J524" s="28">
        <f t="shared" si="155"/>
        <v>610.81190500477544</v>
      </c>
      <c r="K524" s="28">
        <f t="shared" si="155"/>
        <v>614.80201159319404</v>
      </c>
      <c r="L524" s="28">
        <f t="shared" si="155"/>
        <v>619.43846433822227</v>
      </c>
      <c r="M524" s="28">
        <f t="shared" si="155"/>
        <v>622.7495284884518</v>
      </c>
      <c r="N524" s="28">
        <f t="shared" si="155"/>
        <v>626.6498438649536</v>
      </c>
      <c r="O524" s="28">
        <f t="shared" si="155"/>
        <v>631.2618281480236</v>
      </c>
      <c r="P524" s="28">
        <f t="shared" si="155"/>
        <v>634.5428057151139</v>
      </c>
      <c r="Q524" s="28">
        <f t="shared" si="155"/>
        <v>639.95762267145778</v>
      </c>
      <c r="R524" s="28">
        <f t="shared" si="155"/>
        <v>642.90845364313225</v>
      </c>
      <c r="S524" s="28">
        <f t="shared" si="155"/>
        <v>647.37340603994915</v>
      </c>
      <c r="T524" s="28">
        <f t="shared" si="155"/>
        <v>652.14541971969936</v>
      </c>
      <c r="U524" s="28">
        <f t="shared" si="155"/>
        <v>633.78062335412358</v>
      </c>
      <c r="V524" s="28">
        <f t="shared" si="155"/>
        <v>614.80726321015777</v>
      </c>
      <c r="W524" s="28">
        <f t="shared" si="155"/>
        <v>596.04427459148997</v>
      </c>
      <c r="X524" s="28">
        <f t="shared" si="155"/>
        <v>576.10009185704587</v>
      </c>
      <c r="Y524" s="28">
        <f t="shared" si="155"/>
        <v>549.60104095099518</v>
      </c>
      <c r="Z524" s="28">
        <f t="shared" si="155"/>
        <v>524.2960536443702</v>
      </c>
      <c r="AA524" s="28">
        <f t="shared" si="155"/>
        <v>525.23235255194288</v>
      </c>
      <c r="AB524" s="28">
        <f t="shared" si="155"/>
        <v>526.33878860096638</v>
      </c>
      <c r="AC524" s="28">
        <f t="shared" si="155"/>
        <v>497.55666318907578</v>
      </c>
      <c r="AD524" s="28">
        <f t="shared" si="155"/>
        <v>469.22121635843757</v>
      </c>
      <c r="AE524" s="28">
        <f t="shared" si="155"/>
        <v>440.92749101685877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466.23984992637406</v>
      </c>
      <c r="D525" s="21">
        <f t="shared" si="156"/>
        <v>461.66639779794156</v>
      </c>
      <c r="E525" s="21">
        <f t="shared" si="156"/>
        <v>462.28872381078924</v>
      </c>
      <c r="F525" s="21">
        <f t="shared" si="156"/>
        <v>470.1590213888939</v>
      </c>
      <c r="G525" s="21">
        <f t="shared" si="156"/>
        <v>475.17471207949092</v>
      </c>
      <c r="H525" s="21">
        <f t="shared" si="156"/>
        <v>470.14835829631681</v>
      </c>
      <c r="I525" s="21">
        <f t="shared" si="156"/>
        <v>429.81392341630061</v>
      </c>
      <c r="J525" s="21">
        <f t="shared" si="156"/>
        <v>434.06413446931492</v>
      </c>
      <c r="K525" s="21">
        <f t="shared" si="156"/>
        <v>437.81104472162701</v>
      </c>
      <c r="L525" s="21">
        <f t="shared" si="156"/>
        <v>441.55800857991215</v>
      </c>
      <c r="M525" s="21">
        <f t="shared" si="156"/>
        <v>445.29499180260848</v>
      </c>
      <c r="N525" s="21">
        <f t="shared" si="156"/>
        <v>449.06529850127225</v>
      </c>
      <c r="O525" s="21">
        <f t="shared" si="156"/>
        <v>452.80933835046812</v>
      </c>
      <c r="P525" s="21">
        <f t="shared" si="156"/>
        <v>456.54026096016867</v>
      </c>
      <c r="Q525" s="21">
        <f t="shared" si="156"/>
        <v>460.2923335403346</v>
      </c>
      <c r="R525" s="21">
        <f t="shared" si="156"/>
        <v>464.04411653164641</v>
      </c>
      <c r="S525" s="21">
        <f t="shared" si="156"/>
        <v>467.80404561871399</v>
      </c>
      <c r="T525" s="21">
        <f t="shared" si="156"/>
        <v>471.55310908037137</v>
      </c>
      <c r="U525" s="21">
        <f t="shared" si="156"/>
        <v>459.7286682803707</v>
      </c>
      <c r="V525" s="21">
        <f t="shared" si="156"/>
        <v>447.90255749378554</v>
      </c>
      <c r="W525" s="21">
        <f t="shared" si="156"/>
        <v>436.18069385505959</v>
      </c>
      <c r="X525" s="21">
        <f t="shared" si="156"/>
        <v>422.68183733411723</v>
      </c>
      <c r="Y525" s="21">
        <f t="shared" si="156"/>
        <v>398.85322211519758</v>
      </c>
      <c r="Z525" s="21">
        <f t="shared" si="156"/>
        <v>374.89866620910237</v>
      </c>
      <c r="AA525" s="21">
        <f t="shared" si="156"/>
        <v>380.12551376730653</v>
      </c>
      <c r="AB525" s="21">
        <f t="shared" si="156"/>
        <v>385.49647158488989</v>
      </c>
      <c r="AC525" s="21">
        <f t="shared" si="156"/>
        <v>360.58102440325519</v>
      </c>
      <c r="AD525" s="21">
        <f t="shared" si="156"/>
        <v>335.65510234755772</v>
      </c>
      <c r="AE525" s="21">
        <f t="shared" si="156"/>
        <v>310.73211241258565</v>
      </c>
    </row>
    <row r="526" spans="1:31" x14ac:dyDescent="0.2">
      <c r="A526" s="9" t="s">
        <v>394</v>
      </c>
      <c r="B526" s="4" t="s">
        <v>395</v>
      </c>
      <c r="C526" s="35">
        <f>+C193</f>
        <v>150.47752772487573</v>
      </c>
      <c r="D526" s="35">
        <f t="shared" ref="D526:AE526" si="157">+D193</f>
        <v>153.25645325599777</v>
      </c>
      <c r="E526" s="35">
        <f t="shared" si="157"/>
        <v>157.8439066903434</v>
      </c>
      <c r="F526" s="35">
        <f t="shared" si="157"/>
        <v>164.33984222776556</v>
      </c>
      <c r="G526" s="35">
        <f t="shared" si="157"/>
        <v>170.71238638675436</v>
      </c>
      <c r="H526" s="35">
        <f t="shared" si="157"/>
        <v>172.96574357456132</v>
      </c>
      <c r="I526" s="35">
        <f t="shared" si="157"/>
        <v>176.61234499303328</v>
      </c>
      <c r="J526" s="35">
        <f t="shared" si="157"/>
        <v>187.89072196931491</v>
      </c>
      <c r="K526" s="35">
        <f t="shared" si="157"/>
        <v>188.18254399543017</v>
      </c>
      <c r="L526" s="35">
        <f t="shared" si="157"/>
        <v>188.47214602962089</v>
      </c>
      <c r="M526" s="35">
        <f t="shared" si="157"/>
        <v>188.76085822578901</v>
      </c>
      <c r="N526" s="35">
        <f t="shared" si="157"/>
        <v>189.06098030497674</v>
      </c>
      <c r="O526" s="35">
        <f t="shared" si="157"/>
        <v>189.35025115498698</v>
      </c>
      <c r="P526" s="35">
        <f t="shared" si="157"/>
        <v>189.63724403058433</v>
      </c>
      <c r="Q526" s="35">
        <f t="shared" si="157"/>
        <v>189.93824492523848</v>
      </c>
      <c r="R526" s="35">
        <f t="shared" si="157"/>
        <v>190.23686744741872</v>
      </c>
      <c r="S526" s="35">
        <f t="shared" si="157"/>
        <v>190.54364330593387</v>
      </c>
      <c r="T526" s="35">
        <f t="shared" si="157"/>
        <v>190.84640908037136</v>
      </c>
      <c r="U526" s="35">
        <f t="shared" si="157"/>
        <v>185.8431721300652</v>
      </c>
      <c r="V526" s="35">
        <f t="shared" si="157"/>
        <v>180.83832772865057</v>
      </c>
      <c r="W526" s="35">
        <f t="shared" si="157"/>
        <v>175.93586230382311</v>
      </c>
      <c r="X526" s="35">
        <f t="shared" si="157"/>
        <v>171.06253663343597</v>
      </c>
      <c r="Y526" s="35">
        <f t="shared" si="157"/>
        <v>155.8552341920506</v>
      </c>
      <c r="Z526" s="35">
        <f t="shared" si="157"/>
        <v>140.53500198962502</v>
      </c>
      <c r="AA526" s="35">
        <f t="shared" si="157"/>
        <v>157.51007253969422</v>
      </c>
      <c r="AB526" s="35">
        <f t="shared" si="157"/>
        <v>174.62270410838866</v>
      </c>
      <c r="AC526" s="35">
        <f t="shared" si="157"/>
        <v>154.62984424891877</v>
      </c>
      <c r="AD526" s="35">
        <f t="shared" si="157"/>
        <v>134.62804465862081</v>
      </c>
      <c r="AE526" s="35">
        <f t="shared" si="157"/>
        <v>114.62624506832289</v>
      </c>
    </row>
    <row r="527" spans="1:31" x14ac:dyDescent="0.2">
      <c r="A527" s="9" t="s">
        <v>410</v>
      </c>
      <c r="B527" s="4" t="s">
        <v>411</v>
      </c>
      <c r="C527" s="35">
        <f>+C201</f>
        <v>311.13132618565521</v>
      </c>
      <c r="D527" s="35">
        <f t="shared" ref="D527:AE527" si="158">+D201</f>
        <v>303.8522634713118</v>
      </c>
      <c r="E527" s="35">
        <f t="shared" si="158"/>
        <v>299.97683656321226</v>
      </c>
      <c r="F527" s="35">
        <f t="shared" si="158"/>
        <v>301.29435209902601</v>
      </c>
      <c r="G527" s="35">
        <f t="shared" si="158"/>
        <v>299.75085640219976</v>
      </c>
      <c r="H527" s="35">
        <f t="shared" si="158"/>
        <v>292.68831210424372</v>
      </c>
      <c r="I527" s="35">
        <f t="shared" si="158"/>
        <v>248.51123203012077</v>
      </c>
      <c r="J527" s="35">
        <f t="shared" si="158"/>
        <v>240.46174999999999</v>
      </c>
      <c r="K527" s="35">
        <f t="shared" si="158"/>
        <v>243.98403749999997</v>
      </c>
      <c r="L527" s="35">
        <f t="shared" si="158"/>
        <v>247.50632499999998</v>
      </c>
      <c r="M527" s="35">
        <f t="shared" si="158"/>
        <v>251.02861249999998</v>
      </c>
      <c r="N527" s="35">
        <f t="shared" si="158"/>
        <v>254.55090000000001</v>
      </c>
      <c r="O527" s="35">
        <f t="shared" si="158"/>
        <v>258.07318750000007</v>
      </c>
      <c r="P527" s="35">
        <f t="shared" si="158"/>
        <v>261.59547500000002</v>
      </c>
      <c r="Q527" s="35">
        <f t="shared" si="158"/>
        <v>265.11776249999997</v>
      </c>
      <c r="R527" s="35">
        <f t="shared" si="158"/>
        <v>268.64004999999997</v>
      </c>
      <c r="S527" s="35">
        <f t="shared" si="158"/>
        <v>272.16233750000004</v>
      </c>
      <c r="T527" s="35">
        <f t="shared" si="158"/>
        <v>275.68462499999998</v>
      </c>
      <c r="U527" s="35">
        <f t="shared" si="158"/>
        <v>268.93320874452917</v>
      </c>
      <c r="V527" s="35">
        <f t="shared" si="158"/>
        <v>262.18179248905835</v>
      </c>
      <c r="W527" s="35">
        <f t="shared" si="158"/>
        <v>255.43037623358754</v>
      </c>
      <c r="X527" s="35">
        <f t="shared" si="158"/>
        <v>246.87312348370347</v>
      </c>
      <c r="Y527" s="35">
        <f t="shared" si="158"/>
        <v>238.31587073381937</v>
      </c>
      <c r="Z527" s="35">
        <f t="shared" si="158"/>
        <v>229.75861798393532</v>
      </c>
      <c r="AA527" s="35">
        <f t="shared" si="158"/>
        <v>218.08361586231229</v>
      </c>
      <c r="AB527" s="35">
        <f t="shared" si="158"/>
        <v>206.4086137406893</v>
      </c>
      <c r="AC527" s="35">
        <f t="shared" si="158"/>
        <v>201.55432742385474</v>
      </c>
      <c r="AD527" s="35">
        <f t="shared" si="158"/>
        <v>196.70004110702021</v>
      </c>
      <c r="AE527" s="35">
        <f t="shared" si="158"/>
        <v>191.84575479018565</v>
      </c>
    </row>
    <row r="528" spans="1:31" x14ac:dyDescent="0.2">
      <c r="A528" s="9" t="s">
        <v>412</v>
      </c>
      <c r="B528" s="4" t="s">
        <v>413</v>
      </c>
      <c r="C528" s="35">
        <f>+C202</f>
        <v>9.2833538061683152E-2</v>
      </c>
      <c r="D528" s="35">
        <f t="shared" ref="D528:AE528" si="159">+D202</f>
        <v>9.5444933370623569E-2</v>
      </c>
      <c r="E528" s="35">
        <f t="shared" si="159"/>
        <v>9.665199814864564E-2</v>
      </c>
      <c r="F528" s="35">
        <f t="shared" si="159"/>
        <v>9.741068948880291E-2</v>
      </c>
      <c r="G528" s="35">
        <f t="shared" si="159"/>
        <v>0.10084226041829582</v>
      </c>
      <c r="H528" s="35">
        <f t="shared" si="159"/>
        <v>9.9836555958119577E-2</v>
      </c>
      <c r="I528" s="35">
        <f t="shared" si="159"/>
        <v>0.10323277481211177</v>
      </c>
      <c r="J528" s="35">
        <f t="shared" si="159"/>
        <v>0.10863750000000001</v>
      </c>
      <c r="K528" s="35">
        <f t="shared" si="159"/>
        <v>0.10579572619688174</v>
      </c>
      <c r="L528" s="35">
        <f t="shared" si="159"/>
        <v>0.10522755029124208</v>
      </c>
      <c r="M528" s="35">
        <f t="shared" si="159"/>
        <v>9.5568576819544546E-2</v>
      </c>
      <c r="N528" s="35">
        <f t="shared" si="159"/>
        <v>0.10782319629549106</v>
      </c>
      <c r="O528" s="35">
        <f t="shared" si="159"/>
        <v>0.10466219548105728</v>
      </c>
      <c r="P528" s="35">
        <f t="shared" si="159"/>
        <v>9.0661929584332959E-2</v>
      </c>
      <c r="Q528" s="35">
        <f t="shared" si="159"/>
        <v>8.3803615096171846E-2</v>
      </c>
      <c r="R528" s="35">
        <f t="shared" si="159"/>
        <v>7.9034084227709092E-2</v>
      </c>
      <c r="S528" s="35">
        <f t="shared" si="159"/>
        <v>7.4257312780085474E-2</v>
      </c>
      <c r="T528" s="35">
        <f t="shared" si="159"/>
        <v>6.2625E-2</v>
      </c>
      <c r="U528" s="35">
        <f t="shared" si="159"/>
        <v>6.0906843499123349E-2</v>
      </c>
      <c r="V528" s="35">
        <f t="shared" si="159"/>
        <v>5.9126151522126739E-2</v>
      </c>
      <c r="W528" s="35">
        <f t="shared" si="159"/>
        <v>5.9213630817277589E-2</v>
      </c>
      <c r="X528" s="35">
        <f t="shared" si="159"/>
        <v>6.121508938162587E-2</v>
      </c>
      <c r="Y528" s="35">
        <f t="shared" si="159"/>
        <v>6.7434620966878717E-2</v>
      </c>
      <c r="Z528" s="35">
        <f t="shared" si="159"/>
        <v>6.0643226416746618E-2</v>
      </c>
      <c r="AA528" s="35">
        <f t="shared" si="159"/>
        <v>5.6423013723967595E-2</v>
      </c>
      <c r="AB528" s="35">
        <f t="shared" si="159"/>
        <v>5.8752041785069736E-2</v>
      </c>
      <c r="AC528" s="35">
        <f t="shared" si="159"/>
        <v>5.8345817950851045E-2</v>
      </c>
      <c r="AD528" s="35">
        <f t="shared" si="159"/>
        <v>5.6404450881894434E-2</v>
      </c>
      <c r="AE528" s="35">
        <f t="shared" si="159"/>
        <v>5.7395204538392128E-2</v>
      </c>
    </row>
    <row r="529" spans="1:31" x14ac:dyDescent="0.2">
      <c r="A529" s="9" t="s">
        <v>420</v>
      </c>
      <c r="B529" s="4" t="s">
        <v>421</v>
      </c>
      <c r="C529" s="35">
        <f>+C206</f>
        <v>4.5381624777814347</v>
      </c>
      <c r="D529" s="35">
        <f t="shared" ref="D529:AE529" si="160">+D206</f>
        <v>4.4622361372613559</v>
      </c>
      <c r="E529" s="35">
        <f t="shared" si="160"/>
        <v>4.3713285590849242</v>
      </c>
      <c r="F529" s="35">
        <f t="shared" si="160"/>
        <v>4.4274163726135622</v>
      </c>
      <c r="G529" s="35">
        <f t="shared" si="160"/>
        <v>4.6106270301184988</v>
      </c>
      <c r="H529" s="35">
        <f t="shared" si="160"/>
        <v>4.3944660615536542</v>
      </c>
      <c r="I529" s="35">
        <f t="shared" si="160"/>
        <v>4.5871136183344303</v>
      </c>
      <c r="J529" s="35">
        <f t="shared" si="160"/>
        <v>5.6030249999999997</v>
      </c>
      <c r="K529" s="35">
        <f t="shared" si="160"/>
        <v>5.538667499999999</v>
      </c>
      <c r="L529" s="35">
        <f t="shared" si="160"/>
        <v>5.47431</v>
      </c>
      <c r="M529" s="35">
        <f t="shared" si="160"/>
        <v>5.4099525000000019</v>
      </c>
      <c r="N529" s="35">
        <f t="shared" si="160"/>
        <v>5.3455949999999994</v>
      </c>
      <c r="O529" s="35">
        <f t="shared" si="160"/>
        <v>5.2812375000000005</v>
      </c>
      <c r="P529" s="35">
        <f t="shared" si="160"/>
        <v>5.2168800000000006</v>
      </c>
      <c r="Q529" s="35">
        <f t="shared" si="160"/>
        <v>5.1525224999999999</v>
      </c>
      <c r="R529" s="35">
        <f t="shared" si="160"/>
        <v>5.088165</v>
      </c>
      <c r="S529" s="35">
        <f t="shared" si="160"/>
        <v>5.0238075000000002</v>
      </c>
      <c r="T529" s="35">
        <f t="shared" si="160"/>
        <v>4.9594499999999995</v>
      </c>
      <c r="U529" s="35">
        <f t="shared" si="160"/>
        <v>4.8913805622772228</v>
      </c>
      <c r="V529" s="35">
        <f t="shared" si="160"/>
        <v>4.8233111245544453</v>
      </c>
      <c r="W529" s="35">
        <f t="shared" si="160"/>
        <v>4.7552416868316696</v>
      </c>
      <c r="X529" s="35">
        <f t="shared" si="160"/>
        <v>4.6849621275962026</v>
      </c>
      <c r="Y529" s="35">
        <f t="shared" si="160"/>
        <v>4.6146825683607373</v>
      </c>
      <c r="Z529" s="35">
        <f t="shared" si="160"/>
        <v>4.5444030091252703</v>
      </c>
      <c r="AA529" s="35">
        <f t="shared" si="160"/>
        <v>4.4754023515760872</v>
      </c>
      <c r="AB529" s="35">
        <f t="shared" si="160"/>
        <v>4.4064016940269033</v>
      </c>
      <c r="AC529" s="35">
        <f t="shared" si="160"/>
        <v>4.3385069125308355</v>
      </c>
      <c r="AD529" s="35">
        <f t="shared" si="160"/>
        <v>4.2706121310347678</v>
      </c>
      <c r="AE529" s="35">
        <f t="shared" si="160"/>
        <v>4.2027173495387027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15.004191127574753</v>
      </c>
      <c r="D530" s="21">
        <f t="shared" si="161"/>
        <v>14.893819360327893</v>
      </c>
      <c r="E530" s="21">
        <f t="shared" si="161"/>
        <v>14.850242857264943</v>
      </c>
      <c r="F530" s="21">
        <f t="shared" si="161"/>
        <v>15.098268374576552</v>
      </c>
      <c r="G530" s="21">
        <f t="shared" si="161"/>
        <v>15.281490711767146</v>
      </c>
      <c r="H530" s="21">
        <f t="shared" si="161"/>
        <v>15.06000521123662</v>
      </c>
      <c r="I530" s="21">
        <f t="shared" si="161"/>
        <v>13.903398498511649</v>
      </c>
      <c r="J530" s="21">
        <f t="shared" si="161"/>
        <v>14.015554461997663</v>
      </c>
      <c r="K530" s="21">
        <f t="shared" si="161"/>
        <v>14.111354668015812</v>
      </c>
      <c r="L530" s="21">
        <f t="shared" si="161"/>
        <v>14.235931936105516</v>
      </c>
      <c r="M530" s="21">
        <f t="shared" si="161"/>
        <v>14.245681174311827</v>
      </c>
      <c r="N530" s="21">
        <f t="shared" si="161"/>
        <v>14.020268339736575</v>
      </c>
      <c r="O530" s="21">
        <f t="shared" si="161"/>
        <v>14.126147825580993</v>
      </c>
      <c r="P530" s="21">
        <f t="shared" si="161"/>
        <v>14.148259693640005</v>
      </c>
      <c r="Q530" s="21">
        <f t="shared" si="161"/>
        <v>14.334579234094452</v>
      </c>
      <c r="R530" s="21">
        <f t="shared" si="161"/>
        <v>14.442898896292789</v>
      </c>
      <c r="S530" s="21">
        <f t="shared" si="161"/>
        <v>14.525682560692909</v>
      </c>
      <c r="T530" s="21">
        <f t="shared" si="161"/>
        <v>14.583653671621965</v>
      </c>
      <c r="U530" s="21">
        <f t="shared" si="161"/>
        <v>14.066824923665393</v>
      </c>
      <c r="V530" s="21">
        <f t="shared" si="161"/>
        <v>13.547633897643454</v>
      </c>
      <c r="W530" s="21">
        <f t="shared" si="161"/>
        <v>13.051473507567351</v>
      </c>
      <c r="X530" s="21">
        <f t="shared" si="161"/>
        <v>12.520176833754427</v>
      </c>
      <c r="Y530" s="21">
        <f t="shared" si="161"/>
        <v>11.944909965770183</v>
      </c>
      <c r="Z530" s="21">
        <f t="shared" si="161"/>
        <v>11.242914843159793</v>
      </c>
      <c r="AA530" s="21">
        <f t="shared" si="161"/>
        <v>11.51040716825911</v>
      </c>
      <c r="AB530" s="21">
        <f t="shared" si="161"/>
        <v>11.848891640513793</v>
      </c>
      <c r="AC530" s="21">
        <f t="shared" si="161"/>
        <v>11.19485072265558</v>
      </c>
      <c r="AD530" s="21">
        <f t="shared" si="161"/>
        <v>10.527104747990684</v>
      </c>
      <c r="AE530" s="21">
        <f t="shared" si="161"/>
        <v>9.8881063256508455</v>
      </c>
    </row>
    <row r="531" spans="1:31" x14ac:dyDescent="0.2">
      <c r="A531" s="9" t="s">
        <v>441</v>
      </c>
      <c r="B531" s="4" t="s">
        <v>395</v>
      </c>
      <c r="C531" s="35">
        <f>+C217</f>
        <v>3.9055919086423545</v>
      </c>
      <c r="D531" s="35">
        <f t="shared" ref="D531:AE531" si="162">+D217</f>
        <v>4.0012037150122541</v>
      </c>
      <c r="E531" s="35">
        <f t="shared" si="162"/>
        <v>4.0825419947182304</v>
      </c>
      <c r="F531" s="35">
        <f t="shared" si="162"/>
        <v>4.2916666863802053</v>
      </c>
      <c r="G531" s="35">
        <f t="shared" si="162"/>
        <v>4.4755505491167424</v>
      </c>
      <c r="H531" s="35">
        <f t="shared" si="162"/>
        <v>4.5080280048609938</v>
      </c>
      <c r="I531" s="35">
        <f t="shared" si="162"/>
        <v>4.629709689610948</v>
      </c>
      <c r="J531" s="35">
        <f t="shared" si="162"/>
        <v>4.8355784628308038</v>
      </c>
      <c r="K531" s="35">
        <f t="shared" si="162"/>
        <v>4.868048856859768</v>
      </c>
      <c r="L531" s="35">
        <f t="shared" si="162"/>
        <v>4.90054619436272</v>
      </c>
      <c r="M531" s="35">
        <f t="shared" si="162"/>
        <v>4.9331397531439301</v>
      </c>
      <c r="N531" s="35">
        <f t="shared" si="162"/>
        <v>4.9664640522604691</v>
      </c>
      <c r="O531" s="35">
        <f t="shared" si="162"/>
        <v>4.9993715583322622</v>
      </c>
      <c r="P531" s="35">
        <f t="shared" si="162"/>
        <v>5.0323051268885148</v>
      </c>
      <c r="Q531" s="35">
        <f t="shared" si="162"/>
        <v>5.0661030515530392</v>
      </c>
      <c r="R531" s="35">
        <f t="shared" si="162"/>
        <v>5.0999218511048525</v>
      </c>
      <c r="S531" s="35">
        <f t="shared" si="162"/>
        <v>5.1343030023631506</v>
      </c>
      <c r="T531" s="35">
        <f t="shared" si="162"/>
        <v>5.1686216097916509</v>
      </c>
      <c r="U531" s="35">
        <f t="shared" si="162"/>
        <v>4.878248269245522</v>
      </c>
      <c r="V531" s="35">
        <f t="shared" si="162"/>
        <v>4.5861231181277686</v>
      </c>
      <c r="W531" s="35">
        <f t="shared" si="162"/>
        <v>4.297577431922341</v>
      </c>
      <c r="X531" s="35">
        <f t="shared" si="162"/>
        <v>4.0088587948903651</v>
      </c>
      <c r="Y531" s="35">
        <f t="shared" si="162"/>
        <v>3.6351652673726771</v>
      </c>
      <c r="Z531" s="35">
        <f t="shared" si="162"/>
        <v>3.2598656427727426</v>
      </c>
      <c r="AA531" s="35">
        <f t="shared" si="162"/>
        <v>3.9247414557387925</v>
      </c>
      <c r="AB531" s="35">
        <f t="shared" si="162"/>
        <v>4.5923728493810412</v>
      </c>
      <c r="AC531" s="35">
        <f t="shared" si="162"/>
        <v>4.0902557552797854</v>
      </c>
      <c r="AD531" s="35">
        <f t="shared" si="162"/>
        <v>3.5902575756197166</v>
      </c>
      <c r="AE531" s="35">
        <f t="shared" si="162"/>
        <v>3.0902593959596492</v>
      </c>
    </row>
    <row r="532" spans="1:31" x14ac:dyDescent="0.2">
      <c r="A532" s="9" t="s">
        <v>449</v>
      </c>
      <c r="B532" s="4" t="s">
        <v>411</v>
      </c>
      <c r="C532" s="35">
        <f>+C225</f>
        <v>9.3339397855696564</v>
      </c>
      <c r="D532" s="35">
        <f t="shared" ref="D532:AE532" si="163">+D225</f>
        <v>9.1155679041393523</v>
      </c>
      <c r="E532" s="35">
        <f t="shared" si="163"/>
        <v>8.9993050968963679</v>
      </c>
      <c r="F532" s="35">
        <f t="shared" si="163"/>
        <v>9.0388305629707801</v>
      </c>
      <c r="G532" s="35">
        <f t="shared" si="163"/>
        <v>8.9925256920659944</v>
      </c>
      <c r="H532" s="35">
        <f t="shared" si="163"/>
        <v>8.7806493631273117</v>
      </c>
      <c r="I532" s="35">
        <f t="shared" si="163"/>
        <v>7.4553369609036233</v>
      </c>
      <c r="J532" s="35">
        <f t="shared" si="163"/>
        <v>7.2138524999999998</v>
      </c>
      <c r="K532" s="35">
        <f t="shared" si="163"/>
        <v>7.3195211249999987</v>
      </c>
      <c r="L532" s="35">
        <f t="shared" si="163"/>
        <v>7.4251897499999995</v>
      </c>
      <c r="M532" s="35">
        <f t="shared" si="163"/>
        <v>7.5308583750000002</v>
      </c>
      <c r="N532" s="35">
        <f t="shared" si="163"/>
        <v>7.6365270000000001</v>
      </c>
      <c r="O532" s="35">
        <f t="shared" si="163"/>
        <v>7.742195624999999</v>
      </c>
      <c r="P532" s="35">
        <f t="shared" si="163"/>
        <v>7.8478642499999998</v>
      </c>
      <c r="Q532" s="35">
        <f t="shared" si="163"/>
        <v>7.9535328749999996</v>
      </c>
      <c r="R532" s="35">
        <f t="shared" si="163"/>
        <v>8.0592014999999986</v>
      </c>
      <c r="S532" s="35">
        <f t="shared" si="163"/>
        <v>8.1648701250000002</v>
      </c>
      <c r="T532" s="35">
        <f t="shared" si="163"/>
        <v>8.2705387499999983</v>
      </c>
      <c r="U532" s="35">
        <f t="shared" si="163"/>
        <v>8.0679962623358747</v>
      </c>
      <c r="V532" s="35">
        <f t="shared" si="163"/>
        <v>7.8654537746717494</v>
      </c>
      <c r="W532" s="35">
        <f t="shared" si="163"/>
        <v>7.6629112870076259</v>
      </c>
      <c r="X532" s="35">
        <f t="shared" si="163"/>
        <v>7.4061937045111037</v>
      </c>
      <c r="Y532" s="35">
        <f t="shared" si="163"/>
        <v>7.1494761220145806</v>
      </c>
      <c r="Z532" s="35">
        <f t="shared" si="163"/>
        <v>6.8927585395180584</v>
      </c>
      <c r="AA532" s="35">
        <f t="shared" si="163"/>
        <v>6.5425084758693686</v>
      </c>
      <c r="AB532" s="35">
        <f t="shared" si="163"/>
        <v>6.1922584122206796</v>
      </c>
      <c r="AC532" s="35">
        <f t="shared" si="163"/>
        <v>6.0466298227156425</v>
      </c>
      <c r="AD532" s="35">
        <f t="shared" si="163"/>
        <v>5.9010012332106063</v>
      </c>
      <c r="AE532" s="35">
        <f t="shared" si="163"/>
        <v>5.7553726437055692</v>
      </c>
    </row>
    <row r="533" spans="1:31" x14ac:dyDescent="0.2">
      <c r="A533" s="9" t="s">
        <v>450</v>
      </c>
      <c r="B533" s="4" t="s">
        <v>413</v>
      </c>
      <c r="C533" s="35">
        <f>+C226</f>
        <v>1.1442467518074082</v>
      </c>
      <c r="D533" s="35">
        <f t="shared" ref="D533:AE533" si="164">+D226</f>
        <v>1.1760204040540192</v>
      </c>
      <c r="E533" s="35">
        <f t="shared" si="164"/>
        <v>1.1878325069975182</v>
      </c>
      <c r="F533" s="35">
        <f t="shared" si="164"/>
        <v>1.1959431697913789</v>
      </c>
      <c r="G533" s="35">
        <f t="shared" si="164"/>
        <v>1.2377529730535979</v>
      </c>
      <c r="H533" s="35">
        <f t="shared" si="164"/>
        <v>1.2218798960783692</v>
      </c>
      <c r="I533" s="35">
        <f t="shared" si="164"/>
        <v>1.2625304665957215</v>
      </c>
      <c r="J533" s="35">
        <f t="shared" si="164"/>
        <v>1.3277901623375645</v>
      </c>
      <c r="K533" s="35">
        <f t="shared" si="164"/>
        <v>1.2923765760805428</v>
      </c>
      <c r="L533" s="35">
        <f t="shared" si="164"/>
        <v>1.2844731295334779</v>
      </c>
      <c r="M533" s="35">
        <f t="shared" si="164"/>
        <v>1.1665696731769082</v>
      </c>
      <c r="N533" s="35">
        <f t="shared" si="164"/>
        <v>0.77960076603962192</v>
      </c>
      <c r="O533" s="35">
        <f t="shared" si="164"/>
        <v>0.75674558514115409</v>
      </c>
      <c r="P533" s="35">
        <f t="shared" si="164"/>
        <v>0.65551859138803814</v>
      </c>
      <c r="Q533" s="35">
        <f t="shared" si="164"/>
        <v>0.71527329050333344</v>
      </c>
      <c r="R533" s="35">
        <f t="shared" si="164"/>
        <v>0.69483195204217507</v>
      </c>
      <c r="S533" s="35">
        <f t="shared" si="164"/>
        <v>0.64770565920925782</v>
      </c>
      <c r="T533" s="35">
        <f t="shared" si="164"/>
        <v>0.57933628730488318</v>
      </c>
      <c r="U533" s="35">
        <f t="shared" si="164"/>
        <v>0.56344182968848999</v>
      </c>
      <c r="V533" s="35">
        <f t="shared" si="164"/>
        <v>0.54696886395935929</v>
      </c>
      <c r="W533" s="35">
        <f t="shared" si="164"/>
        <v>0.54902511038140622</v>
      </c>
      <c r="X533" s="35">
        <f t="shared" si="164"/>
        <v>0.56758250998768922</v>
      </c>
      <c r="Y533" s="35">
        <f t="shared" si="164"/>
        <v>0.62524962088739333</v>
      </c>
      <c r="Z533" s="35">
        <f t="shared" si="164"/>
        <v>0.56228023206481148</v>
      </c>
      <c r="AA533" s="35">
        <f t="shared" si="164"/>
        <v>0.523767833546953</v>
      </c>
      <c r="AB533" s="35">
        <f t="shared" si="164"/>
        <v>0.54603053842999139</v>
      </c>
      <c r="AC533" s="35">
        <f t="shared" si="164"/>
        <v>0.54289335294431618</v>
      </c>
      <c r="AD533" s="35">
        <f t="shared" si="164"/>
        <v>0.52482941427009355</v>
      </c>
      <c r="AE533" s="35">
        <f t="shared" si="164"/>
        <v>0.53404813111062122</v>
      </c>
    </row>
    <row r="534" spans="1:31" x14ac:dyDescent="0.2">
      <c r="A534" s="9" t="s">
        <v>454</v>
      </c>
      <c r="B534" s="4" t="s">
        <v>421</v>
      </c>
      <c r="C534" s="35">
        <f>+C230</f>
        <v>0.49814769863533503</v>
      </c>
      <c r="D534" s="35">
        <f t="shared" ref="D534:AE534" si="165">+D230</f>
        <v>0.4869862151128227</v>
      </c>
      <c r="E534" s="35">
        <f t="shared" si="165"/>
        <v>0.47445977438162046</v>
      </c>
      <c r="F534" s="35">
        <f t="shared" si="165"/>
        <v>0.47532624711687999</v>
      </c>
      <c r="G534" s="35">
        <f t="shared" si="165"/>
        <v>0.48777502341442469</v>
      </c>
      <c r="H534" s="35">
        <f t="shared" si="165"/>
        <v>0.46383660711450037</v>
      </c>
      <c r="I534" s="35">
        <f t="shared" si="165"/>
        <v>0.4771451897905104</v>
      </c>
      <c r="J534" s="35">
        <f t="shared" si="165"/>
        <v>0.56546225428935704</v>
      </c>
      <c r="K534" s="35">
        <f t="shared" si="165"/>
        <v>0.55874431789927859</v>
      </c>
      <c r="L534" s="35">
        <f t="shared" si="165"/>
        <v>0.55202638150920003</v>
      </c>
      <c r="M534" s="35">
        <f t="shared" si="165"/>
        <v>0.54530844511912135</v>
      </c>
      <c r="N534" s="35">
        <f t="shared" si="165"/>
        <v>0.53859050872904279</v>
      </c>
      <c r="O534" s="35">
        <f t="shared" si="165"/>
        <v>0.53187257233896423</v>
      </c>
      <c r="P534" s="35">
        <f t="shared" si="165"/>
        <v>0.52515463594888578</v>
      </c>
      <c r="Q534" s="35">
        <f t="shared" si="165"/>
        <v>0.51843669955880722</v>
      </c>
      <c r="R534" s="35">
        <f t="shared" si="165"/>
        <v>0.51171876316872844</v>
      </c>
      <c r="S534" s="35">
        <f t="shared" si="165"/>
        <v>0.50500082677864988</v>
      </c>
      <c r="T534" s="35">
        <f t="shared" si="165"/>
        <v>0.49828289038857138</v>
      </c>
      <c r="U534" s="35">
        <f t="shared" si="165"/>
        <v>0.49237424668830199</v>
      </c>
      <c r="V534" s="35">
        <f t="shared" si="165"/>
        <v>0.48646560298803271</v>
      </c>
      <c r="W534" s="35">
        <f t="shared" si="165"/>
        <v>0.48055695928776332</v>
      </c>
      <c r="X534" s="35">
        <f t="shared" si="165"/>
        <v>0.47526843437530664</v>
      </c>
      <c r="Y534" s="35">
        <f t="shared" si="165"/>
        <v>0.46992527100981085</v>
      </c>
      <c r="Z534" s="35">
        <f t="shared" si="165"/>
        <v>0.46531621646871507</v>
      </c>
      <c r="AA534" s="35">
        <f t="shared" si="165"/>
        <v>0.45951257997298339</v>
      </c>
      <c r="AB534" s="35">
        <f t="shared" si="165"/>
        <v>0.45530139492711963</v>
      </c>
      <c r="AC534" s="35">
        <f t="shared" si="165"/>
        <v>0.45112780966706184</v>
      </c>
      <c r="AD534" s="35">
        <f t="shared" si="165"/>
        <v>0.446954224407004</v>
      </c>
      <c r="AE534" s="35">
        <f t="shared" si="165"/>
        <v>0.44278063914694621</v>
      </c>
    </row>
    <row r="535" spans="1:31" x14ac:dyDescent="0.2">
      <c r="A535" s="9" t="s">
        <v>464</v>
      </c>
      <c r="B535" s="4" t="s">
        <v>465</v>
      </c>
      <c r="C535" s="35">
        <f>+C240</f>
        <v>0.12226498291999778</v>
      </c>
      <c r="D535" s="35">
        <f t="shared" ref="D535:AE535" si="166">+D240</f>
        <v>0.11404112200944301</v>
      </c>
      <c r="E535" s="35">
        <f t="shared" si="166"/>
        <v>0.10610348427120801</v>
      </c>
      <c r="F535" s="35">
        <f t="shared" si="166"/>
        <v>9.6501708317307491E-2</v>
      </c>
      <c r="G535" s="35">
        <f t="shared" si="166"/>
        <v>8.7886474116388308E-2</v>
      </c>
      <c r="H535" s="35">
        <f t="shared" si="166"/>
        <v>8.5611340055443408E-2</v>
      </c>
      <c r="I535" s="35">
        <f t="shared" si="166"/>
        <v>7.8676191610845797E-2</v>
      </c>
      <c r="J535" s="35">
        <f t="shared" si="166"/>
        <v>7.2871082539937668E-2</v>
      </c>
      <c r="K535" s="35">
        <f t="shared" si="166"/>
        <v>7.2663792176223665E-2</v>
      </c>
      <c r="L535" s="35">
        <f t="shared" si="166"/>
        <v>7.3696480700118638E-2</v>
      </c>
      <c r="M535" s="35">
        <f t="shared" si="166"/>
        <v>6.9804927871865527E-2</v>
      </c>
      <c r="N535" s="35">
        <f t="shared" si="166"/>
        <v>9.9086012707441634E-2</v>
      </c>
      <c r="O535" s="35">
        <f t="shared" si="166"/>
        <v>9.5962484768614298E-2</v>
      </c>
      <c r="P535" s="35">
        <f t="shared" si="166"/>
        <v>8.7417089414568078E-2</v>
      </c>
      <c r="Q535" s="35">
        <f t="shared" si="166"/>
        <v>8.1233317479273176E-2</v>
      </c>
      <c r="R535" s="35">
        <f t="shared" si="166"/>
        <v>7.722482997703474E-2</v>
      </c>
      <c r="S535" s="35">
        <f t="shared" si="166"/>
        <v>7.3802947341850472E-2</v>
      </c>
      <c r="T535" s="35">
        <f t="shared" si="166"/>
        <v>6.6874134136860025E-2</v>
      </c>
      <c r="U535" s="35">
        <f t="shared" si="166"/>
        <v>6.4764315707207226E-2</v>
      </c>
      <c r="V535" s="35">
        <f t="shared" si="166"/>
        <v>6.2622537896544844E-2</v>
      </c>
      <c r="W535" s="35">
        <f t="shared" si="166"/>
        <v>6.1402718968214968E-2</v>
      </c>
      <c r="X535" s="35">
        <f t="shared" si="166"/>
        <v>6.2273389989961944E-2</v>
      </c>
      <c r="Y535" s="35">
        <f t="shared" si="166"/>
        <v>6.5093684485722683E-2</v>
      </c>
      <c r="Z535" s="35">
        <f t="shared" si="166"/>
        <v>6.2694212335466307E-2</v>
      </c>
      <c r="AA535" s="35">
        <f t="shared" si="166"/>
        <v>5.9876823131011808E-2</v>
      </c>
      <c r="AB535" s="35">
        <f t="shared" si="166"/>
        <v>6.2928445554962076E-2</v>
      </c>
      <c r="AC535" s="35">
        <f t="shared" si="166"/>
        <v>6.3943982048773274E-2</v>
      </c>
      <c r="AD535" s="35">
        <f t="shared" si="166"/>
        <v>6.4062300483260767E-2</v>
      </c>
      <c r="AE535" s="35">
        <f t="shared" si="166"/>
        <v>6.5645515728060128E-2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161.10755489257355</v>
      </c>
      <c r="D541" s="21">
        <f t="shared" si="172"/>
        <v>159.47106271491796</v>
      </c>
      <c r="E541" s="21">
        <f t="shared" si="172"/>
        <v>161.18916267091896</v>
      </c>
      <c r="F541" s="21">
        <f t="shared" si="172"/>
        <v>164.13551764473559</v>
      </c>
      <c r="G541" s="21">
        <f t="shared" si="172"/>
        <v>166.15123685769228</v>
      </c>
      <c r="H541" s="21">
        <f t="shared" si="172"/>
        <v>165.57574848213679</v>
      </c>
      <c r="I541" s="21">
        <f t="shared" si="172"/>
        <v>156.35430990654061</v>
      </c>
      <c r="J541" s="21">
        <f t="shared" si="172"/>
        <v>161.90858393457106</v>
      </c>
      <c r="K541" s="21">
        <f t="shared" si="172"/>
        <v>161.94555441695275</v>
      </c>
      <c r="L541" s="21">
        <f t="shared" si="172"/>
        <v>162.57096731532653</v>
      </c>
      <c r="M541" s="21">
        <f t="shared" si="172"/>
        <v>162.01471936967556</v>
      </c>
      <c r="N541" s="21">
        <f t="shared" si="172"/>
        <v>162.48636550014197</v>
      </c>
      <c r="O541" s="21">
        <f t="shared" si="172"/>
        <v>163.10977125468571</v>
      </c>
      <c r="P541" s="21">
        <f t="shared" si="172"/>
        <v>162.50126591698847</v>
      </c>
      <c r="Q541" s="21">
        <f t="shared" si="172"/>
        <v>163.94560503577611</v>
      </c>
      <c r="R541" s="21">
        <f t="shared" si="172"/>
        <v>163.25755727174408</v>
      </c>
      <c r="S541" s="21">
        <f t="shared" si="172"/>
        <v>163.81341071159369</v>
      </c>
      <c r="T541" s="21">
        <f t="shared" si="172"/>
        <v>164.79183264377497</v>
      </c>
      <c r="U541" s="21">
        <f t="shared" si="172"/>
        <v>158.63379789081534</v>
      </c>
      <c r="V541" s="21">
        <f t="shared" si="172"/>
        <v>152.16917878216975</v>
      </c>
      <c r="W541" s="21">
        <f t="shared" si="172"/>
        <v>145.32496382564821</v>
      </c>
      <c r="X541" s="21">
        <f t="shared" si="172"/>
        <v>139.42424077485157</v>
      </c>
      <c r="Y541" s="21">
        <f t="shared" si="172"/>
        <v>137.33531184498443</v>
      </c>
      <c r="Z541" s="21">
        <f t="shared" si="172"/>
        <v>136.57604627778926</v>
      </c>
      <c r="AA541" s="21">
        <f t="shared" si="172"/>
        <v>132.09249732851734</v>
      </c>
      <c r="AB541" s="21">
        <f t="shared" si="172"/>
        <v>127.28631577686471</v>
      </c>
      <c r="AC541" s="21">
        <f t="shared" si="172"/>
        <v>124.37353660873438</v>
      </c>
      <c r="AD541" s="21">
        <f t="shared" si="172"/>
        <v>121.61518921073352</v>
      </c>
      <c r="AE541" s="21">
        <f t="shared" si="172"/>
        <v>118.86550028517928</v>
      </c>
    </row>
    <row r="542" spans="1:31" x14ac:dyDescent="0.2">
      <c r="A542" s="9" t="s">
        <v>488</v>
      </c>
      <c r="B542" s="4" t="s">
        <v>489</v>
      </c>
      <c r="C542" s="35">
        <f>+C258</f>
        <v>122.21067175460068</v>
      </c>
      <c r="D542" s="35">
        <f t="shared" ref="D542:AE542" si="173">+D258</f>
        <v>121.09591829970168</v>
      </c>
      <c r="E542" s="35">
        <f t="shared" si="173"/>
        <v>122.6052448230339</v>
      </c>
      <c r="F542" s="35">
        <f t="shared" si="173"/>
        <v>124.94558090786293</v>
      </c>
      <c r="G542" s="35">
        <f t="shared" si="173"/>
        <v>126.61496715781047</v>
      </c>
      <c r="H542" s="35">
        <f t="shared" si="173"/>
        <v>126.3423932085673</v>
      </c>
      <c r="I542" s="35">
        <f t="shared" si="173"/>
        <v>119.98905696401764</v>
      </c>
      <c r="J542" s="35">
        <f t="shared" si="173"/>
        <v>124.62786280320495</v>
      </c>
      <c r="K542" s="35">
        <f t="shared" si="173"/>
        <v>124.74012997716029</v>
      </c>
      <c r="L542" s="35">
        <f t="shared" si="173"/>
        <v>125.29619618857001</v>
      </c>
      <c r="M542" s="35">
        <f t="shared" si="173"/>
        <v>124.96152321951848</v>
      </c>
      <c r="N542" s="35">
        <f t="shared" si="173"/>
        <v>125.38386187285639</v>
      </c>
      <c r="O542" s="35">
        <f t="shared" si="173"/>
        <v>125.94013081095139</v>
      </c>
      <c r="P542" s="35">
        <f t="shared" si="173"/>
        <v>125.56732311321433</v>
      </c>
      <c r="Q542" s="35">
        <f t="shared" si="173"/>
        <v>126.74294007319853</v>
      </c>
      <c r="R542" s="35">
        <f t="shared" si="173"/>
        <v>126.30863693645725</v>
      </c>
      <c r="S542" s="35">
        <f t="shared" si="173"/>
        <v>126.81214940761123</v>
      </c>
      <c r="T542" s="35">
        <f t="shared" si="173"/>
        <v>127.63513361150719</v>
      </c>
      <c r="U542" s="35">
        <f t="shared" si="173"/>
        <v>122.81568424542262</v>
      </c>
      <c r="V542" s="35">
        <f t="shared" si="173"/>
        <v>117.76633951774159</v>
      </c>
      <c r="W542" s="35">
        <f t="shared" si="173"/>
        <v>112.43157081817081</v>
      </c>
      <c r="X542" s="35">
        <f t="shared" si="173"/>
        <v>107.69378592663087</v>
      </c>
      <c r="Y542" s="35">
        <f t="shared" si="173"/>
        <v>106.07115780218956</v>
      </c>
      <c r="Z542" s="35">
        <f t="shared" si="173"/>
        <v>105.45219919629837</v>
      </c>
      <c r="AA542" s="35">
        <f t="shared" si="173"/>
        <v>102.06003563268011</v>
      </c>
      <c r="AB542" s="35">
        <f t="shared" si="173"/>
        <v>98.423277661876838</v>
      </c>
      <c r="AC542" s="35">
        <f t="shared" si="173"/>
        <v>96.450587571226563</v>
      </c>
      <c r="AD542" s="35">
        <f t="shared" si="173"/>
        <v>94.606033112778988</v>
      </c>
      <c r="AE542" s="35">
        <f t="shared" si="173"/>
        <v>92.767573829360117</v>
      </c>
    </row>
    <row r="543" spans="1:31" x14ac:dyDescent="0.2">
      <c r="A543" s="9" t="s">
        <v>509</v>
      </c>
      <c r="B543" s="4" t="s">
        <v>510</v>
      </c>
      <c r="C543" s="35">
        <f>+C269</f>
        <v>38.896883137972864</v>
      </c>
      <c r="D543" s="35">
        <f t="shared" ref="D543:AE543" si="174">+D269</f>
        <v>38.375144415216283</v>
      </c>
      <c r="E543" s="35">
        <f t="shared" si="174"/>
        <v>38.583917847885068</v>
      </c>
      <c r="F543" s="35">
        <f t="shared" si="174"/>
        <v>39.189936736872653</v>
      </c>
      <c r="G543" s="35">
        <f t="shared" si="174"/>
        <v>39.536269699881814</v>
      </c>
      <c r="H543" s="35">
        <f t="shared" si="174"/>
        <v>39.233355273569487</v>
      </c>
      <c r="I543" s="35">
        <f t="shared" si="174"/>
        <v>36.365252942522972</v>
      </c>
      <c r="J543" s="35">
        <f t="shared" si="174"/>
        <v>37.280721131366107</v>
      </c>
      <c r="K543" s="35">
        <f t="shared" si="174"/>
        <v>37.205424439792466</v>
      </c>
      <c r="L543" s="35">
        <f t="shared" si="174"/>
        <v>37.274771126756505</v>
      </c>
      <c r="M543" s="35">
        <f t="shared" si="174"/>
        <v>37.053196150157085</v>
      </c>
      <c r="N543" s="35">
        <f t="shared" si="174"/>
        <v>37.102503627285571</v>
      </c>
      <c r="O543" s="35">
        <f t="shared" si="174"/>
        <v>37.169640443734323</v>
      </c>
      <c r="P543" s="35">
        <f t="shared" si="174"/>
        <v>36.93394280377413</v>
      </c>
      <c r="Q543" s="35">
        <f t="shared" si="174"/>
        <v>37.202664962577572</v>
      </c>
      <c r="R543" s="35">
        <f t="shared" si="174"/>
        <v>36.948920335286829</v>
      </c>
      <c r="S543" s="35">
        <f t="shared" si="174"/>
        <v>37.001261303982453</v>
      </c>
      <c r="T543" s="35">
        <f t="shared" si="174"/>
        <v>37.156699032267781</v>
      </c>
      <c r="U543" s="35">
        <f t="shared" si="174"/>
        <v>35.818113645392721</v>
      </c>
      <c r="V543" s="35">
        <f t="shared" si="174"/>
        <v>34.40283926442816</v>
      </c>
      <c r="W543" s="35">
        <f t="shared" si="174"/>
        <v>32.8933930074774</v>
      </c>
      <c r="X543" s="35">
        <f t="shared" si="174"/>
        <v>31.73045484822071</v>
      </c>
      <c r="Y543" s="35">
        <f t="shared" si="174"/>
        <v>31.264154042794875</v>
      </c>
      <c r="Z543" s="35">
        <f t="shared" si="174"/>
        <v>31.123847081490887</v>
      </c>
      <c r="AA543" s="35">
        <f t="shared" si="174"/>
        <v>30.032461695837227</v>
      </c>
      <c r="AB543" s="35">
        <f t="shared" si="174"/>
        <v>28.863038114987866</v>
      </c>
      <c r="AC543" s="35">
        <f t="shared" si="174"/>
        <v>27.922949037507824</v>
      </c>
      <c r="AD543" s="35">
        <f t="shared" si="174"/>
        <v>27.009156097954538</v>
      </c>
      <c r="AE543" s="35">
        <f t="shared" si="174"/>
        <v>26.097926455819163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5.3038054716947347E-4</v>
      </c>
      <c r="D545" s="21">
        <f t="shared" si="176"/>
        <v>4.7779705149945923E-4</v>
      </c>
      <c r="E545" s="21">
        <f t="shared" si="176"/>
        <v>4.2802997783361976E-4</v>
      </c>
      <c r="F545" s="21">
        <f t="shared" si="176"/>
        <v>3.8172824199745047E-4</v>
      </c>
      <c r="G545" s="21">
        <f t="shared" si="176"/>
        <v>3.3816658512716231E-4</v>
      </c>
      <c r="H545" s="21">
        <f t="shared" si="176"/>
        <v>2.9901501139278957E-4</v>
      </c>
      <c r="I545" s="21">
        <f t="shared" si="176"/>
        <v>2.6311883209723759E-4</v>
      </c>
      <c r="J545" s="21">
        <f t="shared" si="176"/>
        <v>2.2956193078097688E-4</v>
      </c>
      <c r="K545" s="21">
        <f t="shared" si="176"/>
        <v>2.0321117624187395E-4</v>
      </c>
      <c r="L545" s="21">
        <f t="shared" si="176"/>
        <v>1.7838855488241793E-4</v>
      </c>
      <c r="M545" s="21">
        <f t="shared" si="176"/>
        <v>1.550940667026087E-4</v>
      </c>
      <c r="N545" s="21">
        <f t="shared" si="176"/>
        <v>1.3887196595325431E-4</v>
      </c>
      <c r="O545" s="21">
        <f t="shared" si="176"/>
        <v>1.2376797264719997E-4</v>
      </c>
      <c r="P545" s="21">
        <f t="shared" si="176"/>
        <v>1.0978208678444584E-4</v>
      </c>
      <c r="Q545" s="21">
        <f t="shared" si="176"/>
        <v>9.6914308364991813E-5</v>
      </c>
      <c r="R545" s="21">
        <f t="shared" si="176"/>
        <v>8.5164637388837944E-5</v>
      </c>
      <c r="S545" s="21">
        <f t="shared" si="176"/>
        <v>7.4533073855984221E-5</v>
      </c>
      <c r="T545" s="21">
        <f t="shared" si="176"/>
        <v>6.5019617766430603E-5</v>
      </c>
      <c r="U545" s="21">
        <f t="shared" si="176"/>
        <v>5.7005984318755038E-5</v>
      </c>
      <c r="V545" s="21">
        <f t="shared" si="176"/>
        <v>5.2876302841927018E-5</v>
      </c>
      <c r="W545" s="21">
        <f t="shared" si="176"/>
        <v>5.2961393569051477E-5</v>
      </c>
      <c r="X545" s="21">
        <f t="shared" si="176"/>
        <v>5.6775364614305847E-5</v>
      </c>
      <c r="Y545" s="21">
        <f t="shared" si="176"/>
        <v>6.0589335659560211E-5</v>
      </c>
      <c r="Z545" s="21">
        <f t="shared" si="176"/>
        <v>6.4403306704814581E-5</v>
      </c>
      <c r="AA545" s="21">
        <f t="shared" si="176"/>
        <v>6.8217277750068944E-5</v>
      </c>
      <c r="AB545" s="21">
        <f t="shared" si="176"/>
        <v>7.2031248795323307E-5</v>
      </c>
      <c r="AC545" s="21">
        <f t="shared" si="176"/>
        <v>7.5845219840577657E-5</v>
      </c>
      <c r="AD545" s="21">
        <f t="shared" si="176"/>
        <v>7.9659190885832007E-5</v>
      </c>
      <c r="AE545" s="21">
        <f t="shared" si="176"/>
        <v>8.3473161931086384E-5</v>
      </c>
    </row>
    <row r="546" spans="1:31" x14ac:dyDescent="0.2">
      <c r="A546" s="9" t="s">
        <v>534</v>
      </c>
      <c r="B546" s="4" t="s">
        <v>798</v>
      </c>
      <c r="C546" s="37">
        <f>+C288</f>
        <v>0</v>
      </c>
      <c r="D546" s="37">
        <f t="shared" ref="D546:AE546" si="177">+D288</f>
        <v>0</v>
      </c>
      <c r="E546" s="37">
        <f t="shared" si="177"/>
        <v>0</v>
      </c>
      <c r="F546" s="37">
        <f t="shared" si="177"/>
        <v>0</v>
      </c>
      <c r="G546" s="37">
        <f t="shared" si="177"/>
        <v>0</v>
      </c>
      <c r="H546" s="37">
        <f t="shared" si="177"/>
        <v>0</v>
      </c>
      <c r="I546" s="37">
        <f t="shared" si="177"/>
        <v>0</v>
      </c>
      <c r="J546" s="37">
        <f t="shared" si="177"/>
        <v>0</v>
      </c>
      <c r="K546" s="37">
        <f t="shared" si="177"/>
        <v>0</v>
      </c>
      <c r="L546" s="37">
        <f t="shared" si="177"/>
        <v>0</v>
      </c>
      <c r="M546" s="37">
        <f t="shared" si="177"/>
        <v>0</v>
      </c>
      <c r="N546" s="37">
        <f t="shared" si="177"/>
        <v>0</v>
      </c>
      <c r="O546" s="37">
        <f t="shared" si="177"/>
        <v>0</v>
      </c>
      <c r="P546" s="37">
        <f t="shared" si="177"/>
        <v>0</v>
      </c>
      <c r="Q546" s="37">
        <f t="shared" si="177"/>
        <v>0</v>
      </c>
      <c r="R546" s="37">
        <f t="shared" si="177"/>
        <v>0</v>
      </c>
      <c r="S546" s="37">
        <f t="shared" si="177"/>
        <v>0</v>
      </c>
      <c r="T546" s="37">
        <f t="shared" si="177"/>
        <v>0</v>
      </c>
      <c r="U546" s="37">
        <f t="shared" si="177"/>
        <v>0</v>
      </c>
      <c r="V546" s="37">
        <f t="shared" si="177"/>
        <v>0</v>
      </c>
      <c r="W546" s="37">
        <f t="shared" si="177"/>
        <v>0</v>
      </c>
      <c r="X546" s="37">
        <f t="shared" si="177"/>
        <v>0</v>
      </c>
      <c r="Y546" s="37">
        <f t="shared" si="177"/>
        <v>0</v>
      </c>
      <c r="Z546" s="37">
        <f t="shared" si="177"/>
        <v>0</v>
      </c>
      <c r="AA546" s="37">
        <f t="shared" si="177"/>
        <v>0</v>
      </c>
      <c r="AB546" s="37">
        <f t="shared" si="177"/>
        <v>0</v>
      </c>
      <c r="AC546" s="37">
        <f t="shared" si="177"/>
        <v>0</v>
      </c>
      <c r="AD546" s="37">
        <f t="shared" si="177"/>
        <v>0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5.3038054716947347E-4</v>
      </c>
      <c r="D547" s="37">
        <f t="shared" si="178"/>
        <v>4.7779705149945923E-4</v>
      </c>
      <c r="E547" s="37">
        <f t="shared" si="178"/>
        <v>4.2802997783361976E-4</v>
      </c>
      <c r="F547" s="37">
        <f t="shared" si="178"/>
        <v>3.8172824199745047E-4</v>
      </c>
      <c r="G547" s="37">
        <f t="shared" si="178"/>
        <v>3.3816658512716231E-4</v>
      </c>
      <c r="H547" s="37">
        <f t="shared" si="178"/>
        <v>2.9901501139278957E-4</v>
      </c>
      <c r="I547" s="37">
        <f t="shared" si="178"/>
        <v>2.6311883209723759E-4</v>
      </c>
      <c r="J547" s="37">
        <f t="shared" si="178"/>
        <v>2.2956193078097688E-4</v>
      </c>
      <c r="K547" s="37">
        <f t="shared" si="178"/>
        <v>2.0321117624187395E-4</v>
      </c>
      <c r="L547" s="37">
        <f t="shared" si="178"/>
        <v>1.7838855488241793E-4</v>
      </c>
      <c r="M547" s="37">
        <f t="shared" si="178"/>
        <v>1.550940667026087E-4</v>
      </c>
      <c r="N547" s="37">
        <f t="shared" si="178"/>
        <v>1.3887196595325431E-4</v>
      </c>
      <c r="O547" s="37">
        <f t="shared" si="178"/>
        <v>1.2376797264719997E-4</v>
      </c>
      <c r="P547" s="37">
        <f t="shared" si="178"/>
        <v>1.0978208678444584E-4</v>
      </c>
      <c r="Q547" s="37">
        <f t="shared" si="178"/>
        <v>9.6914308364991813E-5</v>
      </c>
      <c r="R547" s="37">
        <f t="shared" si="178"/>
        <v>8.5164637388837944E-5</v>
      </c>
      <c r="S547" s="37">
        <f t="shared" si="178"/>
        <v>7.4533073855984221E-5</v>
      </c>
      <c r="T547" s="37">
        <f t="shared" si="178"/>
        <v>6.5019617766430603E-5</v>
      </c>
      <c r="U547" s="37">
        <f t="shared" si="178"/>
        <v>5.7005984318755038E-5</v>
      </c>
      <c r="V547" s="37">
        <f t="shared" si="178"/>
        <v>5.2876302841927018E-5</v>
      </c>
      <c r="W547" s="37">
        <f t="shared" si="178"/>
        <v>5.2961393569051477E-5</v>
      </c>
      <c r="X547" s="37">
        <f t="shared" si="178"/>
        <v>5.6775364614305847E-5</v>
      </c>
      <c r="Y547" s="37">
        <f t="shared" si="178"/>
        <v>6.0589335659560211E-5</v>
      </c>
      <c r="Z547" s="37">
        <f t="shared" si="178"/>
        <v>6.4403306704814581E-5</v>
      </c>
      <c r="AA547" s="37">
        <f t="shared" si="178"/>
        <v>6.8217277750068944E-5</v>
      </c>
      <c r="AB547" s="37">
        <f t="shared" si="178"/>
        <v>7.2031248795323307E-5</v>
      </c>
      <c r="AC547" s="37">
        <f t="shared" si="178"/>
        <v>7.5845219840577657E-5</v>
      </c>
      <c r="AD547" s="37">
        <f t="shared" si="178"/>
        <v>7.9659190885832007E-5</v>
      </c>
      <c r="AE547" s="37">
        <f t="shared" si="178"/>
        <v>8.3473161931086384E-5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0.68054303516221826</v>
      </c>
      <c r="D552" s="35">
        <f t="shared" ref="D552:AE552" si="183">+D294</f>
        <v>0.76922808415416599</v>
      </c>
      <c r="E552" s="35">
        <f t="shared" si="183"/>
        <v>0.83525873719824706</v>
      </c>
      <c r="F552" s="35">
        <f t="shared" si="183"/>
        <v>0.83844819464834042</v>
      </c>
      <c r="G552" s="35">
        <f t="shared" si="183"/>
        <v>0.79478056503461958</v>
      </c>
      <c r="H552" s="35">
        <f t="shared" si="183"/>
        <v>0.88768507153533205</v>
      </c>
      <c r="I552" s="35">
        <f t="shared" si="183"/>
        <v>1.1739310670357022</v>
      </c>
      <c r="J552" s="35">
        <f t="shared" si="183"/>
        <v>0.82340257696091779</v>
      </c>
      <c r="K552" s="35">
        <f t="shared" si="183"/>
        <v>0.9338545754222709</v>
      </c>
      <c r="L552" s="35">
        <f t="shared" si="183"/>
        <v>1.0733781183231799</v>
      </c>
      <c r="M552" s="35">
        <f t="shared" si="183"/>
        <v>1.1939810477891815</v>
      </c>
      <c r="N552" s="35">
        <f t="shared" si="183"/>
        <v>1.0777726518367678</v>
      </c>
      <c r="O552" s="35">
        <f t="shared" si="183"/>
        <v>1.2164469493160328</v>
      </c>
      <c r="P552" s="35">
        <f t="shared" si="183"/>
        <v>1.352909362229838</v>
      </c>
      <c r="Q552" s="35">
        <f t="shared" si="183"/>
        <v>1.3850079469441707</v>
      </c>
      <c r="R552" s="35">
        <f t="shared" si="183"/>
        <v>1.1637957788115882</v>
      </c>
      <c r="S552" s="35">
        <f t="shared" si="183"/>
        <v>1.2301926158746954</v>
      </c>
      <c r="T552" s="35">
        <f t="shared" si="183"/>
        <v>1.2167593043133151</v>
      </c>
      <c r="U552" s="35">
        <f t="shared" si="183"/>
        <v>1.3512752532877983</v>
      </c>
      <c r="V552" s="35">
        <f t="shared" si="183"/>
        <v>1.1878401602561666</v>
      </c>
      <c r="W552" s="35">
        <f t="shared" si="183"/>
        <v>1.4870904418213593</v>
      </c>
      <c r="X552" s="35">
        <f t="shared" si="183"/>
        <v>1.4737801389580054</v>
      </c>
      <c r="Y552" s="35">
        <f t="shared" si="183"/>
        <v>1.4675364357072604</v>
      </c>
      <c r="Z552" s="35">
        <f t="shared" si="183"/>
        <v>1.5783619110120941</v>
      </c>
      <c r="AA552" s="35">
        <f t="shared" si="183"/>
        <v>1.5038660705821612</v>
      </c>
      <c r="AB552" s="35">
        <f t="shared" si="183"/>
        <v>1.707037567449214</v>
      </c>
      <c r="AC552" s="35">
        <f t="shared" si="183"/>
        <v>1.4071756092108063</v>
      </c>
      <c r="AD552" s="35">
        <f t="shared" si="183"/>
        <v>1.4237403929647676</v>
      </c>
      <c r="AE552" s="35">
        <f t="shared" si="183"/>
        <v>1.4416885202811225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-7326.1424603471642</v>
      </c>
      <c r="D555" s="28">
        <f t="shared" ref="D555:AE555" si="186">+D556+D559+D562+D565+D568++D571+D574+D575</f>
        <v>-7434.4341203204176</v>
      </c>
      <c r="E555" s="28">
        <f t="shared" si="186"/>
        <v>-7697.8972572715684</v>
      </c>
      <c r="F555" s="28">
        <f t="shared" si="186"/>
        <v>-7608.7945631361545</v>
      </c>
      <c r="G555" s="28">
        <f t="shared" si="186"/>
        <v>-8101.811218550868</v>
      </c>
      <c r="H555" s="28">
        <f t="shared" si="186"/>
        <v>-8507.8205083412795</v>
      </c>
      <c r="I555" s="28">
        <f t="shared" si="186"/>
        <v>-8823.637199618237</v>
      </c>
      <c r="J555" s="28">
        <f t="shared" si="186"/>
        <v>-9299.5286667601376</v>
      </c>
      <c r="K555" s="28">
        <f t="shared" si="186"/>
        <v>-9629.7684829286409</v>
      </c>
      <c r="L555" s="28">
        <f t="shared" si="186"/>
        <v>-9714.3424938562512</v>
      </c>
      <c r="M555" s="28">
        <f t="shared" si="186"/>
        <v>-9823.3413283942737</v>
      </c>
      <c r="N555" s="28">
        <f t="shared" si="186"/>
        <v>-10008.454910079416</v>
      </c>
      <c r="O555" s="28">
        <f t="shared" si="186"/>
        <v>-10221.578456446498</v>
      </c>
      <c r="P555" s="28">
        <f t="shared" si="186"/>
        <v>-10297.723086076609</v>
      </c>
      <c r="Q555" s="28">
        <f t="shared" si="186"/>
        <v>-10339.405464243458</v>
      </c>
      <c r="R555" s="28">
        <f t="shared" si="186"/>
        <v>-9468.4231686603125</v>
      </c>
      <c r="S555" s="28">
        <f t="shared" si="186"/>
        <v>-10486.104007599821</v>
      </c>
      <c r="T555" s="28">
        <f t="shared" si="186"/>
        <v>-10528.351617961514</v>
      </c>
      <c r="U555" s="28">
        <f t="shared" si="186"/>
        <v>-10575.527260223074</v>
      </c>
      <c r="V555" s="28">
        <f t="shared" si="186"/>
        <v>-10625.122745242168</v>
      </c>
      <c r="W555" s="28">
        <f t="shared" si="186"/>
        <v>-10618.702993100418</v>
      </c>
      <c r="X555" s="28">
        <f t="shared" si="186"/>
        <v>-10645.591682022712</v>
      </c>
      <c r="Y555" s="28">
        <f t="shared" si="186"/>
        <v>-9941.8012589596383</v>
      </c>
      <c r="Z555" s="28">
        <f t="shared" si="186"/>
        <v>-10626.061083264443</v>
      </c>
      <c r="AA555" s="28">
        <f t="shared" si="186"/>
        <v>-10631.385742565453</v>
      </c>
      <c r="AB555" s="28">
        <f t="shared" si="186"/>
        <v>-10668.273621213344</v>
      </c>
      <c r="AC555" s="28">
        <f t="shared" si="186"/>
        <v>-10672.182361079456</v>
      </c>
      <c r="AD555" s="28">
        <f t="shared" si="186"/>
        <v>-10747.427121810295</v>
      </c>
      <c r="AE555" s="28">
        <f t="shared" si="186"/>
        <v>-10751.985388110248</v>
      </c>
    </row>
    <row r="556" spans="1:31" x14ac:dyDescent="0.2">
      <c r="A556" s="9" t="s">
        <v>549</v>
      </c>
      <c r="B556" s="4" t="s">
        <v>550</v>
      </c>
      <c r="C556" s="21">
        <f>+C557+C558</f>
        <v>-7251.2394615665335</v>
      </c>
      <c r="D556" s="21">
        <f t="shared" ref="D556:AE556" si="187">+D557+D558</f>
        <v>-7369.0650067929682</v>
      </c>
      <c r="E556" s="21">
        <f t="shared" si="187"/>
        <v>-7645.0943126870343</v>
      </c>
      <c r="F556" s="21">
        <f t="shared" si="187"/>
        <v>-7547.5455703268062</v>
      </c>
      <c r="G556" s="21">
        <f t="shared" si="187"/>
        <v>-8038.9940000540637</v>
      </c>
      <c r="H556" s="21">
        <f t="shared" si="187"/>
        <v>-8446.1491753270984</v>
      </c>
      <c r="I556" s="21">
        <f t="shared" si="187"/>
        <v>-8765.3513743634849</v>
      </c>
      <c r="J556" s="21">
        <f t="shared" si="187"/>
        <v>-9268.8946748246908</v>
      </c>
      <c r="K556" s="21">
        <f t="shared" si="187"/>
        <v>-9613.3723677309317</v>
      </c>
      <c r="L556" s="21">
        <f t="shared" si="187"/>
        <v>-9689.7841324097226</v>
      </c>
      <c r="M556" s="21">
        <f t="shared" si="187"/>
        <v>-9788.8580093855144</v>
      </c>
      <c r="N556" s="21">
        <f t="shared" si="187"/>
        <v>-9979.8376242925697</v>
      </c>
      <c r="O556" s="21">
        <f t="shared" si="187"/>
        <v>-10198.426669814819</v>
      </c>
      <c r="P556" s="21">
        <f t="shared" si="187"/>
        <v>-10270.621650835821</v>
      </c>
      <c r="Q556" s="21">
        <f t="shared" si="187"/>
        <v>-10311.492890152176</v>
      </c>
      <c r="R556" s="21">
        <f t="shared" si="187"/>
        <v>-9436.0079925406299</v>
      </c>
      <c r="S556" s="21">
        <f t="shared" si="187"/>
        <v>-10463.78900890747</v>
      </c>
      <c r="T556" s="21">
        <f t="shared" si="187"/>
        <v>-10511.416461058627</v>
      </c>
      <c r="U556" s="21">
        <f t="shared" si="187"/>
        <v>-10557.307694347042</v>
      </c>
      <c r="V556" s="21">
        <f t="shared" si="187"/>
        <v>-10613.617094166402</v>
      </c>
      <c r="W556" s="21">
        <f t="shared" si="187"/>
        <v>-10599.143885073625</v>
      </c>
      <c r="X556" s="21">
        <f t="shared" si="187"/>
        <v>-10631.642019807963</v>
      </c>
      <c r="Y556" s="21">
        <f t="shared" si="187"/>
        <v>-9933.5045994495358</v>
      </c>
      <c r="Z556" s="21">
        <f t="shared" si="187"/>
        <v>-10612.386124325914</v>
      </c>
      <c r="AA556" s="21">
        <f t="shared" si="187"/>
        <v>-10617.367931884401</v>
      </c>
      <c r="AB556" s="21">
        <f t="shared" si="187"/>
        <v>-10656.204113371377</v>
      </c>
      <c r="AC556" s="21">
        <f t="shared" si="187"/>
        <v>-10660.333630255949</v>
      </c>
      <c r="AD556" s="21">
        <f t="shared" si="187"/>
        <v>-10736.15230367119</v>
      </c>
      <c r="AE556" s="21">
        <f t="shared" si="187"/>
        <v>-10739.542381692723</v>
      </c>
    </row>
    <row r="557" spans="1:31" x14ac:dyDescent="0.2">
      <c r="A557" s="9" t="s">
        <v>551</v>
      </c>
      <c r="B557" s="4" t="s">
        <v>552</v>
      </c>
      <c r="C557" s="35">
        <f>+C299</f>
        <v>-7250.7394598938417</v>
      </c>
      <c r="D557" s="35">
        <f t="shared" ref="D557:AE557" si="188">+D299</f>
        <v>-7368.5627898000012</v>
      </c>
      <c r="E557" s="35">
        <f t="shared" si="188"/>
        <v>-7644.5920956940672</v>
      </c>
      <c r="F557" s="35">
        <f t="shared" si="188"/>
        <v>-7547.0120020176601</v>
      </c>
      <c r="G557" s="35">
        <f t="shared" si="188"/>
        <v>-8038.4024447650763</v>
      </c>
      <c r="H557" s="35">
        <f t="shared" si="188"/>
        <v>-8445.6215005977174</v>
      </c>
      <c r="I557" s="35">
        <f t="shared" si="188"/>
        <v>-8764.7095667327721</v>
      </c>
      <c r="J557" s="35">
        <f t="shared" si="188"/>
        <v>-9268.1184869247845</v>
      </c>
      <c r="K557" s="35">
        <f t="shared" si="188"/>
        <v>-9612.6130959373877</v>
      </c>
      <c r="L557" s="35">
        <f t="shared" si="188"/>
        <v>-9688.8985761299464</v>
      </c>
      <c r="M557" s="35">
        <f t="shared" si="188"/>
        <v>-9788.0463764085252</v>
      </c>
      <c r="N557" s="35">
        <f t="shared" si="188"/>
        <v>-9979.0025049844917</v>
      </c>
      <c r="O557" s="35">
        <f t="shared" si="188"/>
        <v>-10197.602875177983</v>
      </c>
      <c r="P557" s="35">
        <f t="shared" si="188"/>
        <v>-10269.415984852878</v>
      </c>
      <c r="Q557" s="35">
        <f t="shared" si="188"/>
        <v>-10309.988454913262</v>
      </c>
      <c r="R557" s="35">
        <f t="shared" si="188"/>
        <v>-9433.9638737777805</v>
      </c>
      <c r="S557" s="35">
        <f t="shared" si="188"/>
        <v>-10461.360761728221</v>
      </c>
      <c r="T557" s="35">
        <f t="shared" si="188"/>
        <v>-10508.438239461479</v>
      </c>
      <c r="U557" s="35">
        <f t="shared" si="188"/>
        <v>-10554.235032228687</v>
      </c>
      <c r="V557" s="35">
        <f t="shared" si="188"/>
        <v>-10610.568088041164</v>
      </c>
      <c r="W557" s="35">
        <f t="shared" si="188"/>
        <v>-10596.132228470924</v>
      </c>
      <c r="X557" s="35">
        <f t="shared" si="188"/>
        <v>-10628.632578525539</v>
      </c>
      <c r="Y557" s="35">
        <f t="shared" si="188"/>
        <v>-9930.4951581671121</v>
      </c>
      <c r="Z557" s="35">
        <f t="shared" si="188"/>
        <v>-10609.408034359669</v>
      </c>
      <c r="AA557" s="35">
        <f t="shared" si="188"/>
        <v>-10614.447828897995</v>
      </c>
      <c r="AB557" s="35">
        <f t="shared" si="188"/>
        <v>-10653.238162725764</v>
      </c>
      <c r="AC557" s="35">
        <f t="shared" si="188"/>
        <v>-10657.505382594079</v>
      </c>
      <c r="AD557" s="35">
        <f t="shared" si="188"/>
        <v>-10733.489299589814</v>
      </c>
      <c r="AE557" s="35">
        <f t="shared" si="188"/>
        <v>-10736.879377611347</v>
      </c>
    </row>
    <row r="558" spans="1:31" x14ac:dyDescent="0.2">
      <c r="A558" s="9" t="s">
        <v>636</v>
      </c>
      <c r="B558" s="4" t="s">
        <v>637</v>
      </c>
      <c r="C558" s="35">
        <f>+C367</f>
        <v>-0.50000167269191453</v>
      </c>
      <c r="D558" s="35">
        <f t="shared" ref="D558:AE558" si="189">+D367</f>
        <v>-0.5022169929673469</v>
      </c>
      <c r="E558" s="35">
        <f t="shared" si="189"/>
        <v>-0.5022169929673469</v>
      </c>
      <c r="F558" s="35">
        <f t="shared" si="189"/>
        <v>-0.53356830914598241</v>
      </c>
      <c r="G558" s="35">
        <f t="shared" si="189"/>
        <v>-0.59155528898712773</v>
      </c>
      <c r="H558" s="35">
        <f t="shared" si="189"/>
        <v>-0.52767472938147852</v>
      </c>
      <c r="I558" s="35">
        <f t="shared" si="189"/>
        <v>-0.64180763071223934</v>
      </c>
      <c r="J558" s="35">
        <f t="shared" si="189"/>
        <v>-0.77618789990578119</v>
      </c>
      <c r="K558" s="35">
        <f t="shared" si="189"/>
        <v>-0.75927179354361873</v>
      </c>
      <c r="L558" s="35">
        <f t="shared" si="189"/>
        <v>-0.88555627977702567</v>
      </c>
      <c r="M558" s="35">
        <f t="shared" si="189"/>
        <v>-0.81163297698881687</v>
      </c>
      <c r="N558" s="35">
        <f t="shared" si="189"/>
        <v>-0.83511930807740709</v>
      </c>
      <c r="O558" s="35">
        <f t="shared" si="189"/>
        <v>-0.82379463683610687</v>
      </c>
      <c r="P558" s="35">
        <f t="shared" si="189"/>
        <v>-1.2056659829422951</v>
      </c>
      <c r="Q558" s="35">
        <f t="shared" si="189"/>
        <v>-1.5044352389136084</v>
      </c>
      <c r="R558" s="35">
        <f t="shared" si="189"/>
        <v>-2.0441187628492123</v>
      </c>
      <c r="S558" s="35">
        <f t="shared" si="189"/>
        <v>-2.4282471792491238</v>
      </c>
      <c r="T558" s="35">
        <f t="shared" si="189"/>
        <v>-2.9782215971488393</v>
      </c>
      <c r="U558" s="35">
        <f t="shared" si="189"/>
        <v>-3.0726621183550304</v>
      </c>
      <c r="V558" s="35">
        <f t="shared" si="189"/>
        <v>-3.0490061252384226</v>
      </c>
      <c r="W558" s="35">
        <f t="shared" si="189"/>
        <v>-3.0116566026999916</v>
      </c>
      <c r="X558" s="35">
        <f t="shared" si="189"/>
        <v>-3.0094412824245591</v>
      </c>
      <c r="Y558" s="35">
        <f t="shared" si="189"/>
        <v>-3.0094412824245591</v>
      </c>
      <c r="Z558" s="35">
        <f t="shared" si="189"/>
        <v>-2.9780899662459235</v>
      </c>
      <c r="AA558" s="35">
        <f t="shared" si="189"/>
        <v>-2.9201029864047778</v>
      </c>
      <c r="AB558" s="35">
        <f t="shared" si="189"/>
        <v>-2.9659506456130584</v>
      </c>
      <c r="AC558" s="35">
        <f t="shared" si="189"/>
        <v>-2.82824766186934</v>
      </c>
      <c r="AD558" s="35">
        <f t="shared" si="189"/>
        <v>-2.6630040813768785</v>
      </c>
      <c r="AE558" s="35">
        <f t="shared" si="189"/>
        <v>-2.6630040813768785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90">+D560+D561</f>
        <v>0</v>
      </c>
      <c r="E559" s="21">
        <f t="shared" si="190"/>
        <v>0</v>
      </c>
      <c r="F559" s="21">
        <f t="shared" si="190"/>
        <v>0</v>
      </c>
      <c r="G559" s="21">
        <f t="shared" si="190"/>
        <v>0</v>
      </c>
      <c r="H559" s="21">
        <f t="shared" si="190"/>
        <v>0</v>
      </c>
      <c r="I559" s="21">
        <f t="shared" si="190"/>
        <v>0</v>
      </c>
      <c r="J559" s="21">
        <f t="shared" si="190"/>
        <v>0</v>
      </c>
      <c r="K559" s="21">
        <f t="shared" si="190"/>
        <v>0</v>
      </c>
      <c r="L559" s="21">
        <f t="shared" si="190"/>
        <v>0</v>
      </c>
      <c r="M559" s="21">
        <f t="shared" si="190"/>
        <v>0</v>
      </c>
      <c r="N559" s="21">
        <f t="shared" si="190"/>
        <v>0</v>
      </c>
      <c r="O559" s="21">
        <f t="shared" si="190"/>
        <v>0</v>
      </c>
      <c r="P559" s="21">
        <f t="shared" si="190"/>
        <v>0</v>
      </c>
      <c r="Q559" s="21">
        <f t="shared" si="190"/>
        <v>0</v>
      </c>
      <c r="R559" s="21">
        <f t="shared" si="190"/>
        <v>0</v>
      </c>
      <c r="S559" s="21">
        <f t="shared" si="190"/>
        <v>0</v>
      </c>
      <c r="T559" s="21">
        <f t="shared" si="190"/>
        <v>0</v>
      </c>
      <c r="U559" s="21">
        <f t="shared" si="190"/>
        <v>0</v>
      </c>
      <c r="V559" s="21">
        <f t="shared" si="190"/>
        <v>0</v>
      </c>
      <c r="W559" s="21">
        <f t="shared" si="190"/>
        <v>0</v>
      </c>
      <c r="X559" s="21">
        <f t="shared" si="190"/>
        <v>0</v>
      </c>
      <c r="Y559" s="21">
        <f t="shared" si="190"/>
        <v>0</v>
      </c>
      <c r="Z559" s="21">
        <f t="shared" si="190"/>
        <v>0</v>
      </c>
      <c r="AA559" s="21">
        <f t="shared" si="190"/>
        <v>0</v>
      </c>
      <c r="AB559" s="21">
        <f t="shared" si="190"/>
        <v>0</v>
      </c>
      <c r="AC559" s="21">
        <f t="shared" si="190"/>
        <v>0</v>
      </c>
      <c r="AD559" s="21">
        <f t="shared" si="190"/>
        <v>0</v>
      </c>
      <c r="AE559" s="21">
        <f t="shared" si="190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91">+D384</f>
        <v>0</v>
      </c>
      <c r="E560" s="35">
        <f t="shared" si="191"/>
        <v>0</v>
      </c>
      <c r="F560" s="35">
        <f t="shared" si="191"/>
        <v>0</v>
      </c>
      <c r="G560" s="35">
        <f t="shared" si="191"/>
        <v>0</v>
      </c>
      <c r="H560" s="35">
        <f t="shared" si="191"/>
        <v>0</v>
      </c>
      <c r="I560" s="35">
        <f t="shared" si="191"/>
        <v>0</v>
      </c>
      <c r="J560" s="35">
        <f t="shared" si="191"/>
        <v>0</v>
      </c>
      <c r="K560" s="35">
        <f t="shared" si="191"/>
        <v>0</v>
      </c>
      <c r="L560" s="35">
        <f t="shared" si="191"/>
        <v>0</v>
      </c>
      <c r="M560" s="35">
        <f t="shared" si="191"/>
        <v>0</v>
      </c>
      <c r="N560" s="35">
        <f t="shared" si="191"/>
        <v>0</v>
      </c>
      <c r="O560" s="35">
        <f t="shared" si="191"/>
        <v>0</v>
      </c>
      <c r="P560" s="35">
        <f t="shared" si="191"/>
        <v>0</v>
      </c>
      <c r="Q560" s="35">
        <f t="shared" si="191"/>
        <v>0</v>
      </c>
      <c r="R560" s="35">
        <f t="shared" si="191"/>
        <v>0</v>
      </c>
      <c r="S560" s="35">
        <f t="shared" si="191"/>
        <v>0</v>
      </c>
      <c r="T560" s="35">
        <f t="shared" si="191"/>
        <v>0</v>
      </c>
      <c r="U560" s="35">
        <f t="shared" si="191"/>
        <v>0</v>
      </c>
      <c r="V560" s="35">
        <f t="shared" si="191"/>
        <v>0</v>
      </c>
      <c r="W560" s="35">
        <f t="shared" si="191"/>
        <v>0</v>
      </c>
      <c r="X560" s="35">
        <f t="shared" si="191"/>
        <v>0</v>
      </c>
      <c r="Y560" s="35">
        <f t="shared" si="191"/>
        <v>0</v>
      </c>
      <c r="Z560" s="35">
        <f t="shared" si="191"/>
        <v>0</v>
      </c>
      <c r="AA560" s="35">
        <f t="shared" si="191"/>
        <v>0</v>
      </c>
      <c r="AB560" s="35">
        <f t="shared" si="191"/>
        <v>0</v>
      </c>
      <c r="AC560" s="35">
        <f t="shared" si="191"/>
        <v>0</v>
      </c>
      <c r="AD560" s="35">
        <f t="shared" si="191"/>
        <v>0</v>
      </c>
      <c r="AE560" s="35">
        <f t="shared" si="191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ref="D561:AE561" si="192">+D385</f>
        <v>0</v>
      </c>
      <c r="E561" s="35">
        <f t="shared" si="192"/>
        <v>0</v>
      </c>
      <c r="F561" s="35">
        <f t="shared" si="192"/>
        <v>0</v>
      </c>
      <c r="G561" s="35">
        <f t="shared" si="192"/>
        <v>0</v>
      </c>
      <c r="H561" s="35">
        <f t="shared" si="192"/>
        <v>0</v>
      </c>
      <c r="I561" s="35">
        <f t="shared" si="192"/>
        <v>0</v>
      </c>
      <c r="J561" s="35">
        <f t="shared" si="192"/>
        <v>0</v>
      </c>
      <c r="K561" s="35">
        <f t="shared" si="192"/>
        <v>0</v>
      </c>
      <c r="L561" s="35">
        <f t="shared" si="192"/>
        <v>0</v>
      </c>
      <c r="M561" s="35">
        <f t="shared" si="192"/>
        <v>0</v>
      </c>
      <c r="N561" s="35">
        <f t="shared" si="192"/>
        <v>0</v>
      </c>
      <c r="O561" s="35">
        <f t="shared" si="192"/>
        <v>0</v>
      </c>
      <c r="P561" s="35">
        <f t="shared" si="192"/>
        <v>0</v>
      </c>
      <c r="Q561" s="35">
        <f t="shared" si="192"/>
        <v>0</v>
      </c>
      <c r="R561" s="35">
        <f t="shared" si="192"/>
        <v>0</v>
      </c>
      <c r="S561" s="35">
        <f t="shared" si="192"/>
        <v>0</v>
      </c>
      <c r="T561" s="35">
        <f t="shared" si="192"/>
        <v>0</v>
      </c>
      <c r="U561" s="35">
        <f t="shared" si="192"/>
        <v>0</v>
      </c>
      <c r="V561" s="35">
        <f t="shared" si="192"/>
        <v>0</v>
      </c>
      <c r="W561" s="35">
        <f t="shared" si="192"/>
        <v>0</v>
      </c>
      <c r="X561" s="35">
        <f t="shared" si="192"/>
        <v>0</v>
      </c>
      <c r="Y561" s="35">
        <f t="shared" si="192"/>
        <v>0</v>
      </c>
      <c r="Z561" s="35">
        <f t="shared" si="192"/>
        <v>0</v>
      </c>
      <c r="AA561" s="35">
        <f t="shared" si="192"/>
        <v>0</v>
      </c>
      <c r="AB561" s="35">
        <f t="shared" si="192"/>
        <v>0</v>
      </c>
      <c r="AC561" s="35">
        <f t="shared" si="192"/>
        <v>0</v>
      </c>
      <c r="AD561" s="35">
        <f t="shared" si="192"/>
        <v>0</v>
      </c>
      <c r="AE561" s="35">
        <f t="shared" si="192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0.10073745596159998</v>
      </c>
      <c r="D562" s="21">
        <f t="shared" ref="D562:AE562" si="193">+D563+D564</f>
        <v>2.5004517772799998E-2</v>
      </c>
      <c r="E562" s="21">
        <f t="shared" si="193"/>
        <v>1.6621185407999996E-3</v>
      </c>
      <c r="F562" s="21">
        <f t="shared" si="193"/>
        <v>0.26642439713279997</v>
      </c>
      <c r="G562" s="21">
        <f t="shared" si="193"/>
        <v>0.16128815139839997</v>
      </c>
      <c r="H562" s="21">
        <f t="shared" si="193"/>
        <v>6.2919230207999985E-3</v>
      </c>
      <c r="I562" s="21">
        <f t="shared" si="193"/>
        <v>0.20809064747520001</v>
      </c>
      <c r="J562" s="21">
        <f t="shared" si="193"/>
        <v>2.7996700031999995E-3</v>
      </c>
      <c r="K562" s="21">
        <f t="shared" si="193"/>
        <v>4.0435066752000006E-3</v>
      </c>
      <c r="L562" s="21">
        <f t="shared" si="193"/>
        <v>4.5257210572800001E-2</v>
      </c>
      <c r="M562" s="21">
        <f t="shared" si="193"/>
        <v>3.6412194623999999E-2</v>
      </c>
      <c r="N562" s="21">
        <f t="shared" si="193"/>
        <v>4.8888890880000001E-3</v>
      </c>
      <c r="O562" s="21">
        <f t="shared" si="193"/>
        <v>2.4223978559999998E-2</v>
      </c>
      <c r="P562" s="21">
        <f t="shared" si="193"/>
        <v>7.9263174911999995E-3</v>
      </c>
      <c r="Q562" s="21">
        <f t="shared" si="193"/>
        <v>2.7271608959999996E-3</v>
      </c>
      <c r="R562" s="21">
        <f t="shared" si="193"/>
        <v>3.0650121240959995</v>
      </c>
      <c r="S562" s="21">
        <f t="shared" si="193"/>
        <v>5.0245698815999981E-2</v>
      </c>
      <c r="T562" s="21">
        <f t="shared" si="193"/>
        <v>6.4214365055999985E-3</v>
      </c>
      <c r="U562" s="21">
        <f t="shared" si="193"/>
        <v>6.930729407999997E-2</v>
      </c>
      <c r="V562" s="21">
        <f t="shared" si="193"/>
        <v>1.8862166399999998E-2</v>
      </c>
      <c r="W562" s="21">
        <f t="shared" si="193"/>
        <v>1.1188766207999999E-3</v>
      </c>
      <c r="X562" s="21">
        <f t="shared" si="193"/>
        <v>9.7055572607999997E-3</v>
      </c>
      <c r="Y562" s="21">
        <f t="shared" si="193"/>
        <v>3.6540986476031994</v>
      </c>
      <c r="Z562" s="21">
        <f t="shared" si="193"/>
        <v>6.551085440639999E-2</v>
      </c>
      <c r="AA562" s="21">
        <f t="shared" si="193"/>
        <v>1.8571092479999999E-4</v>
      </c>
      <c r="AB562" s="21">
        <f t="shared" si="193"/>
        <v>4.5508975103999993E-4</v>
      </c>
      <c r="AC562" s="21">
        <f t="shared" si="193"/>
        <v>1.0665121343999998E-2</v>
      </c>
      <c r="AD562" s="21">
        <f t="shared" si="193"/>
        <v>6.561595226495999E-3</v>
      </c>
      <c r="AE562" s="21">
        <f t="shared" si="193"/>
        <v>2.3522807423999995E-2</v>
      </c>
    </row>
    <row r="563" spans="1:31" x14ac:dyDescent="0.2">
      <c r="A563" s="9" t="s">
        <v>679</v>
      </c>
      <c r="B563" s="4" t="s">
        <v>680</v>
      </c>
      <c r="C563" s="35">
        <f>+C392</f>
        <v>0.10073745596159998</v>
      </c>
      <c r="D563" s="35">
        <f t="shared" ref="D563:AE563" si="194">+D392</f>
        <v>2.5004517772799998E-2</v>
      </c>
      <c r="E563" s="35">
        <f t="shared" si="194"/>
        <v>1.6621185407999996E-3</v>
      </c>
      <c r="F563" s="35">
        <f t="shared" si="194"/>
        <v>0.26642439713279997</v>
      </c>
      <c r="G563" s="35">
        <f t="shared" si="194"/>
        <v>0.16128815139839997</v>
      </c>
      <c r="H563" s="35">
        <f t="shared" si="194"/>
        <v>6.2919230207999985E-3</v>
      </c>
      <c r="I563" s="35">
        <f t="shared" si="194"/>
        <v>0.20809064747520001</v>
      </c>
      <c r="J563" s="35">
        <f t="shared" si="194"/>
        <v>2.7996700031999995E-3</v>
      </c>
      <c r="K563" s="35">
        <f t="shared" si="194"/>
        <v>4.0435066752000006E-3</v>
      </c>
      <c r="L563" s="35">
        <f t="shared" si="194"/>
        <v>4.5257210572800001E-2</v>
      </c>
      <c r="M563" s="35">
        <f t="shared" si="194"/>
        <v>3.6412194623999999E-2</v>
      </c>
      <c r="N563" s="35">
        <f t="shared" si="194"/>
        <v>4.8888890880000001E-3</v>
      </c>
      <c r="O563" s="35">
        <f t="shared" si="194"/>
        <v>2.4223978559999998E-2</v>
      </c>
      <c r="P563" s="35">
        <f t="shared" si="194"/>
        <v>7.9263174911999995E-3</v>
      </c>
      <c r="Q563" s="35">
        <f t="shared" si="194"/>
        <v>2.7271608959999996E-3</v>
      </c>
      <c r="R563" s="35">
        <f t="shared" si="194"/>
        <v>3.0650121240959995</v>
      </c>
      <c r="S563" s="35">
        <f t="shared" si="194"/>
        <v>5.0245698815999981E-2</v>
      </c>
      <c r="T563" s="35">
        <f t="shared" si="194"/>
        <v>6.4214365055999985E-3</v>
      </c>
      <c r="U563" s="35">
        <f t="shared" si="194"/>
        <v>6.930729407999997E-2</v>
      </c>
      <c r="V563" s="35">
        <f t="shared" si="194"/>
        <v>1.8862166399999998E-2</v>
      </c>
      <c r="W563" s="35">
        <f t="shared" si="194"/>
        <v>1.1188766207999999E-3</v>
      </c>
      <c r="X563" s="35">
        <f t="shared" si="194"/>
        <v>9.7055572607999997E-3</v>
      </c>
      <c r="Y563" s="35">
        <f t="shared" si="194"/>
        <v>3.6540986476031994</v>
      </c>
      <c r="Z563" s="35">
        <f t="shared" si="194"/>
        <v>6.551085440639999E-2</v>
      </c>
      <c r="AA563" s="35">
        <f t="shared" si="194"/>
        <v>1.8571092479999999E-4</v>
      </c>
      <c r="AB563" s="35">
        <f t="shared" si="194"/>
        <v>4.5508975103999993E-4</v>
      </c>
      <c r="AC563" s="35">
        <f t="shared" si="194"/>
        <v>1.0665121343999998E-2</v>
      </c>
      <c r="AD563" s="35">
        <f t="shared" si="194"/>
        <v>6.561595226495999E-3</v>
      </c>
      <c r="AE563" s="35">
        <f t="shared" si="194"/>
        <v>2.3522807423999995E-2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ref="D564:AE564" si="195">+D393</f>
        <v>0</v>
      </c>
      <c r="E564" s="35">
        <f t="shared" si="195"/>
        <v>0</v>
      </c>
      <c r="F564" s="35">
        <f t="shared" si="195"/>
        <v>0</v>
      </c>
      <c r="G564" s="35">
        <f t="shared" si="195"/>
        <v>0</v>
      </c>
      <c r="H564" s="35">
        <f t="shared" si="195"/>
        <v>0</v>
      </c>
      <c r="I564" s="35">
        <f t="shared" si="195"/>
        <v>0</v>
      </c>
      <c r="J564" s="35">
        <f t="shared" si="195"/>
        <v>0</v>
      </c>
      <c r="K564" s="35">
        <f t="shared" si="195"/>
        <v>0</v>
      </c>
      <c r="L564" s="35">
        <f t="shared" si="195"/>
        <v>0</v>
      </c>
      <c r="M564" s="35">
        <f t="shared" si="195"/>
        <v>0</v>
      </c>
      <c r="N564" s="35">
        <f t="shared" si="195"/>
        <v>0</v>
      </c>
      <c r="O564" s="35">
        <f t="shared" si="195"/>
        <v>0</v>
      </c>
      <c r="P564" s="35">
        <f t="shared" si="195"/>
        <v>0</v>
      </c>
      <c r="Q564" s="35">
        <f t="shared" si="195"/>
        <v>0</v>
      </c>
      <c r="R564" s="35">
        <f t="shared" si="195"/>
        <v>0</v>
      </c>
      <c r="S564" s="35">
        <f t="shared" si="195"/>
        <v>0</v>
      </c>
      <c r="T564" s="35">
        <f t="shared" si="195"/>
        <v>0</v>
      </c>
      <c r="U564" s="35">
        <f t="shared" si="195"/>
        <v>0</v>
      </c>
      <c r="V564" s="35">
        <f t="shared" si="195"/>
        <v>0</v>
      </c>
      <c r="W564" s="35">
        <f t="shared" si="195"/>
        <v>0</v>
      </c>
      <c r="X564" s="35">
        <f t="shared" si="195"/>
        <v>0</v>
      </c>
      <c r="Y564" s="35">
        <f t="shared" si="195"/>
        <v>0</v>
      </c>
      <c r="Z564" s="35">
        <f t="shared" si="195"/>
        <v>0</v>
      </c>
      <c r="AA564" s="35">
        <f t="shared" si="195"/>
        <v>0</v>
      </c>
      <c r="AB564" s="35">
        <f t="shared" si="195"/>
        <v>0</v>
      </c>
      <c r="AC564" s="35">
        <f t="shared" si="195"/>
        <v>0</v>
      </c>
      <c r="AD564" s="35">
        <f t="shared" si="195"/>
        <v>0</v>
      </c>
      <c r="AE564" s="35">
        <f t="shared" si="195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96">+D566+D567</f>
        <v>0</v>
      </c>
      <c r="E565" s="21">
        <f t="shared" si="196"/>
        <v>0</v>
      </c>
      <c r="F565" s="21">
        <f t="shared" si="196"/>
        <v>0</v>
      </c>
      <c r="G565" s="21">
        <f t="shared" si="196"/>
        <v>0</v>
      </c>
      <c r="H565" s="21">
        <f t="shared" si="196"/>
        <v>0</v>
      </c>
      <c r="I565" s="21">
        <f t="shared" si="196"/>
        <v>0</v>
      </c>
      <c r="J565" s="21">
        <f t="shared" si="196"/>
        <v>0</v>
      </c>
      <c r="K565" s="21">
        <f t="shared" si="196"/>
        <v>0</v>
      </c>
      <c r="L565" s="21">
        <f t="shared" si="196"/>
        <v>0</v>
      </c>
      <c r="M565" s="21">
        <f t="shared" si="196"/>
        <v>0</v>
      </c>
      <c r="N565" s="21">
        <f t="shared" si="196"/>
        <v>0</v>
      </c>
      <c r="O565" s="21">
        <f t="shared" si="196"/>
        <v>0</v>
      </c>
      <c r="P565" s="21">
        <f t="shared" si="196"/>
        <v>0</v>
      </c>
      <c r="Q565" s="21">
        <f t="shared" si="196"/>
        <v>0</v>
      </c>
      <c r="R565" s="21">
        <f t="shared" si="196"/>
        <v>0</v>
      </c>
      <c r="S565" s="21">
        <f t="shared" si="196"/>
        <v>0</v>
      </c>
      <c r="T565" s="21">
        <f t="shared" si="196"/>
        <v>0</v>
      </c>
      <c r="U565" s="21">
        <f t="shared" si="196"/>
        <v>0</v>
      </c>
      <c r="V565" s="21">
        <f t="shared" si="196"/>
        <v>0</v>
      </c>
      <c r="W565" s="21">
        <f t="shared" si="196"/>
        <v>0</v>
      </c>
      <c r="X565" s="21">
        <f t="shared" si="196"/>
        <v>0</v>
      </c>
      <c r="Y565" s="21">
        <f t="shared" si="196"/>
        <v>0</v>
      </c>
      <c r="Z565" s="21">
        <f t="shared" si="196"/>
        <v>0</v>
      </c>
      <c r="AA565" s="21">
        <f t="shared" si="196"/>
        <v>0</v>
      </c>
      <c r="AB565" s="21">
        <f t="shared" si="196"/>
        <v>0</v>
      </c>
      <c r="AC565" s="21">
        <f t="shared" si="196"/>
        <v>0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98">+D401</f>
        <v>0</v>
      </c>
      <c r="E567" s="35">
        <f t="shared" si="198"/>
        <v>0</v>
      </c>
      <c r="F567" s="35">
        <f t="shared" si="198"/>
        <v>0</v>
      </c>
      <c r="G567" s="35">
        <f t="shared" si="198"/>
        <v>0</v>
      </c>
      <c r="H567" s="35">
        <f t="shared" si="198"/>
        <v>0</v>
      </c>
      <c r="I567" s="35">
        <f t="shared" si="198"/>
        <v>0</v>
      </c>
      <c r="J567" s="35">
        <f t="shared" si="198"/>
        <v>0</v>
      </c>
      <c r="K567" s="35">
        <f t="shared" si="198"/>
        <v>0</v>
      </c>
      <c r="L567" s="35">
        <f t="shared" si="198"/>
        <v>0</v>
      </c>
      <c r="M567" s="35">
        <f t="shared" si="198"/>
        <v>0</v>
      </c>
      <c r="N567" s="35">
        <f t="shared" si="198"/>
        <v>0</v>
      </c>
      <c r="O567" s="35">
        <f t="shared" si="198"/>
        <v>0</v>
      </c>
      <c r="P567" s="35">
        <f t="shared" si="198"/>
        <v>0</v>
      </c>
      <c r="Q567" s="35">
        <f t="shared" si="198"/>
        <v>0</v>
      </c>
      <c r="R567" s="35">
        <f t="shared" si="198"/>
        <v>0</v>
      </c>
      <c r="S567" s="35">
        <f t="shared" si="198"/>
        <v>0</v>
      </c>
      <c r="T567" s="35">
        <f t="shared" si="198"/>
        <v>0</v>
      </c>
      <c r="U567" s="35">
        <f t="shared" si="198"/>
        <v>0</v>
      </c>
      <c r="V567" s="35">
        <f t="shared" si="198"/>
        <v>0</v>
      </c>
      <c r="W567" s="35">
        <f t="shared" si="198"/>
        <v>0</v>
      </c>
      <c r="X567" s="35">
        <f t="shared" si="198"/>
        <v>0</v>
      </c>
      <c r="Y567" s="35">
        <f t="shared" si="198"/>
        <v>0</v>
      </c>
      <c r="Z567" s="35">
        <f t="shared" si="198"/>
        <v>0</v>
      </c>
      <c r="AA567" s="35">
        <f t="shared" si="198"/>
        <v>0</v>
      </c>
      <c r="AB567" s="35">
        <f t="shared" si="198"/>
        <v>0</v>
      </c>
      <c r="AC567" s="35">
        <f t="shared" si="198"/>
        <v>0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99">+D569+D570</f>
        <v>0</v>
      </c>
      <c r="E568" s="21">
        <f t="shared" si="199"/>
        <v>0</v>
      </c>
      <c r="F568" s="21">
        <f t="shared" si="199"/>
        <v>0</v>
      </c>
      <c r="G568" s="21">
        <f t="shared" si="199"/>
        <v>0</v>
      </c>
      <c r="H568" s="21">
        <f t="shared" si="199"/>
        <v>0</v>
      </c>
      <c r="I568" s="21">
        <f t="shared" si="199"/>
        <v>0</v>
      </c>
      <c r="J568" s="21">
        <f t="shared" si="199"/>
        <v>0</v>
      </c>
      <c r="K568" s="21">
        <f t="shared" si="199"/>
        <v>0</v>
      </c>
      <c r="L568" s="21">
        <f t="shared" si="199"/>
        <v>0</v>
      </c>
      <c r="M568" s="21">
        <f t="shared" si="199"/>
        <v>0</v>
      </c>
      <c r="N568" s="21">
        <f t="shared" si="199"/>
        <v>0</v>
      </c>
      <c r="O568" s="21">
        <f t="shared" si="199"/>
        <v>0</v>
      </c>
      <c r="P568" s="21">
        <f t="shared" si="199"/>
        <v>0</v>
      </c>
      <c r="Q568" s="21">
        <f t="shared" si="199"/>
        <v>0</v>
      </c>
      <c r="R568" s="21">
        <f t="shared" si="199"/>
        <v>0</v>
      </c>
      <c r="S568" s="21">
        <f t="shared" si="199"/>
        <v>0</v>
      </c>
      <c r="T568" s="21">
        <f t="shared" si="199"/>
        <v>0</v>
      </c>
      <c r="U568" s="21">
        <f t="shared" si="199"/>
        <v>0</v>
      </c>
      <c r="V568" s="21">
        <f t="shared" si="199"/>
        <v>0</v>
      </c>
      <c r="W568" s="21">
        <f t="shared" si="199"/>
        <v>0</v>
      </c>
      <c r="X568" s="21">
        <f t="shared" si="199"/>
        <v>0</v>
      </c>
      <c r="Y568" s="21">
        <f t="shared" si="199"/>
        <v>0</v>
      </c>
      <c r="Z568" s="21">
        <f t="shared" si="199"/>
        <v>0</v>
      </c>
      <c r="AA568" s="21">
        <f t="shared" si="199"/>
        <v>0</v>
      </c>
      <c r="AB568" s="21">
        <f t="shared" si="199"/>
        <v>0</v>
      </c>
      <c r="AC568" s="21">
        <f t="shared" si="199"/>
        <v>0</v>
      </c>
      <c r="AD568" s="21">
        <f t="shared" si="199"/>
        <v>0</v>
      </c>
      <c r="AE568" s="21">
        <f t="shared" si="199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ref="D570:AE570" si="201">+D409</f>
        <v>0</v>
      </c>
      <c r="E570" s="35">
        <f t="shared" si="201"/>
        <v>0</v>
      </c>
      <c r="F570" s="35">
        <f t="shared" si="201"/>
        <v>0</v>
      </c>
      <c r="G570" s="35">
        <f t="shared" si="201"/>
        <v>0</v>
      </c>
      <c r="H570" s="35">
        <f t="shared" si="201"/>
        <v>0</v>
      </c>
      <c r="I570" s="35">
        <f t="shared" si="201"/>
        <v>0</v>
      </c>
      <c r="J570" s="35">
        <f t="shared" si="201"/>
        <v>0</v>
      </c>
      <c r="K570" s="35">
        <f t="shared" si="201"/>
        <v>0</v>
      </c>
      <c r="L570" s="35">
        <f t="shared" si="201"/>
        <v>0</v>
      </c>
      <c r="M570" s="35">
        <f t="shared" si="201"/>
        <v>0</v>
      </c>
      <c r="N570" s="35">
        <f t="shared" si="201"/>
        <v>0</v>
      </c>
      <c r="O570" s="35">
        <f t="shared" si="201"/>
        <v>0</v>
      </c>
      <c r="P570" s="35">
        <f t="shared" si="201"/>
        <v>0</v>
      </c>
      <c r="Q570" s="35">
        <f t="shared" si="201"/>
        <v>0</v>
      </c>
      <c r="R570" s="35">
        <f t="shared" si="201"/>
        <v>0</v>
      </c>
      <c r="S570" s="35">
        <f t="shared" si="201"/>
        <v>0</v>
      </c>
      <c r="T570" s="35">
        <f t="shared" si="201"/>
        <v>0</v>
      </c>
      <c r="U570" s="35">
        <f t="shared" si="201"/>
        <v>0</v>
      </c>
      <c r="V570" s="35">
        <f t="shared" si="201"/>
        <v>0</v>
      </c>
      <c r="W570" s="35">
        <f t="shared" si="201"/>
        <v>0</v>
      </c>
      <c r="X570" s="35">
        <f t="shared" si="201"/>
        <v>0</v>
      </c>
      <c r="Y570" s="35">
        <f t="shared" si="201"/>
        <v>0</v>
      </c>
      <c r="Z570" s="35">
        <f t="shared" si="201"/>
        <v>0</v>
      </c>
      <c r="AA570" s="35">
        <f t="shared" si="201"/>
        <v>0</v>
      </c>
      <c r="AB570" s="35">
        <f t="shared" si="201"/>
        <v>0</v>
      </c>
      <c r="AC570" s="35">
        <f t="shared" si="201"/>
        <v>0</v>
      </c>
      <c r="AD570" s="35">
        <f t="shared" si="201"/>
        <v>0</v>
      </c>
      <c r="AE570" s="35">
        <f t="shared" si="201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202">+D572+D573</f>
        <v>0</v>
      </c>
      <c r="E571" s="21">
        <f t="shared" si="202"/>
        <v>0</v>
      </c>
      <c r="F571" s="21">
        <f t="shared" si="202"/>
        <v>0</v>
      </c>
      <c r="G571" s="21">
        <f t="shared" si="202"/>
        <v>0</v>
      </c>
      <c r="H571" s="21">
        <f t="shared" si="202"/>
        <v>0</v>
      </c>
      <c r="I571" s="21">
        <f t="shared" si="202"/>
        <v>0</v>
      </c>
      <c r="J571" s="21">
        <f t="shared" si="202"/>
        <v>0</v>
      </c>
      <c r="K571" s="21">
        <f t="shared" si="202"/>
        <v>0</v>
      </c>
      <c r="L571" s="21">
        <f t="shared" si="202"/>
        <v>0</v>
      </c>
      <c r="M571" s="21">
        <f t="shared" si="202"/>
        <v>0</v>
      </c>
      <c r="N571" s="21">
        <f t="shared" si="202"/>
        <v>0</v>
      </c>
      <c r="O571" s="21">
        <f t="shared" si="202"/>
        <v>0</v>
      </c>
      <c r="P571" s="21">
        <f t="shared" si="202"/>
        <v>0</v>
      </c>
      <c r="Q571" s="21">
        <f t="shared" si="202"/>
        <v>0</v>
      </c>
      <c r="R571" s="21">
        <f t="shared" si="202"/>
        <v>0</v>
      </c>
      <c r="S571" s="21">
        <f t="shared" si="202"/>
        <v>0</v>
      </c>
      <c r="T571" s="21">
        <f t="shared" si="202"/>
        <v>0</v>
      </c>
      <c r="U571" s="21">
        <f t="shared" si="202"/>
        <v>0</v>
      </c>
      <c r="V571" s="21">
        <f t="shared" si="202"/>
        <v>0</v>
      </c>
      <c r="W571" s="21">
        <f t="shared" si="202"/>
        <v>0</v>
      </c>
      <c r="X571" s="21">
        <f t="shared" si="202"/>
        <v>0</v>
      </c>
      <c r="Y571" s="21">
        <f t="shared" si="202"/>
        <v>0</v>
      </c>
      <c r="Z571" s="21">
        <f t="shared" si="202"/>
        <v>0</v>
      </c>
      <c r="AA571" s="21">
        <f t="shared" si="202"/>
        <v>0</v>
      </c>
      <c r="AB571" s="21">
        <f t="shared" si="202"/>
        <v>0</v>
      </c>
      <c r="AC571" s="21">
        <f t="shared" si="202"/>
        <v>0</v>
      </c>
      <c r="AD571" s="21">
        <f t="shared" si="202"/>
        <v>0</v>
      </c>
      <c r="AE571" s="21">
        <f t="shared" si="202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ref="D573:AE573" si="204">+D417</f>
        <v>0</v>
      </c>
      <c r="E573" s="35">
        <f t="shared" si="204"/>
        <v>0</v>
      </c>
      <c r="F573" s="35">
        <f t="shared" si="204"/>
        <v>0</v>
      </c>
      <c r="G573" s="35">
        <f t="shared" si="204"/>
        <v>0</v>
      </c>
      <c r="H573" s="35">
        <f t="shared" si="204"/>
        <v>0</v>
      </c>
      <c r="I573" s="35">
        <f t="shared" si="204"/>
        <v>0</v>
      </c>
      <c r="J573" s="35">
        <f t="shared" si="204"/>
        <v>0</v>
      </c>
      <c r="K573" s="35">
        <f t="shared" si="204"/>
        <v>0</v>
      </c>
      <c r="L573" s="35">
        <f t="shared" si="204"/>
        <v>0</v>
      </c>
      <c r="M573" s="35">
        <f t="shared" si="204"/>
        <v>0</v>
      </c>
      <c r="N573" s="35">
        <f t="shared" si="204"/>
        <v>0</v>
      </c>
      <c r="O573" s="35">
        <f t="shared" si="204"/>
        <v>0</v>
      </c>
      <c r="P573" s="35">
        <f t="shared" si="204"/>
        <v>0</v>
      </c>
      <c r="Q573" s="35">
        <f t="shared" si="204"/>
        <v>0</v>
      </c>
      <c r="R573" s="35">
        <f t="shared" si="204"/>
        <v>0</v>
      </c>
      <c r="S573" s="35">
        <f t="shared" si="204"/>
        <v>0</v>
      </c>
      <c r="T573" s="35">
        <f t="shared" si="204"/>
        <v>0</v>
      </c>
      <c r="U573" s="35">
        <f t="shared" si="204"/>
        <v>0</v>
      </c>
      <c r="V573" s="35">
        <f t="shared" si="204"/>
        <v>0</v>
      </c>
      <c r="W573" s="35">
        <f t="shared" si="204"/>
        <v>0</v>
      </c>
      <c r="X573" s="35">
        <f t="shared" si="204"/>
        <v>0</v>
      </c>
      <c r="Y573" s="35">
        <f t="shared" si="204"/>
        <v>0</v>
      </c>
      <c r="Z573" s="35">
        <f t="shared" si="204"/>
        <v>0</v>
      </c>
      <c r="AA573" s="35">
        <f t="shared" si="204"/>
        <v>0</v>
      </c>
      <c r="AB573" s="35">
        <f t="shared" si="204"/>
        <v>0</v>
      </c>
      <c r="AC573" s="35">
        <f t="shared" si="204"/>
        <v>0</v>
      </c>
      <c r="AD573" s="35">
        <f t="shared" si="204"/>
        <v>0</v>
      </c>
      <c r="AE573" s="35">
        <f t="shared" si="204"/>
        <v>0</v>
      </c>
    </row>
    <row r="574" spans="1:31" x14ac:dyDescent="0.2">
      <c r="A574" s="9" t="s">
        <v>718</v>
      </c>
      <c r="B574" s="4" t="s">
        <v>719</v>
      </c>
      <c r="C574" s="37">
        <f>+C423</f>
        <v>-75.003736236592161</v>
      </c>
      <c r="D574" s="37">
        <f t="shared" ref="D574:AE574" si="205">+D423</f>
        <v>-65.394118045221774</v>
      </c>
      <c r="E574" s="37">
        <f t="shared" si="205"/>
        <v>-52.804606703074903</v>
      </c>
      <c r="F574" s="37">
        <f t="shared" si="205"/>
        <v>-61.515417206480947</v>
      </c>
      <c r="G574" s="37">
        <f t="shared" si="205"/>
        <v>-62.978506648202973</v>
      </c>
      <c r="H574" s="37">
        <f t="shared" si="205"/>
        <v>-61.677624937201053</v>
      </c>
      <c r="I574" s="37">
        <f t="shared" si="205"/>
        <v>-58.493915902227322</v>
      </c>
      <c r="J574" s="37">
        <f t="shared" si="205"/>
        <v>-30.636791605449183</v>
      </c>
      <c r="K574" s="37">
        <f t="shared" si="205"/>
        <v>-16.400158704383589</v>
      </c>
      <c r="L574" s="37">
        <f t="shared" si="205"/>
        <v>-24.603618657100931</v>
      </c>
      <c r="M574" s="37">
        <f t="shared" si="205"/>
        <v>-34.519731203382506</v>
      </c>
      <c r="N574" s="37">
        <f t="shared" si="205"/>
        <v>-28.622174675935483</v>
      </c>
      <c r="O574" s="37">
        <f t="shared" si="205"/>
        <v>-23.176010610239409</v>
      </c>
      <c r="P574" s="37">
        <f t="shared" si="205"/>
        <v>-27.109361558279204</v>
      </c>
      <c r="Q574" s="37">
        <f t="shared" si="205"/>
        <v>-27.915301252177752</v>
      </c>
      <c r="R574" s="37">
        <f t="shared" si="205"/>
        <v>-35.480188243778507</v>
      </c>
      <c r="S574" s="37">
        <f t="shared" si="205"/>
        <v>-22.365244391166559</v>
      </c>
      <c r="T574" s="37">
        <f t="shared" si="205"/>
        <v>-16.941578339391903</v>
      </c>
      <c r="U574" s="37">
        <f t="shared" si="205"/>
        <v>-18.288873170111497</v>
      </c>
      <c r="V574" s="37">
        <f t="shared" si="205"/>
        <v>-11.524513242166419</v>
      </c>
      <c r="W574" s="37">
        <f t="shared" si="205"/>
        <v>-19.560226903414019</v>
      </c>
      <c r="X574" s="37">
        <f t="shared" si="205"/>
        <v>-13.959367772008916</v>
      </c>
      <c r="Y574" s="37">
        <f t="shared" si="205"/>
        <v>-11.950758157704747</v>
      </c>
      <c r="Z574" s="37">
        <f t="shared" si="205"/>
        <v>-13.740469792936084</v>
      </c>
      <c r="AA574" s="37">
        <f t="shared" si="205"/>
        <v>-14.017996391978652</v>
      </c>
      <c r="AB574" s="37">
        <f t="shared" si="205"/>
        <v>-12.069962931715969</v>
      </c>
      <c r="AC574" s="37">
        <f t="shared" si="205"/>
        <v>-11.859395944852551</v>
      </c>
      <c r="AD574" s="37">
        <f t="shared" si="205"/>
        <v>-11.281379734332333</v>
      </c>
      <c r="AE574" s="37">
        <f t="shared" si="205"/>
        <v>-12.466529224947957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24.013508613268577</v>
      </c>
      <c r="D576" s="28">
        <f t="shared" ref="D576:AE576" si="207">+D577+D578+D579+D580+D581</f>
        <v>25.192793315629089</v>
      </c>
      <c r="E576" s="28">
        <f t="shared" si="207"/>
        <v>26.478568577567142</v>
      </c>
      <c r="F576" s="28">
        <f t="shared" si="207"/>
        <v>26.591542751260249</v>
      </c>
      <c r="G576" s="28">
        <f t="shared" si="207"/>
        <v>26.391622925284615</v>
      </c>
      <c r="H576" s="28">
        <f t="shared" si="207"/>
        <v>28.091791612110541</v>
      </c>
      <c r="I576" s="28">
        <f t="shared" si="207"/>
        <v>29.098020157032146</v>
      </c>
      <c r="J576" s="28">
        <f t="shared" si="207"/>
        <v>30.095665285369648</v>
      </c>
      <c r="K576" s="28">
        <f t="shared" si="207"/>
        <v>30.939130898914186</v>
      </c>
      <c r="L576" s="28">
        <f t="shared" si="207"/>
        <v>31.046730832911194</v>
      </c>
      <c r="M576" s="28">
        <f t="shared" si="207"/>
        <v>31.054205090251713</v>
      </c>
      <c r="N576" s="28">
        <f t="shared" si="207"/>
        <v>30.326002979772202</v>
      </c>
      <c r="O576" s="28">
        <f t="shared" si="207"/>
        <v>30.37227394761539</v>
      </c>
      <c r="P576" s="28">
        <f t="shared" si="207"/>
        <v>30.551011380653144</v>
      </c>
      <c r="Q576" s="28">
        <f t="shared" si="207"/>
        <v>36.543095079458141</v>
      </c>
      <c r="R576" s="28">
        <f t="shared" si="207"/>
        <v>35.649366932897408</v>
      </c>
      <c r="S576" s="28">
        <f t="shared" si="207"/>
        <v>38.151176912044789</v>
      </c>
      <c r="T576" s="28">
        <f t="shared" si="207"/>
        <v>38.567194424614421</v>
      </c>
      <c r="U576" s="28">
        <f t="shared" si="207"/>
        <v>35.261881016238732</v>
      </c>
      <c r="V576" s="28">
        <f t="shared" si="207"/>
        <v>33.311560459248398</v>
      </c>
      <c r="W576" s="28">
        <f t="shared" si="207"/>
        <v>34.947426040407294</v>
      </c>
      <c r="X576" s="28">
        <f t="shared" si="207"/>
        <v>35.952368888890412</v>
      </c>
      <c r="Y576" s="28">
        <f t="shared" si="207"/>
        <v>35.961919779295151</v>
      </c>
      <c r="Z576" s="28">
        <f t="shared" si="207"/>
        <v>36.864231997206076</v>
      </c>
      <c r="AA576" s="28">
        <f t="shared" si="207"/>
        <v>40.773936881959749</v>
      </c>
      <c r="AB576" s="28">
        <f t="shared" si="207"/>
        <v>43.382128996703997</v>
      </c>
      <c r="AC576" s="28">
        <f t="shared" si="207"/>
        <v>43.613296439529449</v>
      </c>
      <c r="AD576" s="28">
        <f t="shared" si="207"/>
        <v>43.915182415625395</v>
      </c>
      <c r="AE576" s="28">
        <f t="shared" si="207"/>
        <v>48.145238025130944</v>
      </c>
    </row>
    <row r="577" spans="1:31" x14ac:dyDescent="0.2">
      <c r="A577" s="9" t="s">
        <v>723</v>
      </c>
      <c r="B577" s="4" t="s">
        <v>724</v>
      </c>
      <c r="C577" s="37">
        <f>+C426</f>
        <v>16.827261186892166</v>
      </c>
      <c r="D577" s="37">
        <f t="shared" ref="D577:AE577" si="208">+D426</f>
        <v>17.324875634949745</v>
      </c>
      <c r="E577" s="37">
        <f t="shared" si="208"/>
        <v>17.953177788851626</v>
      </c>
      <c r="F577" s="37">
        <f t="shared" si="208"/>
        <v>18.485976668898587</v>
      </c>
      <c r="G577" s="37">
        <f t="shared" si="208"/>
        <v>19.0476425909374</v>
      </c>
      <c r="H577" s="37">
        <f t="shared" si="208"/>
        <v>19.632955272873296</v>
      </c>
      <c r="I577" s="37">
        <f t="shared" si="208"/>
        <v>20.303212495986024</v>
      </c>
      <c r="J577" s="37">
        <f t="shared" si="208"/>
        <v>21.006805327019045</v>
      </c>
      <c r="K577" s="37">
        <f t="shared" si="208"/>
        <v>21.760489298075548</v>
      </c>
      <c r="L577" s="37">
        <f t="shared" si="208"/>
        <v>22.506410819943461</v>
      </c>
      <c r="M577" s="37">
        <f t="shared" si="208"/>
        <v>23.162354309784224</v>
      </c>
      <c r="N577" s="37">
        <f t="shared" si="208"/>
        <v>23.918711220108129</v>
      </c>
      <c r="O577" s="37">
        <f t="shared" si="208"/>
        <v>24.615131369359027</v>
      </c>
      <c r="P577" s="37">
        <f t="shared" si="208"/>
        <v>25.220204139130473</v>
      </c>
      <c r="Q577" s="37">
        <f t="shared" si="208"/>
        <v>25.873305327046605</v>
      </c>
      <c r="R577" s="37">
        <f t="shared" si="208"/>
        <v>26.498822595894435</v>
      </c>
      <c r="S577" s="37">
        <f t="shared" si="208"/>
        <v>26.149866575910966</v>
      </c>
      <c r="T577" s="37">
        <f t="shared" si="208"/>
        <v>25.959790939206066</v>
      </c>
      <c r="U577" s="37">
        <f t="shared" si="208"/>
        <v>25.942392929938666</v>
      </c>
      <c r="V577" s="37">
        <f t="shared" si="208"/>
        <v>25.786968954043189</v>
      </c>
      <c r="W577" s="37">
        <f t="shared" si="208"/>
        <v>26.23048599679791</v>
      </c>
      <c r="X577" s="37">
        <f t="shared" si="208"/>
        <v>26.991822462514317</v>
      </c>
      <c r="Y577" s="37">
        <f t="shared" si="208"/>
        <v>28.124040503480742</v>
      </c>
      <c r="Z577" s="37">
        <f t="shared" si="208"/>
        <v>28.633543437197702</v>
      </c>
      <c r="AA577" s="37">
        <f t="shared" si="208"/>
        <v>30.012085984008614</v>
      </c>
      <c r="AB577" s="37">
        <f t="shared" si="208"/>
        <v>33.031652215324584</v>
      </c>
      <c r="AC577" s="37">
        <f t="shared" si="208"/>
        <v>32.740138554876943</v>
      </c>
      <c r="AD577" s="37">
        <f t="shared" si="208"/>
        <v>33.376149117172176</v>
      </c>
      <c r="AE577" s="37">
        <f t="shared" si="208"/>
        <v>36.539484980770744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0.8005452974020314</v>
      </c>
      <c r="D579" s="35">
        <f t="shared" si="210"/>
        <v>0.8081577668503841</v>
      </c>
      <c r="E579" s="35">
        <f t="shared" si="210"/>
        <v>0.77587211499720332</v>
      </c>
      <c r="F579" s="35">
        <f t="shared" si="210"/>
        <v>0.78306653426391137</v>
      </c>
      <c r="G579" s="35">
        <f t="shared" si="210"/>
        <v>0.78448185479717247</v>
      </c>
      <c r="H579" s="35">
        <f t="shared" si="210"/>
        <v>0.79774926210358843</v>
      </c>
      <c r="I579" s="35">
        <f t="shared" si="210"/>
        <v>0.79828910815196119</v>
      </c>
      <c r="J579" s="35">
        <f t="shared" si="210"/>
        <v>0.80008343896251033</v>
      </c>
      <c r="K579" s="35">
        <f t="shared" si="210"/>
        <v>0.79079468545670051</v>
      </c>
      <c r="L579" s="35">
        <f t="shared" si="210"/>
        <v>0.76519351548140691</v>
      </c>
      <c r="M579" s="35">
        <f t="shared" si="210"/>
        <v>0.75802326534104147</v>
      </c>
      <c r="N579" s="35">
        <f t="shared" si="210"/>
        <v>0.75028507744149708</v>
      </c>
      <c r="O579" s="35">
        <f t="shared" si="210"/>
        <v>0.73628253249847508</v>
      </c>
      <c r="P579" s="35">
        <f t="shared" si="210"/>
        <v>0.73939378092477648</v>
      </c>
      <c r="Q579" s="35">
        <f t="shared" si="210"/>
        <v>0.74981028986692178</v>
      </c>
      <c r="R579" s="35">
        <f t="shared" si="210"/>
        <v>0.56449894187647709</v>
      </c>
      <c r="S579" s="35">
        <f t="shared" si="210"/>
        <v>0.58460286086995716</v>
      </c>
      <c r="T579" s="35">
        <f t="shared" si="210"/>
        <v>0.6143482407937515</v>
      </c>
      <c r="U579" s="35">
        <f t="shared" si="210"/>
        <v>0.59976212850468413</v>
      </c>
      <c r="V579" s="35">
        <f t="shared" si="210"/>
        <v>0.73935185931945246</v>
      </c>
      <c r="W579" s="35">
        <f t="shared" si="210"/>
        <v>0.82190446492857516</v>
      </c>
      <c r="X579" s="35">
        <f t="shared" si="210"/>
        <v>0.93224748349249664</v>
      </c>
      <c r="Y579" s="35">
        <f t="shared" si="210"/>
        <v>0.82866653501731635</v>
      </c>
      <c r="Z579" s="35">
        <f t="shared" si="210"/>
        <v>1.0104724182195948</v>
      </c>
      <c r="AA579" s="35">
        <f t="shared" si="210"/>
        <v>1.3800940887109157</v>
      </c>
      <c r="AB579" s="35">
        <f t="shared" si="210"/>
        <v>0.64615932735029058</v>
      </c>
      <c r="AC579" s="35">
        <f t="shared" si="210"/>
        <v>0.77848919513939652</v>
      </c>
      <c r="AD579" s="35">
        <f t="shared" si="210"/>
        <v>1.4422189223014221</v>
      </c>
      <c r="AE579" s="35">
        <f t="shared" si="210"/>
        <v>0.91724425315345859</v>
      </c>
    </row>
    <row r="580" spans="1:31" x14ac:dyDescent="0.2">
      <c r="A580" s="9" t="s">
        <v>736</v>
      </c>
      <c r="B580" s="4" t="s">
        <v>737</v>
      </c>
      <c r="C580" s="35">
        <f>+C434</f>
        <v>6.3857021289743798</v>
      </c>
      <c r="D580" s="35">
        <f t="shared" ref="D580:AE580" si="211">+D434</f>
        <v>7.0597599138289588</v>
      </c>
      <c r="E580" s="35">
        <f t="shared" si="211"/>
        <v>7.7495186737183133</v>
      </c>
      <c r="F580" s="35">
        <f t="shared" si="211"/>
        <v>7.3224995480977491</v>
      </c>
      <c r="G580" s="35">
        <f t="shared" si="211"/>
        <v>6.5594984795500446</v>
      </c>
      <c r="H580" s="35">
        <f t="shared" si="211"/>
        <v>7.6610870771336543</v>
      </c>
      <c r="I580" s="35">
        <f t="shared" si="211"/>
        <v>7.9965185528941571</v>
      </c>
      <c r="J580" s="35">
        <f t="shared" si="211"/>
        <v>8.2887765193880956</v>
      </c>
      <c r="K580" s="35">
        <f t="shared" si="211"/>
        <v>8.3878469153819388</v>
      </c>
      <c r="L580" s="35">
        <f t="shared" si="211"/>
        <v>7.775126497486327</v>
      </c>
      <c r="M580" s="35">
        <f t="shared" si="211"/>
        <v>7.1338275151264501</v>
      </c>
      <c r="N580" s="35">
        <f t="shared" si="211"/>
        <v>5.6570066822225771</v>
      </c>
      <c r="O580" s="35">
        <f t="shared" si="211"/>
        <v>5.020860045757888</v>
      </c>
      <c r="P580" s="35">
        <f t="shared" si="211"/>
        <v>4.5914134605978969</v>
      </c>
      <c r="Q580" s="35">
        <f t="shared" si="211"/>
        <v>9.9199794625446174</v>
      </c>
      <c r="R580" s="35">
        <f t="shared" si="211"/>
        <v>8.586045395126499</v>
      </c>
      <c r="S580" s="35">
        <f t="shared" si="211"/>
        <v>11.416707475263868</v>
      </c>
      <c r="T580" s="35">
        <f t="shared" si="211"/>
        <v>11.993055244614602</v>
      </c>
      <c r="U580" s="35">
        <f t="shared" si="211"/>
        <v>8.7197259577953847</v>
      </c>
      <c r="V580" s="35">
        <f t="shared" si="211"/>
        <v>6.7852396458857589</v>
      </c>
      <c r="W580" s="35">
        <f t="shared" si="211"/>
        <v>7.8950355786808117</v>
      </c>
      <c r="X580" s="35">
        <f t="shared" si="211"/>
        <v>8.0282989428835982</v>
      </c>
      <c r="Y580" s="35">
        <f t="shared" si="211"/>
        <v>7.0092127407970954</v>
      </c>
      <c r="Z580" s="35">
        <f t="shared" si="211"/>
        <v>7.2202161417887787</v>
      </c>
      <c r="AA580" s="35">
        <f t="shared" si="211"/>
        <v>9.381756809240219</v>
      </c>
      <c r="AB580" s="35">
        <f t="shared" si="211"/>
        <v>9.7043174540291268</v>
      </c>
      <c r="AC580" s="35">
        <f t="shared" si="211"/>
        <v>10.09466868951311</v>
      </c>
      <c r="AD580" s="35">
        <f t="shared" si="211"/>
        <v>9.0968143761517943</v>
      </c>
      <c r="AE580" s="35">
        <f t="shared" si="211"/>
        <v>10.688508791206743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-3911.0245196968017</v>
      </c>
      <c r="D599" s="28">
        <f t="shared" si="218"/>
        <v>-4215.967554755689</v>
      </c>
      <c r="E599" s="28">
        <f t="shared" si="218"/>
        <v>-4214.8631993840909</v>
      </c>
      <c r="F599" s="28">
        <f t="shared" si="218"/>
        <v>-4057.4173126118758</v>
      </c>
      <c r="G599" s="28">
        <f t="shared" si="218"/>
        <v>-4429.7884147902014</v>
      </c>
      <c r="H599" s="28">
        <f t="shared" si="218"/>
        <v>-4823.0236902250672</v>
      </c>
      <c r="I599" s="28">
        <f t="shared" si="218"/>
        <v>-5016.1973646405158</v>
      </c>
      <c r="J599" s="28">
        <f t="shared" si="218"/>
        <v>-4747.4803212452198</v>
      </c>
      <c r="K599" s="28">
        <f t="shared" si="218"/>
        <v>-5751.7836475180411</v>
      </c>
      <c r="L599" s="28">
        <f t="shared" si="218"/>
        <v>-4830.4388480585603</v>
      </c>
      <c r="M599" s="28">
        <f t="shared" si="218"/>
        <v>-4591.1451624615274</v>
      </c>
      <c r="N599" s="28">
        <f t="shared" si="218"/>
        <v>-4584.9088772579225</v>
      </c>
      <c r="O599" s="28">
        <f t="shared" si="218"/>
        <v>-4706.3513966174705</v>
      </c>
      <c r="P599" s="28">
        <f t="shared" si="218"/>
        <v>-5161.4130352650864</v>
      </c>
      <c r="Q599" s="28">
        <f t="shared" si="218"/>
        <v>-5118.209151697627</v>
      </c>
      <c r="R599" s="28">
        <f t="shared" si="218"/>
        <v>-3473.1646359977267</v>
      </c>
      <c r="S599" s="28">
        <f t="shared" si="218"/>
        <v>-4430.2146552977892</v>
      </c>
      <c r="T599" s="28">
        <f t="shared" si="218"/>
        <v>-6123.768849995201</v>
      </c>
      <c r="U599" s="28">
        <f t="shared" si="218"/>
        <v>-6437.2753347388652</v>
      </c>
      <c r="V599" s="28">
        <f t="shared" si="218"/>
        <v>-6433.6193419117408</v>
      </c>
      <c r="W599" s="28">
        <f t="shared" si="218"/>
        <v>-6749.361080381771</v>
      </c>
      <c r="X599" s="28">
        <f t="shared" si="218"/>
        <v>-6939.6992798806596</v>
      </c>
      <c r="Y599" s="28">
        <f t="shared" si="218"/>
        <v>-6143.1052840677594</v>
      </c>
      <c r="Z599" s="28">
        <f t="shared" si="218"/>
        <v>-7056.7113449380413</v>
      </c>
      <c r="AA599" s="28">
        <f t="shared" si="218"/>
        <v>-7397.7541150721199</v>
      </c>
      <c r="AB599" s="28">
        <f t="shared" si="218"/>
        <v>-7676.9075803593387</v>
      </c>
      <c r="AC599" s="28">
        <f t="shared" si="218"/>
        <v>-7526.847225420378</v>
      </c>
      <c r="AD599" s="28">
        <f t="shared" si="218"/>
        <v>-7639.5805493207608</v>
      </c>
      <c r="AE599" s="28">
        <f t="shared" si="218"/>
        <v>-7420.3001100827387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2138.1124453389293</v>
      </c>
      <c r="D600" s="28">
        <f t="shared" si="219"/>
        <v>2061.4757943863319</v>
      </c>
      <c r="E600" s="28">
        <f t="shared" si="219"/>
        <v>2217.4289618351208</v>
      </c>
      <c r="F600" s="28">
        <f t="shared" si="219"/>
        <v>2298.1870157373655</v>
      </c>
      <c r="G600" s="28">
        <f t="shared" si="219"/>
        <v>2363.9280045292376</v>
      </c>
      <c r="H600" s="28">
        <f t="shared" si="219"/>
        <v>2404.2534361308999</v>
      </c>
      <c r="I600" s="28">
        <f t="shared" si="219"/>
        <v>2567.5788351887022</v>
      </c>
      <c r="J600" s="28">
        <f t="shared" si="219"/>
        <v>2743.2112451367061</v>
      </c>
      <c r="K600" s="28">
        <f t="shared" si="219"/>
        <v>2017.8782487369162</v>
      </c>
      <c r="L600" s="28">
        <f t="shared" si="219"/>
        <v>2583.2580835977715</v>
      </c>
      <c r="M600" s="28">
        <f t="shared" si="219"/>
        <v>2497.8027998256512</v>
      </c>
      <c r="N600" s="28">
        <f t="shared" si="219"/>
        <v>2775.3001303671927</v>
      </c>
      <c r="O600" s="28">
        <f t="shared" si="219"/>
        <v>2756.4177070471787</v>
      </c>
      <c r="P600" s="28">
        <f t="shared" si="219"/>
        <v>2537.5361057537375</v>
      </c>
      <c r="Q600" s="28">
        <f t="shared" si="219"/>
        <v>2615.7555469717045</v>
      </c>
      <c r="R600" s="28">
        <f t="shared" si="219"/>
        <v>3146.9160148549058</v>
      </c>
      <c r="S600" s="28">
        <f t="shared" si="219"/>
        <v>3089.6295576889916</v>
      </c>
      <c r="T600" s="28">
        <f t="shared" si="219"/>
        <v>2387.0172438356994</v>
      </c>
      <c r="U600" s="28">
        <f t="shared" si="219"/>
        <v>2680.8624299858134</v>
      </c>
      <c r="V600" s="28">
        <f t="shared" si="219"/>
        <v>2858.0489752854542</v>
      </c>
      <c r="W600" s="28">
        <f t="shared" si="219"/>
        <v>2555.3334801876763</v>
      </c>
      <c r="X600" s="28">
        <f t="shared" si="219"/>
        <v>2680.0028340115105</v>
      </c>
      <c r="Y600" s="28">
        <f t="shared" si="219"/>
        <v>2968.570596565683</v>
      </c>
      <c r="Z600" s="28">
        <f t="shared" si="219"/>
        <v>2839.3786106312537</v>
      </c>
      <c r="AA600" s="28">
        <f t="shared" si="219"/>
        <v>2520.3723703501742</v>
      </c>
      <c r="AB600" s="28">
        <f t="shared" si="219"/>
        <v>2249.201609900837</v>
      </c>
      <c r="AC600" s="28">
        <f t="shared" si="219"/>
        <v>2287.0811981998049</v>
      </c>
      <c r="AD600" s="28">
        <f t="shared" si="219"/>
        <v>2264.8799811362778</v>
      </c>
      <c r="AE600" s="28">
        <f t="shared" si="219"/>
        <v>2360.3231193244214</v>
      </c>
    </row>
    <row r="601" spans="1:31" x14ac:dyDescent="0.2">
      <c r="A601" s="8" t="s">
        <v>23</v>
      </c>
      <c r="B601" s="4" t="s">
        <v>24</v>
      </c>
      <c r="C601" s="90">
        <f>+C457</f>
        <v>1254.7599410345374</v>
      </c>
      <c r="D601" s="90">
        <f t="shared" ref="D601:AE601" si="220">+D457</f>
        <v>1382.1502071549712</v>
      </c>
      <c r="E601" s="90">
        <f t="shared" si="220"/>
        <v>1483.5352868204125</v>
      </c>
      <c r="F601" s="90">
        <f t="shared" si="220"/>
        <v>1587.6420537594877</v>
      </c>
      <c r="G601" s="90">
        <f t="shared" si="220"/>
        <v>1570.8532765105333</v>
      </c>
      <c r="H601" s="90">
        <f t="shared" si="220"/>
        <v>1648.6182025874625</v>
      </c>
      <c r="I601" s="90">
        <f t="shared" si="220"/>
        <v>1808.5215243243665</v>
      </c>
      <c r="J601" s="90">
        <f t="shared" si="220"/>
        <v>1930.7563611764024</v>
      </c>
      <c r="K601" s="90">
        <f t="shared" si="220"/>
        <v>1260.8950470830582</v>
      </c>
      <c r="L601" s="90">
        <f t="shared" si="220"/>
        <v>1739.4763355102882</v>
      </c>
      <c r="M601" s="90">
        <f t="shared" si="220"/>
        <v>1562.8579407294533</v>
      </c>
      <c r="N601" s="90">
        <f t="shared" si="220"/>
        <v>1770.6551000116256</v>
      </c>
      <c r="O601" s="90">
        <f t="shared" si="220"/>
        <v>1769.4158905922995</v>
      </c>
      <c r="P601" s="90">
        <f t="shared" si="220"/>
        <v>1657.4280672871146</v>
      </c>
      <c r="Q601" s="90">
        <f t="shared" si="220"/>
        <v>1747.0171312875893</v>
      </c>
      <c r="R601" s="90">
        <f t="shared" si="220"/>
        <v>2208.4624535752923</v>
      </c>
      <c r="S601" s="90">
        <f t="shared" si="220"/>
        <v>2196.1151212181735</v>
      </c>
      <c r="T601" s="90">
        <f t="shared" si="220"/>
        <v>1547.8209346677495</v>
      </c>
      <c r="U601" s="90">
        <f t="shared" si="220"/>
        <v>1878.5953241199788</v>
      </c>
      <c r="V601" s="90">
        <f t="shared" si="220"/>
        <v>1910.3866186841899</v>
      </c>
      <c r="W601" s="90">
        <f t="shared" si="220"/>
        <v>1735.1306650434913</v>
      </c>
      <c r="X601" s="90">
        <f t="shared" si="220"/>
        <v>1981.1143650952552</v>
      </c>
      <c r="Y601" s="90">
        <f t="shared" si="220"/>
        <v>2392.278544798161</v>
      </c>
      <c r="Z601" s="90">
        <f t="shared" si="220"/>
        <v>2279.395468487985</v>
      </c>
      <c r="AA601" s="90">
        <f t="shared" si="220"/>
        <v>2001.684443523551</v>
      </c>
      <c r="AB601" s="90">
        <f t="shared" si="220"/>
        <v>1685.7803794080346</v>
      </c>
      <c r="AC601" s="90">
        <f t="shared" si="220"/>
        <v>1656.2465934660333</v>
      </c>
      <c r="AD601" s="90">
        <f t="shared" si="220"/>
        <v>1620.7302929878474</v>
      </c>
      <c r="AE601" s="90">
        <f t="shared" si="220"/>
        <v>1711.8461801246131</v>
      </c>
    </row>
    <row r="602" spans="1:31" x14ac:dyDescent="0.2">
      <c r="A602" s="9" t="s">
        <v>142</v>
      </c>
      <c r="B602" s="4" t="s">
        <v>143</v>
      </c>
      <c r="C602" s="90">
        <f>+C463</f>
        <v>883.35250430439169</v>
      </c>
      <c r="D602" s="90">
        <f t="shared" ref="D602:AE602" si="221">+D463</f>
        <v>679.32558723136083</v>
      </c>
      <c r="E602" s="90">
        <f t="shared" si="221"/>
        <v>733.89367501470826</v>
      </c>
      <c r="F602" s="90">
        <f t="shared" si="221"/>
        <v>710.54496197787785</v>
      </c>
      <c r="G602" s="90">
        <f t="shared" si="221"/>
        <v>793.07472801870438</v>
      </c>
      <c r="H602" s="90">
        <f t="shared" si="221"/>
        <v>755.63523354343715</v>
      </c>
      <c r="I602" s="90">
        <f t="shared" si="221"/>
        <v>759.0573108643357</v>
      </c>
      <c r="J602" s="90">
        <f t="shared" si="221"/>
        <v>812.45488396030385</v>
      </c>
      <c r="K602" s="90">
        <f t="shared" si="221"/>
        <v>756.98320165385815</v>
      </c>
      <c r="L602" s="90">
        <f t="shared" si="221"/>
        <v>843.78174808748304</v>
      </c>
      <c r="M602" s="90">
        <f t="shared" si="221"/>
        <v>934.94485909619812</v>
      </c>
      <c r="N602" s="90">
        <f t="shared" si="221"/>
        <v>1004.6450303555673</v>
      </c>
      <c r="O602" s="90">
        <f t="shared" si="221"/>
        <v>987.00181645487908</v>
      </c>
      <c r="P602" s="90">
        <f t="shared" si="221"/>
        <v>880.10803846662293</v>
      </c>
      <c r="Q602" s="90">
        <f t="shared" si="221"/>
        <v>868.73841568411535</v>
      </c>
      <c r="R602" s="90">
        <f t="shared" si="221"/>
        <v>938.45356127961338</v>
      </c>
      <c r="S602" s="90">
        <f t="shared" si="221"/>
        <v>893.51443647081828</v>
      </c>
      <c r="T602" s="90">
        <f t="shared" si="221"/>
        <v>839.19630916795006</v>
      </c>
      <c r="U602" s="90">
        <f t="shared" si="221"/>
        <v>802.26710586583465</v>
      </c>
      <c r="V602" s="90">
        <f t="shared" si="221"/>
        <v>947.66235660126426</v>
      </c>
      <c r="W602" s="90">
        <f t="shared" si="221"/>
        <v>820.20281514418491</v>
      </c>
      <c r="X602" s="90">
        <f t="shared" si="221"/>
        <v>698.88846891625553</v>
      </c>
      <c r="Y602" s="90">
        <f t="shared" si="221"/>
        <v>576.29205176752214</v>
      </c>
      <c r="Z602" s="90">
        <f t="shared" si="221"/>
        <v>559.98314214326842</v>
      </c>
      <c r="AA602" s="90">
        <f t="shared" si="221"/>
        <v>518.68792682662331</v>
      </c>
      <c r="AB602" s="90">
        <f t="shared" si="221"/>
        <v>563.42123049280247</v>
      </c>
      <c r="AC602" s="90">
        <f t="shared" si="221"/>
        <v>630.83460473377136</v>
      </c>
      <c r="AD602" s="90">
        <f t="shared" si="221"/>
        <v>644.14968814843064</v>
      </c>
      <c r="AE602" s="90">
        <f t="shared" si="221"/>
        <v>648.47693919980838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609.95931733593261</v>
      </c>
      <c r="D604" s="28">
        <f t="shared" si="223"/>
        <v>494.99699210837412</v>
      </c>
      <c r="E604" s="28">
        <f t="shared" si="223"/>
        <v>599.96271136864027</v>
      </c>
      <c r="F604" s="28">
        <f t="shared" si="223"/>
        <v>576.36705470455638</v>
      </c>
      <c r="G604" s="28">
        <f t="shared" si="223"/>
        <v>624.30061792557433</v>
      </c>
      <c r="H604" s="28">
        <f t="shared" si="223"/>
        <v>600.77949429696525</v>
      </c>
      <c r="I604" s="28">
        <f t="shared" si="223"/>
        <v>609.51715362476671</v>
      </c>
      <c r="J604" s="28">
        <f t="shared" si="223"/>
        <v>1167.9295300880672</v>
      </c>
      <c r="K604" s="28">
        <f t="shared" si="223"/>
        <v>1214.3654441815756</v>
      </c>
      <c r="L604" s="28">
        <f t="shared" si="223"/>
        <v>1650.1603670287864</v>
      </c>
      <c r="M604" s="28">
        <f t="shared" si="223"/>
        <v>2080.589632528392</v>
      </c>
      <c r="N604" s="28">
        <f t="shared" si="223"/>
        <v>1991.2700556095751</v>
      </c>
      <c r="O604" s="28">
        <f t="shared" si="223"/>
        <v>2097.1752506862094</v>
      </c>
      <c r="P604" s="28">
        <f t="shared" si="223"/>
        <v>1933.6801279620174</v>
      </c>
      <c r="Q604" s="28">
        <f t="shared" si="223"/>
        <v>1928.9400478232105</v>
      </c>
      <c r="R604" s="28">
        <f t="shared" si="223"/>
        <v>2169.7846972316506</v>
      </c>
      <c r="S604" s="28">
        <f t="shared" si="223"/>
        <v>2280.735211661045</v>
      </c>
      <c r="T604" s="28">
        <f t="shared" si="223"/>
        <v>1326.8529099863006</v>
      </c>
      <c r="U604" s="28">
        <f t="shared" si="223"/>
        <v>788.34699112803423</v>
      </c>
      <c r="V604" s="28">
        <f t="shared" si="223"/>
        <v>685.33560437556673</v>
      </c>
      <c r="W604" s="28">
        <f t="shared" si="223"/>
        <v>683.01673189907342</v>
      </c>
      <c r="X604" s="28">
        <f t="shared" si="223"/>
        <v>413.8371073846065</v>
      </c>
      <c r="Y604" s="28">
        <f t="shared" si="223"/>
        <v>244.56241759590498</v>
      </c>
      <c r="Z604" s="28">
        <f t="shared" si="223"/>
        <v>168.8108420535718</v>
      </c>
      <c r="AA604" s="28">
        <f t="shared" si="223"/>
        <v>147.25296770925664</v>
      </c>
      <c r="AB604" s="28">
        <f t="shared" si="223"/>
        <v>172.44351335549857</v>
      </c>
      <c r="AC604" s="28">
        <f t="shared" si="223"/>
        <v>317.08397783066857</v>
      </c>
      <c r="AD604" s="28">
        <f t="shared" si="223"/>
        <v>329.83019257919358</v>
      </c>
      <c r="AE604" s="28">
        <f t="shared" si="223"/>
        <v>482.28942966109798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0</v>
      </c>
      <c r="AB605" s="90">
        <f t="shared" si="224"/>
        <v>0</v>
      </c>
      <c r="AC605" s="90">
        <f t="shared" si="224"/>
        <v>0</v>
      </c>
      <c r="AD605" s="90">
        <f t="shared" si="224"/>
        <v>8.7815566941019767E-4</v>
      </c>
      <c r="AE605" s="90">
        <f t="shared" si="224"/>
        <v>0</v>
      </c>
    </row>
    <row r="606" spans="1:31" x14ac:dyDescent="0.2">
      <c r="A606" s="9" t="s">
        <v>269</v>
      </c>
      <c r="B606" s="4" t="s">
        <v>270</v>
      </c>
      <c r="C606" s="90">
        <f>+C478</f>
        <v>609.47622000000001</v>
      </c>
      <c r="D606" s="90">
        <f t="shared" ref="D606:AE606" si="225">+D478</f>
        <v>494.51553130434786</v>
      </c>
      <c r="E606" s="90">
        <f t="shared" si="225"/>
        <v>599.45671043478262</v>
      </c>
      <c r="F606" s="90">
        <f t="shared" si="225"/>
        <v>575.85812869565211</v>
      </c>
      <c r="G606" s="90">
        <f t="shared" si="225"/>
        <v>623.71447043478258</v>
      </c>
      <c r="H606" s="90">
        <f t="shared" si="225"/>
        <v>600.1158886956523</v>
      </c>
      <c r="I606" s="90">
        <f t="shared" si="225"/>
        <v>608.68520608695655</v>
      </c>
      <c r="J606" s="90">
        <f t="shared" si="225"/>
        <v>1166.7455217391307</v>
      </c>
      <c r="K606" s="90">
        <f t="shared" si="225"/>
        <v>1213.1516713043479</v>
      </c>
      <c r="L606" s="90">
        <f t="shared" si="225"/>
        <v>1647.8138165217392</v>
      </c>
      <c r="M606" s="90">
        <f t="shared" si="225"/>
        <v>2077.8617139130438</v>
      </c>
      <c r="N606" s="90">
        <f t="shared" si="225"/>
        <v>1986.7632782608698</v>
      </c>
      <c r="O606" s="90">
        <f t="shared" si="225"/>
        <v>2092.3636356521743</v>
      </c>
      <c r="P606" s="90">
        <f t="shared" si="225"/>
        <v>1928.8874269565224</v>
      </c>
      <c r="Q606" s="90">
        <f t="shared" si="225"/>
        <v>1921.0536839498088</v>
      </c>
      <c r="R606" s="90">
        <f t="shared" si="225"/>
        <v>2161.3167016984153</v>
      </c>
      <c r="S606" s="90">
        <f t="shared" si="225"/>
        <v>2270.7504279701689</v>
      </c>
      <c r="T606" s="90">
        <f t="shared" si="225"/>
        <v>1313.9849415422923</v>
      </c>
      <c r="U606" s="90">
        <f t="shared" si="225"/>
        <v>776.27153508764741</v>
      </c>
      <c r="V606" s="90">
        <f t="shared" si="225"/>
        <v>672.10789328500869</v>
      </c>
      <c r="W606" s="90">
        <f t="shared" si="225"/>
        <v>667.56965194184636</v>
      </c>
      <c r="X606" s="90">
        <f t="shared" si="225"/>
        <v>395.22841455133306</v>
      </c>
      <c r="Y606" s="90">
        <f t="shared" si="225"/>
        <v>223.87645751321804</v>
      </c>
      <c r="Z606" s="90">
        <f t="shared" si="225"/>
        <v>145.44776170308265</v>
      </c>
      <c r="AA606" s="90">
        <f t="shared" si="225"/>
        <v>117.97065531612864</v>
      </c>
      <c r="AB606" s="90">
        <f t="shared" si="225"/>
        <v>145.53339686930875</v>
      </c>
      <c r="AC606" s="90">
        <f t="shared" si="225"/>
        <v>281.6062487497905</v>
      </c>
      <c r="AD606" s="90">
        <f t="shared" si="225"/>
        <v>295.46411242498561</v>
      </c>
      <c r="AE606" s="90">
        <f t="shared" si="225"/>
        <v>436.47387873774267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0.476889970982591</v>
      </c>
      <c r="D608" s="90">
        <f t="shared" ref="D608:AE608" si="227">+D497</f>
        <v>0.47524253074343137</v>
      </c>
      <c r="E608" s="90">
        <f t="shared" si="227"/>
        <v>0.49970104684334604</v>
      </c>
      <c r="F608" s="90">
        <f t="shared" si="227"/>
        <v>0.50221912354416409</v>
      </c>
      <c r="G608" s="90">
        <f t="shared" si="227"/>
        <v>0.52474604361986243</v>
      </c>
      <c r="H608" s="90">
        <f t="shared" si="227"/>
        <v>0.53289704981505703</v>
      </c>
      <c r="I608" s="90">
        <f t="shared" si="227"/>
        <v>0.55451873467905055</v>
      </c>
      <c r="J608" s="90">
        <f t="shared" si="227"/>
        <v>0.56299788919076266</v>
      </c>
      <c r="K608" s="90">
        <f t="shared" si="227"/>
        <v>0.56696220358708271</v>
      </c>
      <c r="L608" s="90">
        <f t="shared" si="227"/>
        <v>0.52256023568567467</v>
      </c>
      <c r="M608" s="90">
        <f t="shared" si="227"/>
        <v>0.59472746790639375</v>
      </c>
      <c r="N608" s="90">
        <f t="shared" si="227"/>
        <v>0.60743190142660974</v>
      </c>
      <c r="O608" s="90">
        <f t="shared" si="227"/>
        <v>0.63708110233436299</v>
      </c>
      <c r="P608" s="90">
        <f t="shared" si="227"/>
        <v>0.64855668882855944</v>
      </c>
      <c r="Q608" s="90">
        <f t="shared" si="227"/>
        <v>0.71095590663163954</v>
      </c>
      <c r="R608" s="90">
        <f t="shared" si="227"/>
        <v>0.74130644276452595</v>
      </c>
      <c r="S608" s="90">
        <f t="shared" si="227"/>
        <v>0.75080779602590886</v>
      </c>
      <c r="T608" s="90">
        <f t="shared" si="227"/>
        <v>0.69271135329261202</v>
      </c>
      <c r="U608" s="90">
        <f t="shared" si="227"/>
        <v>0.69610506277545603</v>
      </c>
      <c r="V608" s="90">
        <f t="shared" si="227"/>
        <v>0.71239427935973354</v>
      </c>
      <c r="W608" s="90">
        <f t="shared" si="227"/>
        <v>0.78127695012997767</v>
      </c>
      <c r="X608" s="90">
        <f t="shared" si="227"/>
        <v>0.89075703778644544</v>
      </c>
      <c r="Y608" s="90">
        <f t="shared" si="227"/>
        <v>0.88249794499771939</v>
      </c>
      <c r="Z608" s="90">
        <f t="shared" si="227"/>
        <v>0.92713042550588709</v>
      </c>
      <c r="AA608" s="90">
        <f t="shared" si="227"/>
        <v>0.91836274159335873</v>
      </c>
      <c r="AB608" s="90">
        <f t="shared" si="227"/>
        <v>0.92474973317105968</v>
      </c>
      <c r="AC608" s="90">
        <f t="shared" si="227"/>
        <v>1.0598039472659884</v>
      </c>
      <c r="AD608" s="90">
        <f t="shared" si="227"/>
        <v>1.085614366785479</v>
      </c>
      <c r="AE608" s="90">
        <f t="shared" si="227"/>
        <v>1.1367773665109866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0</v>
      </c>
      <c r="D610" s="90">
        <f t="shared" ref="D610:AE610" si="229">+D508</f>
        <v>1.0908332739958792E-5</v>
      </c>
      <c r="E610" s="90">
        <f t="shared" si="229"/>
        <v>9.25220642258698E-5</v>
      </c>
      <c r="F610" s="90">
        <f t="shared" si="229"/>
        <v>4.9952041017285102E-4</v>
      </c>
      <c r="G610" s="90">
        <f t="shared" si="229"/>
        <v>5.519408222182659E-2</v>
      </c>
      <c r="H610" s="90">
        <f t="shared" si="229"/>
        <v>0.1245011865479225</v>
      </c>
      <c r="I610" s="90">
        <f t="shared" si="229"/>
        <v>0.27122143818112032</v>
      </c>
      <c r="J610" s="90">
        <f t="shared" si="229"/>
        <v>0.61480309479565498</v>
      </c>
      <c r="K610" s="90">
        <f t="shared" si="229"/>
        <v>0.64060330869057491</v>
      </c>
      <c r="L610" s="90">
        <f t="shared" si="229"/>
        <v>1.8177829064114117</v>
      </c>
      <c r="M610" s="90">
        <f t="shared" si="229"/>
        <v>2.1269837824917439</v>
      </c>
      <c r="N610" s="90">
        <f t="shared" si="229"/>
        <v>3.8931380823284378</v>
      </c>
      <c r="O610" s="90">
        <f t="shared" si="229"/>
        <v>4.1683265667509035</v>
      </c>
      <c r="P610" s="90">
        <f t="shared" si="229"/>
        <v>4.1379673889580797</v>
      </c>
      <c r="Q610" s="90">
        <f t="shared" si="229"/>
        <v>7.1692602438265318</v>
      </c>
      <c r="R610" s="90">
        <f t="shared" si="229"/>
        <v>7.7205662093586369</v>
      </c>
      <c r="S610" s="90">
        <f t="shared" si="229"/>
        <v>9.2278746303806258</v>
      </c>
      <c r="T610" s="90">
        <f t="shared" si="229"/>
        <v>12.169176535343011</v>
      </c>
      <c r="U610" s="90">
        <f t="shared" si="229"/>
        <v>11.373287635995233</v>
      </c>
      <c r="V610" s="90">
        <f t="shared" si="229"/>
        <v>12.50927017033144</v>
      </c>
      <c r="W610" s="90">
        <f t="shared" si="229"/>
        <v>14.659771716233315</v>
      </c>
      <c r="X610" s="90">
        <f t="shared" si="229"/>
        <v>17.711918102757089</v>
      </c>
      <c r="Y610" s="90">
        <f t="shared" si="229"/>
        <v>19.798452527503187</v>
      </c>
      <c r="Z610" s="90">
        <f t="shared" si="229"/>
        <v>22.43194313778562</v>
      </c>
      <c r="AA610" s="90">
        <f t="shared" si="229"/>
        <v>28.35969659297729</v>
      </c>
      <c r="AB610" s="90">
        <f t="shared" si="229"/>
        <v>25.980866141503306</v>
      </c>
      <c r="AC610" s="90">
        <f t="shared" si="229"/>
        <v>34.414289106411417</v>
      </c>
      <c r="AD610" s="90">
        <f t="shared" si="229"/>
        <v>33.276631047447957</v>
      </c>
      <c r="AE610" s="90">
        <f t="shared" si="229"/>
        <v>44.676494662626688</v>
      </c>
    </row>
    <row r="611" spans="1:31" x14ac:dyDescent="0.2">
      <c r="A611" s="9" t="s">
        <v>358</v>
      </c>
      <c r="B611" s="4" t="s">
        <v>359</v>
      </c>
      <c r="C611" s="90">
        <f>+C515</f>
        <v>6.207364950055915E-3</v>
      </c>
      <c r="D611" s="90">
        <f t="shared" ref="D611:AE611" si="230">+D515</f>
        <v>6.2073649500559158E-3</v>
      </c>
      <c r="E611" s="90">
        <f t="shared" si="230"/>
        <v>6.207364950055915E-3</v>
      </c>
      <c r="F611" s="90">
        <f t="shared" si="230"/>
        <v>6.2073649500559132E-3</v>
      </c>
      <c r="G611" s="90">
        <f t="shared" si="230"/>
        <v>6.2073649500559141E-3</v>
      </c>
      <c r="H611" s="90">
        <f t="shared" si="230"/>
        <v>6.2073649500559132E-3</v>
      </c>
      <c r="I611" s="90">
        <f t="shared" si="230"/>
        <v>6.2073649500559132E-3</v>
      </c>
      <c r="J611" s="90">
        <f t="shared" si="230"/>
        <v>6.2073649500559124E-3</v>
      </c>
      <c r="K611" s="90">
        <f t="shared" si="230"/>
        <v>6.2073649500559132E-3</v>
      </c>
      <c r="L611" s="90">
        <f t="shared" si="230"/>
        <v>6.2073649500559132E-3</v>
      </c>
      <c r="M611" s="90">
        <f t="shared" si="230"/>
        <v>6.2073649500559132E-3</v>
      </c>
      <c r="N611" s="90">
        <f t="shared" si="230"/>
        <v>6.2073649500559132E-3</v>
      </c>
      <c r="O611" s="90">
        <f t="shared" si="230"/>
        <v>6.2073649500559132E-3</v>
      </c>
      <c r="P611" s="90">
        <f t="shared" si="230"/>
        <v>6.1769277084242529E-3</v>
      </c>
      <c r="Q611" s="90">
        <f t="shared" si="230"/>
        <v>6.1477229435674251E-3</v>
      </c>
      <c r="R611" s="90">
        <f t="shared" si="230"/>
        <v>6.1228811118278041E-3</v>
      </c>
      <c r="S611" s="90">
        <f t="shared" si="230"/>
        <v>6.1012644697211772E-3</v>
      </c>
      <c r="T611" s="90">
        <f t="shared" si="230"/>
        <v>6.0805553726011449E-3</v>
      </c>
      <c r="U611" s="90">
        <f t="shared" si="230"/>
        <v>6.0633416161266331E-3</v>
      </c>
      <c r="V611" s="90">
        <f t="shared" si="230"/>
        <v>6.0466408669138053E-3</v>
      </c>
      <c r="W611" s="90">
        <f t="shared" si="230"/>
        <v>6.0312908638047004E-3</v>
      </c>
      <c r="X611" s="90">
        <f t="shared" si="230"/>
        <v>6.0176927298995833E-3</v>
      </c>
      <c r="Y611" s="90">
        <f t="shared" si="230"/>
        <v>5.0096101860341779E-3</v>
      </c>
      <c r="Z611" s="90">
        <f t="shared" si="230"/>
        <v>4.0067871976448245E-3</v>
      </c>
      <c r="AA611" s="90">
        <f t="shared" si="230"/>
        <v>4.2530585573452157E-3</v>
      </c>
      <c r="AB611" s="90">
        <f t="shared" si="230"/>
        <v>4.5006115154554742E-3</v>
      </c>
      <c r="AC611" s="90">
        <f t="shared" si="230"/>
        <v>3.6360272006076798E-3</v>
      </c>
      <c r="AD611" s="90">
        <f t="shared" si="230"/>
        <v>2.9565843051583851E-3</v>
      </c>
      <c r="AE611" s="90">
        <f t="shared" si="230"/>
        <v>2.2788942176195101E-3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643.03266936223179</v>
      </c>
      <c r="D613" s="32">
        <f t="shared" si="232"/>
        <v>636.80098575439308</v>
      </c>
      <c r="E613" s="32">
        <f t="shared" si="232"/>
        <v>639.16381610614928</v>
      </c>
      <c r="F613" s="32">
        <f t="shared" si="232"/>
        <v>650.23163733109641</v>
      </c>
      <c r="G613" s="32">
        <f t="shared" si="232"/>
        <v>657.40255838057021</v>
      </c>
      <c r="H613" s="32">
        <f t="shared" si="232"/>
        <v>651.67209607623693</v>
      </c>
      <c r="I613" s="32">
        <f t="shared" si="232"/>
        <v>601.24582600722067</v>
      </c>
      <c r="J613" s="32">
        <f t="shared" si="232"/>
        <v>610.81190500477544</v>
      </c>
      <c r="K613" s="32">
        <f t="shared" si="232"/>
        <v>614.80201159319404</v>
      </c>
      <c r="L613" s="32">
        <f t="shared" si="232"/>
        <v>619.43846433822227</v>
      </c>
      <c r="M613" s="32">
        <f t="shared" si="232"/>
        <v>622.7495284884518</v>
      </c>
      <c r="N613" s="32">
        <f t="shared" si="232"/>
        <v>626.6498438649536</v>
      </c>
      <c r="O613" s="32">
        <f t="shared" si="232"/>
        <v>631.2618281480236</v>
      </c>
      <c r="P613" s="32">
        <f t="shared" si="232"/>
        <v>634.5428057151139</v>
      </c>
      <c r="Q613" s="32">
        <f t="shared" si="232"/>
        <v>639.95762267145778</v>
      </c>
      <c r="R613" s="32">
        <f t="shared" si="232"/>
        <v>642.90845364313225</v>
      </c>
      <c r="S613" s="32">
        <f t="shared" si="232"/>
        <v>647.37340603994915</v>
      </c>
      <c r="T613" s="32">
        <f t="shared" si="232"/>
        <v>652.14541971969936</v>
      </c>
      <c r="U613" s="32">
        <f t="shared" si="232"/>
        <v>633.78062335412358</v>
      </c>
      <c r="V613" s="32">
        <f t="shared" si="232"/>
        <v>614.80726321015777</v>
      </c>
      <c r="W613" s="32">
        <f t="shared" si="232"/>
        <v>596.04427459148997</v>
      </c>
      <c r="X613" s="32">
        <f t="shared" si="232"/>
        <v>576.10009185704587</v>
      </c>
      <c r="Y613" s="32">
        <f t="shared" si="232"/>
        <v>549.60104095099518</v>
      </c>
      <c r="Z613" s="32">
        <f t="shared" si="232"/>
        <v>524.2960536443702</v>
      </c>
      <c r="AA613" s="32">
        <f t="shared" si="232"/>
        <v>525.23235255194288</v>
      </c>
      <c r="AB613" s="32">
        <f t="shared" si="232"/>
        <v>526.33878860096638</v>
      </c>
      <c r="AC613" s="32">
        <f t="shared" si="232"/>
        <v>497.55666318907578</v>
      </c>
      <c r="AD613" s="32">
        <f t="shared" si="232"/>
        <v>469.22121635843757</v>
      </c>
      <c r="AE613" s="32">
        <f t="shared" si="232"/>
        <v>440.92749101685877</v>
      </c>
    </row>
    <row r="614" spans="1:31" x14ac:dyDescent="0.2">
      <c r="A614" s="9" t="s">
        <v>392</v>
      </c>
      <c r="B614" s="4" t="s">
        <v>393</v>
      </c>
      <c r="C614" s="90">
        <f>+C525</f>
        <v>466.23984992637406</v>
      </c>
      <c r="D614" s="90">
        <f t="shared" ref="D614:AE614" si="233">+D525</f>
        <v>461.66639779794156</v>
      </c>
      <c r="E614" s="90">
        <f t="shared" si="233"/>
        <v>462.28872381078924</v>
      </c>
      <c r="F614" s="90">
        <f t="shared" si="233"/>
        <v>470.1590213888939</v>
      </c>
      <c r="G614" s="90">
        <f t="shared" si="233"/>
        <v>475.17471207949092</v>
      </c>
      <c r="H614" s="90">
        <f t="shared" si="233"/>
        <v>470.14835829631681</v>
      </c>
      <c r="I614" s="90">
        <f t="shared" si="233"/>
        <v>429.81392341630061</v>
      </c>
      <c r="J614" s="90">
        <f t="shared" si="233"/>
        <v>434.06413446931492</v>
      </c>
      <c r="K614" s="90">
        <f t="shared" si="233"/>
        <v>437.81104472162701</v>
      </c>
      <c r="L614" s="90">
        <f t="shared" si="233"/>
        <v>441.55800857991215</v>
      </c>
      <c r="M614" s="90">
        <f t="shared" si="233"/>
        <v>445.29499180260848</v>
      </c>
      <c r="N614" s="90">
        <f t="shared" si="233"/>
        <v>449.06529850127225</v>
      </c>
      <c r="O614" s="90">
        <f t="shared" si="233"/>
        <v>452.80933835046812</v>
      </c>
      <c r="P614" s="90">
        <f t="shared" si="233"/>
        <v>456.54026096016867</v>
      </c>
      <c r="Q614" s="90">
        <f t="shared" si="233"/>
        <v>460.2923335403346</v>
      </c>
      <c r="R614" s="90">
        <f t="shared" si="233"/>
        <v>464.04411653164641</v>
      </c>
      <c r="S614" s="90">
        <f t="shared" si="233"/>
        <v>467.80404561871399</v>
      </c>
      <c r="T614" s="90">
        <f t="shared" si="233"/>
        <v>471.55310908037137</v>
      </c>
      <c r="U614" s="90">
        <f t="shared" si="233"/>
        <v>459.7286682803707</v>
      </c>
      <c r="V614" s="90">
        <f t="shared" si="233"/>
        <v>447.90255749378554</v>
      </c>
      <c r="W614" s="90">
        <f t="shared" si="233"/>
        <v>436.18069385505959</v>
      </c>
      <c r="X614" s="90">
        <f t="shared" si="233"/>
        <v>422.68183733411723</v>
      </c>
      <c r="Y614" s="90">
        <f t="shared" si="233"/>
        <v>398.85322211519758</v>
      </c>
      <c r="Z614" s="90">
        <f t="shared" si="233"/>
        <v>374.89866620910237</v>
      </c>
      <c r="AA614" s="90">
        <f t="shared" si="233"/>
        <v>380.12551376730653</v>
      </c>
      <c r="AB614" s="90">
        <f t="shared" si="233"/>
        <v>385.49647158488989</v>
      </c>
      <c r="AC614" s="90">
        <f t="shared" si="233"/>
        <v>360.58102440325519</v>
      </c>
      <c r="AD614" s="90">
        <f t="shared" si="233"/>
        <v>335.65510234755772</v>
      </c>
      <c r="AE614" s="90">
        <f t="shared" si="233"/>
        <v>310.73211241258565</v>
      </c>
    </row>
    <row r="615" spans="1:31" x14ac:dyDescent="0.2">
      <c r="A615" s="9" t="s">
        <v>439</v>
      </c>
      <c r="B615" s="4" t="s">
        <v>440</v>
      </c>
      <c r="C615" s="90">
        <f>+C530</f>
        <v>15.004191127574753</v>
      </c>
      <c r="D615" s="90">
        <f t="shared" ref="D615:AE615" si="234">+D530</f>
        <v>14.893819360327893</v>
      </c>
      <c r="E615" s="90">
        <f t="shared" si="234"/>
        <v>14.850242857264943</v>
      </c>
      <c r="F615" s="90">
        <f t="shared" si="234"/>
        <v>15.098268374576552</v>
      </c>
      <c r="G615" s="90">
        <f t="shared" si="234"/>
        <v>15.281490711767146</v>
      </c>
      <c r="H615" s="90">
        <f t="shared" si="234"/>
        <v>15.06000521123662</v>
      </c>
      <c r="I615" s="90">
        <f t="shared" si="234"/>
        <v>13.903398498511649</v>
      </c>
      <c r="J615" s="90">
        <f t="shared" si="234"/>
        <v>14.015554461997663</v>
      </c>
      <c r="K615" s="90">
        <f t="shared" si="234"/>
        <v>14.111354668015812</v>
      </c>
      <c r="L615" s="90">
        <f t="shared" si="234"/>
        <v>14.235931936105516</v>
      </c>
      <c r="M615" s="90">
        <f t="shared" si="234"/>
        <v>14.245681174311827</v>
      </c>
      <c r="N615" s="90">
        <f t="shared" si="234"/>
        <v>14.020268339736575</v>
      </c>
      <c r="O615" s="90">
        <f t="shared" si="234"/>
        <v>14.126147825580993</v>
      </c>
      <c r="P615" s="90">
        <f t="shared" si="234"/>
        <v>14.148259693640005</v>
      </c>
      <c r="Q615" s="90">
        <f t="shared" si="234"/>
        <v>14.334579234094452</v>
      </c>
      <c r="R615" s="90">
        <f t="shared" si="234"/>
        <v>14.442898896292789</v>
      </c>
      <c r="S615" s="90">
        <f t="shared" si="234"/>
        <v>14.525682560692909</v>
      </c>
      <c r="T615" s="90">
        <f t="shared" si="234"/>
        <v>14.583653671621965</v>
      </c>
      <c r="U615" s="90">
        <f t="shared" si="234"/>
        <v>14.066824923665393</v>
      </c>
      <c r="V615" s="90">
        <f t="shared" si="234"/>
        <v>13.547633897643454</v>
      </c>
      <c r="W615" s="90">
        <f t="shared" si="234"/>
        <v>13.051473507567351</v>
      </c>
      <c r="X615" s="90">
        <f t="shared" si="234"/>
        <v>12.520176833754427</v>
      </c>
      <c r="Y615" s="90">
        <f t="shared" si="234"/>
        <v>11.944909965770183</v>
      </c>
      <c r="Z615" s="90">
        <f t="shared" si="234"/>
        <v>11.242914843159793</v>
      </c>
      <c r="AA615" s="90">
        <f t="shared" si="234"/>
        <v>11.51040716825911</v>
      </c>
      <c r="AB615" s="90">
        <f t="shared" si="234"/>
        <v>11.848891640513793</v>
      </c>
      <c r="AC615" s="90">
        <f t="shared" si="234"/>
        <v>11.19485072265558</v>
      </c>
      <c r="AD615" s="90">
        <f t="shared" si="234"/>
        <v>10.527104747990684</v>
      </c>
      <c r="AE615" s="90">
        <f t="shared" si="234"/>
        <v>9.8881063256508455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161.10755489257355</v>
      </c>
      <c r="D617" s="90">
        <f t="shared" ref="D617:AE617" si="236">+D541</f>
        <v>159.47106271491796</v>
      </c>
      <c r="E617" s="90">
        <f t="shared" si="236"/>
        <v>161.18916267091896</v>
      </c>
      <c r="F617" s="90">
        <f t="shared" si="236"/>
        <v>164.13551764473559</v>
      </c>
      <c r="G617" s="90">
        <f t="shared" si="236"/>
        <v>166.15123685769228</v>
      </c>
      <c r="H617" s="90">
        <f t="shared" si="236"/>
        <v>165.57574848213679</v>
      </c>
      <c r="I617" s="90">
        <f t="shared" si="236"/>
        <v>156.35430990654061</v>
      </c>
      <c r="J617" s="90">
        <f t="shared" si="236"/>
        <v>161.90858393457106</v>
      </c>
      <c r="K617" s="90">
        <f t="shared" si="236"/>
        <v>161.94555441695275</v>
      </c>
      <c r="L617" s="90">
        <f t="shared" si="236"/>
        <v>162.57096731532653</v>
      </c>
      <c r="M617" s="90">
        <f t="shared" si="236"/>
        <v>162.01471936967556</v>
      </c>
      <c r="N617" s="90">
        <f t="shared" si="236"/>
        <v>162.48636550014197</v>
      </c>
      <c r="O617" s="90">
        <f t="shared" si="236"/>
        <v>163.10977125468571</v>
      </c>
      <c r="P617" s="90">
        <f t="shared" si="236"/>
        <v>162.50126591698847</v>
      </c>
      <c r="Q617" s="90">
        <f t="shared" si="236"/>
        <v>163.94560503577611</v>
      </c>
      <c r="R617" s="90">
        <f t="shared" si="236"/>
        <v>163.25755727174408</v>
      </c>
      <c r="S617" s="90">
        <f t="shared" si="236"/>
        <v>163.81341071159369</v>
      </c>
      <c r="T617" s="90">
        <f t="shared" si="236"/>
        <v>164.79183264377497</v>
      </c>
      <c r="U617" s="90">
        <f t="shared" si="236"/>
        <v>158.63379789081534</v>
      </c>
      <c r="V617" s="90">
        <f t="shared" si="236"/>
        <v>152.16917878216975</v>
      </c>
      <c r="W617" s="90">
        <f t="shared" si="236"/>
        <v>145.32496382564821</v>
      </c>
      <c r="X617" s="90">
        <f t="shared" si="236"/>
        <v>139.42424077485157</v>
      </c>
      <c r="Y617" s="90">
        <f t="shared" si="236"/>
        <v>137.33531184498443</v>
      </c>
      <c r="Z617" s="90">
        <f t="shared" si="236"/>
        <v>136.57604627778926</v>
      </c>
      <c r="AA617" s="90">
        <f t="shared" si="236"/>
        <v>132.09249732851734</v>
      </c>
      <c r="AB617" s="90">
        <f t="shared" si="236"/>
        <v>127.28631577686471</v>
      </c>
      <c r="AC617" s="90">
        <f t="shared" si="236"/>
        <v>124.37353660873438</v>
      </c>
      <c r="AD617" s="90">
        <f t="shared" si="236"/>
        <v>121.61518921073352</v>
      </c>
      <c r="AE617" s="90">
        <f t="shared" si="236"/>
        <v>118.86550028517928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5.3038054716947347E-4</v>
      </c>
      <c r="D619" s="90">
        <f t="shared" ref="D619:AE619" si="238">+D545</f>
        <v>4.7779705149945923E-4</v>
      </c>
      <c r="E619" s="90">
        <f t="shared" si="238"/>
        <v>4.2802997783361976E-4</v>
      </c>
      <c r="F619" s="90">
        <f t="shared" si="238"/>
        <v>3.8172824199745047E-4</v>
      </c>
      <c r="G619" s="90">
        <f t="shared" si="238"/>
        <v>3.3816658512716231E-4</v>
      </c>
      <c r="H619" s="90">
        <f t="shared" si="238"/>
        <v>2.9901501139278957E-4</v>
      </c>
      <c r="I619" s="90">
        <f t="shared" si="238"/>
        <v>2.6311883209723759E-4</v>
      </c>
      <c r="J619" s="90">
        <f t="shared" si="238"/>
        <v>2.2956193078097688E-4</v>
      </c>
      <c r="K619" s="90">
        <f t="shared" si="238"/>
        <v>2.0321117624187395E-4</v>
      </c>
      <c r="L619" s="90">
        <f t="shared" si="238"/>
        <v>1.7838855488241793E-4</v>
      </c>
      <c r="M619" s="90">
        <f t="shared" si="238"/>
        <v>1.550940667026087E-4</v>
      </c>
      <c r="N619" s="90">
        <f t="shared" si="238"/>
        <v>1.3887196595325431E-4</v>
      </c>
      <c r="O619" s="90">
        <f t="shared" si="238"/>
        <v>1.2376797264719997E-4</v>
      </c>
      <c r="P619" s="90">
        <f t="shared" si="238"/>
        <v>1.0978208678444584E-4</v>
      </c>
      <c r="Q619" s="90">
        <f t="shared" si="238"/>
        <v>9.6914308364991813E-5</v>
      </c>
      <c r="R619" s="90">
        <f t="shared" si="238"/>
        <v>8.5164637388837944E-5</v>
      </c>
      <c r="S619" s="90">
        <f t="shared" si="238"/>
        <v>7.4533073855984221E-5</v>
      </c>
      <c r="T619" s="90">
        <f t="shared" si="238"/>
        <v>6.5019617766430603E-5</v>
      </c>
      <c r="U619" s="90">
        <f t="shared" si="238"/>
        <v>5.7005984318755038E-5</v>
      </c>
      <c r="V619" s="90">
        <f t="shared" si="238"/>
        <v>5.2876302841927018E-5</v>
      </c>
      <c r="W619" s="90">
        <f t="shared" si="238"/>
        <v>5.2961393569051477E-5</v>
      </c>
      <c r="X619" s="90">
        <f t="shared" si="238"/>
        <v>5.6775364614305847E-5</v>
      </c>
      <c r="Y619" s="90">
        <f t="shared" si="238"/>
        <v>6.0589335659560211E-5</v>
      </c>
      <c r="Z619" s="90">
        <f t="shared" si="238"/>
        <v>6.4403306704814581E-5</v>
      </c>
      <c r="AA619" s="90">
        <f t="shared" si="238"/>
        <v>6.8217277750068944E-5</v>
      </c>
      <c r="AB619" s="90">
        <f t="shared" si="238"/>
        <v>7.2031248795323307E-5</v>
      </c>
      <c r="AC619" s="90">
        <f t="shared" si="238"/>
        <v>7.5845219840577657E-5</v>
      </c>
      <c r="AD619" s="90">
        <f t="shared" si="238"/>
        <v>7.9659190885832007E-5</v>
      </c>
      <c r="AE619" s="90">
        <f t="shared" si="238"/>
        <v>8.3473161931086384E-5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0.68054303516221826</v>
      </c>
      <c r="D621" s="90">
        <f t="shared" ref="D621:AE623" si="240">+D552</f>
        <v>0.76922808415416599</v>
      </c>
      <c r="E621" s="90">
        <f t="shared" si="240"/>
        <v>0.83525873719824706</v>
      </c>
      <c r="F621" s="90">
        <f t="shared" si="240"/>
        <v>0.83844819464834042</v>
      </c>
      <c r="G621" s="90">
        <f t="shared" si="240"/>
        <v>0.79478056503461958</v>
      </c>
      <c r="H621" s="90">
        <f t="shared" si="240"/>
        <v>0.88768507153533205</v>
      </c>
      <c r="I621" s="90">
        <f t="shared" si="240"/>
        <v>1.1739310670357022</v>
      </c>
      <c r="J621" s="90">
        <f t="shared" si="240"/>
        <v>0.82340257696091779</v>
      </c>
      <c r="K621" s="90">
        <f t="shared" si="240"/>
        <v>0.9338545754222709</v>
      </c>
      <c r="L621" s="90">
        <f t="shared" si="240"/>
        <v>1.0733781183231799</v>
      </c>
      <c r="M621" s="90">
        <f t="shared" si="240"/>
        <v>1.1939810477891815</v>
      </c>
      <c r="N621" s="90">
        <f t="shared" si="240"/>
        <v>1.0777726518367678</v>
      </c>
      <c r="O621" s="90">
        <f t="shared" si="240"/>
        <v>1.2164469493160328</v>
      </c>
      <c r="P621" s="90">
        <f t="shared" si="240"/>
        <v>1.352909362229838</v>
      </c>
      <c r="Q621" s="90">
        <f t="shared" si="240"/>
        <v>1.3850079469441707</v>
      </c>
      <c r="R621" s="90">
        <f t="shared" si="240"/>
        <v>1.1637957788115882</v>
      </c>
      <c r="S621" s="90">
        <f t="shared" si="240"/>
        <v>1.2301926158746954</v>
      </c>
      <c r="T621" s="90">
        <f t="shared" si="240"/>
        <v>1.2167593043133151</v>
      </c>
      <c r="U621" s="90">
        <f t="shared" si="240"/>
        <v>1.3512752532877983</v>
      </c>
      <c r="V621" s="90">
        <f t="shared" si="240"/>
        <v>1.1878401602561666</v>
      </c>
      <c r="W621" s="90">
        <f t="shared" si="240"/>
        <v>1.4870904418213593</v>
      </c>
      <c r="X621" s="90">
        <f t="shared" si="240"/>
        <v>1.4737801389580054</v>
      </c>
      <c r="Y621" s="90">
        <f t="shared" si="240"/>
        <v>1.4675364357072604</v>
      </c>
      <c r="Z621" s="90">
        <f t="shared" si="240"/>
        <v>1.5783619110120941</v>
      </c>
      <c r="AA621" s="90">
        <f t="shared" si="240"/>
        <v>1.5038660705821612</v>
      </c>
      <c r="AB621" s="90">
        <f t="shared" si="240"/>
        <v>1.707037567449214</v>
      </c>
      <c r="AC621" s="90">
        <f t="shared" si="240"/>
        <v>1.4071756092108063</v>
      </c>
      <c r="AD621" s="90">
        <f t="shared" si="240"/>
        <v>1.4237403929647676</v>
      </c>
      <c r="AE621" s="90">
        <f t="shared" si="240"/>
        <v>1.4416885202811225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-7326.1424603471642</v>
      </c>
      <c r="D624" s="28">
        <f t="shared" si="242"/>
        <v>-7434.4341203204176</v>
      </c>
      <c r="E624" s="28">
        <f t="shared" si="242"/>
        <v>-7697.8972572715684</v>
      </c>
      <c r="F624" s="28">
        <f t="shared" si="242"/>
        <v>-7608.7945631361545</v>
      </c>
      <c r="G624" s="28">
        <f t="shared" si="242"/>
        <v>-8101.811218550868</v>
      </c>
      <c r="H624" s="28">
        <f t="shared" si="242"/>
        <v>-8507.8205083412795</v>
      </c>
      <c r="I624" s="28">
        <f t="shared" si="242"/>
        <v>-8823.637199618237</v>
      </c>
      <c r="J624" s="28">
        <f t="shared" si="242"/>
        <v>-9299.5286667601376</v>
      </c>
      <c r="K624" s="28">
        <f t="shared" si="242"/>
        <v>-9629.7684829286409</v>
      </c>
      <c r="L624" s="28">
        <f t="shared" si="242"/>
        <v>-9714.3424938562512</v>
      </c>
      <c r="M624" s="28">
        <f t="shared" si="242"/>
        <v>-9823.3413283942737</v>
      </c>
      <c r="N624" s="28">
        <f t="shared" si="242"/>
        <v>-10008.454910079416</v>
      </c>
      <c r="O624" s="28">
        <f t="shared" si="242"/>
        <v>-10221.578456446498</v>
      </c>
      <c r="P624" s="28">
        <f t="shared" si="242"/>
        <v>-10297.723086076609</v>
      </c>
      <c r="Q624" s="28">
        <f t="shared" si="242"/>
        <v>-10339.405464243458</v>
      </c>
      <c r="R624" s="28">
        <f t="shared" si="242"/>
        <v>-9468.4231686603125</v>
      </c>
      <c r="S624" s="28">
        <f t="shared" si="242"/>
        <v>-10486.104007599821</v>
      </c>
      <c r="T624" s="28">
        <f t="shared" si="242"/>
        <v>-10528.351617961514</v>
      </c>
      <c r="U624" s="28">
        <f t="shared" si="242"/>
        <v>-10575.527260223074</v>
      </c>
      <c r="V624" s="28">
        <f t="shared" si="242"/>
        <v>-10625.122745242168</v>
      </c>
      <c r="W624" s="28">
        <f t="shared" si="242"/>
        <v>-10618.702993100418</v>
      </c>
      <c r="X624" s="28">
        <f t="shared" si="242"/>
        <v>-10645.591682022712</v>
      </c>
      <c r="Y624" s="28">
        <f t="shared" si="242"/>
        <v>-9941.8012589596383</v>
      </c>
      <c r="Z624" s="28">
        <f t="shared" si="242"/>
        <v>-10626.061083264443</v>
      </c>
      <c r="AA624" s="28">
        <f t="shared" si="242"/>
        <v>-10631.385742565453</v>
      </c>
      <c r="AB624" s="28">
        <f t="shared" si="242"/>
        <v>-10668.273621213344</v>
      </c>
      <c r="AC624" s="28">
        <f t="shared" si="242"/>
        <v>-10672.182361079456</v>
      </c>
      <c r="AD624" s="28">
        <f t="shared" si="242"/>
        <v>-10747.427121810295</v>
      </c>
      <c r="AE624" s="28">
        <f t="shared" si="242"/>
        <v>-10751.985388110248</v>
      </c>
    </row>
    <row r="625" spans="1:31" x14ac:dyDescent="0.2">
      <c r="A625" s="9" t="s">
        <v>549</v>
      </c>
      <c r="B625" s="4" t="s">
        <v>550</v>
      </c>
      <c r="C625" s="90">
        <f>+C556</f>
        <v>-7251.2394615665335</v>
      </c>
      <c r="D625" s="90">
        <f t="shared" ref="D625:AE625" si="243">+D556</f>
        <v>-7369.0650067929682</v>
      </c>
      <c r="E625" s="90">
        <f t="shared" si="243"/>
        <v>-7645.0943126870343</v>
      </c>
      <c r="F625" s="90">
        <f t="shared" si="243"/>
        <v>-7547.5455703268062</v>
      </c>
      <c r="G625" s="90">
        <f t="shared" si="243"/>
        <v>-8038.9940000540637</v>
      </c>
      <c r="H625" s="90">
        <f t="shared" si="243"/>
        <v>-8446.1491753270984</v>
      </c>
      <c r="I625" s="90">
        <f t="shared" si="243"/>
        <v>-8765.3513743634849</v>
      </c>
      <c r="J625" s="90">
        <f t="shared" si="243"/>
        <v>-9268.8946748246908</v>
      </c>
      <c r="K625" s="90">
        <f t="shared" si="243"/>
        <v>-9613.3723677309317</v>
      </c>
      <c r="L625" s="90">
        <f t="shared" si="243"/>
        <v>-9689.7841324097226</v>
      </c>
      <c r="M625" s="90">
        <f t="shared" si="243"/>
        <v>-9788.8580093855144</v>
      </c>
      <c r="N625" s="90">
        <f t="shared" si="243"/>
        <v>-9979.8376242925697</v>
      </c>
      <c r="O625" s="90">
        <f t="shared" si="243"/>
        <v>-10198.426669814819</v>
      </c>
      <c r="P625" s="90">
        <f t="shared" si="243"/>
        <v>-10270.621650835821</v>
      </c>
      <c r="Q625" s="90">
        <f t="shared" si="243"/>
        <v>-10311.492890152176</v>
      </c>
      <c r="R625" s="90">
        <f t="shared" si="243"/>
        <v>-9436.0079925406299</v>
      </c>
      <c r="S625" s="90">
        <f t="shared" si="243"/>
        <v>-10463.78900890747</v>
      </c>
      <c r="T625" s="90">
        <f t="shared" si="243"/>
        <v>-10511.416461058627</v>
      </c>
      <c r="U625" s="90">
        <f t="shared" si="243"/>
        <v>-10557.307694347042</v>
      </c>
      <c r="V625" s="90">
        <f t="shared" si="243"/>
        <v>-10613.617094166402</v>
      </c>
      <c r="W625" s="90">
        <f t="shared" si="243"/>
        <v>-10599.143885073625</v>
      </c>
      <c r="X625" s="90">
        <f t="shared" si="243"/>
        <v>-10631.642019807963</v>
      </c>
      <c r="Y625" s="90">
        <f t="shared" si="243"/>
        <v>-9933.5045994495358</v>
      </c>
      <c r="Z625" s="90">
        <f t="shared" si="243"/>
        <v>-10612.386124325914</v>
      </c>
      <c r="AA625" s="90">
        <f t="shared" si="243"/>
        <v>-10617.367931884401</v>
      </c>
      <c r="AB625" s="90">
        <f t="shared" si="243"/>
        <v>-10656.204113371377</v>
      </c>
      <c r="AC625" s="90">
        <f t="shared" si="243"/>
        <v>-10660.333630255949</v>
      </c>
      <c r="AD625" s="90">
        <f t="shared" si="243"/>
        <v>-10736.15230367119</v>
      </c>
      <c r="AE625" s="90">
        <f t="shared" si="243"/>
        <v>-10739.542381692723</v>
      </c>
    </row>
    <row r="626" spans="1:31" x14ac:dyDescent="0.2">
      <c r="A626" s="9" t="s">
        <v>668</v>
      </c>
      <c r="B626" s="4" t="s">
        <v>639</v>
      </c>
      <c r="C626" s="90">
        <f>+C559</f>
        <v>0</v>
      </c>
      <c r="D626" s="90">
        <f t="shared" ref="D626:AE626" si="244">+D559</f>
        <v>0</v>
      </c>
      <c r="E626" s="90">
        <f t="shared" si="244"/>
        <v>0</v>
      </c>
      <c r="F626" s="90">
        <f t="shared" si="244"/>
        <v>0</v>
      </c>
      <c r="G626" s="90">
        <f t="shared" si="244"/>
        <v>0</v>
      </c>
      <c r="H626" s="90">
        <f t="shared" si="244"/>
        <v>0</v>
      </c>
      <c r="I626" s="90">
        <f t="shared" si="244"/>
        <v>0</v>
      </c>
      <c r="J626" s="90">
        <f t="shared" si="244"/>
        <v>0</v>
      </c>
      <c r="K626" s="90">
        <f t="shared" si="244"/>
        <v>0</v>
      </c>
      <c r="L626" s="90">
        <f t="shared" si="244"/>
        <v>0</v>
      </c>
      <c r="M626" s="90">
        <f t="shared" si="244"/>
        <v>0</v>
      </c>
      <c r="N626" s="90">
        <f t="shared" si="244"/>
        <v>0</v>
      </c>
      <c r="O626" s="90">
        <f t="shared" si="244"/>
        <v>0</v>
      </c>
      <c r="P626" s="90">
        <f t="shared" si="244"/>
        <v>0</v>
      </c>
      <c r="Q626" s="90">
        <f t="shared" si="244"/>
        <v>0</v>
      </c>
      <c r="R626" s="90">
        <f t="shared" si="244"/>
        <v>0</v>
      </c>
      <c r="S626" s="90">
        <f t="shared" si="244"/>
        <v>0</v>
      </c>
      <c r="T626" s="90">
        <f t="shared" si="244"/>
        <v>0</v>
      </c>
      <c r="U626" s="90">
        <f t="shared" si="244"/>
        <v>0</v>
      </c>
      <c r="V626" s="90">
        <f t="shared" si="244"/>
        <v>0</v>
      </c>
      <c r="W626" s="90">
        <f t="shared" si="244"/>
        <v>0</v>
      </c>
      <c r="X626" s="90">
        <f t="shared" si="244"/>
        <v>0</v>
      </c>
      <c r="Y626" s="90">
        <f t="shared" si="244"/>
        <v>0</v>
      </c>
      <c r="Z626" s="90">
        <f t="shared" si="244"/>
        <v>0</v>
      </c>
      <c r="AA626" s="90">
        <f t="shared" si="244"/>
        <v>0</v>
      </c>
      <c r="AB626" s="90">
        <f t="shared" si="244"/>
        <v>0</v>
      </c>
      <c r="AC626" s="90">
        <f t="shared" si="244"/>
        <v>0</v>
      </c>
      <c r="AD626" s="90">
        <f t="shared" si="244"/>
        <v>0</v>
      </c>
      <c r="AE626" s="90">
        <f t="shared" si="244"/>
        <v>0</v>
      </c>
    </row>
    <row r="627" spans="1:31" x14ac:dyDescent="0.2">
      <c r="A627" s="9" t="s">
        <v>678</v>
      </c>
      <c r="B627" s="4" t="s">
        <v>645</v>
      </c>
      <c r="C627" s="90">
        <f>+C562</f>
        <v>0.10073745596159998</v>
      </c>
      <c r="D627" s="90">
        <f t="shared" ref="D627:AE627" si="245">+D562</f>
        <v>2.5004517772799998E-2</v>
      </c>
      <c r="E627" s="90">
        <f t="shared" si="245"/>
        <v>1.6621185407999996E-3</v>
      </c>
      <c r="F627" s="90">
        <f t="shared" si="245"/>
        <v>0.26642439713279997</v>
      </c>
      <c r="G627" s="90">
        <f t="shared" si="245"/>
        <v>0.16128815139839997</v>
      </c>
      <c r="H627" s="90">
        <f t="shared" si="245"/>
        <v>6.2919230207999985E-3</v>
      </c>
      <c r="I627" s="90">
        <f t="shared" si="245"/>
        <v>0.20809064747520001</v>
      </c>
      <c r="J627" s="90">
        <f t="shared" si="245"/>
        <v>2.7996700031999995E-3</v>
      </c>
      <c r="K627" s="90">
        <f t="shared" si="245"/>
        <v>4.0435066752000006E-3</v>
      </c>
      <c r="L627" s="90">
        <f t="shared" si="245"/>
        <v>4.5257210572800001E-2</v>
      </c>
      <c r="M627" s="90">
        <f t="shared" si="245"/>
        <v>3.6412194623999999E-2</v>
      </c>
      <c r="N627" s="90">
        <f t="shared" si="245"/>
        <v>4.8888890880000001E-3</v>
      </c>
      <c r="O627" s="90">
        <f t="shared" si="245"/>
        <v>2.4223978559999998E-2</v>
      </c>
      <c r="P627" s="90">
        <f t="shared" si="245"/>
        <v>7.9263174911999995E-3</v>
      </c>
      <c r="Q627" s="90">
        <f t="shared" si="245"/>
        <v>2.7271608959999996E-3</v>
      </c>
      <c r="R627" s="90">
        <f t="shared" si="245"/>
        <v>3.0650121240959995</v>
      </c>
      <c r="S627" s="90">
        <f t="shared" si="245"/>
        <v>5.0245698815999981E-2</v>
      </c>
      <c r="T627" s="90">
        <f t="shared" si="245"/>
        <v>6.4214365055999985E-3</v>
      </c>
      <c r="U627" s="90">
        <f t="shared" si="245"/>
        <v>6.930729407999997E-2</v>
      </c>
      <c r="V627" s="90">
        <f t="shared" si="245"/>
        <v>1.8862166399999998E-2</v>
      </c>
      <c r="W627" s="90">
        <f t="shared" si="245"/>
        <v>1.1188766207999999E-3</v>
      </c>
      <c r="X627" s="90">
        <f t="shared" si="245"/>
        <v>9.7055572607999997E-3</v>
      </c>
      <c r="Y627" s="90">
        <f t="shared" si="245"/>
        <v>3.6540986476031994</v>
      </c>
      <c r="Z627" s="90">
        <f t="shared" si="245"/>
        <v>6.551085440639999E-2</v>
      </c>
      <c r="AA627" s="90">
        <f t="shared" si="245"/>
        <v>1.8571092479999999E-4</v>
      </c>
      <c r="AB627" s="90">
        <f t="shared" si="245"/>
        <v>4.5508975103999993E-4</v>
      </c>
      <c r="AC627" s="90">
        <f t="shared" si="245"/>
        <v>1.0665121343999998E-2</v>
      </c>
      <c r="AD627" s="90">
        <f t="shared" si="245"/>
        <v>6.561595226495999E-3</v>
      </c>
      <c r="AE627" s="90">
        <f t="shared" si="245"/>
        <v>2.3522807423999995E-2</v>
      </c>
    </row>
    <row r="628" spans="1:31" x14ac:dyDescent="0.2">
      <c r="A628" s="9" t="s">
        <v>688</v>
      </c>
      <c r="B628" s="4" t="s">
        <v>651</v>
      </c>
      <c r="C628" s="90">
        <f>+C565</f>
        <v>0</v>
      </c>
      <c r="D628" s="90">
        <f t="shared" ref="D628:AE628" si="246">+D565</f>
        <v>0</v>
      </c>
      <c r="E628" s="90">
        <f t="shared" si="246"/>
        <v>0</v>
      </c>
      <c r="F628" s="90">
        <f t="shared" si="246"/>
        <v>0</v>
      </c>
      <c r="G628" s="90">
        <f t="shared" si="246"/>
        <v>0</v>
      </c>
      <c r="H628" s="90">
        <f t="shared" si="246"/>
        <v>0</v>
      </c>
      <c r="I628" s="90">
        <f t="shared" si="246"/>
        <v>0</v>
      </c>
      <c r="J628" s="90">
        <f t="shared" si="246"/>
        <v>0</v>
      </c>
      <c r="K628" s="90">
        <f t="shared" si="246"/>
        <v>0</v>
      </c>
      <c r="L628" s="90">
        <f t="shared" si="246"/>
        <v>0</v>
      </c>
      <c r="M628" s="90">
        <f t="shared" si="246"/>
        <v>0</v>
      </c>
      <c r="N628" s="90">
        <f t="shared" si="246"/>
        <v>0</v>
      </c>
      <c r="O628" s="90">
        <f t="shared" si="246"/>
        <v>0</v>
      </c>
      <c r="P628" s="90">
        <f t="shared" si="246"/>
        <v>0</v>
      </c>
      <c r="Q628" s="90">
        <f t="shared" si="246"/>
        <v>0</v>
      </c>
      <c r="R628" s="90">
        <f t="shared" si="246"/>
        <v>0</v>
      </c>
      <c r="S628" s="90">
        <f t="shared" si="246"/>
        <v>0</v>
      </c>
      <c r="T628" s="90">
        <f t="shared" si="246"/>
        <v>0</v>
      </c>
      <c r="U628" s="90">
        <f t="shared" si="246"/>
        <v>0</v>
      </c>
      <c r="V628" s="90">
        <f t="shared" si="246"/>
        <v>0</v>
      </c>
      <c r="W628" s="90">
        <f t="shared" si="246"/>
        <v>0</v>
      </c>
      <c r="X628" s="90">
        <f t="shared" si="246"/>
        <v>0</v>
      </c>
      <c r="Y628" s="90">
        <f t="shared" si="246"/>
        <v>0</v>
      </c>
      <c r="Z628" s="90">
        <f t="shared" si="246"/>
        <v>0</v>
      </c>
      <c r="AA628" s="90">
        <f t="shared" si="246"/>
        <v>0</v>
      </c>
      <c r="AB628" s="90">
        <f t="shared" si="246"/>
        <v>0</v>
      </c>
      <c r="AC628" s="90">
        <f t="shared" si="246"/>
        <v>0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0</v>
      </c>
      <c r="D629" s="90">
        <f t="shared" ref="D629:AE629" si="247">+D568</f>
        <v>0</v>
      </c>
      <c r="E629" s="90">
        <f t="shared" si="247"/>
        <v>0</v>
      </c>
      <c r="F629" s="90">
        <f t="shared" si="247"/>
        <v>0</v>
      </c>
      <c r="G629" s="90">
        <f t="shared" si="247"/>
        <v>0</v>
      </c>
      <c r="H629" s="90">
        <f t="shared" si="247"/>
        <v>0</v>
      </c>
      <c r="I629" s="90">
        <f t="shared" si="247"/>
        <v>0</v>
      </c>
      <c r="J629" s="90">
        <f t="shared" si="247"/>
        <v>0</v>
      </c>
      <c r="K629" s="90">
        <f t="shared" si="247"/>
        <v>0</v>
      </c>
      <c r="L629" s="90">
        <f t="shared" si="247"/>
        <v>0</v>
      </c>
      <c r="M629" s="90">
        <f t="shared" si="247"/>
        <v>0</v>
      </c>
      <c r="N629" s="90">
        <f t="shared" si="247"/>
        <v>0</v>
      </c>
      <c r="O629" s="90">
        <f t="shared" si="247"/>
        <v>0</v>
      </c>
      <c r="P629" s="90">
        <f t="shared" si="247"/>
        <v>0</v>
      </c>
      <c r="Q629" s="90">
        <f t="shared" si="247"/>
        <v>0</v>
      </c>
      <c r="R629" s="90">
        <f t="shared" si="247"/>
        <v>0</v>
      </c>
      <c r="S629" s="90">
        <f t="shared" si="247"/>
        <v>0</v>
      </c>
      <c r="T629" s="90">
        <f t="shared" si="247"/>
        <v>0</v>
      </c>
      <c r="U629" s="90">
        <f t="shared" si="247"/>
        <v>0</v>
      </c>
      <c r="V629" s="90">
        <f t="shared" si="247"/>
        <v>0</v>
      </c>
      <c r="W629" s="90">
        <f t="shared" si="247"/>
        <v>0</v>
      </c>
      <c r="X629" s="90">
        <f t="shared" si="247"/>
        <v>0</v>
      </c>
      <c r="Y629" s="90">
        <f t="shared" si="247"/>
        <v>0</v>
      </c>
      <c r="Z629" s="90">
        <f t="shared" si="247"/>
        <v>0</v>
      </c>
      <c r="AA629" s="90">
        <f t="shared" si="247"/>
        <v>0</v>
      </c>
      <c r="AB629" s="90">
        <f t="shared" si="247"/>
        <v>0</v>
      </c>
      <c r="AC629" s="90">
        <f t="shared" si="247"/>
        <v>0</v>
      </c>
      <c r="AD629" s="90">
        <f t="shared" si="247"/>
        <v>0</v>
      </c>
      <c r="AE629" s="90">
        <f t="shared" si="247"/>
        <v>0</v>
      </c>
    </row>
    <row r="630" spans="1:31" x14ac:dyDescent="0.2">
      <c r="A630" s="9" t="s">
        <v>708</v>
      </c>
      <c r="B630" s="4" t="s">
        <v>663</v>
      </c>
      <c r="C630" s="90">
        <f>+C571</f>
        <v>0</v>
      </c>
      <c r="D630" s="90">
        <f t="shared" ref="D630:AE630" si="248">+D571</f>
        <v>0</v>
      </c>
      <c r="E630" s="90">
        <f t="shared" si="248"/>
        <v>0</v>
      </c>
      <c r="F630" s="90">
        <f t="shared" si="248"/>
        <v>0</v>
      </c>
      <c r="G630" s="90">
        <f t="shared" si="248"/>
        <v>0</v>
      </c>
      <c r="H630" s="90">
        <f t="shared" si="248"/>
        <v>0</v>
      </c>
      <c r="I630" s="90">
        <f t="shared" si="248"/>
        <v>0</v>
      </c>
      <c r="J630" s="90">
        <f t="shared" si="248"/>
        <v>0</v>
      </c>
      <c r="K630" s="90">
        <f t="shared" si="248"/>
        <v>0</v>
      </c>
      <c r="L630" s="90">
        <f t="shared" si="248"/>
        <v>0</v>
      </c>
      <c r="M630" s="90">
        <f t="shared" si="248"/>
        <v>0</v>
      </c>
      <c r="N630" s="90">
        <f t="shared" si="248"/>
        <v>0</v>
      </c>
      <c r="O630" s="90">
        <f t="shared" si="248"/>
        <v>0</v>
      </c>
      <c r="P630" s="90">
        <f t="shared" si="248"/>
        <v>0</v>
      </c>
      <c r="Q630" s="90">
        <f t="shared" si="248"/>
        <v>0</v>
      </c>
      <c r="R630" s="90">
        <f t="shared" si="248"/>
        <v>0</v>
      </c>
      <c r="S630" s="90">
        <f t="shared" si="248"/>
        <v>0</v>
      </c>
      <c r="T630" s="90">
        <f t="shared" si="248"/>
        <v>0</v>
      </c>
      <c r="U630" s="90">
        <f t="shared" si="248"/>
        <v>0</v>
      </c>
      <c r="V630" s="90">
        <f t="shared" si="248"/>
        <v>0</v>
      </c>
      <c r="W630" s="90">
        <f t="shared" si="248"/>
        <v>0</v>
      </c>
      <c r="X630" s="90">
        <f t="shared" si="248"/>
        <v>0</v>
      </c>
      <c r="Y630" s="90">
        <f t="shared" si="248"/>
        <v>0</v>
      </c>
      <c r="Z630" s="90">
        <f t="shared" si="248"/>
        <v>0</v>
      </c>
      <c r="AA630" s="90">
        <f t="shared" si="248"/>
        <v>0</v>
      </c>
      <c r="AB630" s="90">
        <f t="shared" si="248"/>
        <v>0</v>
      </c>
      <c r="AC630" s="90">
        <f t="shared" si="248"/>
        <v>0</v>
      </c>
      <c r="AD630" s="90">
        <f t="shared" si="248"/>
        <v>0</v>
      </c>
      <c r="AE630" s="90">
        <f t="shared" si="248"/>
        <v>0</v>
      </c>
    </row>
    <row r="631" spans="1:31" x14ac:dyDescent="0.2">
      <c r="A631" s="9" t="s">
        <v>718</v>
      </c>
      <c r="B631" s="4" t="s">
        <v>719</v>
      </c>
      <c r="C631" s="90">
        <f>+C574</f>
        <v>-75.003736236592161</v>
      </c>
      <c r="D631" s="90">
        <f t="shared" ref="D631:AE631" si="249">+D574</f>
        <v>-65.394118045221774</v>
      </c>
      <c r="E631" s="90">
        <f t="shared" si="249"/>
        <v>-52.804606703074903</v>
      </c>
      <c r="F631" s="90">
        <f t="shared" si="249"/>
        <v>-61.515417206480947</v>
      </c>
      <c r="G631" s="90">
        <f t="shared" si="249"/>
        <v>-62.978506648202973</v>
      </c>
      <c r="H631" s="90">
        <f t="shared" si="249"/>
        <v>-61.677624937201053</v>
      </c>
      <c r="I631" s="90">
        <f t="shared" si="249"/>
        <v>-58.493915902227322</v>
      </c>
      <c r="J631" s="90">
        <f t="shared" si="249"/>
        <v>-30.636791605449183</v>
      </c>
      <c r="K631" s="90">
        <f t="shared" si="249"/>
        <v>-16.400158704383589</v>
      </c>
      <c r="L631" s="90">
        <f t="shared" si="249"/>
        <v>-24.603618657100931</v>
      </c>
      <c r="M631" s="90">
        <f t="shared" si="249"/>
        <v>-34.519731203382506</v>
      </c>
      <c r="N631" s="90">
        <f t="shared" si="249"/>
        <v>-28.622174675935483</v>
      </c>
      <c r="O631" s="90">
        <f t="shared" si="249"/>
        <v>-23.176010610239409</v>
      </c>
      <c r="P631" s="90">
        <f t="shared" si="249"/>
        <v>-27.109361558279204</v>
      </c>
      <c r="Q631" s="90">
        <f t="shared" si="249"/>
        <v>-27.915301252177752</v>
      </c>
      <c r="R631" s="90">
        <f t="shared" si="249"/>
        <v>-35.480188243778507</v>
      </c>
      <c r="S631" s="90">
        <f t="shared" si="249"/>
        <v>-22.365244391166559</v>
      </c>
      <c r="T631" s="90">
        <f t="shared" si="249"/>
        <v>-16.941578339391903</v>
      </c>
      <c r="U631" s="90">
        <f t="shared" si="249"/>
        <v>-18.288873170111497</v>
      </c>
      <c r="V631" s="90">
        <f t="shared" si="249"/>
        <v>-11.524513242166419</v>
      </c>
      <c r="W631" s="90">
        <f t="shared" si="249"/>
        <v>-19.560226903414019</v>
      </c>
      <c r="X631" s="90">
        <f t="shared" si="249"/>
        <v>-13.959367772008916</v>
      </c>
      <c r="Y631" s="90">
        <f t="shared" si="249"/>
        <v>-11.950758157704747</v>
      </c>
      <c r="Z631" s="90">
        <f t="shared" si="249"/>
        <v>-13.740469792936084</v>
      </c>
      <c r="AA631" s="90">
        <f t="shared" si="249"/>
        <v>-14.017996391978652</v>
      </c>
      <c r="AB631" s="90">
        <f t="shared" si="249"/>
        <v>-12.069962931715969</v>
      </c>
      <c r="AC631" s="90">
        <f t="shared" si="249"/>
        <v>-11.859395944852551</v>
      </c>
      <c r="AD631" s="90">
        <f t="shared" si="249"/>
        <v>-11.281379734332333</v>
      </c>
      <c r="AE631" s="90">
        <f t="shared" si="249"/>
        <v>-12.466529224947957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24.013508613268577</v>
      </c>
      <c r="D633" s="28">
        <f t="shared" si="251"/>
        <v>25.192793315629089</v>
      </c>
      <c r="E633" s="28">
        <f t="shared" si="251"/>
        <v>26.478568577567142</v>
      </c>
      <c r="F633" s="28">
        <f t="shared" si="251"/>
        <v>26.591542751260249</v>
      </c>
      <c r="G633" s="28">
        <f t="shared" si="251"/>
        <v>26.391622925284615</v>
      </c>
      <c r="H633" s="28">
        <f t="shared" si="251"/>
        <v>28.091791612110541</v>
      </c>
      <c r="I633" s="28">
        <f t="shared" si="251"/>
        <v>29.098020157032146</v>
      </c>
      <c r="J633" s="28">
        <f t="shared" si="251"/>
        <v>30.095665285369648</v>
      </c>
      <c r="K633" s="28">
        <f t="shared" si="251"/>
        <v>30.939130898914186</v>
      </c>
      <c r="L633" s="28">
        <f t="shared" si="251"/>
        <v>31.046730832911194</v>
      </c>
      <c r="M633" s="28">
        <f t="shared" si="251"/>
        <v>31.054205090251713</v>
      </c>
      <c r="N633" s="28">
        <f t="shared" si="251"/>
        <v>30.326002979772202</v>
      </c>
      <c r="O633" s="28">
        <f t="shared" si="251"/>
        <v>30.37227394761539</v>
      </c>
      <c r="P633" s="28">
        <f t="shared" si="251"/>
        <v>30.551011380653144</v>
      </c>
      <c r="Q633" s="28">
        <f t="shared" si="251"/>
        <v>36.543095079458141</v>
      </c>
      <c r="R633" s="28">
        <f t="shared" si="251"/>
        <v>35.649366932897408</v>
      </c>
      <c r="S633" s="28">
        <f t="shared" si="251"/>
        <v>38.151176912044789</v>
      </c>
      <c r="T633" s="28">
        <f t="shared" si="251"/>
        <v>38.567194424614421</v>
      </c>
      <c r="U633" s="28">
        <f t="shared" si="251"/>
        <v>35.261881016238732</v>
      </c>
      <c r="V633" s="28">
        <f t="shared" si="251"/>
        <v>33.311560459248398</v>
      </c>
      <c r="W633" s="28">
        <f t="shared" si="251"/>
        <v>34.947426040407294</v>
      </c>
      <c r="X633" s="28">
        <f t="shared" si="251"/>
        <v>35.952368888890412</v>
      </c>
      <c r="Y633" s="28">
        <f t="shared" si="251"/>
        <v>35.961919779295151</v>
      </c>
      <c r="Z633" s="28">
        <f t="shared" si="251"/>
        <v>36.864231997206076</v>
      </c>
      <c r="AA633" s="28">
        <f t="shared" si="251"/>
        <v>40.773936881959749</v>
      </c>
      <c r="AB633" s="28">
        <f t="shared" si="251"/>
        <v>43.382128996703997</v>
      </c>
      <c r="AC633" s="28">
        <f t="shared" si="251"/>
        <v>43.613296439529449</v>
      </c>
      <c r="AD633" s="28">
        <f t="shared" si="251"/>
        <v>43.915182415625395</v>
      </c>
      <c r="AE633" s="28">
        <f t="shared" si="251"/>
        <v>48.145238025130944</v>
      </c>
    </row>
    <row r="634" spans="1:31" x14ac:dyDescent="0.2">
      <c r="A634" s="9" t="s">
        <v>723</v>
      </c>
      <c r="B634" s="4" t="s">
        <v>724</v>
      </c>
      <c r="C634" s="90">
        <f>+C577</f>
        <v>16.827261186892166</v>
      </c>
      <c r="D634" s="90">
        <f t="shared" ref="D634:AE638" si="252">+D577</f>
        <v>17.324875634949745</v>
      </c>
      <c r="E634" s="90">
        <f t="shared" si="252"/>
        <v>17.953177788851626</v>
      </c>
      <c r="F634" s="90">
        <f t="shared" si="252"/>
        <v>18.485976668898587</v>
      </c>
      <c r="G634" s="90">
        <f t="shared" si="252"/>
        <v>19.0476425909374</v>
      </c>
      <c r="H634" s="90">
        <f t="shared" si="252"/>
        <v>19.632955272873296</v>
      </c>
      <c r="I634" s="90">
        <f t="shared" si="252"/>
        <v>20.303212495986024</v>
      </c>
      <c r="J634" s="90">
        <f t="shared" si="252"/>
        <v>21.006805327019045</v>
      </c>
      <c r="K634" s="90">
        <f t="shared" si="252"/>
        <v>21.760489298075548</v>
      </c>
      <c r="L634" s="90">
        <f t="shared" si="252"/>
        <v>22.506410819943461</v>
      </c>
      <c r="M634" s="90">
        <f t="shared" si="252"/>
        <v>23.162354309784224</v>
      </c>
      <c r="N634" s="90">
        <f t="shared" si="252"/>
        <v>23.918711220108129</v>
      </c>
      <c r="O634" s="90">
        <f t="shared" si="252"/>
        <v>24.615131369359027</v>
      </c>
      <c r="P634" s="90">
        <f t="shared" si="252"/>
        <v>25.220204139130473</v>
      </c>
      <c r="Q634" s="90">
        <f t="shared" si="252"/>
        <v>25.873305327046605</v>
      </c>
      <c r="R634" s="90">
        <f t="shared" si="252"/>
        <v>26.498822595894435</v>
      </c>
      <c r="S634" s="90">
        <f t="shared" si="252"/>
        <v>26.149866575910966</v>
      </c>
      <c r="T634" s="90">
        <f t="shared" si="252"/>
        <v>25.959790939206066</v>
      </c>
      <c r="U634" s="90">
        <f t="shared" si="252"/>
        <v>25.942392929938666</v>
      </c>
      <c r="V634" s="90">
        <f t="shared" si="252"/>
        <v>25.786968954043189</v>
      </c>
      <c r="W634" s="90">
        <f t="shared" si="252"/>
        <v>26.23048599679791</v>
      </c>
      <c r="X634" s="90">
        <f t="shared" si="252"/>
        <v>26.991822462514317</v>
      </c>
      <c r="Y634" s="90">
        <f t="shared" si="252"/>
        <v>28.124040503480742</v>
      </c>
      <c r="Z634" s="90">
        <f t="shared" si="252"/>
        <v>28.633543437197702</v>
      </c>
      <c r="AA634" s="90">
        <f t="shared" si="252"/>
        <v>30.012085984008614</v>
      </c>
      <c r="AB634" s="90">
        <f t="shared" si="252"/>
        <v>33.031652215324584</v>
      </c>
      <c r="AC634" s="90">
        <f t="shared" si="252"/>
        <v>32.740138554876943</v>
      </c>
      <c r="AD634" s="90">
        <f t="shared" si="252"/>
        <v>33.376149117172176</v>
      </c>
      <c r="AE634" s="90">
        <f t="shared" si="252"/>
        <v>36.539484980770744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0.8005452974020314</v>
      </c>
      <c r="D636" s="90">
        <f t="shared" si="252"/>
        <v>0.8081577668503841</v>
      </c>
      <c r="E636" s="90">
        <f t="shared" si="252"/>
        <v>0.77587211499720332</v>
      </c>
      <c r="F636" s="90">
        <f t="shared" si="252"/>
        <v>0.78306653426391137</v>
      </c>
      <c r="G636" s="90">
        <f t="shared" si="252"/>
        <v>0.78448185479717247</v>
      </c>
      <c r="H636" s="90">
        <f t="shared" si="252"/>
        <v>0.79774926210358843</v>
      </c>
      <c r="I636" s="90">
        <f t="shared" si="252"/>
        <v>0.79828910815196119</v>
      </c>
      <c r="J636" s="90">
        <f t="shared" si="252"/>
        <v>0.80008343896251033</v>
      </c>
      <c r="K636" s="90">
        <f t="shared" si="252"/>
        <v>0.79079468545670051</v>
      </c>
      <c r="L636" s="90">
        <f t="shared" si="252"/>
        <v>0.76519351548140691</v>
      </c>
      <c r="M636" s="90">
        <f t="shared" si="252"/>
        <v>0.75802326534104147</v>
      </c>
      <c r="N636" s="90">
        <f t="shared" si="252"/>
        <v>0.75028507744149708</v>
      </c>
      <c r="O636" s="90">
        <f t="shared" si="252"/>
        <v>0.73628253249847508</v>
      </c>
      <c r="P636" s="90">
        <f t="shared" si="252"/>
        <v>0.73939378092477648</v>
      </c>
      <c r="Q636" s="90">
        <f t="shared" si="252"/>
        <v>0.74981028986692178</v>
      </c>
      <c r="R636" s="90">
        <f t="shared" si="252"/>
        <v>0.56449894187647709</v>
      </c>
      <c r="S636" s="90">
        <f t="shared" si="252"/>
        <v>0.58460286086995716</v>
      </c>
      <c r="T636" s="90">
        <f t="shared" si="252"/>
        <v>0.6143482407937515</v>
      </c>
      <c r="U636" s="90">
        <f t="shared" si="252"/>
        <v>0.59976212850468413</v>
      </c>
      <c r="V636" s="90">
        <f t="shared" si="252"/>
        <v>0.73935185931945246</v>
      </c>
      <c r="W636" s="90">
        <f t="shared" si="252"/>
        <v>0.82190446492857516</v>
      </c>
      <c r="X636" s="90">
        <f t="shared" si="252"/>
        <v>0.93224748349249664</v>
      </c>
      <c r="Y636" s="90">
        <f t="shared" si="252"/>
        <v>0.82866653501731635</v>
      </c>
      <c r="Z636" s="90">
        <f t="shared" si="252"/>
        <v>1.0104724182195948</v>
      </c>
      <c r="AA636" s="90">
        <f t="shared" si="252"/>
        <v>1.3800940887109157</v>
      </c>
      <c r="AB636" s="90">
        <f t="shared" si="252"/>
        <v>0.64615932735029058</v>
      </c>
      <c r="AC636" s="90">
        <f t="shared" si="252"/>
        <v>0.77848919513939652</v>
      </c>
      <c r="AD636" s="90">
        <f t="shared" si="252"/>
        <v>1.4422189223014221</v>
      </c>
      <c r="AE636" s="90">
        <f t="shared" si="252"/>
        <v>0.91724425315345859</v>
      </c>
    </row>
    <row r="637" spans="1:31" x14ac:dyDescent="0.2">
      <c r="A637" s="9" t="s">
        <v>736</v>
      </c>
      <c r="B637" s="4" t="s">
        <v>737</v>
      </c>
      <c r="C637" s="90">
        <f t="shared" si="253"/>
        <v>6.3857021289743798</v>
      </c>
      <c r="D637" s="90">
        <f t="shared" si="252"/>
        <v>7.0597599138289588</v>
      </c>
      <c r="E637" s="90">
        <f t="shared" si="252"/>
        <v>7.7495186737183133</v>
      </c>
      <c r="F637" s="90">
        <f t="shared" si="252"/>
        <v>7.3224995480977491</v>
      </c>
      <c r="G637" s="90">
        <f t="shared" si="252"/>
        <v>6.5594984795500446</v>
      </c>
      <c r="H637" s="90">
        <f t="shared" si="252"/>
        <v>7.6610870771336543</v>
      </c>
      <c r="I637" s="90">
        <f t="shared" si="252"/>
        <v>7.9965185528941571</v>
      </c>
      <c r="J637" s="90">
        <f t="shared" si="252"/>
        <v>8.2887765193880956</v>
      </c>
      <c r="K637" s="90">
        <f t="shared" si="252"/>
        <v>8.3878469153819388</v>
      </c>
      <c r="L637" s="90">
        <f t="shared" si="252"/>
        <v>7.775126497486327</v>
      </c>
      <c r="M637" s="90">
        <f t="shared" si="252"/>
        <v>7.1338275151264501</v>
      </c>
      <c r="N637" s="90">
        <f t="shared" si="252"/>
        <v>5.6570066822225771</v>
      </c>
      <c r="O637" s="90">
        <f t="shared" si="252"/>
        <v>5.020860045757888</v>
      </c>
      <c r="P637" s="90">
        <f t="shared" si="252"/>
        <v>4.5914134605978969</v>
      </c>
      <c r="Q637" s="90">
        <f t="shared" si="252"/>
        <v>9.9199794625446174</v>
      </c>
      <c r="R637" s="90">
        <f t="shared" si="252"/>
        <v>8.586045395126499</v>
      </c>
      <c r="S637" s="90">
        <f t="shared" si="252"/>
        <v>11.416707475263868</v>
      </c>
      <c r="T637" s="90">
        <f t="shared" si="252"/>
        <v>11.993055244614602</v>
      </c>
      <c r="U637" s="90">
        <f t="shared" si="252"/>
        <v>8.7197259577953847</v>
      </c>
      <c r="V637" s="90">
        <f t="shared" si="252"/>
        <v>6.7852396458857589</v>
      </c>
      <c r="W637" s="90">
        <f t="shared" si="252"/>
        <v>7.8950355786808117</v>
      </c>
      <c r="X637" s="90">
        <f t="shared" si="252"/>
        <v>8.0282989428835982</v>
      </c>
      <c r="Y637" s="90">
        <f t="shared" si="252"/>
        <v>7.0092127407970954</v>
      </c>
      <c r="Z637" s="90">
        <f t="shared" si="252"/>
        <v>7.2202161417887787</v>
      </c>
      <c r="AA637" s="90">
        <f t="shared" si="252"/>
        <v>9.381756809240219</v>
      </c>
      <c r="AB637" s="90">
        <f t="shared" si="252"/>
        <v>9.7043174540291268</v>
      </c>
      <c r="AC637" s="90">
        <f t="shared" si="252"/>
        <v>10.09466868951311</v>
      </c>
      <c r="AD637" s="90">
        <f t="shared" si="252"/>
        <v>9.0968143761517943</v>
      </c>
      <c r="AE637" s="90">
        <f t="shared" si="252"/>
        <v>10.688508791206743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-3911.0245196968017</v>
      </c>
      <c r="D656" s="28">
        <f t="shared" si="256"/>
        <v>-4215.967554755689</v>
      </c>
      <c r="E656" s="28">
        <f t="shared" si="256"/>
        <v>-4214.8631993840909</v>
      </c>
      <c r="F656" s="28">
        <f t="shared" si="256"/>
        <v>-4057.4173126118758</v>
      </c>
      <c r="G656" s="28">
        <f t="shared" si="256"/>
        <v>-4429.7884147902014</v>
      </c>
      <c r="H656" s="28">
        <f t="shared" si="256"/>
        <v>-4823.0236902250672</v>
      </c>
      <c r="I656" s="28">
        <f t="shared" si="256"/>
        <v>-5016.1973646405158</v>
      </c>
      <c r="J656" s="28">
        <f t="shared" si="256"/>
        <v>-4747.4803212452198</v>
      </c>
      <c r="K656" s="28">
        <f t="shared" si="256"/>
        <v>-5751.7836475180411</v>
      </c>
      <c r="L656" s="28">
        <f t="shared" si="256"/>
        <v>-4830.4388480585603</v>
      </c>
      <c r="M656" s="28">
        <f t="shared" si="256"/>
        <v>-4591.1451624615274</v>
      </c>
      <c r="N656" s="28">
        <f t="shared" si="256"/>
        <v>-4584.9088772579225</v>
      </c>
      <c r="O656" s="28">
        <f t="shared" si="256"/>
        <v>-4706.3513966174705</v>
      </c>
      <c r="P656" s="28">
        <f t="shared" si="256"/>
        <v>-5161.4130352650864</v>
      </c>
      <c r="Q656" s="28">
        <f t="shared" si="256"/>
        <v>-5118.209151697627</v>
      </c>
      <c r="R656" s="28">
        <f t="shared" si="256"/>
        <v>-3473.1646359977267</v>
      </c>
      <c r="S656" s="28">
        <f t="shared" si="256"/>
        <v>-4430.2146552977892</v>
      </c>
      <c r="T656" s="28">
        <f t="shared" si="256"/>
        <v>-6123.768849995201</v>
      </c>
      <c r="U656" s="28">
        <f t="shared" si="256"/>
        <v>-6437.2753347388652</v>
      </c>
      <c r="V656" s="28">
        <f t="shared" si="256"/>
        <v>-6433.6193419117408</v>
      </c>
      <c r="W656" s="28">
        <f t="shared" si="256"/>
        <v>-6749.361080381771</v>
      </c>
      <c r="X656" s="28">
        <f t="shared" si="256"/>
        <v>-6939.6992798806596</v>
      </c>
      <c r="Y656" s="28">
        <f t="shared" si="256"/>
        <v>-6143.1052840677594</v>
      </c>
      <c r="Z656" s="28">
        <f t="shared" si="256"/>
        <v>-7056.7113449380413</v>
      </c>
      <c r="AA656" s="28">
        <f t="shared" si="256"/>
        <v>-7397.7541150721199</v>
      </c>
      <c r="AB656" s="28">
        <f t="shared" si="256"/>
        <v>-7676.9075803593387</v>
      </c>
      <c r="AC656" s="28">
        <f t="shared" si="256"/>
        <v>-7526.847225420378</v>
      </c>
      <c r="AD656" s="28">
        <f t="shared" si="256"/>
        <v>-7639.5805493207608</v>
      </c>
      <c r="AE656" s="28">
        <f t="shared" si="256"/>
        <v>-7420.3001100827387</v>
      </c>
    </row>
    <row r="657" spans="1:31" x14ac:dyDescent="0.2">
      <c r="A657" s="6" t="s">
        <v>19</v>
      </c>
      <c r="B657" s="7" t="s">
        <v>20</v>
      </c>
      <c r="C657" s="21">
        <f>+C600</f>
        <v>2138.1124453389293</v>
      </c>
      <c r="D657" s="21">
        <f t="shared" ref="D657:AE657" si="257">+D600</f>
        <v>2061.4757943863319</v>
      </c>
      <c r="E657" s="21">
        <f t="shared" si="257"/>
        <v>2217.4289618351208</v>
      </c>
      <c r="F657" s="21">
        <f t="shared" si="257"/>
        <v>2298.1870157373655</v>
      </c>
      <c r="G657" s="21">
        <f t="shared" si="257"/>
        <v>2363.9280045292376</v>
      </c>
      <c r="H657" s="21">
        <f t="shared" si="257"/>
        <v>2404.2534361308999</v>
      </c>
      <c r="I657" s="21">
        <f t="shared" si="257"/>
        <v>2567.5788351887022</v>
      </c>
      <c r="J657" s="21">
        <f t="shared" si="257"/>
        <v>2743.2112451367061</v>
      </c>
      <c r="K657" s="21">
        <f t="shared" si="257"/>
        <v>2017.8782487369162</v>
      </c>
      <c r="L657" s="21">
        <f t="shared" si="257"/>
        <v>2583.2580835977715</v>
      </c>
      <c r="M657" s="21">
        <f t="shared" si="257"/>
        <v>2497.8027998256512</v>
      </c>
      <c r="N657" s="21">
        <f t="shared" si="257"/>
        <v>2775.3001303671927</v>
      </c>
      <c r="O657" s="21">
        <f t="shared" si="257"/>
        <v>2756.4177070471787</v>
      </c>
      <c r="P657" s="21">
        <f t="shared" si="257"/>
        <v>2537.5361057537375</v>
      </c>
      <c r="Q657" s="21">
        <f t="shared" si="257"/>
        <v>2615.7555469717045</v>
      </c>
      <c r="R657" s="21">
        <f t="shared" si="257"/>
        <v>3146.9160148549058</v>
      </c>
      <c r="S657" s="21">
        <f t="shared" si="257"/>
        <v>3089.6295576889916</v>
      </c>
      <c r="T657" s="21">
        <f t="shared" si="257"/>
        <v>2387.0172438356994</v>
      </c>
      <c r="U657" s="21">
        <f t="shared" si="257"/>
        <v>2680.8624299858134</v>
      </c>
      <c r="V657" s="21">
        <f t="shared" si="257"/>
        <v>2858.0489752854542</v>
      </c>
      <c r="W657" s="21">
        <f t="shared" si="257"/>
        <v>2555.3334801876763</v>
      </c>
      <c r="X657" s="21">
        <f t="shared" si="257"/>
        <v>2680.0028340115105</v>
      </c>
      <c r="Y657" s="21">
        <f t="shared" si="257"/>
        <v>2968.570596565683</v>
      </c>
      <c r="Z657" s="21">
        <f t="shared" si="257"/>
        <v>2839.3786106312537</v>
      </c>
      <c r="AA657" s="21">
        <f t="shared" si="257"/>
        <v>2520.3723703501742</v>
      </c>
      <c r="AB657" s="21">
        <f t="shared" si="257"/>
        <v>2249.201609900837</v>
      </c>
      <c r="AC657" s="21">
        <f t="shared" si="257"/>
        <v>2287.0811981998049</v>
      </c>
      <c r="AD657" s="21">
        <f t="shared" si="257"/>
        <v>2264.8799811362778</v>
      </c>
      <c r="AE657" s="21">
        <f t="shared" si="257"/>
        <v>2360.3231193244214</v>
      </c>
    </row>
    <row r="658" spans="1:31" x14ac:dyDescent="0.2">
      <c r="A658" s="12" t="s">
        <v>248</v>
      </c>
      <c r="B658" s="7" t="s">
        <v>249</v>
      </c>
      <c r="C658" s="21">
        <f>+C604</f>
        <v>609.95931733593261</v>
      </c>
      <c r="D658" s="21">
        <f t="shared" ref="D658:AE658" si="258">+D604</f>
        <v>494.99699210837412</v>
      </c>
      <c r="E658" s="21">
        <f t="shared" si="258"/>
        <v>599.96271136864027</v>
      </c>
      <c r="F658" s="21">
        <f t="shared" si="258"/>
        <v>576.36705470455638</v>
      </c>
      <c r="G658" s="21">
        <f t="shared" si="258"/>
        <v>624.30061792557433</v>
      </c>
      <c r="H658" s="21">
        <f t="shared" si="258"/>
        <v>600.77949429696525</v>
      </c>
      <c r="I658" s="21">
        <f t="shared" si="258"/>
        <v>609.51715362476671</v>
      </c>
      <c r="J658" s="21">
        <f t="shared" si="258"/>
        <v>1167.9295300880672</v>
      </c>
      <c r="K658" s="21">
        <f t="shared" si="258"/>
        <v>1214.3654441815756</v>
      </c>
      <c r="L658" s="21">
        <f t="shared" si="258"/>
        <v>1650.1603670287864</v>
      </c>
      <c r="M658" s="21">
        <f t="shared" si="258"/>
        <v>2080.589632528392</v>
      </c>
      <c r="N658" s="21">
        <f t="shared" si="258"/>
        <v>1991.2700556095751</v>
      </c>
      <c r="O658" s="21">
        <f t="shared" si="258"/>
        <v>2097.1752506862094</v>
      </c>
      <c r="P658" s="21">
        <f t="shared" si="258"/>
        <v>1933.6801279620174</v>
      </c>
      <c r="Q658" s="21">
        <f t="shared" si="258"/>
        <v>1928.9400478232105</v>
      </c>
      <c r="R658" s="21">
        <f t="shared" si="258"/>
        <v>2169.7846972316506</v>
      </c>
      <c r="S658" s="21">
        <f t="shared" si="258"/>
        <v>2280.735211661045</v>
      </c>
      <c r="T658" s="21">
        <f t="shared" si="258"/>
        <v>1326.8529099863006</v>
      </c>
      <c r="U658" s="21">
        <f t="shared" si="258"/>
        <v>788.34699112803423</v>
      </c>
      <c r="V658" s="21">
        <f t="shared" si="258"/>
        <v>685.33560437556673</v>
      </c>
      <c r="W658" s="21">
        <f t="shared" si="258"/>
        <v>683.01673189907342</v>
      </c>
      <c r="X658" s="21">
        <f t="shared" si="258"/>
        <v>413.8371073846065</v>
      </c>
      <c r="Y658" s="21">
        <f t="shared" si="258"/>
        <v>244.56241759590498</v>
      </c>
      <c r="Z658" s="21">
        <f t="shared" si="258"/>
        <v>168.8108420535718</v>
      </c>
      <c r="AA658" s="21">
        <f t="shared" si="258"/>
        <v>147.25296770925664</v>
      </c>
      <c r="AB658" s="21">
        <f t="shared" si="258"/>
        <v>172.44351335549857</v>
      </c>
      <c r="AC658" s="21">
        <f t="shared" si="258"/>
        <v>317.08397783066857</v>
      </c>
      <c r="AD658" s="21">
        <f t="shared" si="258"/>
        <v>329.83019257919358</v>
      </c>
      <c r="AE658" s="21">
        <f t="shared" si="258"/>
        <v>482.28942966109798</v>
      </c>
    </row>
    <row r="659" spans="1:31" x14ac:dyDescent="0.2">
      <c r="A659" s="12" t="s">
        <v>390</v>
      </c>
      <c r="B659" s="7" t="s">
        <v>391</v>
      </c>
      <c r="C659" s="21">
        <f>+C613</f>
        <v>643.03266936223179</v>
      </c>
      <c r="D659" s="21">
        <f t="shared" ref="D659:AE659" si="259">+D613</f>
        <v>636.80098575439308</v>
      </c>
      <c r="E659" s="21">
        <f t="shared" si="259"/>
        <v>639.16381610614928</v>
      </c>
      <c r="F659" s="21">
        <f t="shared" si="259"/>
        <v>650.23163733109641</v>
      </c>
      <c r="G659" s="21">
        <f t="shared" si="259"/>
        <v>657.40255838057021</v>
      </c>
      <c r="H659" s="21">
        <f t="shared" si="259"/>
        <v>651.67209607623693</v>
      </c>
      <c r="I659" s="21">
        <f t="shared" si="259"/>
        <v>601.24582600722067</v>
      </c>
      <c r="J659" s="21">
        <f t="shared" si="259"/>
        <v>610.81190500477544</v>
      </c>
      <c r="K659" s="21">
        <f t="shared" si="259"/>
        <v>614.80201159319404</v>
      </c>
      <c r="L659" s="21">
        <f t="shared" si="259"/>
        <v>619.43846433822227</v>
      </c>
      <c r="M659" s="21">
        <f t="shared" si="259"/>
        <v>622.7495284884518</v>
      </c>
      <c r="N659" s="21">
        <f t="shared" si="259"/>
        <v>626.6498438649536</v>
      </c>
      <c r="O659" s="21">
        <f t="shared" si="259"/>
        <v>631.2618281480236</v>
      </c>
      <c r="P659" s="21">
        <f t="shared" si="259"/>
        <v>634.5428057151139</v>
      </c>
      <c r="Q659" s="21">
        <f t="shared" si="259"/>
        <v>639.95762267145778</v>
      </c>
      <c r="R659" s="21">
        <f t="shared" si="259"/>
        <v>642.90845364313225</v>
      </c>
      <c r="S659" s="21">
        <f t="shared" si="259"/>
        <v>647.37340603994915</v>
      </c>
      <c r="T659" s="21">
        <f t="shared" si="259"/>
        <v>652.14541971969936</v>
      </c>
      <c r="U659" s="21">
        <f t="shared" si="259"/>
        <v>633.78062335412358</v>
      </c>
      <c r="V659" s="21">
        <f t="shared" si="259"/>
        <v>614.80726321015777</v>
      </c>
      <c r="W659" s="21">
        <f t="shared" si="259"/>
        <v>596.04427459148997</v>
      </c>
      <c r="X659" s="21">
        <f t="shared" si="259"/>
        <v>576.10009185704587</v>
      </c>
      <c r="Y659" s="21">
        <f t="shared" si="259"/>
        <v>549.60104095099518</v>
      </c>
      <c r="Z659" s="21">
        <f t="shared" si="259"/>
        <v>524.2960536443702</v>
      </c>
      <c r="AA659" s="21">
        <f t="shared" si="259"/>
        <v>525.23235255194288</v>
      </c>
      <c r="AB659" s="21">
        <f t="shared" si="259"/>
        <v>526.33878860096638</v>
      </c>
      <c r="AC659" s="21">
        <f t="shared" si="259"/>
        <v>497.55666318907578</v>
      </c>
      <c r="AD659" s="21">
        <f t="shared" si="259"/>
        <v>469.22121635843757</v>
      </c>
      <c r="AE659" s="21">
        <f t="shared" si="259"/>
        <v>440.92749101685877</v>
      </c>
    </row>
    <row r="660" spans="1:31" x14ac:dyDescent="0.2">
      <c r="A660" s="12" t="s">
        <v>548</v>
      </c>
      <c r="B660" s="7" t="s">
        <v>804</v>
      </c>
      <c r="C660" s="21">
        <f>+C624</f>
        <v>-7326.1424603471642</v>
      </c>
      <c r="D660" s="21">
        <f t="shared" ref="D660:AE660" si="260">+D624</f>
        <v>-7434.4341203204176</v>
      </c>
      <c r="E660" s="21">
        <f t="shared" si="260"/>
        <v>-7697.8972572715684</v>
      </c>
      <c r="F660" s="21">
        <f t="shared" si="260"/>
        <v>-7608.7945631361545</v>
      </c>
      <c r="G660" s="21">
        <f t="shared" si="260"/>
        <v>-8101.811218550868</v>
      </c>
      <c r="H660" s="21">
        <f t="shared" si="260"/>
        <v>-8507.8205083412795</v>
      </c>
      <c r="I660" s="21">
        <f t="shared" si="260"/>
        <v>-8823.637199618237</v>
      </c>
      <c r="J660" s="21">
        <f t="shared" si="260"/>
        <v>-9299.5286667601376</v>
      </c>
      <c r="K660" s="21">
        <f t="shared" si="260"/>
        <v>-9629.7684829286409</v>
      </c>
      <c r="L660" s="21">
        <f t="shared" si="260"/>
        <v>-9714.3424938562512</v>
      </c>
      <c r="M660" s="21">
        <f t="shared" si="260"/>
        <v>-9823.3413283942737</v>
      </c>
      <c r="N660" s="21">
        <f t="shared" si="260"/>
        <v>-10008.454910079416</v>
      </c>
      <c r="O660" s="21">
        <f t="shared" si="260"/>
        <v>-10221.578456446498</v>
      </c>
      <c r="P660" s="21">
        <f t="shared" si="260"/>
        <v>-10297.723086076609</v>
      </c>
      <c r="Q660" s="21">
        <f t="shared" si="260"/>
        <v>-10339.405464243458</v>
      </c>
      <c r="R660" s="21">
        <f t="shared" si="260"/>
        <v>-9468.4231686603125</v>
      </c>
      <c r="S660" s="21">
        <f t="shared" si="260"/>
        <v>-10486.104007599821</v>
      </c>
      <c r="T660" s="21">
        <f t="shared" si="260"/>
        <v>-10528.351617961514</v>
      </c>
      <c r="U660" s="21">
        <f t="shared" si="260"/>
        <v>-10575.527260223074</v>
      </c>
      <c r="V660" s="21">
        <f t="shared" si="260"/>
        <v>-10625.122745242168</v>
      </c>
      <c r="W660" s="21">
        <f t="shared" si="260"/>
        <v>-10618.702993100418</v>
      </c>
      <c r="X660" s="21">
        <f t="shared" si="260"/>
        <v>-10645.591682022712</v>
      </c>
      <c r="Y660" s="21">
        <f t="shared" si="260"/>
        <v>-9941.8012589596383</v>
      </c>
      <c r="Z660" s="21">
        <f t="shared" si="260"/>
        <v>-10626.061083264443</v>
      </c>
      <c r="AA660" s="21">
        <f t="shared" si="260"/>
        <v>-10631.385742565453</v>
      </c>
      <c r="AB660" s="21">
        <f t="shared" si="260"/>
        <v>-10668.273621213344</v>
      </c>
      <c r="AC660" s="21">
        <f t="shared" si="260"/>
        <v>-10672.182361079456</v>
      </c>
      <c r="AD660" s="21">
        <f t="shared" si="260"/>
        <v>-10747.427121810295</v>
      </c>
      <c r="AE660" s="21">
        <f t="shared" si="260"/>
        <v>-10751.985388110248</v>
      </c>
    </row>
    <row r="661" spans="1:31" x14ac:dyDescent="0.2">
      <c r="A661" s="12" t="s">
        <v>721</v>
      </c>
      <c r="B661" s="7" t="s">
        <v>722</v>
      </c>
      <c r="C661" s="21">
        <f>+C633</f>
        <v>24.013508613268577</v>
      </c>
      <c r="D661" s="21">
        <f t="shared" ref="D661:AE661" si="261">+D633</f>
        <v>25.192793315629089</v>
      </c>
      <c r="E661" s="21">
        <f t="shared" si="261"/>
        <v>26.478568577567142</v>
      </c>
      <c r="F661" s="21">
        <f t="shared" si="261"/>
        <v>26.591542751260249</v>
      </c>
      <c r="G661" s="21">
        <f t="shared" si="261"/>
        <v>26.391622925284615</v>
      </c>
      <c r="H661" s="21">
        <f t="shared" si="261"/>
        <v>28.091791612110541</v>
      </c>
      <c r="I661" s="21">
        <f t="shared" si="261"/>
        <v>29.098020157032146</v>
      </c>
      <c r="J661" s="21">
        <f t="shared" si="261"/>
        <v>30.095665285369648</v>
      </c>
      <c r="K661" s="21">
        <f t="shared" si="261"/>
        <v>30.939130898914186</v>
      </c>
      <c r="L661" s="21">
        <f t="shared" si="261"/>
        <v>31.046730832911194</v>
      </c>
      <c r="M661" s="21">
        <f t="shared" si="261"/>
        <v>31.054205090251713</v>
      </c>
      <c r="N661" s="21">
        <f t="shared" si="261"/>
        <v>30.326002979772202</v>
      </c>
      <c r="O661" s="21">
        <f t="shared" si="261"/>
        <v>30.37227394761539</v>
      </c>
      <c r="P661" s="21">
        <f t="shared" si="261"/>
        <v>30.551011380653144</v>
      </c>
      <c r="Q661" s="21">
        <f t="shared" si="261"/>
        <v>36.543095079458141</v>
      </c>
      <c r="R661" s="21">
        <f t="shared" si="261"/>
        <v>35.649366932897408</v>
      </c>
      <c r="S661" s="21">
        <f t="shared" si="261"/>
        <v>38.151176912044789</v>
      </c>
      <c r="T661" s="21">
        <f t="shared" si="261"/>
        <v>38.567194424614421</v>
      </c>
      <c r="U661" s="21">
        <f t="shared" si="261"/>
        <v>35.261881016238732</v>
      </c>
      <c r="V661" s="21">
        <f t="shared" si="261"/>
        <v>33.311560459248398</v>
      </c>
      <c r="W661" s="21">
        <f t="shared" si="261"/>
        <v>34.947426040407294</v>
      </c>
      <c r="X661" s="21">
        <f t="shared" si="261"/>
        <v>35.952368888890412</v>
      </c>
      <c r="Y661" s="21">
        <f t="shared" si="261"/>
        <v>35.961919779295151</v>
      </c>
      <c r="Z661" s="21">
        <f t="shared" si="261"/>
        <v>36.864231997206076</v>
      </c>
      <c r="AA661" s="21">
        <f t="shared" si="261"/>
        <v>40.773936881959749</v>
      </c>
      <c r="AB661" s="21">
        <f t="shared" si="261"/>
        <v>43.382128996703997</v>
      </c>
      <c r="AC661" s="21">
        <f t="shared" si="261"/>
        <v>43.613296439529449</v>
      </c>
      <c r="AD661" s="21">
        <f t="shared" si="261"/>
        <v>43.915182415625395</v>
      </c>
      <c r="AE661" s="21">
        <f t="shared" si="261"/>
        <v>48.145238025130944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5" priority="368" operator="equal">
      <formula>0</formula>
    </cfRule>
  </conditionalFormatting>
  <conditionalFormatting sqref="A425:B426 A430:B431 A434:B437 A427:A429">
    <cfRule type="cellIs" dxfId="184" priority="127" operator="lessThan">
      <formula>0</formula>
    </cfRule>
  </conditionalFormatting>
  <conditionalFormatting sqref="A432:B433">
    <cfRule type="cellIs" dxfId="183" priority="126" operator="lessThan">
      <formula>0</formula>
    </cfRule>
  </conditionalFormatting>
  <conditionalFormatting sqref="B555 A576:B581">
    <cfRule type="cellIs" dxfId="182" priority="125" operator="lessThan">
      <formula>0</formula>
    </cfRule>
  </conditionalFormatting>
  <conditionalFormatting sqref="A633:B638 B624">
    <cfRule type="cellIs" dxfId="181" priority="124" operator="lessThan">
      <formula>0</formula>
    </cfRule>
  </conditionalFormatting>
  <conditionalFormatting sqref="A661:B661">
    <cfRule type="cellIs" dxfId="180" priority="123" operator="lessThan">
      <formula>0</formula>
    </cfRule>
  </conditionalFormatting>
  <conditionalFormatting sqref="B659:B660">
    <cfRule type="cellIs" dxfId="179" priority="122" operator="lessThan">
      <formula>0</formula>
    </cfRule>
  </conditionalFormatting>
  <conditionalFormatting sqref="B613">
    <cfRule type="cellIs" dxfId="178" priority="121" operator="lessThan">
      <formula>0</formula>
    </cfRule>
  </conditionalFormatting>
  <conditionalFormatting sqref="C434 C431 C425:C426">
    <cfRule type="cellIs" dxfId="177" priority="120" operator="lessThan">
      <formula>0</formula>
    </cfRule>
  </conditionalFormatting>
  <conditionalFormatting sqref="C613">
    <cfRule type="cellIs" dxfId="176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5" priority="117" operator="lessThan">
      <formula>0</formula>
    </cfRule>
  </conditionalFormatting>
  <conditionalFormatting sqref="C633 C624">
    <cfRule type="cellIs" dxfId="174" priority="115" operator="lessThan">
      <formula>0</formula>
    </cfRule>
  </conditionalFormatting>
  <conditionalFormatting sqref="C315">
    <cfRule type="cellIs" dxfId="173" priority="113" operator="lessThan">
      <formula>0</formula>
    </cfRule>
  </conditionalFormatting>
  <conditionalFormatting sqref="C328">
    <cfRule type="cellIs" dxfId="172" priority="114" operator="lessThan">
      <formula>0</formula>
    </cfRule>
  </conditionalFormatting>
  <conditionalFormatting sqref="C252">
    <cfRule type="cellIs" dxfId="171" priority="101" operator="lessThan">
      <formula>0</formula>
    </cfRule>
  </conditionalFormatting>
  <conditionalFormatting sqref="C195">
    <cfRule type="cellIs" dxfId="170" priority="112" operator="lessThan">
      <formula>0</formula>
    </cfRule>
  </conditionalFormatting>
  <conditionalFormatting sqref="C202">
    <cfRule type="cellIs" dxfId="169" priority="111" operator="lessThan">
      <formula>0</formula>
    </cfRule>
  </conditionalFormatting>
  <conditionalFormatting sqref="C206">
    <cfRule type="cellIs" dxfId="168" priority="110" operator="lessThan">
      <formula>0</formula>
    </cfRule>
  </conditionalFormatting>
  <conditionalFormatting sqref="C213">
    <cfRule type="cellIs" dxfId="167" priority="109" operator="lessThan">
      <formula>0</formula>
    </cfRule>
  </conditionalFormatting>
  <conditionalFormatting sqref="C216:C217">
    <cfRule type="cellIs" dxfId="166" priority="108" operator="lessThan">
      <formula>0</formula>
    </cfRule>
  </conditionalFormatting>
  <conditionalFormatting sqref="C219">
    <cfRule type="cellIs" dxfId="165" priority="107" operator="lessThan">
      <formula>0</formula>
    </cfRule>
  </conditionalFormatting>
  <conditionalFormatting sqref="C226">
    <cfRule type="cellIs" dxfId="164" priority="106" operator="lessThan">
      <formula>0</formula>
    </cfRule>
  </conditionalFormatting>
  <conditionalFormatting sqref="C230">
    <cfRule type="cellIs" dxfId="163" priority="105" operator="lessThan">
      <formula>0</formula>
    </cfRule>
  </conditionalFormatting>
  <conditionalFormatting sqref="C237">
    <cfRule type="cellIs" dxfId="162" priority="104" operator="lessThan">
      <formula>0</formula>
    </cfRule>
  </conditionalFormatting>
  <conditionalFormatting sqref="C240">
    <cfRule type="cellIs" dxfId="161" priority="103" operator="lessThan">
      <formula>0</formula>
    </cfRule>
  </conditionalFormatting>
  <conditionalFormatting sqref="C244">
    <cfRule type="cellIs" dxfId="160" priority="102" operator="lessThan">
      <formula>0</formula>
    </cfRule>
  </conditionalFormatting>
  <conditionalFormatting sqref="C257:C258">
    <cfRule type="cellIs" dxfId="159" priority="100" operator="lessThan">
      <formula>0</formula>
    </cfRule>
  </conditionalFormatting>
  <conditionalFormatting sqref="C260">
    <cfRule type="cellIs" dxfId="158" priority="99" operator="lessThan">
      <formula>0</formula>
    </cfRule>
  </conditionalFormatting>
  <conditionalFormatting sqref="C269:C270">
    <cfRule type="cellIs" dxfId="157" priority="98" operator="lessThan">
      <formula>0</formula>
    </cfRule>
  </conditionalFormatting>
  <conditionalFormatting sqref="C272">
    <cfRule type="cellIs" dxfId="156" priority="97" operator="lessThan">
      <formula>0</formula>
    </cfRule>
  </conditionalFormatting>
  <conditionalFormatting sqref="C277">
    <cfRule type="cellIs" dxfId="155" priority="96" operator="lessThan">
      <formula>0</formula>
    </cfRule>
  </conditionalFormatting>
  <conditionalFormatting sqref="C279">
    <cfRule type="cellIs" dxfId="154" priority="95" operator="lessThan">
      <formula>0</formula>
    </cfRule>
  </conditionalFormatting>
  <conditionalFormatting sqref="C287">
    <cfRule type="cellIs" dxfId="153" priority="94" operator="lessThan">
      <formula>0</formula>
    </cfRule>
  </conditionalFormatting>
  <conditionalFormatting sqref="C291">
    <cfRule type="cellIs" dxfId="152" priority="93" operator="lessThan">
      <formula>0</formula>
    </cfRule>
  </conditionalFormatting>
  <conditionalFormatting sqref="C453">
    <cfRule type="cellIs" dxfId="151" priority="88" operator="lessThan">
      <formula>0</formula>
    </cfRule>
  </conditionalFormatting>
  <conditionalFormatting sqref="C453">
    <cfRule type="cellIs" dxfId="150" priority="86" operator="equal">
      <formula>0</formula>
    </cfRule>
    <cfRule type="cellIs" dxfId="149" priority="87" operator="equal">
      <formula>0</formula>
    </cfRule>
  </conditionalFormatting>
  <conditionalFormatting sqref="C191:C193">
    <cfRule type="cellIs" dxfId="148" priority="85" operator="lessThan">
      <formula>0</formula>
    </cfRule>
  </conditionalFormatting>
  <conditionalFormatting sqref="C597">
    <cfRule type="cellIs" dxfId="147" priority="83" operator="lessThan">
      <formula>0</formula>
    </cfRule>
  </conditionalFormatting>
  <conditionalFormatting sqref="C597">
    <cfRule type="cellIs" dxfId="146" priority="81" operator="equal">
      <formula>0</formula>
    </cfRule>
    <cfRule type="cellIs" dxfId="145" priority="82" operator="equal">
      <formula>0</formula>
    </cfRule>
  </conditionalFormatting>
  <conditionalFormatting sqref="C654">
    <cfRule type="cellIs" dxfId="144" priority="80" operator="lessThan">
      <formula>0</formula>
    </cfRule>
  </conditionalFormatting>
  <conditionalFormatting sqref="C654">
    <cfRule type="cellIs" dxfId="143" priority="78" operator="equal">
      <formula>0</formula>
    </cfRule>
    <cfRule type="cellIs" dxfId="142" priority="79" operator="equal">
      <formula>0</formula>
    </cfRule>
  </conditionalFormatting>
  <conditionalFormatting sqref="C355">
    <cfRule type="cellIs" dxfId="141" priority="77" operator="lessThan">
      <formula>0</formula>
    </cfRule>
  </conditionalFormatting>
  <conditionalFormatting sqref="C367">
    <cfRule type="cellIs" dxfId="140" priority="76" operator="lessThan">
      <formula>0</formula>
    </cfRule>
  </conditionalFormatting>
  <conditionalFormatting sqref="C566:C567">
    <cfRule type="cellIs" dxfId="139" priority="71" operator="lessThan">
      <formula>0</formula>
    </cfRule>
  </conditionalFormatting>
  <conditionalFormatting sqref="C555:C556 C571 C568 C565 C562 C559 C574:C577">
    <cfRule type="cellIs" dxfId="138" priority="75" operator="lessThan">
      <formula>0</formula>
    </cfRule>
  </conditionalFormatting>
  <conditionalFormatting sqref="C557:C558">
    <cfRule type="cellIs" dxfId="137" priority="74" operator="lessThan">
      <formula>0</formula>
    </cfRule>
  </conditionalFormatting>
  <conditionalFormatting sqref="C560:C561">
    <cfRule type="cellIs" dxfId="136" priority="73" operator="lessThan">
      <formula>0</formula>
    </cfRule>
  </conditionalFormatting>
  <conditionalFormatting sqref="C563:C564">
    <cfRule type="cellIs" dxfId="135" priority="72" operator="lessThan">
      <formula>0</formula>
    </cfRule>
  </conditionalFormatting>
  <conditionalFormatting sqref="C569:C570">
    <cfRule type="cellIs" dxfId="134" priority="70" operator="lessThan">
      <formula>0</formula>
    </cfRule>
  </conditionalFormatting>
  <conditionalFormatting sqref="C572:C573">
    <cfRule type="cellIs" dxfId="133" priority="69" operator="lessThan">
      <formula>0</formula>
    </cfRule>
  </conditionalFormatting>
  <conditionalFormatting sqref="C578:C579">
    <cfRule type="cellIs" dxfId="132" priority="68" operator="lessThan">
      <formula>0</formula>
    </cfRule>
  </conditionalFormatting>
  <conditionalFormatting sqref="C585:C586">
    <cfRule type="cellIs" dxfId="131" priority="67" operator="lessThan">
      <formula>0</formula>
    </cfRule>
  </conditionalFormatting>
  <conditionalFormatting sqref="C541 C549:C554 C544:C545">
    <cfRule type="cellIs" dxfId="130" priority="66" operator="lessThan">
      <formula>0</formula>
    </cfRule>
  </conditionalFormatting>
  <conditionalFormatting sqref="C524">
    <cfRule type="cellIs" dxfId="129" priority="65" operator="lessThan">
      <formula>0</formula>
    </cfRule>
  </conditionalFormatting>
  <conditionalFormatting sqref="C526:C540">
    <cfRule type="cellIs" dxfId="128" priority="64" operator="lessThan">
      <formula>0</formula>
    </cfRule>
  </conditionalFormatting>
  <conditionalFormatting sqref="C525">
    <cfRule type="cellIs" dxfId="127" priority="63" operator="lessThan">
      <formula>0</formula>
    </cfRule>
  </conditionalFormatting>
  <conditionalFormatting sqref="C542">
    <cfRule type="cellIs" dxfId="126" priority="62" operator="lessThan">
      <formula>0</formula>
    </cfRule>
  </conditionalFormatting>
  <conditionalFormatting sqref="C543">
    <cfRule type="cellIs" dxfId="125" priority="61" operator="lessThan">
      <formula>0</formula>
    </cfRule>
  </conditionalFormatting>
  <conditionalFormatting sqref="C580:C581">
    <cfRule type="cellIs" dxfId="124" priority="60" operator="lessThan">
      <formula>0</formula>
    </cfRule>
  </conditionalFormatting>
  <conditionalFormatting sqref="D434:AE434 D431:AE431 D425:AE426">
    <cfRule type="cellIs" dxfId="123" priority="59" operator="lessThan">
      <formula>0</formula>
    </cfRule>
  </conditionalFormatting>
  <conditionalFormatting sqref="D613:AE613">
    <cfRule type="cellIs" dxfId="122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1" priority="57" operator="lessThan">
      <formula>0</formula>
    </cfRule>
  </conditionalFormatting>
  <conditionalFormatting sqref="D633:AE633 D624:AE624">
    <cfRule type="cellIs" dxfId="120" priority="56" operator="lessThan">
      <formula>0</formula>
    </cfRule>
  </conditionalFormatting>
  <conditionalFormatting sqref="D315:AE315">
    <cfRule type="cellIs" dxfId="119" priority="54" operator="lessThan">
      <formula>0</formula>
    </cfRule>
  </conditionalFormatting>
  <conditionalFormatting sqref="D328:AE328">
    <cfRule type="cellIs" dxfId="118" priority="55" operator="lessThan">
      <formula>0</formula>
    </cfRule>
  </conditionalFormatting>
  <conditionalFormatting sqref="D252:AE252">
    <cfRule type="cellIs" dxfId="117" priority="42" operator="lessThan">
      <formula>0</formula>
    </cfRule>
  </conditionalFormatting>
  <conditionalFormatting sqref="D195:AE195">
    <cfRule type="cellIs" dxfId="116" priority="53" operator="lessThan">
      <formula>0</formula>
    </cfRule>
  </conditionalFormatting>
  <conditionalFormatting sqref="D202:AE202">
    <cfRule type="cellIs" dxfId="115" priority="52" operator="lessThan">
      <formula>0</formula>
    </cfRule>
  </conditionalFormatting>
  <conditionalFormatting sqref="D206:AE206">
    <cfRule type="cellIs" dxfId="114" priority="51" operator="lessThan">
      <formula>0</formula>
    </cfRule>
  </conditionalFormatting>
  <conditionalFormatting sqref="D213:AE213">
    <cfRule type="cellIs" dxfId="113" priority="50" operator="lessThan">
      <formula>0</formula>
    </cfRule>
  </conditionalFormatting>
  <conditionalFormatting sqref="D216:AE217">
    <cfRule type="cellIs" dxfId="112" priority="49" operator="lessThan">
      <formula>0</formula>
    </cfRule>
  </conditionalFormatting>
  <conditionalFormatting sqref="D219:AE219">
    <cfRule type="cellIs" dxfId="111" priority="48" operator="lessThan">
      <formula>0</formula>
    </cfRule>
  </conditionalFormatting>
  <conditionalFormatting sqref="D226:AE226">
    <cfRule type="cellIs" dxfId="110" priority="47" operator="lessThan">
      <formula>0</formula>
    </cfRule>
  </conditionalFormatting>
  <conditionalFormatting sqref="D230:AE230">
    <cfRule type="cellIs" dxfId="109" priority="46" operator="lessThan">
      <formula>0</formula>
    </cfRule>
  </conditionalFormatting>
  <conditionalFormatting sqref="D237:AE237">
    <cfRule type="cellIs" dxfId="108" priority="45" operator="lessThan">
      <formula>0</formula>
    </cfRule>
  </conditionalFormatting>
  <conditionalFormatting sqref="D240:AE240">
    <cfRule type="cellIs" dxfId="107" priority="44" operator="lessThan">
      <formula>0</formula>
    </cfRule>
  </conditionalFormatting>
  <conditionalFormatting sqref="D244:AE244">
    <cfRule type="cellIs" dxfId="106" priority="43" operator="lessThan">
      <formula>0</formula>
    </cfRule>
  </conditionalFormatting>
  <conditionalFormatting sqref="D257:AE258">
    <cfRule type="cellIs" dxfId="105" priority="41" operator="lessThan">
      <formula>0</formula>
    </cfRule>
  </conditionalFormatting>
  <conditionalFormatting sqref="D260:AE260">
    <cfRule type="cellIs" dxfId="104" priority="40" operator="lessThan">
      <formula>0</formula>
    </cfRule>
  </conditionalFormatting>
  <conditionalFormatting sqref="D269:AE270">
    <cfRule type="cellIs" dxfId="103" priority="39" operator="lessThan">
      <formula>0</formula>
    </cfRule>
  </conditionalFormatting>
  <conditionalFormatting sqref="D272:AE272">
    <cfRule type="cellIs" dxfId="102" priority="38" operator="lessThan">
      <formula>0</formula>
    </cfRule>
  </conditionalFormatting>
  <conditionalFormatting sqref="D277:AE277">
    <cfRule type="cellIs" dxfId="101" priority="37" operator="lessThan">
      <formula>0</formula>
    </cfRule>
  </conditionalFormatting>
  <conditionalFormatting sqref="D279:AE279">
    <cfRule type="cellIs" dxfId="100" priority="36" operator="lessThan">
      <formula>0</formula>
    </cfRule>
  </conditionalFormatting>
  <conditionalFormatting sqref="D287:AE287">
    <cfRule type="cellIs" dxfId="99" priority="35" operator="lessThan">
      <formula>0</formula>
    </cfRule>
  </conditionalFormatting>
  <conditionalFormatting sqref="D291:AE291">
    <cfRule type="cellIs" dxfId="98" priority="34" operator="lessThan">
      <formula>0</formula>
    </cfRule>
  </conditionalFormatting>
  <conditionalFormatting sqref="D453:AE453">
    <cfRule type="cellIs" dxfId="97" priority="33" operator="lessThan">
      <formula>0</formula>
    </cfRule>
  </conditionalFormatting>
  <conditionalFormatting sqref="D453:AE453">
    <cfRule type="cellIs" dxfId="96" priority="31" operator="equal">
      <formula>0</formula>
    </cfRule>
    <cfRule type="cellIs" dxfId="95" priority="32" operator="equal">
      <formula>0</formula>
    </cfRule>
  </conditionalFormatting>
  <conditionalFormatting sqref="D191:AE193">
    <cfRule type="cellIs" dxfId="94" priority="30" operator="lessThan">
      <formula>0</formula>
    </cfRule>
  </conditionalFormatting>
  <conditionalFormatting sqref="D597:AE597">
    <cfRule type="cellIs" dxfId="93" priority="29" operator="lessThan">
      <formula>0</formula>
    </cfRule>
  </conditionalFormatting>
  <conditionalFormatting sqref="D597:AE597">
    <cfRule type="cellIs" dxfId="92" priority="27" operator="equal">
      <formula>0</formula>
    </cfRule>
    <cfRule type="cellIs" dxfId="91" priority="28" operator="equal">
      <formula>0</formula>
    </cfRule>
  </conditionalFormatting>
  <conditionalFormatting sqref="D654:AE654">
    <cfRule type="cellIs" dxfId="90" priority="26" operator="lessThan">
      <formula>0</formula>
    </cfRule>
  </conditionalFormatting>
  <conditionalFormatting sqref="D654:AE654">
    <cfRule type="cellIs" dxfId="89" priority="24" operator="equal">
      <formula>0</formula>
    </cfRule>
    <cfRule type="cellIs" dxfId="88" priority="25" operator="equal">
      <formula>0</formula>
    </cfRule>
  </conditionalFormatting>
  <conditionalFormatting sqref="D355:AE355">
    <cfRule type="cellIs" dxfId="87" priority="23" operator="lessThan">
      <formula>0</formula>
    </cfRule>
  </conditionalFormatting>
  <conditionalFormatting sqref="D367:AE367">
    <cfRule type="cellIs" dxfId="86" priority="22" operator="lessThan">
      <formula>0</formula>
    </cfRule>
  </conditionalFormatting>
  <conditionalFormatting sqref="D566:AE567">
    <cfRule type="cellIs" dxfId="85" priority="17" operator="lessThan">
      <formula>0</formula>
    </cfRule>
  </conditionalFormatting>
  <conditionalFormatting sqref="D555:AE556 D571:AE571 D568:AE568 D565:AE565 D562:AE562 D559:AE559 D574:AE577">
    <cfRule type="cellIs" dxfId="84" priority="21" operator="lessThan">
      <formula>0</formula>
    </cfRule>
  </conditionalFormatting>
  <conditionalFormatting sqref="D557:AE558">
    <cfRule type="cellIs" dxfId="83" priority="20" operator="lessThan">
      <formula>0</formula>
    </cfRule>
  </conditionalFormatting>
  <conditionalFormatting sqref="D560:AE561">
    <cfRule type="cellIs" dxfId="82" priority="19" operator="lessThan">
      <formula>0</formula>
    </cfRule>
  </conditionalFormatting>
  <conditionalFormatting sqref="D563:AE564">
    <cfRule type="cellIs" dxfId="81" priority="18" operator="lessThan">
      <formula>0</formula>
    </cfRule>
  </conditionalFormatting>
  <conditionalFormatting sqref="D569:AE570">
    <cfRule type="cellIs" dxfId="80" priority="16" operator="lessThan">
      <formula>0</formula>
    </cfRule>
  </conditionalFormatting>
  <conditionalFormatting sqref="D572:AE573">
    <cfRule type="cellIs" dxfId="79" priority="15" operator="lessThan">
      <formula>0</formula>
    </cfRule>
  </conditionalFormatting>
  <conditionalFormatting sqref="D578:AE579">
    <cfRule type="cellIs" dxfId="78" priority="14" operator="lessThan">
      <formula>0</formula>
    </cfRule>
  </conditionalFormatting>
  <conditionalFormatting sqref="D585:AE586">
    <cfRule type="cellIs" dxfId="77" priority="13" operator="lessThan">
      <formula>0</formula>
    </cfRule>
  </conditionalFormatting>
  <conditionalFormatting sqref="D541:AE541 D549:AE554 D544:AE545">
    <cfRule type="cellIs" dxfId="76" priority="12" operator="lessThan">
      <formula>0</formula>
    </cfRule>
  </conditionalFormatting>
  <conditionalFormatting sqref="D524:AE524">
    <cfRule type="cellIs" dxfId="75" priority="11" operator="lessThan">
      <formula>0</formula>
    </cfRule>
  </conditionalFormatting>
  <conditionalFormatting sqref="D526:AE540">
    <cfRule type="cellIs" dxfId="74" priority="10" operator="lessThan">
      <formula>0</formula>
    </cfRule>
  </conditionalFormatting>
  <conditionalFormatting sqref="D525:AE525">
    <cfRule type="cellIs" dxfId="73" priority="9" operator="lessThan">
      <formula>0</formula>
    </cfRule>
  </conditionalFormatting>
  <conditionalFormatting sqref="D542:AE542">
    <cfRule type="cellIs" dxfId="72" priority="8" operator="lessThan">
      <formula>0</formula>
    </cfRule>
  </conditionalFormatting>
  <conditionalFormatting sqref="D543:AE543">
    <cfRule type="cellIs" dxfId="71" priority="7" operator="lessThan">
      <formula>0</formula>
    </cfRule>
  </conditionalFormatting>
  <conditionalFormatting sqref="D580:AE581">
    <cfRule type="cellIs" dxfId="70" priority="6" operator="lessThan">
      <formula>0</formula>
    </cfRule>
  </conditionalFormatting>
  <conditionalFormatting sqref="C625:AE631">
    <cfRule type="cellIs" dxfId="69" priority="5" operator="lessThan">
      <formula>0</formula>
    </cfRule>
  </conditionalFormatting>
  <conditionalFormatting sqref="C4:AE4">
    <cfRule type="cellIs" dxfId="68" priority="4" operator="lessThan">
      <formula>0</formula>
    </cfRule>
  </conditionalFormatting>
  <conditionalFormatting sqref="A669:B669">
    <cfRule type="cellIs" dxfId="67" priority="3" operator="lessThan">
      <formula>0</formula>
    </cfRule>
  </conditionalFormatting>
  <conditionalFormatting sqref="B667:B668">
    <cfRule type="cellIs" dxfId="66" priority="2" operator="lessThan">
      <formula>0</formula>
    </cfRule>
  </conditionalFormatting>
  <conditionalFormatting sqref="C665:AE669">
    <cfRule type="cellIs" dxfId="65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C2" sqref="C2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923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924</v>
      </c>
      <c r="C4" s="21">
        <f>+'CO2'!C656+'abs CO2'!C656</f>
        <v>-5554.4580800301937</v>
      </c>
      <c r="D4" s="21">
        <f>+'CO2'!D656+'abs CO2'!D656</f>
        <v>-5641.6853966416274</v>
      </c>
      <c r="E4" s="21">
        <f>+'CO2'!E656+'abs CO2'!E656</f>
        <v>-5706.0723425524229</v>
      </c>
      <c r="F4" s="21">
        <f>+'CO2'!F656+'abs CO2'!F656</f>
        <v>-5679.8076552090042</v>
      </c>
      <c r="G4" s="21">
        <f>+'CO2'!G656+'abs CO2'!G656</f>
        <v>-6000.9359880415814</v>
      </c>
      <c r="H4" s="21">
        <f>+'CO2'!H656+'abs CO2'!H656</f>
        <v>-6349.2166783142238</v>
      </c>
      <c r="I4" s="21">
        <f>+'CO2'!I656+'abs CO2'!I656</f>
        <v>-6499.2204081830942</v>
      </c>
      <c r="J4" s="21">
        <f>+'CO2'!J656+'abs CO2'!J656</f>
        <v>-6340.3482182767411</v>
      </c>
      <c r="K4" s="21">
        <f>+'CO2'!K656+'abs CO2'!K656</f>
        <v>-7294.8544099461033</v>
      </c>
      <c r="L4" s="21">
        <f>+'CO2'!L656+'abs CO2'!L656</f>
        <v>-6501.1684710247755</v>
      </c>
      <c r="M4" s="21">
        <f>+'CO2'!M656+'abs CO2'!M656</f>
        <v>-6388.8237688386125</v>
      </c>
      <c r="N4" s="21">
        <f>+'CO2'!N656+'abs CO2'!N656</f>
        <v>-6450.1330457397762</v>
      </c>
      <c r="O4" s="21">
        <f>+'CO2'!O656+'abs CO2'!O656</f>
        <v>-6568.0361023497462</v>
      </c>
      <c r="P4" s="21">
        <f>+'CO2'!P656+'abs CO2'!P656</f>
        <v>-6906.5855737560942</v>
      </c>
      <c r="Q4" s="21">
        <f>+'CO2'!Q656+'abs CO2'!Q656</f>
        <v>-6865.8782196944303</v>
      </c>
      <c r="R4" s="21">
        <f>+'CO2'!R656+'abs CO2'!R656</f>
        <v>-5372.6436593088074</v>
      </c>
      <c r="S4" s="21">
        <f>+'CO2'!S656+'abs CO2'!S656</f>
        <v>-6243.2803776495903</v>
      </c>
      <c r="T4" s="21">
        <f>+'CO2'!T656+'abs CO2'!T656</f>
        <v>-7812.8957388491717</v>
      </c>
      <c r="U4" s="21">
        <f>+'CO2'!U656+'abs CO2'!U656</f>
        <v>-8024.839096936088</v>
      </c>
      <c r="V4" s="21">
        <f>+'CO2'!V656+'abs CO2'!V656</f>
        <v>-8137.4464285929153</v>
      </c>
      <c r="W4" s="21">
        <f>+'CO2'!W656+'abs CO2'!W656</f>
        <v>-8310.1189366884773</v>
      </c>
      <c r="X4" s="21">
        <f>+'CO2'!X656+'abs CO2'!X656</f>
        <v>-8343.9888816685016</v>
      </c>
      <c r="Y4" s="21">
        <f>+'CO2'!Y656+'abs CO2'!Y656</f>
        <v>-7434.5667117015391</v>
      </c>
      <c r="Z4" s="21">
        <f>+'CO2'!Z656+'abs CO2'!Z656</f>
        <v>-8256.0064796995612</v>
      </c>
      <c r="AA4" s="21">
        <f>+'CO2'!AA656+'abs CO2'!AA656</f>
        <v>-8565.3219473462468</v>
      </c>
      <c r="AB4" s="21">
        <f>+'CO2'!AB656+'abs CO2'!AB656</f>
        <v>-8893.1427974348408</v>
      </c>
      <c r="AC4" s="21">
        <f>+'CO2'!AC656+'abs CO2'!AC656</f>
        <v>-8801.1570331994408</v>
      </c>
      <c r="AD4" s="21">
        <f>+'CO2'!AD656+'abs CO2'!AD656</f>
        <v>-8897.5795879250545</v>
      </c>
      <c r="AE4" s="21">
        <f>+'CO2'!AE656+'abs CO2'!AE656</f>
        <v>-8683.403804943915</v>
      </c>
    </row>
    <row r="5" spans="1:31" x14ac:dyDescent="0.2">
      <c r="B5" s="3" t="s">
        <v>234</v>
      </c>
      <c r="C5" s="21">
        <f>+'CH4'!C656*PCG!$C$5</f>
        <v>1470.2605169132539</v>
      </c>
      <c r="D5" s="21">
        <f>+'CH4'!D656*PCG!$C$5</f>
        <v>1254.5816791225247</v>
      </c>
      <c r="E5" s="21">
        <f>+'CH4'!E656*PCG!$C$5</f>
        <v>1318.1859757202201</v>
      </c>
      <c r="F5" s="21">
        <f>+'CH4'!F656*PCG!$C$5</f>
        <v>1388.2365016025058</v>
      </c>
      <c r="G5" s="21">
        <f>+'CH4'!G656*PCG!$C$5</f>
        <v>1391.8660682998332</v>
      </c>
      <c r="H5" s="21">
        <f>+'CH4'!H656*PCG!$C$5</f>
        <v>1347.7226945137461</v>
      </c>
      <c r="I5" s="21">
        <f>+'CH4'!I656*PCG!$C$5</f>
        <v>1313.2036809808042</v>
      </c>
      <c r="J5" s="21">
        <f>+'CH4'!J656*PCG!$C$5</f>
        <v>1416.1988614639477</v>
      </c>
      <c r="K5" s="21">
        <f>+'CH4'!K656*PCG!$C$5</f>
        <v>1367.5065714810253</v>
      </c>
      <c r="L5" s="21">
        <f>+'CH4'!L656*PCG!$C$5</f>
        <v>1493.3412423393615</v>
      </c>
      <c r="M5" s="21">
        <f>+'CH4'!M656*PCG!$C$5</f>
        <v>1620.8768138586784</v>
      </c>
      <c r="N5" s="21">
        <f>+'CH4'!N656*PCG!$C$5</f>
        <v>1686.6232929215905</v>
      </c>
      <c r="O5" s="21">
        <f>+'CH4'!O656*PCG!$C$5</f>
        <v>1681.8583333150802</v>
      </c>
      <c r="P5" s="21">
        <f>+'CH4'!P656*PCG!$C$5</f>
        <v>1566.069068664985</v>
      </c>
      <c r="Q5" s="21">
        <f>+'CH4'!Q656*PCG!$C$5</f>
        <v>1562.9846556402042</v>
      </c>
      <c r="R5" s="21">
        <f>+'CH4'!R656*PCG!$C$5</f>
        <v>1690.3793103657126</v>
      </c>
      <c r="S5" s="21">
        <f>+'CH4'!S656*PCG!$C$5</f>
        <v>1625.6028201032311</v>
      </c>
      <c r="T5" s="21">
        <f>+'CH4'!T656*PCG!$C$5</f>
        <v>1498.6462290291861</v>
      </c>
      <c r="U5" s="21">
        <f>+'CH4'!U656*PCG!$C$5</f>
        <v>1403.8654185632697</v>
      </c>
      <c r="V5" s="21">
        <f>+'CH4'!V656*PCG!$C$5</f>
        <v>1525.778571769988</v>
      </c>
      <c r="W5" s="21">
        <f>+'CH4'!W656*PCG!$C$5</f>
        <v>1387.9538001404817</v>
      </c>
      <c r="X5" s="21">
        <f>+'CH4'!X656*PCG!$C$5</f>
        <v>1233.8601700296572</v>
      </c>
      <c r="Y5" s="21">
        <f>+'CH4'!Y656*PCG!$C$5</f>
        <v>1101.4093596077807</v>
      </c>
      <c r="Z5" s="21">
        <f>+'CH4'!Z656*PCG!$C$5</f>
        <v>1026.2553867973459</v>
      </c>
      <c r="AA5" s="21">
        <f>+'CH4'!AA656*PCG!$C$5</f>
        <v>993.70904263513728</v>
      </c>
      <c r="AB5" s="21">
        <f>+'CH4'!AB656*PCG!$C$5</f>
        <v>1049.4441946820059</v>
      </c>
      <c r="AC5" s="21">
        <f>+'CH4'!AC656*PCG!$C$5</f>
        <v>1101.0859261845653</v>
      </c>
      <c r="AD5" s="21">
        <f>+'CH4'!AD656*PCG!$C$5</f>
        <v>1088.980533335073</v>
      </c>
      <c r="AE5" s="21">
        <f>+'CH4'!AE656*PCG!$C$5</f>
        <v>1085.0416153314115</v>
      </c>
    </row>
    <row r="6" spans="1:31" x14ac:dyDescent="0.2">
      <c r="B6" s="3" t="s">
        <v>235</v>
      </c>
      <c r="C6" s="21">
        <f>+N2O!C656*PCG!$C$6</f>
        <v>173.17304342013708</v>
      </c>
      <c r="D6" s="21">
        <f>+N2O!D656*PCG!$C$6</f>
        <v>171.13615185508166</v>
      </c>
      <c r="E6" s="21">
        <f>+N2O!E656*PCG!$C$6</f>
        <v>173.02307492604675</v>
      </c>
      <c r="F6" s="21">
        <f>+N2O!F656*PCG!$C$6</f>
        <v>234.15334147421279</v>
      </c>
      <c r="G6" s="21">
        <f>+N2O!G656*PCG!$C$6</f>
        <v>179.22631086932415</v>
      </c>
      <c r="H6" s="21">
        <f>+N2O!H656*PCG!$C$6</f>
        <v>178.34579238886198</v>
      </c>
      <c r="I6" s="21">
        <f>+N2O!I656*PCG!$C$6</f>
        <v>169.54814112359404</v>
      </c>
      <c r="J6" s="21">
        <f>+N2O!J656*PCG!$C$6</f>
        <v>176.05423247277892</v>
      </c>
      <c r="K6" s="21">
        <f>+N2O!K656*PCG!$C$6</f>
        <v>174.92358763834872</v>
      </c>
      <c r="L6" s="21">
        <f>+N2O!L656*PCG!$C$6</f>
        <v>175.57059772044119</v>
      </c>
      <c r="M6" s="21">
        <f>+N2O!M656*PCG!$C$6</f>
        <v>174.67480873591626</v>
      </c>
      <c r="N6" s="21">
        <f>+N2O!N656*PCG!$C$6</f>
        <v>174.70773747793595</v>
      </c>
      <c r="O6" s="21">
        <f>+N2O!O656*PCG!$C$6</f>
        <v>175.65804585044461</v>
      </c>
      <c r="P6" s="21">
        <f>+N2O!P656*PCG!$C$6</f>
        <v>174.96550243706463</v>
      </c>
      <c r="Q6" s="21">
        <f>+N2O!Q656*PCG!$C$6</f>
        <v>177.51515211277399</v>
      </c>
      <c r="R6" s="21">
        <f>+N2O!R656*PCG!$C$6</f>
        <v>201.37914673601094</v>
      </c>
      <c r="S6" s="21">
        <f>+N2O!S656*PCG!$C$6</f>
        <v>178.23502761818767</v>
      </c>
      <c r="T6" s="21">
        <f>+N2O!T656*PCG!$C$6</f>
        <v>178.3114832894434</v>
      </c>
      <c r="U6" s="21">
        <f>+N2O!U656*PCG!$C$6</f>
        <v>172.32505599795968</v>
      </c>
      <c r="V6" s="21">
        <f>+N2O!V656*PCG!$C$6</f>
        <v>165.53924474085474</v>
      </c>
      <c r="W6" s="21">
        <f>+N2O!W656*PCG!$C$6</f>
        <v>158.14428444999305</v>
      </c>
      <c r="X6" s="21">
        <f>+N2O!X656*PCG!$C$6</f>
        <v>152.71751365542829</v>
      </c>
      <c r="Y6" s="21">
        <f>+N2O!Y656*PCG!$C$6</f>
        <v>170.2536154984962</v>
      </c>
      <c r="Z6" s="21">
        <f>+N2O!Z656*PCG!$C$6</f>
        <v>150.60780482638629</v>
      </c>
      <c r="AA6" s="21">
        <f>+N2O!AA656*PCG!$C$6</f>
        <v>145.49909304601223</v>
      </c>
      <c r="AB6" s="21">
        <f>+N2O!AB656*PCG!$C$6</f>
        <v>140.81015625199461</v>
      </c>
      <c r="AC6" s="21">
        <f>+N2O!AC656*PCG!$C$6</f>
        <v>138.8095924880858</v>
      </c>
      <c r="AD6" s="21">
        <f>+N2O!AD656*PCG!$C$6</f>
        <v>135.74187422177204</v>
      </c>
      <c r="AE6" s="21">
        <f>+N2O!AE656*PCG!$C$6</f>
        <v>133.38558486713939</v>
      </c>
    </row>
    <row r="7" spans="1:31" x14ac:dyDescent="0.2">
      <c r="B7" s="3" t="s">
        <v>236</v>
      </c>
      <c r="C7" s="21">
        <f>+SUM(C8:C10)</f>
        <v>0</v>
      </c>
      <c r="D7" s="21">
        <f t="shared" ref="D7:AE7" si="0">+SUM(D8:D10)</f>
        <v>1.0908332739958792E-5</v>
      </c>
      <c r="E7" s="21">
        <f t="shared" si="0"/>
        <v>9.25220642258698E-5</v>
      </c>
      <c r="F7" s="21">
        <f t="shared" si="0"/>
        <v>4.9952041017285102E-4</v>
      </c>
      <c r="G7" s="21">
        <f t="shared" si="0"/>
        <v>5.519408222182659E-2</v>
      </c>
      <c r="H7" s="21">
        <f t="shared" si="0"/>
        <v>0.1245011865479225</v>
      </c>
      <c r="I7" s="21">
        <f t="shared" si="0"/>
        <v>0.27122143818112032</v>
      </c>
      <c r="J7" s="21">
        <f t="shared" si="0"/>
        <v>0.61480309479565498</v>
      </c>
      <c r="K7" s="21">
        <f t="shared" si="0"/>
        <v>0.64060330869057491</v>
      </c>
      <c r="L7" s="21">
        <f t="shared" si="0"/>
        <v>1.8177829064114117</v>
      </c>
      <c r="M7" s="21">
        <f t="shared" si="0"/>
        <v>2.1269837824917439</v>
      </c>
      <c r="N7" s="21">
        <f t="shared" si="0"/>
        <v>3.8931380823284378</v>
      </c>
      <c r="O7" s="21">
        <f t="shared" si="0"/>
        <v>4.1683265667509035</v>
      </c>
      <c r="P7" s="21">
        <f t="shared" si="0"/>
        <v>4.1379673889580797</v>
      </c>
      <c r="Q7" s="21">
        <f t="shared" si="0"/>
        <v>7.1692602438265318</v>
      </c>
      <c r="R7" s="21">
        <f t="shared" si="0"/>
        <v>7.7205662093586369</v>
      </c>
      <c r="S7" s="21">
        <f t="shared" si="0"/>
        <v>9.2278746303806258</v>
      </c>
      <c r="T7" s="21">
        <f t="shared" si="0"/>
        <v>12.169176535343011</v>
      </c>
      <c r="U7" s="21">
        <f t="shared" si="0"/>
        <v>11.373287635995233</v>
      </c>
      <c r="V7" s="21">
        <f t="shared" si="0"/>
        <v>12.50927017033144</v>
      </c>
      <c r="W7" s="21">
        <f t="shared" si="0"/>
        <v>14.659771716233315</v>
      </c>
      <c r="X7" s="21">
        <f t="shared" si="0"/>
        <v>17.711918102757089</v>
      </c>
      <c r="Y7" s="21">
        <f t="shared" si="0"/>
        <v>19.798452527503187</v>
      </c>
      <c r="Z7" s="21">
        <f t="shared" si="0"/>
        <v>22.43194313778562</v>
      </c>
      <c r="AA7" s="21">
        <f t="shared" si="0"/>
        <v>28.35969659297729</v>
      </c>
      <c r="AB7" s="21">
        <f t="shared" si="0"/>
        <v>25.980866141503306</v>
      </c>
      <c r="AC7" s="21">
        <f t="shared" si="0"/>
        <v>34.414289106411417</v>
      </c>
      <c r="AD7" s="21">
        <f t="shared" si="0"/>
        <v>33.276631047447957</v>
      </c>
      <c r="AE7" s="21">
        <f t="shared" si="0"/>
        <v>44.676494662626688</v>
      </c>
    </row>
    <row r="8" spans="1:31" x14ac:dyDescent="0.2">
      <c r="B8" s="14" t="s">
        <v>237</v>
      </c>
      <c r="C8" s="21">
        <f>+HFC!C656</f>
        <v>0</v>
      </c>
      <c r="D8" s="21">
        <f>+HFC!D656</f>
        <v>1.0908332739958792E-5</v>
      </c>
      <c r="E8" s="21">
        <f>+HFC!E656</f>
        <v>9.25220642258698E-5</v>
      </c>
      <c r="F8" s="21">
        <f>+HFC!F656</f>
        <v>4.9952041017285102E-4</v>
      </c>
      <c r="G8" s="21">
        <f>+HFC!G656</f>
        <v>5.519408222182659E-2</v>
      </c>
      <c r="H8" s="21">
        <f>+HFC!H656</f>
        <v>0.1245011865479225</v>
      </c>
      <c r="I8" s="21">
        <f>+HFC!I656</f>
        <v>0.27122143818112032</v>
      </c>
      <c r="J8" s="21">
        <f>+HFC!J656</f>
        <v>0.61480309479565498</v>
      </c>
      <c r="K8" s="21">
        <f>+HFC!K656</f>
        <v>0.64060330869057491</v>
      </c>
      <c r="L8" s="21">
        <f>+HFC!L656</f>
        <v>1.8177829064114117</v>
      </c>
      <c r="M8" s="21">
        <f>+HFC!M656</f>
        <v>2.1269837824917439</v>
      </c>
      <c r="N8" s="21">
        <f>+HFC!N656</f>
        <v>3.8931380823284378</v>
      </c>
      <c r="O8" s="21">
        <f>+HFC!O656</f>
        <v>4.1683265667509035</v>
      </c>
      <c r="P8" s="21">
        <f>+HFC!P656</f>
        <v>4.1379673889580797</v>
      </c>
      <c r="Q8" s="21">
        <f>+HFC!Q656</f>
        <v>7.1692602438265318</v>
      </c>
      <c r="R8" s="21">
        <f>+HFC!R656</f>
        <v>7.7205662093586369</v>
      </c>
      <c r="S8" s="21">
        <f>+HFC!S656</f>
        <v>9.2278746303806258</v>
      </c>
      <c r="T8" s="21">
        <f>+HFC!T656</f>
        <v>12.169176535343011</v>
      </c>
      <c r="U8" s="21">
        <f>+HFC!U656</f>
        <v>11.373287635995233</v>
      </c>
      <c r="V8" s="21">
        <f>+HFC!V656</f>
        <v>12.50927017033144</v>
      </c>
      <c r="W8" s="21">
        <f>+HFC!W656</f>
        <v>14.659771716233315</v>
      </c>
      <c r="X8" s="21">
        <f>+HFC!X656</f>
        <v>17.711918102757089</v>
      </c>
      <c r="Y8" s="21">
        <f>+HFC!Y656</f>
        <v>19.798452527503187</v>
      </c>
      <c r="Z8" s="21">
        <f>+HFC!Z656</f>
        <v>22.43194313778562</v>
      </c>
      <c r="AA8" s="21">
        <f>+HFC!AA656</f>
        <v>28.35969659297729</v>
      </c>
      <c r="AB8" s="21">
        <f>+HFC!AB656</f>
        <v>25.980866141503306</v>
      </c>
      <c r="AC8" s="21">
        <f>+HFC!AC656</f>
        <v>34.414289106411417</v>
      </c>
      <c r="AD8" s="21">
        <f>+HFC!AD656</f>
        <v>33.276631047447957</v>
      </c>
      <c r="AE8" s="21">
        <f>+HFC!AE656</f>
        <v>44.676494662626688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0</v>
      </c>
      <c r="Z10" s="21">
        <f>+'SF6'!Z656</f>
        <v>0</v>
      </c>
      <c r="AA10" s="21">
        <f>+'SF6'!AA656</f>
        <v>0</v>
      </c>
      <c r="AB10" s="21">
        <f>+'SF6'!AB656</f>
        <v>0</v>
      </c>
      <c r="AC10" s="21">
        <f>+'SF6'!AC656</f>
        <v>0</v>
      </c>
      <c r="AD10" s="21">
        <f>+'SF6'!AD656</f>
        <v>0</v>
      </c>
      <c r="AE10" s="21">
        <f>+'SF6'!AE656</f>
        <v>0</v>
      </c>
    </row>
    <row r="11" spans="1:31" x14ac:dyDescent="0.2">
      <c r="B11" s="15" t="s">
        <v>240</v>
      </c>
      <c r="C11" s="28">
        <f>+SUM(C4:C7)</f>
        <v>-3911.0245196968026</v>
      </c>
      <c r="D11" s="28">
        <f t="shared" ref="D11:AE11" si="1">+SUM(D4:D7)</f>
        <v>-4215.9675547556881</v>
      </c>
      <c r="E11" s="28">
        <f t="shared" si="1"/>
        <v>-4214.8631993840927</v>
      </c>
      <c r="F11" s="28">
        <f t="shared" si="1"/>
        <v>-4057.4173126118749</v>
      </c>
      <c r="G11" s="28">
        <f t="shared" si="1"/>
        <v>-4429.7884147902023</v>
      </c>
      <c r="H11" s="28">
        <f t="shared" si="1"/>
        <v>-4823.0236902250681</v>
      </c>
      <c r="I11" s="28">
        <f t="shared" si="1"/>
        <v>-5016.1973646405149</v>
      </c>
      <c r="J11" s="28">
        <f t="shared" si="1"/>
        <v>-4747.4803212452198</v>
      </c>
      <c r="K11" s="28">
        <f t="shared" si="1"/>
        <v>-5751.7836475180384</v>
      </c>
      <c r="L11" s="28">
        <f t="shared" si="1"/>
        <v>-4830.4388480585603</v>
      </c>
      <c r="M11" s="28">
        <f t="shared" si="1"/>
        <v>-4591.1451624615256</v>
      </c>
      <c r="N11" s="28">
        <f t="shared" si="1"/>
        <v>-4584.9088772579216</v>
      </c>
      <c r="O11" s="28">
        <f t="shared" si="1"/>
        <v>-4706.3513966174705</v>
      </c>
      <c r="P11" s="28">
        <f t="shared" si="1"/>
        <v>-5161.4130352650864</v>
      </c>
      <c r="Q11" s="28">
        <f t="shared" si="1"/>
        <v>-5118.2091516976261</v>
      </c>
      <c r="R11" s="28">
        <f t="shared" si="1"/>
        <v>-3473.1646359977249</v>
      </c>
      <c r="S11" s="28">
        <f t="shared" si="1"/>
        <v>-4430.2146552977902</v>
      </c>
      <c r="T11" s="28">
        <f t="shared" si="1"/>
        <v>-6123.7688499951992</v>
      </c>
      <c r="U11" s="28">
        <f t="shared" si="1"/>
        <v>-6437.2753347388634</v>
      </c>
      <c r="V11" s="28">
        <f t="shared" si="1"/>
        <v>-6433.6193419117408</v>
      </c>
      <c r="W11" s="28">
        <f t="shared" si="1"/>
        <v>-6749.3610803817692</v>
      </c>
      <c r="X11" s="28">
        <f t="shared" si="1"/>
        <v>-6939.6992798806596</v>
      </c>
      <c r="Y11" s="28">
        <f t="shared" si="1"/>
        <v>-6143.1052840677585</v>
      </c>
      <c r="Z11" s="28">
        <f t="shared" si="1"/>
        <v>-7056.711344938044</v>
      </c>
      <c r="AA11" s="28">
        <f t="shared" si="1"/>
        <v>-7397.7541150721199</v>
      </c>
      <c r="AB11" s="28">
        <f t="shared" si="1"/>
        <v>-7676.907580359336</v>
      </c>
      <c r="AC11" s="28">
        <f t="shared" si="1"/>
        <v>-7526.8472254203789</v>
      </c>
      <c r="AD11" s="28">
        <f t="shared" si="1"/>
        <v>-7639.5805493207608</v>
      </c>
      <c r="AE11" s="28">
        <f t="shared" si="1"/>
        <v>-7420.3001100827378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923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1210.9971250937581</v>
      </c>
      <c r="D24" s="21">
        <f>+'CO2'!D657</f>
        <v>1335.6826446373302</v>
      </c>
      <c r="E24" s="21">
        <f>+'CO2'!E657</f>
        <v>1438.3276861814004</v>
      </c>
      <c r="F24" s="21">
        <f>+'CO2'!F657</f>
        <v>1542.8114810592369</v>
      </c>
      <c r="G24" s="21">
        <f>+'CO2'!G657</f>
        <v>1527.634771391384</v>
      </c>
      <c r="H24" s="21">
        <f>+'CO2'!H657</f>
        <v>1604.3416885952872</v>
      </c>
      <c r="I24" s="21">
        <f>+'CO2'!I657</f>
        <v>1762.0248211419403</v>
      </c>
      <c r="J24" s="21">
        <f>+'CO2'!J657</f>
        <v>1885.0337147337323</v>
      </c>
      <c r="K24" s="21">
        <f>+'CO2'!K657</f>
        <v>1215.8157446080456</v>
      </c>
      <c r="L24" s="21">
        <f>+'CO2'!L657</f>
        <v>1694.5222596401106</v>
      </c>
      <c r="M24" s="21">
        <f>+'CO2'!M657</f>
        <v>1518.8469199852764</v>
      </c>
      <c r="N24" s="21">
        <f>+'CO2'!N657</f>
        <v>1726.6457834595044</v>
      </c>
      <c r="O24" s="21">
        <f>+'CO2'!O657</f>
        <v>1725.1731486450853</v>
      </c>
      <c r="P24" s="21">
        <f>+'CO2'!P657</f>
        <v>1612.6922672931521</v>
      </c>
      <c r="Q24" s="21">
        <f>+'CO2'!Q657</f>
        <v>1701.8737556286289</v>
      </c>
      <c r="R24" s="21">
        <f>+'CO2'!R657</f>
        <v>2162.3858915059363</v>
      </c>
      <c r="S24" s="21">
        <f>+'CO2'!S657</f>
        <v>2150.0376123121114</v>
      </c>
      <c r="T24" s="21">
        <f>+'CO2'!T657</f>
        <v>1503.2461918777503</v>
      </c>
      <c r="U24" s="21">
        <f>+'CO2'!U657</f>
        <v>1834.2923809335359</v>
      </c>
      <c r="V24" s="21">
        <f>+'CO2'!V657</f>
        <v>1866.5263692471349</v>
      </c>
      <c r="W24" s="21">
        <f>+'CO2'!W657</f>
        <v>1691.0955597809166</v>
      </c>
      <c r="X24" s="21">
        <f>+'CO2'!X657</f>
        <v>1934.7907289096399</v>
      </c>
      <c r="Y24" s="21">
        <f>+'CO2'!Y657</f>
        <v>2346.3069944210497</v>
      </c>
      <c r="Z24" s="21">
        <f>+'CO2'!Z657</f>
        <v>2233.2492070779108</v>
      </c>
      <c r="AA24" s="21">
        <f>+'CO2'!AA657</f>
        <v>1954.2814535671737</v>
      </c>
      <c r="AB24" s="21">
        <f>+'CO2'!AB657</f>
        <v>1638.1503967342285</v>
      </c>
      <c r="AC24" s="21">
        <f>+'CO2'!AC657</f>
        <v>1609.9150913010665</v>
      </c>
      <c r="AD24" s="21">
        <f>+'CO2'!AD657</f>
        <v>1574.9625743277984</v>
      </c>
      <c r="AE24" s="21">
        <f>+'CO2'!AE657</f>
        <v>1663.6001051307067</v>
      </c>
    </row>
    <row r="25" spans="1:31" x14ac:dyDescent="0.2">
      <c r="B25" s="3" t="s">
        <v>234</v>
      </c>
      <c r="C25" s="21">
        <f>+'CH4'!C657*PCG!$C$5</f>
        <v>917.50189277465961</v>
      </c>
      <c r="D25" s="21">
        <f>+'CH4'!D657*PCG!$C$5</f>
        <v>715.80193663649732</v>
      </c>
      <c r="E25" s="21">
        <f>+'CH4'!E657*PCG!$C$5</f>
        <v>769.22171933231937</v>
      </c>
      <c r="F25" s="21">
        <f>+'CH4'!F657*PCG!$C$5</f>
        <v>745.1082867311801</v>
      </c>
      <c r="G25" s="21">
        <f>+'CH4'!G657*PCG!$C$5</f>
        <v>826.00757764630885</v>
      </c>
      <c r="H25" s="21">
        <f>+'CH4'!H657*PCG!$C$5</f>
        <v>788.89480413998604</v>
      </c>
      <c r="I25" s="21">
        <f>+'CH4'!I657*PCG!$C$5</f>
        <v>794.1664411075792</v>
      </c>
      <c r="J25" s="21">
        <f>+'CH4'!J657*PCG!$C$5</f>
        <v>846.42977663182251</v>
      </c>
      <c r="K25" s="21">
        <f>+'CH4'!K657*PCG!$C$5</f>
        <v>790.54085072110468</v>
      </c>
      <c r="L25" s="21">
        <f>+'CH4'!L657*PCG!$C$5</f>
        <v>877.5172989905634</v>
      </c>
      <c r="M25" s="21">
        <f>+'CH4'!M657*PCG!$C$5</f>
        <v>967.76518342058716</v>
      </c>
      <c r="N25" s="21">
        <f>+'CH4'!N657*PCG!$C$5</f>
        <v>1037.4760966609438</v>
      </c>
      <c r="O25" s="21">
        <f>+'CH4'!O657*PCG!$C$5</f>
        <v>1019.8829279951127</v>
      </c>
      <c r="P25" s="21">
        <f>+'CH4'!P657*PCG!$C$5</f>
        <v>913.3821385200099</v>
      </c>
      <c r="Q25" s="21">
        <f>+'CH4'!Q657*PCG!$C$5</f>
        <v>902.08914888190213</v>
      </c>
      <c r="R25" s="21">
        <f>+'CH4'!R657*PCG!$C$5</f>
        <v>971.84088269338747</v>
      </c>
      <c r="S25" s="21">
        <f>+'CH4'!S657*PCG!$C$5</f>
        <v>926.94472961588122</v>
      </c>
      <c r="T25" s="21">
        <f>+'CH4'!T657*PCG!$C$5</f>
        <v>871.71256618365658</v>
      </c>
      <c r="U25" s="21">
        <f>+'CH4'!U657*PCG!$C$5</f>
        <v>834.63655074133078</v>
      </c>
      <c r="V25" s="21">
        <f>+'CH4'!V657*PCG!$C$5</f>
        <v>979.62964360074807</v>
      </c>
      <c r="W25" s="21">
        <f>+'CH4'!W657*PCG!$C$5</f>
        <v>852.79731269011234</v>
      </c>
      <c r="X25" s="21">
        <f>+'CH4'!X657*PCG!$C$5</f>
        <v>733.28490145014132</v>
      </c>
      <c r="Y25" s="21">
        <f>+'CH4'!Y657*PCG!$C$5</f>
        <v>610.20394561738067</v>
      </c>
      <c r="Z25" s="21">
        <f>+'CH4'!Z657*PCG!$C$5</f>
        <v>593.51705110218268</v>
      </c>
      <c r="AA25" s="21">
        <f>+'CH4'!AA657*PCG!$C$5</f>
        <v>554.04255699086229</v>
      </c>
      <c r="AB25" s="21">
        <f>+'CH4'!AB657*PCG!$C$5</f>
        <v>598.80665370146357</v>
      </c>
      <c r="AC25" s="21">
        <f>+'CH4'!AC657*PCG!$C$5</f>
        <v>664.43881479504023</v>
      </c>
      <c r="AD25" s="21">
        <f>+'CH4'!AD657*PCG!$C$5</f>
        <v>677.35390860732036</v>
      </c>
      <c r="AE25" s="21">
        <f>+'CH4'!AE657*PCG!$C$5</f>
        <v>683.58801551904958</v>
      </c>
    </row>
    <row r="26" spans="1:31" x14ac:dyDescent="0.2">
      <c r="B26" s="3" t="s">
        <v>235</v>
      </c>
      <c r="C26" s="21">
        <f>+N2O!C657*PCG!$C$6</f>
        <v>9.6134274705112404</v>
      </c>
      <c r="D26" s="21">
        <f>+N2O!D657*PCG!$C$6</f>
        <v>9.9912131125044503</v>
      </c>
      <c r="E26" s="21">
        <f>+N2O!E657*PCG!$C$6</f>
        <v>9.8795563214007327</v>
      </c>
      <c r="F26" s="21">
        <f>+N2O!F657*PCG!$C$6</f>
        <v>10.26724794694875</v>
      </c>
      <c r="G26" s="21">
        <f>+N2O!G657*PCG!$C$6</f>
        <v>10.285655491544762</v>
      </c>
      <c r="H26" s="21">
        <f>+N2O!H657*PCG!$C$6</f>
        <v>11.016943395626367</v>
      </c>
      <c r="I26" s="21">
        <f>+N2O!I657*PCG!$C$6</f>
        <v>11.387572939182702</v>
      </c>
      <c r="J26" s="21">
        <f>+N2O!J657*PCG!$C$6</f>
        <v>11.747753771151237</v>
      </c>
      <c r="K26" s="21">
        <f>+N2O!K657*PCG!$C$6</f>
        <v>11.521653407766081</v>
      </c>
      <c r="L26" s="21">
        <f>+N2O!L657*PCG!$C$6</f>
        <v>11.218524967097494</v>
      </c>
      <c r="M26" s="21">
        <f>+N2O!M657*PCG!$C$6</f>
        <v>11.19069641978777</v>
      </c>
      <c r="N26" s="21">
        <f>+N2O!N657*PCG!$C$6</f>
        <v>11.178250246744911</v>
      </c>
      <c r="O26" s="21">
        <f>+N2O!O657*PCG!$C$6</f>
        <v>11.361630406980614</v>
      </c>
      <c r="P26" s="21">
        <f>+N2O!P657*PCG!$C$6</f>
        <v>11.461699940575913</v>
      </c>
      <c r="Q26" s="21">
        <f>+N2O!Q657*PCG!$C$6</f>
        <v>11.792642461173703</v>
      </c>
      <c r="R26" s="21">
        <f>+N2O!R657*PCG!$C$6</f>
        <v>12.689240655582347</v>
      </c>
      <c r="S26" s="21">
        <f>+N2O!S657*PCG!$C$6</f>
        <v>12.647215760999572</v>
      </c>
      <c r="T26" s="21">
        <f>+N2O!T657*PCG!$C$6</f>
        <v>12.058485774292924</v>
      </c>
      <c r="U26" s="21">
        <f>+N2O!U657*PCG!$C$6</f>
        <v>11.933498310946996</v>
      </c>
      <c r="V26" s="21">
        <f>+N2O!V657*PCG!$C$6</f>
        <v>11.892962437571022</v>
      </c>
      <c r="W26" s="21">
        <f>+N2O!W657*PCG!$C$6</f>
        <v>11.440607716647049</v>
      </c>
      <c r="X26" s="21">
        <f>+N2O!X657*PCG!$C$6</f>
        <v>11.927203651729481</v>
      </c>
      <c r="Y26" s="21">
        <f>+N2O!Y657*PCG!$C$6</f>
        <v>12.059656527253022</v>
      </c>
      <c r="Z26" s="21">
        <f>+N2O!Z657*PCG!$C$6</f>
        <v>12.612352451160337</v>
      </c>
      <c r="AA26" s="21">
        <f>+N2O!AA657*PCG!$C$6</f>
        <v>12.048359792138314</v>
      </c>
      <c r="AB26" s="21">
        <f>+N2O!AB657*PCG!$C$6</f>
        <v>12.244559465145251</v>
      </c>
      <c r="AC26" s="21">
        <f>+N2O!AC657*PCG!$C$6</f>
        <v>12.727292103698096</v>
      </c>
      <c r="AD26" s="21">
        <f>+N2O!AD657*PCG!$C$6</f>
        <v>12.563498201159335</v>
      </c>
      <c r="AE26" s="21">
        <f>+N2O!AE657*PCG!$C$6</f>
        <v>13.134998674665464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2138.1124453389289</v>
      </c>
      <c r="D31" s="28">
        <f t="shared" ref="D31:AE31" si="3">+SUM(D24:D27)</f>
        <v>2061.4757943863319</v>
      </c>
      <c r="E31" s="28">
        <f t="shared" si="3"/>
        <v>2217.4289618351204</v>
      </c>
      <c r="F31" s="28">
        <f t="shared" si="3"/>
        <v>2298.187015737366</v>
      </c>
      <c r="G31" s="28">
        <f t="shared" si="3"/>
        <v>2363.9280045292376</v>
      </c>
      <c r="H31" s="28">
        <f t="shared" si="3"/>
        <v>2404.2534361308994</v>
      </c>
      <c r="I31" s="28">
        <f t="shared" si="3"/>
        <v>2567.5788351887018</v>
      </c>
      <c r="J31" s="28">
        <f t="shared" si="3"/>
        <v>2743.2112451367057</v>
      </c>
      <c r="K31" s="28">
        <f t="shared" si="3"/>
        <v>2017.8782487369165</v>
      </c>
      <c r="L31" s="28">
        <f t="shared" si="3"/>
        <v>2583.2580835977715</v>
      </c>
      <c r="M31" s="28">
        <f t="shared" si="3"/>
        <v>2497.8027998256512</v>
      </c>
      <c r="N31" s="28">
        <f t="shared" si="3"/>
        <v>2775.3001303671931</v>
      </c>
      <c r="O31" s="28">
        <f t="shared" si="3"/>
        <v>2756.4177070471787</v>
      </c>
      <c r="P31" s="28">
        <f t="shared" si="3"/>
        <v>2537.536105753738</v>
      </c>
      <c r="Q31" s="28">
        <f t="shared" si="3"/>
        <v>2615.7555469717049</v>
      </c>
      <c r="R31" s="28">
        <f t="shared" si="3"/>
        <v>3146.9160148549058</v>
      </c>
      <c r="S31" s="28">
        <f t="shared" si="3"/>
        <v>3089.6295576889925</v>
      </c>
      <c r="T31" s="28">
        <f t="shared" si="3"/>
        <v>2387.0172438356999</v>
      </c>
      <c r="U31" s="28">
        <f t="shared" si="3"/>
        <v>2680.8624299858138</v>
      </c>
      <c r="V31" s="28">
        <f t="shared" si="3"/>
        <v>2858.0489752854542</v>
      </c>
      <c r="W31" s="28">
        <f t="shared" si="3"/>
        <v>2555.3334801876763</v>
      </c>
      <c r="X31" s="28">
        <f t="shared" si="3"/>
        <v>2680.0028340115109</v>
      </c>
      <c r="Y31" s="28">
        <f t="shared" si="3"/>
        <v>2968.5705965656834</v>
      </c>
      <c r="Z31" s="28">
        <f t="shared" si="3"/>
        <v>2839.3786106312537</v>
      </c>
      <c r="AA31" s="28">
        <f t="shared" si="3"/>
        <v>2520.3723703501746</v>
      </c>
      <c r="AB31" s="28">
        <f t="shared" si="3"/>
        <v>2249.2016099008374</v>
      </c>
      <c r="AC31" s="28">
        <f t="shared" si="3"/>
        <v>2287.0811981998045</v>
      </c>
      <c r="AD31" s="28">
        <f t="shared" si="3"/>
        <v>2264.8799811362783</v>
      </c>
      <c r="AE31" s="28">
        <f t="shared" si="3"/>
        <v>2360.3231193244219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561.78144997098264</v>
      </c>
      <c r="D44" s="21">
        <f>+'CO2'!D658</f>
        <v>455.90535383509132</v>
      </c>
      <c r="E44" s="21">
        <f>+'CO2'!E658</f>
        <v>552.57667148162602</v>
      </c>
      <c r="F44" s="21">
        <f>+'CO2'!F658</f>
        <v>530.84578781919629</v>
      </c>
      <c r="G44" s="21">
        <f>+'CO2'!G658</f>
        <v>574.94219647840248</v>
      </c>
      <c r="H44" s="21">
        <f>+'CO2'!H658</f>
        <v>553.21694574546734</v>
      </c>
      <c r="I44" s="21">
        <f>+'CO2'!I658</f>
        <v>561.13058482163558</v>
      </c>
      <c r="J44" s="21">
        <f>+'CO2'!J658</f>
        <v>1075.0915196283213</v>
      </c>
      <c r="K44" s="21">
        <f>+'CO2'!K658</f>
        <v>1117.8337935079351</v>
      </c>
      <c r="L44" s="21">
        <f>+'CO2'!L658</f>
        <v>1518.096796757425</v>
      </c>
      <c r="M44" s="21">
        <f>+'CO2'!M658</f>
        <v>1914.2268213809502</v>
      </c>
      <c r="N44" s="21">
        <f>+'CO2'!N658</f>
        <v>1830.3413101622964</v>
      </c>
      <c r="O44" s="21">
        <f>+'CO2'!O658</f>
        <v>1927.6248967545084</v>
      </c>
      <c r="P44" s="21">
        <f>+'CO2'!P658</f>
        <v>1777.0809636453509</v>
      </c>
      <c r="Q44" s="21">
        <f>+'CO2'!Q658</f>
        <v>1769.9287816748404</v>
      </c>
      <c r="R44" s="21">
        <f>+'CO2'!R658</f>
        <v>1991.2322894502395</v>
      </c>
      <c r="S44" s="21">
        <f>+'CO2'!S658</f>
        <v>2092.0261160297209</v>
      </c>
      <c r="T44" s="21">
        <f>+'CO2'!T658</f>
        <v>1210.8231729798711</v>
      </c>
      <c r="U44" s="21">
        <f>+'CO2'!U658</f>
        <v>715.61284528095246</v>
      </c>
      <c r="V44" s="21">
        <f>+'CO2'!V658</f>
        <v>619.69835785455678</v>
      </c>
      <c r="W44" s="21">
        <f>+'CO2'!W658</f>
        <v>615.58769179691626</v>
      </c>
      <c r="X44" s="21">
        <f>+'CO2'!X658</f>
        <v>364.88118693385951</v>
      </c>
      <c r="Y44" s="21">
        <f>+'CO2'!Y658</f>
        <v>207.06425263071054</v>
      </c>
      <c r="Z44" s="21">
        <f>+'CO2'!Z658</f>
        <v>134.87902092868853</v>
      </c>
      <c r="AA44" s="21">
        <f>+'CO2'!AA658</f>
        <v>109.5648769158974</v>
      </c>
      <c r="AB44" s="21">
        <f>+'CO2'!AB658</f>
        <v>134.95550698737981</v>
      </c>
      <c r="AC44" s="21">
        <f>+'CO2'!AC658</f>
        <v>260.40851413607652</v>
      </c>
      <c r="AD44" s="21">
        <f>+'CO2'!AD658</f>
        <v>273.19777131934887</v>
      </c>
      <c r="AE44" s="21">
        <f>+'CO2'!AE658</f>
        <v>403.11272067137367</v>
      </c>
    </row>
    <row r="45" spans="2:31" x14ac:dyDescent="0.2">
      <c r="B45" s="3" t="s">
        <v>234</v>
      </c>
      <c r="C45" s="21">
        <f>+'CH4'!C658*PCG!$C$5</f>
        <v>48.171660000000003</v>
      </c>
      <c r="D45" s="21">
        <f>+'CH4'!D658*PCG!$C$5</f>
        <v>39.085419999999999</v>
      </c>
      <c r="E45" s="21">
        <f>+'CH4'!E658*PCG!$C$5</f>
        <v>47.379740000000005</v>
      </c>
      <c r="F45" s="21">
        <f>+'CH4'!F658*PCG!$C$5</f>
        <v>45.514559999999996</v>
      </c>
      <c r="G45" s="21">
        <f>+'CH4'!G658*PCG!$C$5</f>
        <v>49.297020000000003</v>
      </c>
      <c r="H45" s="21">
        <f>+'CH4'!H658*PCG!$C$5</f>
        <v>47.431839999999994</v>
      </c>
      <c r="I45" s="21">
        <f>+'CH4'!I658*PCG!$C$5</f>
        <v>48.109139999999996</v>
      </c>
      <c r="J45" s="21">
        <f>+'CH4'!J658*PCG!$C$5</f>
        <v>92.217000000000013</v>
      </c>
      <c r="K45" s="21">
        <f>+'CH4'!K658*PCG!$C$5</f>
        <v>95.884840000000011</v>
      </c>
      <c r="L45" s="21">
        <f>+'CH4'!L658*PCG!$C$5</f>
        <v>130.23957999999999</v>
      </c>
      <c r="M45" s="21">
        <f>+'CH4'!M658*PCG!$C$5</f>
        <v>164.22962000000001</v>
      </c>
      <c r="N45" s="21">
        <f>+'CH4'!N658*PCG!$C$5</f>
        <v>157.02940000000001</v>
      </c>
      <c r="O45" s="21">
        <f>+'CH4'!O658*PCG!$C$5</f>
        <v>165.37582</v>
      </c>
      <c r="P45" s="21">
        <f>+'CH4'!P658*PCG!$C$5</f>
        <v>152.45502000000002</v>
      </c>
      <c r="Q45" s="21">
        <f>+'CH4'!Q658*PCG!$C$5</f>
        <v>151.8358581816</v>
      </c>
      <c r="R45" s="21">
        <f>+'CH4'!R658*PCG!$C$5</f>
        <v>170.82571869094002</v>
      </c>
      <c r="S45" s="21">
        <f>+'CH4'!S658*PCG!$C$5</f>
        <v>179.47511973647383</v>
      </c>
      <c r="T45" s="21">
        <f>+'CH4'!T658*PCG!$C$5</f>
        <v>103.85447991571381</v>
      </c>
      <c r="U45" s="21">
        <f>+'CH4'!U658*PCG!$C$5</f>
        <v>61.354794869470396</v>
      </c>
      <c r="V45" s="21">
        <f>+'CH4'!V658*PCG!$C$5</f>
        <v>53.121929709811688</v>
      </c>
      <c r="W45" s="21">
        <f>+'CH4'!W658*PCG!$C$5</f>
        <v>52.763237095059999</v>
      </c>
      <c r="X45" s="21">
        <f>+'CH4'!X658*PCG!$C$5</f>
        <v>31.23798465526</v>
      </c>
      <c r="Y45" s="21">
        <f>+'CH4'!Y658*PCG!$C$5</f>
        <v>17.6947028275052</v>
      </c>
      <c r="Z45" s="21">
        <f>+'CH4'!Z658*PCG!$C$5</f>
        <v>11.495871199900003</v>
      </c>
      <c r="AA45" s="21">
        <f>+'CH4'!AA658*PCG!$C$5</f>
        <v>9.324141141824601</v>
      </c>
      <c r="AB45" s="21">
        <f>+'CH4'!AB658*PCG!$C$5</f>
        <v>11.502639615100001</v>
      </c>
      <c r="AC45" s="21">
        <f>+'CH4'!AC658*PCG!$C$5</f>
        <v>22.257538560980002</v>
      </c>
      <c r="AD45" s="21">
        <f>+'CH4'!AD658*PCG!$C$5</f>
        <v>23.352833628091645</v>
      </c>
      <c r="AE45" s="21">
        <f>+'CH4'!AE658*PCG!$C$5</f>
        <v>34.497935432879999</v>
      </c>
    </row>
    <row r="46" spans="2:31" x14ac:dyDescent="0.2">
      <c r="B46" s="3" t="s">
        <v>235</v>
      </c>
      <c r="C46" s="21">
        <f>+N2O!C658*PCG!$C$6</f>
        <v>6.207364950055915E-3</v>
      </c>
      <c r="D46" s="21">
        <f>+N2O!D658*PCG!$C$6</f>
        <v>6.2073649500559158E-3</v>
      </c>
      <c r="E46" s="21">
        <f>+N2O!E658*PCG!$C$6</f>
        <v>6.207364950055915E-3</v>
      </c>
      <c r="F46" s="21">
        <f>+N2O!F658*PCG!$C$6</f>
        <v>6.2073649500559132E-3</v>
      </c>
      <c r="G46" s="21">
        <f>+N2O!G658*PCG!$C$6</f>
        <v>6.2073649500559141E-3</v>
      </c>
      <c r="H46" s="21">
        <f>+N2O!H658*PCG!$C$6</f>
        <v>6.2073649500559132E-3</v>
      </c>
      <c r="I46" s="21">
        <f>+N2O!I658*PCG!$C$6</f>
        <v>6.2073649500559132E-3</v>
      </c>
      <c r="J46" s="21">
        <f>+N2O!J658*PCG!$C$6</f>
        <v>6.2073649500559124E-3</v>
      </c>
      <c r="K46" s="21">
        <f>+N2O!K658*PCG!$C$6</f>
        <v>6.2073649500559132E-3</v>
      </c>
      <c r="L46" s="21">
        <f>+N2O!L658*PCG!$C$6</f>
        <v>6.2073649500559132E-3</v>
      </c>
      <c r="M46" s="21">
        <f>+N2O!M658*PCG!$C$6</f>
        <v>6.2073649500559132E-3</v>
      </c>
      <c r="N46" s="21">
        <f>+N2O!N658*PCG!$C$6</f>
        <v>6.2073649500559132E-3</v>
      </c>
      <c r="O46" s="21">
        <f>+N2O!O658*PCG!$C$6</f>
        <v>6.2073649500559132E-3</v>
      </c>
      <c r="P46" s="21">
        <f>+N2O!P658*PCG!$C$6</f>
        <v>6.1769277084242529E-3</v>
      </c>
      <c r="Q46" s="21">
        <f>+N2O!Q658*PCG!$C$6</f>
        <v>6.1477229435674251E-3</v>
      </c>
      <c r="R46" s="21">
        <f>+N2O!R658*PCG!$C$6</f>
        <v>6.1228811118278041E-3</v>
      </c>
      <c r="S46" s="21">
        <f>+N2O!S658*PCG!$C$6</f>
        <v>6.1012644697211772E-3</v>
      </c>
      <c r="T46" s="21">
        <f>+N2O!T658*PCG!$C$6</f>
        <v>6.0805553726011449E-3</v>
      </c>
      <c r="U46" s="21">
        <f>+N2O!U658*PCG!$C$6</f>
        <v>6.0633416161266331E-3</v>
      </c>
      <c r="V46" s="21">
        <f>+N2O!V658*PCG!$C$6</f>
        <v>6.0466408669138053E-3</v>
      </c>
      <c r="W46" s="21">
        <f>+N2O!W658*PCG!$C$6</f>
        <v>6.0312908638047004E-3</v>
      </c>
      <c r="X46" s="21">
        <f>+N2O!X658*PCG!$C$6</f>
        <v>6.0176927298995833E-3</v>
      </c>
      <c r="Y46" s="21">
        <f>+N2O!Y658*PCG!$C$6</f>
        <v>5.0096101860341779E-3</v>
      </c>
      <c r="Z46" s="21">
        <f>+N2O!Z658*PCG!$C$6</f>
        <v>4.0067871976448245E-3</v>
      </c>
      <c r="AA46" s="21">
        <f>+N2O!AA658*PCG!$C$6</f>
        <v>4.2530585573452157E-3</v>
      </c>
      <c r="AB46" s="21">
        <f>+N2O!AB658*PCG!$C$6</f>
        <v>4.5006115154554742E-3</v>
      </c>
      <c r="AC46" s="21">
        <f>+N2O!AC658*PCG!$C$6</f>
        <v>3.6360272006076798E-3</v>
      </c>
      <c r="AD46" s="21">
        <f>+N2O!AD658*PCG!$C$6</f>
        <v>2.9565843051583851E-3</v>
      </c>
      <c r="AE46" s="21">
        <f>+N2O!AE658*PCG!$C$6</f>
        <v>2.2788942176195101E-3</v>
      </c>
    </row>
    <row r="47" spans="2:31" x14ac:dyDescent="0.2">
      <c r="B47" s="3" t="s">
        <v>236</v>
      </c>
      <c r="C47" s="21">
        <f>+SUM(C48:C50)</f>
        <v>0</v>
      </c>
      <c r="D47" s="21">
        <f t="shared" ref="D47:AE47" si="4">+SUM(D48:D50)</f>
        <v>1.0908332739958792E-5</v>
      </c>
      <c r="E47" s="21">
        <f t="shared" si="4"/>
        <v>9.25220642258698E-5</v>
      </c>
      <c r="F47" s="21">
        <f t="shared" si="4"/>
        <v>4.9952041017285102E-4</v>
      </c>
      <c r="G47" s="21">
        <f t="shared" si="4"/>
        <v>5.519408222182659E-2</v>
      </c>
      <c r="H47" s="21">
        <f t="shared" si="4"/>
        <v>0.1245011865479225</v>
      </c>
      <c r="I47" s="21">
        <f t="shared" si="4"/>
        <v>0.27122143818112032</v>
      </c>
      <c r="J47" s="21">
        <f t="shared" si="4"/>
        <v>0.61480309479565498</v>
      </c>
      <c r="K47" s="21">
        <f t="shared" si="4"/>
        <v>0.64060330869057491</v>
      </c>
      <c r="L47" s="21">
        <f t="shared" si="4"/>
        <v>1.8177829064114117</v>
      </c>
      <c r="M47" s="21">
        <f t="shared" si="4"/>
        <v>2.1269837824917439</v>
      </c>
      <c r="N47" s="21">
        <f t="shared" si="4"/>
        <v>3.8931380823284378</v>
      </c>
      <c r="O47" s="21">
        <f t="shared" si="4"/>
        <v>4.1683265667509035</v>
      </c>
      <c r="P47" s="21">
        <f t="shared" si="4"/>
        <v>4.1379673889580797</v>
      </c>
      <c r="Q47" s="21">
        <f t="shared" si="4"/>
        <v>7.1692602438265318</v>
      </c>
      <c r="R47" s="21">
        <f t="shared" si="4"/>
        <v>7.7205662093586369</v>
      </c>
      <c r="S47" s="21">
        <f t="shared" si="4"/>
        <v>9.2278746303806258</v>
      </c>
      <c r="T47" s="21">
        <f t="shared" si="4"/>
        <v>12.169176535343011</v>
      </c>
      <c r="U47" s="21">
        <f t="shared" si="4"/>
        <v>11.373287635995233</v>
      </c>
      <c r="V47" s="21">
        <f t="shared" si="4"/>
        <v>12.50927017033144</v>
      </c>
      <c r="W47" s="21">
        <f t="shared" si="4"/>
        <v>14.659771716233315</v>
      </c>
      <c r="X47" s="21">
        <f t="shared" si="4"/>
        <v>17.711918102757089</v>
      </c>
      <c r="Y47" s="21">
        <f t="shared" si="4"/>
        <v>19.798452527503187</v>
      </c>
      <c r="Z47" s="21">
        <f t="shared" si="4"/>
        <v>22.43194313778562</v>
      </c>
      <c r="AA47" s="21">
        <f t="shared" si="4"/>
        <v>28.35969659297729</v>
      </c>
      <c r="AB47" s="21">
        <f t="shared" si="4"/>
        <v>25.980866141503306</v>
      </c>
      <c r="AC47" s="21">
        <f t="shared" si="4"/>
        <v>34.414289106411417</v>
      </c>
      <c r="AD47" s="21">
        <f t="shared" si="4"/>
        <v>33.276631047447957</v>
      </c>
      <c r="AE47" s="21">
        <f t="shared" si="4"/>
        <v>44.676494662626688</v>
      </c>
    </row>
    <row r="48" spans="2:31" x14ac:dyDescent="0.2">
      <c r="B48" s="14" t="s">
        <v>237</v>
      </c>
      <c r="C48" s="21">
        <f>+HFC!C658</f>
        <v>0</v>
      </c>
      <c r="D48" s="21">
        <f>+HFC!D658</f>
        <v>1.0908332739958792E-5</v>
      </c>
      <c r="E48" s="21">
        <f>+HFC!E658</f>
        <v>9.25220642258698E-5</v>
      </c>
      <c r="F48" s="21">
        <f>+HFC!F658</f>
        <v>4.9952041017285102E-4</v>
      </c>
      <c r="G48" s="21">
        <f>+HFC!G658</f>
        <v>5.519408222182659E-2</v>
      </c>
      <c r="H48" s="21">
        <f>+HFC!H658</f>
        <v>0.1245011865479225</v>
      </c>
      <c r="I48" s="21">
        <f>+HFC!I658</f>
        <v>0.27122143818112032</v>
      </c>
      <c r="J48" s="21">
        <f>+HFC!J658</f>
        <v>0.61480309479565498</v>
      </c>
      <c r="K48" s="21">
        <f>+HFC!K658</f>
        <v>0.64060330869057491</v>
      </c>
      <c r="L48" s="21">
        <f>+HFC!L658</f>
        <v>1.8177829064114117</v>
      </c>
      <c r="M48" s="21">
        <f>+HFC!M658</f>
        <v>2.1269837824917439</v>
      </c>
      <c r="N48" s="21">
        <f>+HFC!N658</f>
        <v>3.8931380823284378</v>
      </c>
      <c r="O48" s="21">
        <f>+HFC!O658</f>
        <v>4.1683265667509035</v>
      </c>
      <c r="P48" s="21">
        <f>+HFC!P658</f>
        <v>4.1379673889580797</v>
      </c>
      <c r="Q48" s="21">
        <f>+HFC!Q658</f>
        <v>7.1692602438265318</v>
      </c>
      <c r="R48" s="21">
        <f>+HFC!R658</f>
        <v>7.7205662093586369</v>
      </c>
      <c r="S48" s="21">
        <f>+HFC!S658</f>
        <v>9.2278746303806258</v>
      </c>
      <c r="T48" s="21">
        <f>+HFC!T658</f>
        <v>12.169176535343011</v>
      </c>
      <c r="U48" s="21">
        <f>+HFC!U658</f>
        <v>11.373287635995233</v>
      </c>
      <c r="V48" s="21">
        <f>+HFC!V658</f>
        <v>12.50927017033144</v>
      </c>
      <c r="W48" s="21">
        <f>+HFC!W658</f>
        <v>14.659771716233315</v>
      </c>
      <c r="X48" s="21">
        <f>+HFC!X658</f>
        <v>17.711918102757089</v>
      </c>
      <c r="Y48" s="21">
        <f>+HFC!Y658</f>
        <v>19.798452527503187</v>
      </c>
      <c r="Z48" s="21">
        <f>+HFC!Z658</f>
        <v>22.43194313778562</v>
      </c>
      <c r="AA48" s="21">
        <f>+HFC!AA658</f>
        <v>28.35969659297729</v>
      </c>
      <c r="AB48" s="21">
        <f>+HFC!AB658</f>
        <v>25.980866141503306</v>
      </c>
      <c r="AC48" s="21">
        <f>+HFC!AC658</f>
        <v>34.414289106411417</v>
      </c>
      <c r="AD48" s="21">
        <f>+HFC!AD658</f>
        <v>33.276631047447957</v>
      </c>
      <c r="AE48" s="21">
        <f>+HFC!AE658</f>
        <v>44.676494662626688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0</v>
      </c>
      <c r="Z50" s="21">
        <f>+'SF6'!Z658</f>
        <v>0</v>
      </c>
      <c r="AA50" s="21">
        <f>+'SF6'!AA658</f>
        <v>0</v>
      </c>
      <c r="AB50" s="21">
        <f>+'SF6'!AB658</f>
        <v>0</v>
      </c>
      <c r="AC50" s="21">
        <f>+'SF6'!AC658</f>
        <v>0</v>
      </c>
      <c r="AD50" s="21">
        <f>+'SF6'!AD658</f>
        <v>0</v>
      </c>
      <c r="AE50" s="21">
        <f>+'SF6'!AE658</f>
        <v>0</v>
      </c>
    </row>
    <row r="51" spans="2:31" x14ac:dyDescent="0.2">
      <c r="B51" s="15" t="s">
        <v>240</v>
      </c>
      <c r="C51" s="28">
        <f>+SUM(C44:C47)</f>
        <v>609.95931733593261</v>
      </c>
      <c r="D51" s="28">
        <f t="shared" ref="D51:AE51" si="5">+SUM(D44:D47)</f>
        <v>494.99699210837412</v>
      </c>
      <c r="E51" s="28">
        <f t="shared" si="5"/>
        <v>599.96271136864027</v>
      </c>
      <c r="F51" s="28">
        <f t="shared" si="5"/>
        <v>576.36705470455638</v>
      </c>
      <c r="G51" s="28">
        <f t="shared" si="5"/>
        <v>624.30061792557433</v>
      </c>
      <c r="H51" s="28">
        <f t="shared" si="5"/>
        <v>600.77949429696525</v>
      </c>
      <c r="I51" s="28">
        <f t="shared" si="5"/>
        <v>609.51715362476671</v>
      </c>
      <c r="J51" s="28">
        <f t="shared" si="5"/>
        <v>1167.9295300880672</v>
      </c>
      <c r="K51" s="28">
        <f t="shared" si="5"/>
        <v>1214.3654441815756</v>
      </c>
      <c r="L51" s="28">
        <f t="shared" si="5"/>
        <v>1650.1603670287864</v>
      </c>
      <c r="M51" s="28">
        <f t="shared" si="5"/>
        <v>2080.589632528392</v>
      </c>
      <c r="N51" s="28">
        <f t="shared" si="5"/>
        <v>1991.2700556095749</v>
      </c>
      <c r="O51" s="28">
        <f t="shared" si="5"/>
        <v>2097.1752506862094</v>
      </c>
      <c r="P51" s="28">
        <f t="shared" si="5"/>
        <v>1933.6801279620174</v>
      </c>
      <c r="Q51" s="28">
        <f t="shared" si="5"/>
        <v>1928.9400478232105</v>
      </c>
      <c r="R51" s="28">
        <f t="shared" si="5"/>
        <v>2169.7846972316502</v>
      </c>
      <c r="S51" s="28">
        <f t="shared" si="5"/>
        <v>2280.735211661045</v>
      </c>
      <c r="T51" s="28">
        <f t="shared" si="5"/>
        <v>1326.8529099863006</v>
      </c>
      <c r="U51" s="28">
        <f t="shared" si="5"/>
        <v>788.34699112803423</v>
      </c>
      <c r="V51" s="28">
        <f t="shared" si="5"/>
        <v>685.33560437556673</v>
      </c>
      <c r="W51" s="28">
        <f t="shared" si="5"/>
        <v>683.01673189907342</v>
      </c>
      <c r="X51" s="28">
        <f t="shared" si="5"/>
        <v>413.8371073846065</v>
      </c>
      <c r="Y51" s="28">
        <f t="shared" si="5"/>
        <v>244.56241759590495</v>
      </c>
      <c r="Z51" s="28">
        <f t="shared" si="5"/>
        <v>168.8108420535718</v>
      </c>
      <c r="AA51" s="28">
        <f t="shared" si="5"/>
        <v>147.25296770925664</v>
      </c>
      <c r="AB51" s="28">
        <f t="shared" si="5"/>
        <v>172.44351335549857</v>
      </c>
      <c r="AC51" s="28">
        <f t="shared" si="5"/>
        <v>317.08397783066857</v>
      </c>
      <c r="AD51" s="28">
        <f t="shared" si="5"/>
        <v>329.83019257919364</v>
      </c>
      <c r="AE51" s="28">
        <f t="shared" si="5"/>
        <v>482.28942966109798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0.68054303516221826</v>
      </c>
      <c r="D64" s="21">
        <f>+'CO2'!D659</f>
        <v>0.76922808415416599</v>
      </c>
      <c r="E64" s="21">
        <f>+'CO2'!E659</f>
        <v>0.83525873719824706</v>
      </c>
      <c r="F64" s="21">
        <f>+'CO2'!F659</f>
        <v>0.83844819464834042</v>
      </c>
      <c r="G64" s="21">
        <f>+'CO2'!G659</f>
        <v>0.79478056503461958</v>
      </c>
      <c r="H64" s="21">
        <f>+'CO2'!H659</f>
        <v>0.88768507153533205</v>
      </c>
      <c r="I64" s="21">
        <f>+'CO2'!I659</f>
        <v>1.1739310670357022</v>
      </c>
      <c r="J64" s="21">
        <f>+'CO2'!J659</f>
        <v>0.82340257696091779</v>
      </c>
      <c r="K64" s="21">
        <f>+'CO2'!K659</f>
        <v>0.9338545754222709</v>
      </c>
      <c r="L64" s="21">
        <f>+'CO2'!L659</f>
        <v>1.0733781183231799</v>
      </c>
      <c r="M64" s="21">
        <f>+'CO2'!M659</f>
        <v>1.1939810477891815</v>
      </c>
      <c r="N64" s="21">
        <f>+'CO2'!N659</f>
        <v>1.0777726518367678</v>
      </c>
      <c r="O64" s="21">
        <f>+'CO2'!O659</f>
        <v>1.2164469493160328</v>
      </c>
      <c r="P64" s="21">
        <f>+'CO2'!P659</f>
        <v>1.352909362229838</v>
      </c>
      <c r="Q64" s="21">
        <f>+'CO2'!Q659</f>
        <v>1.3850079469441707</v>
      </c>
      <c r="R64" s="21">
        <f>+'CO2'!R659</f>
        <v>1.1637957788115882</v>
      </c>
      <c r="S64" s="21">
        <f>+'CO2'!S659</f>
        <v>1.2301926158746954</v>
      </c>
      <c r="T64" s="21">
        <f>+'CO2'!T659</f>
        <v>1.2167593043133151</v>
      </c>
      <c r="U64" s="21">
        <f>+'CO2'!U659</f>
        <v>1.3512752532877983</v>
      </c>
      <c r="V64" s="21">
        <f>+'CO2'!V659</f>
        <v>1.1878401602561666</v>
      </c>
      <c r="W64" s="21">
        <f>+'CO2'!W659</f>
        <v>1.4870904418213593</v>
      </c>
      <c r="X64" s="21">
        <f>+'CO2'!X659</f>
        <v>1.4737801389580054</v>
      </c>
      <c r="Y64" s="21">
        <f>+'CO2'!Y659</f>
        <v>1.4675364357072604</v>
      </c>
      <c r="Z64" s="21">
        <f>+'CO2'!Z659</f>
        <v>1.5783619110120941</v>
      </c>
      <c r="AA64" s="21">
        <f>+'CO2'!AA659</f>
        <v>1.5038660705821612</v>
      </c>
      <c r="AB64" s="21">
        <f>+'CO2'!AB659</f>
        <v>1.707037567449214</v>
      </c>
      <c r="AC64" s="21">
        <f>+'CO2'!AC659</f>
        <v>1.4071756092108063</v>
      </c>
      <c r="AD64" s="21">
        <f>+'CO2'!AD659</f>
        <v>1.4237403929647676</v>
      </c>
      <c r="AE64" s="21">
        <f>+'CO2'!AE659</f>
        <v>1.4416885202811225</v>
      </c>
    </row>
    <row r="65" spans="2:31" x14ac:dyDescent="0.2">
      <c r="B65" s="3" t="s">
        <v>234</v>
      </c>
      <c r="C65" s="21">
        <f>+'CH4'!C659*PCG!$C$5</f>
        <v>481.07417638313734</v>
      </c>
      <c r="D65" s="21">
        <f>+'CH4'!D659*PCG!$C$5</f>
        <v>476.40064143833217</v>
      </c>
      <c r="E65" s="21">
        <f>+'CH4'!E659*PCG!$C$5</f>
        <v>476.99234283051817</v>
      </c>
      <c r="F65" s="21">
        <f>+'CH4'!F659*PCG!$C$5</f>
        <v>485.12355364436513</v>
      </c>
      <c r="G65" s="21">
        <f>+'CH4'!G659*PCG!$C$5</f>
        <v>490.33305479668491</v>
      </c>
      <c r="H65" s="21">
        <f>+'CH4'!H659*PCG!$C$5</f>
        <v>485.09338877722143</v>
      </c>
      <c r="I65" s="21">
        <f>+'CH4'!I659*PCG!$C$5</f>
        <v>443.61199199418905</v>
      </c>
      <c r="J65" s="21">
        <f>+'CH4'!J659*PCG!$C$5</f>
        <v>447.98260104419194</v>
      </c>
      <c r="K65" s="21">
        <f>+'CH4'!K659*PCG!$C$5</f>
        <v>451.82575665061438</v>
      </c>
      <c r="L65" s="21">
        <f>+'CH4'!L659*PCG!$C$5</f>
        <v>455.69653309338588</v>
      </c>
      <c r="M65" s="21">
        <f>+'CH4'!M659*PCG!$C$5</f>
        <v>459.44727700381389</v>
      </c>
      <c r="N65" s="21">
        <f>+'CH4'!N659*PCG!$C$5</f>
        <v>462.95155849045085</v>
      </c>
      <c r="O65" s="21">
        <f>+'CH4'!O659*PCG!$C$5</f>
        <v>466.80439988929317</v>
      </c>
      <c r="P65" s="21">
        <f>+'CH4'!P659*PCG!$C$5</f>
        <v>470.56770750297085</v>
      </c>
      <c r="Q65" s="21">
        <f>+'CH4'!Q659*PCG!$C$5</f>
        <v>474.50738356381538</v>
      </c>
      <c r="R65" s="21">
        <f>+'CH4'!R659*PCG!$C$5</f>
        <v>478.36615775306643</v>
      </c>
      <c r="S65" s="21">
        <f>+'CH4'!S659*PCG!$C$5</f>
        <v>482.20865954060758</v>
      </c>
      <c r="T65" s="21">
        <f>+'CH4'!T659*PCG!$C$5</f>
        <v>486.02391046939005</v>
      </c>
      <c r="U65" s="21">
        <f>+'CH4'!U659*PCG!$C$5</f>
        <v>473.68597178495389</v>
      </c>
      <c r="V65" s="21">
        <f>+'CH4'!V659*PCG!$C$5</f>
        <v>461.3440628612845</v>
      </c>
      <c r="W65" s="21">
        <f>+'CH4'!W659*PCG!$C$5</f>
        <v>449.12650328745667</v>
      </c>
      <c r="X65" s="21">
        <f>+'CH4'!X659*PCG!$C$5</f>
        <v>435.09486382106485</v>
      </c>
      <c r="Y65" s="21">
        <f>+'CH4'!Y659*PCG!$C$5</f>
        <v>410.68581740365647</v>
      </c>
      <c r="Z65" s="21">
        <f>+'CH4'!Z659*PCG!$C$5</f>
        <v>386.0346176377526</v>
      </c>
      <c r="AA65" s="21">
        <f>+'CH4'!AA659*PCG!$C$5</f>
        <v>391.53329274317127</v>
      </c>
      <c r="AB65" s="21">
        <f>+'CH4'!AB659*PCG!$C$5</f>
        <v>397.23768812029851</v>
      </c>
      <c r="AC65" s="21">
        <f>+'CH4'!AC659*PCG!$C$5</f>
        <v>371.6673648701568</v>
      </c>
      <c r="AD65" s="21">
        <f>+'CH4'!AD659*PCG!$C$5</f>
        <v>346.07499352107567</v>
      </c>
      <c r="AE65" s="21">
        <f>+'CH4'!AE659*PCG!$C$5</f>
        <v>320.51150037454227</v>
      </c>
    </row>
    <row r="66" spans="2:31" x14ac:dyDescent="0.2">
      <c r="B66" s="3" t="s">
        <v>235</v>
      </c>
      <c r="C66" s="21">
        <f>+N2O!C659*PCG!$C$6</f>
        <v>161.27794994393216</v>
      </c>
      <c r="D66" s="21">
        <f>+N2O!D659*PCG!$C$6</f>
        <v>159.6311162319067</v>
      </c>
      <c r="E66" s="21">
        <f>+N2O!E659*PCG!$C$6</f>
        <v>161.33621453843276</v>
      </c>
      <c r="F66" s="21">
        <f>+N2O!F659*PCG!$C$6</f>
        <v>164.26963549208284</v>
      </c>
      <c r="G66" s="21">
        <f>+N2O!G659*PCG!$C$6</f>
        <v>166.27472301885052</v>
      </c>
      <c r="H66" s="21">
        <f>+N2O!H659*PCG!$C$6</f>
        <v>165.69102222748006</v>
      </c>
      <c r="I66" s="21">
        <f>+N2O!I659*PCG!$C$6</f>
        <v>156.45990294599594</v>
      </c>
      <c r="J66" s="21">
        <f>+N2O!J659*PCG!$C$6</f>
        <v>162.00590138362247</v>
      </c>
      <c r="K66" s="21">
        <f>+N2O!K659*PCG!$C$6</f>
        <v>162.04240036715763</v>
      </c>
      <c r="L66" s="21">
        <f>+N2O!L659*PCG!$C$6</f>
        <v>162.6685531265131</v>
      </c>
      <c r="M66" s="21">
        <f>+N2O!M659*PCG!$C$6</f>
        <v>162.1082704368487</v>
      </c>
      <c r="N66" s="21">
        <f>+N2O!N659*PCG!$C$6</f>
        <v>162.62051272266592</v>
      </c>
      <c r="O66" s="21">
        <f>+N2O!O659*PCG!$C$6</f>
        <v>163.24098130941428</v>
      </c>
      <c r="P66" s="21">
        <f>+N2O!P659*PCG!$C$6</f>
        <v>162.62218884991302</v>
      </c>
      <c r="Q66" s="21">
        <f>+N2O!Q659*PCG!$C$6</f>
        <v>164.06523116069815</v>
      </c>
      <c r="R66" s="21">
        <f>+N2O!R659*PCG!$C$6</f>
        <v>163.37850011125428</v>
      </c>
      <c r="S66" s="21">
        <f>+N2O!S659*PCG!$C$6</f>
        <v>163.9345538834668</v>
      </c>
      <c r="T66" s="21">
        <f>+N2O!T659*PCG!$C$6</f>
        <v>164.90474994599597</v>
      </c>
      <c r="U66" s="21">
        <f>+N2O!U659*PCG!$C$6</f>
        <v>158.74337631588187</v>
      </c>
      <c r="V66" s="21">
        <f>+N2O!V659*PCG!$C$6</f>
        <v>152.27536018861699</v>
      </c>
      <c r="W66" s="21">
        <f>+N2O!W659*PCG!$C$6</f>
        <v>145.43068086221211</v>
      </c>
      <c r="X66" s="21">
        <f>+N2O!X659*PCG!$C$6</f>
        <v>139.5314478970231</v>
      </c>
      <c r="Y66" s="21">
        <f>+N2O!Y659*PCG!$C$6</f>
        <v>137.44768711163144</v>
      </c>
      <c r="Z66" s="21">
        <f>+N2O!Z659*PCG!$C$6</f>
        <v>136.68307409560552</v>
      </c>
      <c r="AA66" s="21">
        <f>+N2O!AA659*PCG!$C$6</f>
        <v>132.19519373818952</v>
      </c>
      <c r="AB66" s="21">
        <f>+N2O!AB659*PCG!$C$6</f>
        <v>127.39406291321873</v>
      </c>
      <c r="AC66" s="21">
        <f>+N2O!AC659*PCG!$C$6</f>
        <v>124.48212270970821</v>
      </c>
      <c r="AD66" s="21">
        <f>+N2O!AD659*PCG!$C$6</f>
        <v>121.72248244439719</v>
      </c>
      <c r="AE66" s="21">
        <f>+N2O!AE659*PCG!$C$6</f>
        <v>118.97430212203543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643.03266936223167</v>
      </c>
      <c r="D71" s="28">
        <f t="shared" ref="D71:AE71" si="7">+SUM(D64:D67)</f>
        <v>636.80098575439308</v>
      </c>
      <c r="E71" s="28">
        <f t="shared" si="7"/>
        <v>639.16381610614917</v>
      </c>
      <c r="F71" s="28">
        <f t="shared" si="7"/>
        <v>650.23163733109629</v>
      </c>
      <c r="G71" s="28">
        <f t="shared" si="7"/>
        <v>657.4025583805701</v>
      </c>
      <c r="H71" s="28">
        <f t="shared" si="7"/>
        <v>651.67209607623681</v>
      </c>
      <c r="I71" s="28">
        <f t="shared" si="7"/>
        <v>601.24582600722067</v>
      </c>
      <c r="J71" s="28">
        <f t="shared" si="7"/>
        <v>610.81190500477533</v>
      </c>
      <c r="K71" s="28">
        <f t="shared" si="7"/>
        <v>614.80201159319427</v>
      </c>
      <c r="L71" s="28">
        <f t="shared" si="7"/>
        <v>619.43846433822216</v>
      </c>
      <c r="M71" s="28">
        <f t="shared" si="7"/>
        <v>622.7495284884518</v>
      </c>
      <c r="N71" s="28">
        <f t="shared" si="7"/>
        <v>626.64984386495348</v>
      </c>
      <c r="O71" s="28">
        <f t="shared" si="7"/>
        <v>631.26182814802348</v>
      </c>
      <c r="P71" s="28">
        <f t="shared" si="7"/>
        <v>634.54280571511367</v>
      </c>
      <c r="Q71" s="28">
        <f t="shared" si="7"/>
        <v>639.95762267145767</v>
      </c>
      <c r="R71" s="28">
        <f t="shared" si="7"/>
        <v>642.90845364313225</v>
      </c>
      <c r="S71" s="28">
        <f t="shared" si="7"/>
        <v>647.37340603994903</v>
      </c>
      <c r="T71" s="28">
        <f t="shared" si="7"/>
        <v>652.14541971969936</v>
      </c>
      <c r="U71" s="28">
        <f t="shared" si="7"/>
        <v>633.78062335412358</v>
      </c>
      <c r="V71" s="28">
        <f t="shared" si="7"/>
        <v>614.80726321015766</v>
      </c>
      <c r="W71" s="28">
        <f t="shared" si="7"/>
        <v>596.04427459149019</v>
      </c>
      <c r="X71" s="28">
        <f t="shared" si="7"/>
        <v>576.10009185704598</v>
      </c>
      <c r="Y71" s="28">
        <f t="shared" si="7"/>
        <v>549.60104095099518</v>
      </c>
      <c r="Z71" s="28">
        <f t="shared" si="7"/>
        <v>524.2960536443702</v>
      </c>
      <c r="AA71" s="28">
        <f t="shared" si="7"/>
        <v>525.23235255194299</v>
      </c>
      <c r="AB71" s="28">
        <f t="shared" si="7"/>
        <v>526.3387886009665</v>
      </c>
      <c r="AC71" s="28">
        <f t="shared" si="7"/>
        <v>497.55666318907583</v>
      </c>
      <c r="AD71" s="28">
        <f t="shared" si="7"/>
        <v>469.22121635843763</v>
      </c>
      <c r="AE71" s="28">
        <f t="shared" si="7"/>
        <v>440.92749101685877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924</v>
      </c>
      <c r="C84" s="21">
        <f>+'CO2'!C660+'abs CO2'!C660</f>
        <v>-7328.3370971391832</v>
      </c>
      <c r="D84" s="21">
        <f>+'CO2'!D660+'abs CO2'!D660</f>
        <v>-7434.4665150711407</v>
      </c>
      <c r="E84" s="21">
        <f>+'CO2'!E660+'abs CO2'!E660</f>
        <v>-7698.2189164768797</v>
      </c>
      <c r="F84" s="21">
        <f>+'CO2'!F660+'abs CO2'!F660</f>
        <v>-7754.7141033960579</v>
      </c>
      <c r="G84" s="21">
        <f>+'CO2'!G660+'abs CO2'!G660</f>
        <v>-8104.7192099489785</v>
      </c>
      <c r="H84" s="21">
        <f>+'CO2'!H660+'abs CO2'!H660</f>
        <v>-8508.0814301696792</v>
      </c>
      <c r="I84" s="21">
        <f>+'CO2'!I660+'abs CO2'!I660</f>
        <v>-8823.9684608148909</v>
      </c>
      <c r="J84" s="21">
        <f>+'CO2'!J660+'abs CO2'!J660</f>
        <v>-9301.7165119725923</v>
      </c>
      <c r="K84" s="21">
        <f>+'CO2'!K660+'abs CO2'!K660</f>
        <v>-9629.8525872922819</v>
      </c>
      <c r="L84" s="21">
        <f>+'CO2'!L660+'abs CO2'!L660</f>
        <v>-9715.2622619660015</v>
      </c>
      <c r="M84" s="21">
        <f>+'CO2'!M660+'abs CO2'!M660</f>
        <v>-9823.4890867653539</v>
      </c>
      <c r="N84" s="21">
        <f>+'CO2'!N660+'abs CO2'!N660</f>
        <v>-10008.591448720923</v>
      </c>
      <c r="O84" s="21">
        <f>+'CO2'!O660+'abs CO2'!O660</f>
        <v>-10222.436791384105</v>
      </c>
      <c r="P84" s="21">
        <f>+'CO2'!P660+'abs CO2'!P660</f>
        <v>-10298.099546191341</v>
      </c>
      <c r="Q84" s="21">
        <f>+'CO2'!Q660+'abs CO2'!Q660</f>
        <v>-10339.459070747031</v>
      </c>
      <c r="R84" s="21">
        <f>+'CO2'!R660+'abs CO2'!R660</f>
        <v>-9527.7217473343935</v>
      </c>
      <c r="S84" s="21">
        <f>+'CO2'!S660+'abs CO2'!S660</f>
        <v>-10486.880959538799</v>
      </c>
      <c r="T84" s="21">
        <f>+'CO2'!T660+'abs CO2'!T660</f>
        <v>-10528.504119669347</v>
      </c>
      <c r="U84" s="21">
        <f>+'CO2'!U660+'abs CO2'!U660</f>
        <v>-10576.410232165035</v>
      </c>
      <c r="V84" s="21">
        <f>+'CO2'!V660+'abs CO2'!V660</f>
        <v>-10625.246838392164</v>
      </c>
      <c r="W84" s="21">
        <f>+'CO2'!W660+'abs CO2'!W660</f>
        <v>-10618.720436613448</v>
      </c>
      <c r="X84" s="21">
        <f>+'CO2'!X660+'abs CO2'!X660</f>
        <v>-10645.623630710093</v>
      </c>
      <c r="Y84" s="21">
        <f>+'CO2'!Y660+'abs CO2'!Y660</f>
        <v>-9989.8402160695841</v>
      </c>
      <c r="Z84" s="21">
        <f>+'CO2'!Z660+'abs CO2'!Z660</f>
        <v>-10626.243149204198</v>
      </c>
      <c r="AA84" s="21">
        <f>+'CO2'!AA660+'abs CO2'!AA660</f>
        <v>-10631.397049860259</v>
      </c>
      <c r="AB84" s="21">
        <f>+'CO2'!AB660+'abs CO2'!AB660</f>
        <v>-10668.295737835882</v>
      </c>
      <c r="AC84" s="21">
        <f>+'CO2'!AC660+'abs CO2'!AC660</f>
        <v>-10673.297267639013</v>
      </c>
      <c r="AD84" s="21">
        <f>+'CO2'!AD660+'abs CO2'!AD660</f>
        <v>-10747.920533520151</v>
      </c>
      <c r="AE84" s="21">
        <f>+'CO2'!AE660+'abs CO2'!AE660</f>
        <v>-10752.039912112914</v>
      </c>
    </row>
    <row r="85" spans="2:31" x14ac:dyDescent="0.2">
      <c r="B85" s="3" t="s">
        <v>234</v>
      </c>
      <c r="C85" s="21">
        <f>+'CH4'!C660*PCG!$C$5</f>
        <v>1.310075865972631</v>
      </c>
      <c r="D85" s="21">
        <f>+'CH4'!D660*PCG!$C$5</f>
        <v>1.6426895059668108E-2</v>
      </c>
      <c r="E85" s="21">
        <f>+'CH4'!E660*PCG!$C$5</f>
        <v>0.19363443692362919</v>
      </c>
      <c r="F85" s="21">
        <f>+'CH4'!F660*PCG!$C$5</f>
        <v>87.901918181284174</v>
      </c>
      <c r="G85" s="21">
        <f>+'CH4'!G660*PCG!$C$5</f>
        <v>1.7324669621099811</v>
      </c>
      <c r="H85" s="21">
        <f>+'CH4'!H660*PCG!$C$5</f>
        <v>0.15645944973152928</v>
      </c>
      <c r="I85" s="21">
        <f>+'CH4'!I660*PCG!$C$5</f>
        <v>0.17386943712780187</v>
      </c>
      <c r="J85" s="21">
        <f>+'CH4'!J660*PCG!$C$5</f>
        <v>1.3181056739752046</v>
      </c>
      <c r="K85" s="21">
        <f>+'CH4'!K660*PCG!$C$5</f>
        <v>5.0182969613071206E-2</v>
      </c>
      <c r="L85" s="21">
        <f>+'CH4'!L660*PCG!$C$5</f>
        <v>0.54867422592739323</v>
      </c>
      <c r="M85" s="21">
        <f>+'CH4'!M660*PCG!$C$5</f>
        <v>8.453597695233285E-2</v>
      </c>
      <c r="N85" s="21">
        <f>+'CH4'!N660*PCG!$C$5</f>
        <v>8.1676583898618316E-2</v>
      </c>
      <c r="O85" s="21">
        <f>+'CH4'!O660*PCG!$C$5</f>
        <v>0.51425646602787412</v>
      </c>
      <c r="P85" s="21">
        <f>+'CH4'!P660*PCG!$C$5</f>
        <v>0.22588351185768257</v>
      </c>
      <c r="Q85" s="21">
        <f>+'CH4'!Q660*PCG!$C$5</f>
        <v>3.1967104198522993E-2</v>
      </c>
      <c r="R85" s="21">
        <f>+'CH4'!R660*PCG!$C$5</f>
        <v>35.35547742840042</v>
      </c>
      <c r="S85" s="21">
        <f>+'CH4'!S660*PCG!$C$5</f>
        <v>0.46199203353403073</v>
      </c>
      <c r="T85" s="21">
        <f>+'CH4'!T660*PCG!$C$5</f>
        <v>9.1106644892772967E-2</v>
      </c>
      <c r="U85" s="21">
        <f>+'CH4'!U660*PCG!$C$5</f>
        <v>0.52352301914945876</v>
      </c>
      <c r="V85" s="21">
        <f>+'CH4'!V660*PCG!$C$5</f>
        <v>7.2447017287203735E-2</v>
      </c>
      <c r="W85" s="21">
        <f>+'CH4'!W660*PCG!$C$5</f>
        <v>1.0373420078101214E-2</v>
      </c>
      <c r="X85" s="21">
        <f>+'CH4'!X660*PCG!$C$5</f>
        <v>1.8051767737291013E-2</v>
      </c>
      <c r="Y85" s="21">
        <f>+'CH4'!Y660*PCG!$C$5</f>
        <v>28.497221501416199</v>
      </c>
      <c r="Z85" s="21">
        <f>+'CH4'!Z660*PCG!$C$5</f>
        <v>0.10160881901339887</v>
      </c>
      <c r="AA85" s="21">
        <f>+'CH4'!AA660*PCG!$C$5</f>
        <v>6.7910818109225392E-3</v>
      </c>
      <c r="AB85" s="21">
        <f>+'CH4'!AB660*PCG!$C$5</f>
        <v>1.3271719476750859E-2</v>
      </c>
      <c r="AC85" s="21">
        <f>+'CH4'!AC660*PCG!$C$5</f>
        <v>0.67055146794893672</v>
      </c>
      <c r="AD85" s="21">
        <f>+'CH4'!AD660*PCG!$C$5</f>
        <v>0.29653049657591501</v>
      </c>
      <c r="AE85" s="21">
        <f>+'CH4'!AE660*PCG!$C$5</f>
        <v>2.9945959505070441E-2</v>
      </c>
    </row>
    <row r="86" spans="2:31" x14ac:dyDescent="0.2">
      <c r="B86" s="3" t="s">
        <v>235</v>
      </c>
      <c r="C86" s="21">
        <f>+N2O!C660*PCG!$C$6</f>
        <v>0.88456092604677006</v>
      </c>
      <c r="D86" s="21">
        <f>+N2O!D660*PCG!$C$6</f>
        <v>1.5967855663924127E-2</v>
      </c>
      <c r="E86" s="21">
        <f>+N2O!E660*PCG!$C$6</f>
        <v>0.12802476838647481</v>
      </c>
      <c r="F86" s="21">
        <f>+N2O!F660*PCG!$C$6</f>
        <v>58.017622078619446</v>
      </c>
      <c r="G86" s="21">
        <f>+N2O!G660*PCG!$C$6</f>
        <v>1.1755244359995347</v>
      </c>
      <c r="H86" s="21">
        <f>+N2O!H660*PCG!$C$6</f>
        <v>0.1044623786686544</v>
      </c>
      <c r="I86" s="21">
        <f>+N2O!I660*PCG!$C$6</f>
        <v>0.15739175952726883</v>
      </c>
      <c r="J86" s="21">
        <f>+N2O!J660*PCG!$C$6</f>
        <v>0.86973953847890084</v>
      </c>
      <c r="K86" s="21">
        <f>+N2O!K660*PCG!$C$6</f>
        <v>3.3921394029044739E-2</v>
      </c>
      <c r="L86" s="21">
        <f>+N2O!L660*PCG!$C$6</f>
        <v>0.37109388382248876</v>
      </c>
      <c r="M86" s="21">
        <f>+N2O!M660*PCG!$C$6</f>
        <v>6.3222394130270212E-2</v>
      </c>
      <c r="N86" s="21">
        <f>+N2O!N660*PCG!$C$6</f>
        <v>5.4862057608042102E-2</v>
      </c>
      <c r="O86" s="21">
        <f>+N2O!O660*PCG!$C$6</f>
        <v>0.34407847157821014</v>
      </c>
      <c r="P86" s="21">
        <f>+N2O!P660*PCG!$C$6</f>
        <v>0.15057660287561911</v>
      </c>
      <c r="Q86" s="21">
        <f>+N2O!Q660*PCG!$C$6</f>
        <v>2.1639399374140948E-2</v>
      </c>
      <c r="R86" s="21">
        <f>+N2O!R660*PCG!$C$6</f>
        <v>23.943101245681909</v>
      </c>
      <c r="S86" s="21">
        <f>+N2O!S660*PCG!$C$6</f>
        <v>0.31495990544320607</v>
      </c>
      <c r="T86" s="21">
        <f>+N2O!T660*PCG!$C$6</f>
        <v>6.1395062940153608E-2</v>
      </c>
      <c r="U86" s="21">
        <f>+N2O!U660*PCG!$C$6</f>
        <v>0.35944892281276658</v>
      </c>
      <c r="V86" s="21">
        <f>+N2O!V660*PCG!$C$6</f>
        <v>5.1646132709894009E-2</v>
      </c>
      <c r="W86" s="21">
        <f>+N2O!W660*PCG!$C$6</f>
        <v>7.0700929533555933E-3</v>
      </c>
      <c r="X86" s="21">
        <f>+N2O!X660*PCG!$C$6</f>
        <v>1.3896919643006872E-2</v>
      </c>
      <c r="Y86" s="21">
        <f>+N2O!Y660*PCG!$C$6</f>
        <v>19.541735608531056</v>
      </c>
      <c r="Z86" s="21">
        <f>+N2O!Z660*PCG!$C$6</f>
        <v>8.0457120740443783E-2</v>
      </c>
      <c r="AA86" s="21">
        <f>+N2O!AA660*PCG!$C$6</f>
        <v>4.5162129950491788E-3</v>
      </c>
      <c r="AB86" s="21">
        <f>+N2O!AB660*PCG!$C$6</f>
        <v>8.8449030636345242E-3</v>
      </c>
      <c r="AC86" s="21">
        <f>+N2O!AC660*PCG!$C$6</f>
        <v>0.44435509160786052</v>
      </c>
      <c r="AD86" s="21">
        <f>+N2O!AD660*PCG!$C$6</f>
        <v>0.19688121327911534</v>
      </c>
      <c r="AE86" s="21">
        <f>+N2O!AE660*PCG!$C$6</f>
        <v>2.457804316164134E-2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-7326.1424603471633</v>
      </c>
      <c r="D91" s="28">
        <f t="shared" ref="D91:AE91" si="9">+SUM(D84:D87)</f>
        <v>-7434.4341203204176</v>
      </c>
      <c r="E91" s="28">
        <f t="shared" si="9"/>
        <v>-7697.8972572715702</v>
      </c>
      <c r="F91" s="28">
        <f t="shared" si="9"/>
        <v>-7608.7945631361536</v>
      </c>
      <c r="G91" s="28">
        <f t="shared" si="9"/>
        <v>-8101.8112185508689</v>
      </c>
      <c r="H91" s="28">
        <f t="shared" si="9"/>
        <v>-8507.8205083412777</v>
      </c>
      <c r="I91" s="28">
        <f t="shared" si="9"/>
        <v>-8823.637199618237</v>
      </c>
      <c r="J91" s="28">
        <f t="shared" si="9"/>
        <v>-9299.5286667601376</v>
      </c>
      <c r="K91" s="28">
        <f t="shared" si="9"/>
        <v>-9629.7684829286391</v>
      </c>
      <c r="L91" s="28">
        <f t="shared" si="9"/>
        <v>-9714.3424938562512</v>
      </c>
      <c r="M91" s="28">
        <f t="shared" si="9"/>
        <v>-9823.3413283942718</v>
      </c>
      <c r="N91" s="28">
        <f t="shared" si="9"/>
        <v>-10008.454910079416</v>
      </c>
      <c r="O91" s="28">
        <f t="shared" si="9"/>
        <v>-10221.578456446499</v>
      </c>
      <c r="P91" s="28">
        <f t="shared" si="9"/>
        <v>-10297.723086076609</v>
      </c>
      <c r="Q91" s="28">
        <f t="shared" si="9"/>
        <v>-10339.405464243458</v>
      </c>
      <c r="R91" s="28">
        <f t="shared" si="9"/>
        <v>-9468.4231686603107</v>
      </c>
      <c r="S91" s="28">
        <f t="shared" si="9"/>
        <v>-10486.104007599823</v>
      </c>
      <c r="T91" s="28">
        <f t="shared" si="9"/>
        <v>-10528.351617961514</v>
      </c>
      <c r="U91" s="28">
        <f t="shared" si="9"/>
        <v>-10575.527260223073</v>
      </c>
      <c r="V91" s="28">
        <f t="shared" si="9"/>
        <v>-10625.122745242168</v>
      </c>
      <c r="W91" s="28">
        <f t="shared" si="9"/>
        <v>-10618.702993100416</v>
      </c>
      <c r="X91" s="28">
        <f t="shared" si="9"/>
        <v>-10645.591682022712</v>
      </c>
      <c r="Y91" s="28">
        <f t="shared" si="9"/>
        <v>-9941.8012589596365</v>
      </c>
      <c r="Z91" s="28">
        <f t="shared" si="9"/>
        <v>-10626.061083264443</v>
      </c>
      <c r="AA91" s="28">
        <f t="shared" si="9"/>
        <v>-10631.385742565453</v>
      </c>
      <c r="AB91" s="28">
        <f t="shared" si="9"/>
        <v>-10668.27362121334</v>
      </c>
      <c r="AC91" s="28">
        <f t="shared" si="9"/>
        <v>-10672.182361079456</v>
      </c>
      <c r="AD91" s="28">
        <f t="shared" si="9"/>
        <v>-10747.427121810295</v>
      </c>
      <c r="AE91" s="28">
        <f t="shared" si="9"/>
        <v>-10751.985388110248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0.41989900908739042</v>
      </c>
      <c r="D104" s="21">
        <f>+'CO2'!D661</f>
        <v>0.4238918729371246</v>
      </c>
      <c r="E104" s="21">
        <f>+'CO2'!E661</f>
        <v>0.40695752423145365</v>
      </c>
      <c r="F104" s="21">
        <f>+'CO2'!F661</f>
        <v>0.41073111397191381</v>
      </c>
      <c r="G104" s="21">
        <f>+'CO2'!G661</f>
        <v>0.41147347257596278</v>
      </c>
      <c r="H104" s="21">
        <f>+'CO2'!H661</f>
        <v>0.41843244316663641</v>
      </c>
      <c r="I104" s="21">
        <f>+'CO2'!I661</f>
        <v>0.41871560118593543</v>
      </c>
      <c r="J104" s="21">
        <f>+'CO2'!J661</f>
        <v>0.41965675683542797</v>
      </c>
      <c r="K104" s="21">
        <f>+'CO2'!K661</f>
        <v>0.41478465477523957</v>
      </c>
      <c r="L104" s="21">
        <f>+'CO2'!L661</f>
        <v>0.40135642536837179</v>
      </c>
      <c r="M104" s="21">
        <f>+'CO2'!M661</f>
        <v>0.39759551272717725</v>
      </c>
      <c r="N104" s="21">
        <f>+'CO2'!N661</f>
        <v>0.3935367075081655</v>
      </c>
      <c r="O104" s="21">
        <f>+'CO2'!O661</f>
        <v>0.38619668544770852</v>
      </c>
      <c r="P104" s="21">
        <f>+'CO2'!P661</f>
        <v>0.38783213451479831</v>
      </c>
      <c r="Q104" s="21">
        <f>+'CO2'!Q661</f>
        <v>0.39330580218553352</v>
      </c>
      <c r="R104" s="21">
        <f>+'CO2'!R661</f>
        <v>0.29611129059860597</v>
      </c>
      <c r="S104" s="21">
        <f>+'CO2'!S661</f>
        <v>0.30666093150183626</v>
      </c>
      <c r="T104" s="21">
        <f>+'CO2'!T661</f>
        <v>0.32225665823997041</v>
      </c>
      <c r="U104" s="21">
        <f>+'CO2'!U661</f>
        <v>0.3146337611715912</v>
      </c>
      <c r="V104" s="21">
        <f>+'CO2'!V661</f>
        <v>0.38784253730185725</v>
      </c>
      <c r="W104" s="21">
        <f>+'CO2'!W661</f>
        <v>0.43115790531619347</v>
      </c>
      <c r="X104" s="21">
        <f>+'CO2'!X661</f>
        <v>0.48905305913390434</v>
      </c>
      <c r="Y104" s="21">
        <f>+'CO2'!Y661</f>
        <v>0.43472088057832664</v>
      </c>
      <c r="Z104" s="21">
        <f>+'CO2'!Z661</f>
        <v>0.53007958702647751</v>
      </c>
      <c r="AA104" s="21">
        <f>+'CO2'!AA661</f>
        <v>0.72490596035934796</v>
      </c>
      <c r="AB104" s="21">
        <f>+'CO2'!AB661</f>
        <v>0.3399991119854906</v>
      </c>
      <c r="AC104" s="21">
        <f>+'CO2'!AC661</f>
        <v>0.40945339321918789</v>
      </c>
      <c r="AD104" s="21">
        <f>+'CO2'!AD661</f>
        <v>0.75685955498452617</v>
      </c>
      <c r="AE104" s="21">
        <f>+'CO2'!AE661</f>
        <v>0.48159284663695962</v>
      </c>
    </row>
    <row r="105" spans="2:31" x14ac:dyDescent="0.2">
      <c r="B105" s="3" t="s">
        <v>234</v>
      </c>
      <c r="C105" s="21">
        <f>+'CH4'!C661*PCG!$C$5</f>
        <v>22.202711889484323</v>
      </c>
      <c r="D105" s="21">
        <f>+'CH4'!D661*PCG!$C$5</f>
        <v>23.277254152635471</v>
      </c>
      <c r="E105" s="21">
        <f>+'CH4'!E661*PCG!$C$5</f>
        <v>24.398539120458988</v>
      </c>
      <c r="F105" s="21">
        <f>+'CH4'!F661*PCG!$C$5</f>
        <v>24.588183045676594</v>
      </c>
      <c r="G105" s="21">
        <f>+'CH4'!G661*PCG!$C$5</f>
        <v>24.495948894729384</v>
      </c>
      <c r="H105" s="21">
        <f>+'CH4'!H661*PCG!$C$5</f>
        <v>26.146202146807095</v>
      </c>
      <c r="I105" s="21">
        <f>+'CH4'!I661*PCG!$C$5</f>
        <v>27.142238441908127</v>
      </c>
      <c r="J105" s="21">
        <f>+'CH4'!J661*PCG!$C$5</f>
        <v>28.251378113957941</v>
      </c>
      <c r="K105" s="21">
        <f>+'CH4'!K661*PCG!$C$5</f>
        <v>29.204941139693037</v>
      </c>
      <c r="L105" s="21">
        <f>+'CH4'!L661*PCG!$C$5</f>
        <v>29.339156029484776</v>
      </c>
      <c r="M105" s="21">
        <f>+'CH4'!M661*PCG!$C$5</f>
        <v>29.350197457325056</v>
      </c>
      <c r="N105" s="21">
        <f>+'CH4'!N661*PCG!$C$5</f>
        <v>29.084561186296991</v>
      </c>
      <c r="O105" s="21">
        <f>+'CH4'!O661*PCG!$C$5</f>
        <v>29.280928964646225</v>
      </c>
      <c r="P105" s="21">
        <f>+'CH4'!P661*PCG!$C$5</f>
        <v>29.438319130146684</v>
      </c>
      <c r="Q105" s="21">
        <f>+'CH4'!Q661*PCG!$C$5</f>
        <v>34.520297908688157</v>
      </c>
      <c r="R105" s="21">
        <f>+'CH4'!R661*PCG!$C$5</f>
        <v>33.991073799918226</v>
      </c>
      <c r="S105" s="21">
        <f>+'CH4'!S661*PCG!$C$5</f>
        <v>36.512319176734586</v>
      </c>
      <c r="T105" s="21">
        <f>+'CH4'!T661*PCG!$C$5</f>
        <v>36.964165815532702</v>
      </c>
      <c r="U105" s="21">
        <f>+'CH4'!U661*PCG!$C$5</f>
        <v>33.664578148365216</v>
      </c>
      <c r="V105" s="21">
        <f>+'CH4'!V661*PCG!$C$5</f>
        <v>31.610488580856654</v>
      </c>
      <c r="W105" s="21">
        <f>+'CH4'!W661*PCG!$C$5</f>
        <v>33.256373647774375</v>
      </c>
      <c r="X105" s="21">
        <f>+'CH4'!X661*PCG!$C$5</f>
        <v>34.224368335453661</v>
      </c>
      <c r="Y105" s="21">
        <f>+'CH4'!Y661*PCG!$C$5</f>
        <v>34.327672257822165</v>
      </c>
      <c r="Z105" s="21">
        <f>+'CH4'!Z661*PCG!$C$5</f>
        <v>35.106238038497253</v>
      </c>
      <c r="AA105" s="21">
        <f>+'CH4'!AA661*PCG!$C$5</f>
        <v>38.802260677468382</v>
      </c>
      <c r="AB105" s="21">
        <f>+'CH4'!AB661*PCG!$C$5</f>
        <v>41.883941525666977</v>
      </c>
      <c r="AC105" s="21">
        <f>+'CH4'!AC661*PCG!$C$5</f>
        <v>42.051656490439235</v>
      </c>
      <c r="AD105" s="21">
        <f>+'CH4'!AD661*PCG!$C$5</f>
        <v>41.902267082009637</v>
      </c>
      <c r="AE105" s="21">
        <f>+'CH4'!AE661*PCG!$C$5</f>
        <v>46.414218045434765</v>
      </c>
    </row>
    <row r="106" spans="2:31" x14ac:dyDescent="0.2">
      <c r="B106" s="3" t="s">
        <v>235</v>
      </c>
      <c r="C106" s="21">
        <f>+N2O!C661*PCG!$C$6</f>
        <v>1.3908977146968651</v>
      </c>
      <c r="D106" s="21">
        <f>+N2O!D661*PCG!$C$6</f>
        <v>1.4916472900564937</v>
      </c>
      <c r="E106" s="21">
        <f>+N2O!E661*PCG!$C$6</f>
        <v>1.6730719328767019</v>
      </c>
      <c r="F106" s="21">
        <f>+N2O!F661*PCG!$C$6</f>
        <v>1.5926285916117411</v>
      </c>
      <c r="G106" s="21">
        <f>+N2O!G661*PCG!$C$6</f>
        <v>1.4842005579792632</v>
      </c>
      <c r="H106" s="21">
        <f>+N2O!H661*PCG!$C$6</f>
        <v>1.5271570221368038</v>
      </c>
      <c r="I106" s="21">
        <f>+N2O!I661*PCG!$C$6</f>
        <v>1.5370661139380737</v>
      </c>
      <c r="J106" s="21">
        <f>+N2O!J661*PCG!$C$6</f>
        <v>1.4246304145762816</v>
      </c>
      <c r="K106" s="21">
        <f>+N2O!K661*PCG!$C$6</f>
        <v>1.3194051044459116</v>
      </c>
      <c r="L106" s="21">
        <f>+N2O!L661*PCG!$C$6</f>
        <v>1.3062183780580476</v>
      </c>
      <c r="M106" s="21">
        <f>+N2O!M661*PCG!$C$6</f>
        <v>1.3064121201994832</v>
      </c>
      <c r="N106" s="21">
        <f>+N2O!N661*PCG!$C$6</f>
        <v>0.84790508596704184</v>
      </c>
      <c r="O106" s="21">
        <f>+N2O!O661*PCG!$C$6</f>
        <v>0.70514829752145669</v>
      </c>
      <c r="P106" s="21">
        <f>+N2O!P661*PCG!$C$6</f>
        <v>0.72486011599166988</v>
      </c>
      <c r="Q106" s="21">
        <f>+N2O!Q661*PCG!$C$6</f>
        <v>1.6294913685844514</v>
      </c>
      <c r="R106" s="21">
        <f>+N2O!R661*PCG!$C$6</f>
        <v>1.3621818423805729</v>
      </c>
      <c r="S106" s="21">
        <f>+N2O!S661*PCG!$C$6</f>
        <v>1.3321968038083705</v>
      </c>
      <c r="T106" s="21">
        <f>+N2O!T661*PCG!$C$6</f>
        <v>1.2807719508417468</v>
      </c>
      <c r="U106" s="21">
        <f>+N2O!U661*PCG!$C$6</f>
        <v>1.2826691067019254</v>
      </c>
      <c r="V106" s="21">
        <f>+N2O!V661*PCG!$C$6</f>
        <v>1.3132293410898901</v>
      </c>
      <c r="W106" s="21">
        <f>+N2O!W661*PCG!$C$6</f>
        <v>1.2598944873167317</v>
      </c>
      <c r="X106" s="21">
        <f>+N2O!X661*PCG!$C$6</f>
        <v>1.2389474943028498</v>
      </c>
      <c r="Y106" s="21">
        <f>+N2O!Y661*PCG!$C$6</f>
        <v>1.1995266408946545</v>
      </c>
      <c r="Z106" s="21">
        <f>+N2O!Z661*PCG!$C$6</f>
        <v>1.2279143716823409</v>
      </c>
      <c r="AA106" s="21">
        <f>+N2O!AA661*PCG!$C$6</f>
        <v>1.2467702441320223</v>
      </c>
      <c r="AB106" s="21">
        <f>+N2O!AB661*PCG!$C$6</f>
        <v>1.1581883590515345</v>
      </c>
      <c r="AC106" s="21">
        <f>+N2O!AC661*PCG!$C$6</f>
        <v>1.1521865558710203</v>
      </c>
      <c r="AD106" s="21">
        <f>+N2O!AD661*PCG!$C$6</f>
        <v>1.2560557786312314</v>
      </c>
      <c r="AE106" s="21">
        <f>+N2O!AE661*PCG!$C$6</f>
        <v>1.2494271330592261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24.013508613268581</v>
      </c>
      <c r="D111" s="28">
        <f t="shared" ref="D111:AE111" si="11">+SUM(D104:D107)</f>
        <v>25.192793315629093</v>
      </c>
      <c r="E111" s="28">
        <f t="shared" si="11"/>
        <v>26.478568577567145</v>
      </c>
      <c r="F111" s="28">
        <f t="shared" si="11"/>
        <v>26.591542751260249</v>
      </c>
      <c r="G111" s="28">
        <f t="shared" si="11"/>
        <v>26.391622925284612</v>
      </c>
      <c r="H111" s="28">
        <f t="shared" si="11"/>
        <v>28.091791612110537</v>
      </c>
      <c r="I111" s="28">
        <f t="shared" si="11"/>
        <v>29.098020157032138</v>
      </c>
      <c r="J111" s="28">
        <f t="shared" si="11"/>
        <v>30.095665285369652</v>
      </c>
      <c r="K111" s="28">
        <f t="shared" si="11"/>
        <v>30.93913089891419</v>
      </c>
      <c r="L111" s="28">
        <f t="shared" si="11"/>
        <v>31.046730832911198</v>
      </c>
      <c r="M111" s="28">
        <f t="shared" si="11"/>
        <v>31.054205090251717</v>
      </c>
      <c r="N111" s="28">
        <f t="shared" si="11"/>
        <v>30.326002979772198</v>
      </c>
      <c r="O111" s="28">
        <f t="shared" si="11"/>
        <v>30.37227394761539</v>
      </c>
      <c r="P111" s="28">
        <f t="shared" si="11"/>
        <v>30.551011380653154</v>
      </c>
      <c r="Q111" s="28">
        <f t="shared" si="11"/>
        <v>36.543095079458141</v>
      </c>
      <c r="R111" s="28">
        <f t="shared" si="11"/>
        <v>35.649366932897401</v>
      </c>
      <c r="S111" s="28">
        <f t="shared" si="11"/>
        <v>38.151176912044797</v>
      </c>
      <c r="T111" s="28">
        <f t="shared" si="11"/>
        <v>38.567194424614421</v>
      </c>
      <c r="U111" s="28">
        <f t="shared" si="11"/>
        <v>35.261881016238732</v>
      </c>
      <c r="V111" s="28">
        <f t="shared" si="11"/>
        <v>33.311560459248398</v>
      </c>
      <c r="W111" s="28">
        <f t="shared" si="11"/>
        <v>34.947426040407294</v>
      </c>
      <c r="X111" s="28">
        <f t="shared" si="11"/>
        <v>35.952368888890412</v>
      </c>
      <c r="Y111" s="28">
        <f t="shared" si="11"/>
        <v>35.961919779295144</v>
      </c>
      <c r="Z111" s="28">
        <f t="shared" si="11"/>
        <v>36.864231997206069</v>
      </c>
      <c r="AA111" s="28">
        <f t="shared" si="11"/>
        <v>40.773936881959756</v>
      </c>
      <c r="AB111" s="28">
        <f t="shared" si="11"/>
        <v>43.382128996704004</v>
      </c>
      <c r="AC111" s="28">
        <f t="shared" si="11"/>
        <v>43.613296439529442</v>
      </c>
      <c r="AD111" s="28">
        <f t="shared" si="11"/>
        <v>43.915182415625388</v>
      </c>
      <c r="AE111" s="28">
        <f t="shared" si="11"/>
        <v>48.145238025130951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4" priority="17" operator="equal">
      <formula>0</formula>
    </cfRule>
  </conditionalFormatting>
  <conditionalFormatting sqref="C32:AE32">
    <cfRule type="cellIs" dxfId="63" priority="16" operator="equal">
      <formula>0</formula>
    </cfRule>
  </conditionalFormatting>
  <conditionalFormatting sqref="C52:AE52">
    <cfRule type="cellIs" dxfId="62" priority="15" operator="equal">
      <formula>0</formula>
    </cfRule>
  </conditionalFormatting>
  <conditionalFormatting sqref="C72:AE72">
    <cfRule type="cellIs" dxfId="61" priority="11" operator="equal">
      <formula>0</formula>
    </cfRule>
  </conditionalFormatting>
  <conditionalFormatting sqref="C92:AE92">
    <cfRule type="cellIs" dxfId="60" priority="10" operator="equal">
      <formula>0</formula>
    </cfRule>
  </conditionalFormatting>
  <conditionalFormatting sqref="C112:AE112">
    <cfRule type="cellIs" dxfId="59" priority="9" operator="equal">
      <formula>0</formula>
    </cfRule>
  </conditionalFormatting>
  <conditionalFormatting sqref="C12:AE12">
    <cfRule type="cellIs" dxfId="58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J254"/>
  <sheetViews>
    <sheetView topLeftCell="G1" workbookViewId="0">
      <selection activeCell="V17" sqref="V17"/>
    </sheetView>
  </sheetViews>
  <sheetFormatPr baseColWidth="10" defaultRowHeight="15" x14ac:dyDescent="0.25"/>
  <cols>
    <col min="2" max="2" width="79.7109375" bestFit="1" customWidth="1"/>
    <col min="3" max="3" width="17.42578125" bestFit="1" customWidth="1"/>
    <col min="5" max="5" width="4.5703125" customWidth="1"/>
    <col min="8" max="8" width="3.28515625" customWidth="1"/>
    <col min="11" max="11" width="13.85546875" customWidth="1"/>
  </cols>
  <sheetData>
    <row r="1" spans="1:10" x14ac:dyDescent="0.25">
      <c r="C1" t="s">
        <v>922</v>
      </c>
      <c r="D1" s="109">
        <f>aux!D1</f>
        <v>16010.729457597321</v>
      </c>
      <c r="I1" s="147" t="s">
        <v>914</v>
      </c>
    </row>
    <row r="2" spans="1:10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3" t="s">
        <v>911</v>
      </c>
      <c r="G2" s="113" t="s">
        <v>912</v>
      </c>
      <c r="I2" s="148"/>
      <c r="J2" s="113" t="s">
        <v>912</v>
      </c>
    </row>
    <row r="3" spans="1:10" x14ac:dyDescent="0.25">
      <c r="A3" s="140" t="str">
        <f>CO2eq!A301</f>
        <v>4.A.1.a.i.</v>
      </c>
      <c r="B3" s="140" t="str">
        <f>CO2eq!B301</f>
        <v>Bosque nativo</v>
      </c>
      <c r="C3" s="94">
        <f>CO2eq!AE301</f>
        <v>-11120.260704338094</v>
      </c>
      <c r="D3" s="94">
        <f t="shared" si="0"/>
        <v>11120.260704338094</v>
      </c>
      <c r="F3" s="141">
        <f t="shared" ref="F3:F66" si="1">C3/D$1</f>
        <v>-0.69455053461423466</v>
      </c>
      <c r="G3" s="142">
        <f>ABS(F3)</f>
        <v>0.69455053461423466</v>
      </c>
      <c r="I3" s="141"/>
      <c r="J3" s="142"/>
    </row>
    <row r="4" spans="1:10" x14ac:dyDescent="0.25">
      <c r="A4" s="94" t="str">
        <f>'GPC alcances 2018'!B38</f>
        <v>I.3</v>
      </c>
      <c r="B4" s="94" t="str">
        <f>'GPC alcances 2018'!C38</f>
        <v>Industrias manufactureras y de la construcción (electricidad)</v>
      </c>
      <c r="C4" s="94">
        <f>'GPC alcances 2018'!K38</f>
        <v>658.33482161619406</v>
      </c>
      <c r="D4" s="94">
        <f t="shared" si="0"/>
        <v>658.33482161619406</v>
      </c>
      <c r="F4" s="141">
        <f t="shared" si="1"/>
        <v>4.1118352749618461E-2</v>
      </c>
      <c r="G4" s="142">
        <f>G3+ABS(F4)</f>
        <v>0.73566888736385316</v>
      </c>
      <c r="I4" s="141">
        <f>D4/(D$1-D$3)</f>
        <v>0.13461589365588938</v>
      </c>
      <c r="J4" s="142">
        <f>ABS(I4)</f>
        <v>0.13461589365588938</v>
      </c>
    </row>
    <row r="5" spans="1:10" x14ac:dyDescent="0.25">
      <c r="A5" s="140" t="str">
        <f>CO2eq!A15</f>
        <v>1.A.1.c.i.</v>
      </c>
      <c r="B5" s="140" t="str">
        <f>CO2eq!B15</f>
        <v>Manufactura de combustibles sólidos</v>
      </c>
      <c r="C5" s="94">
        <f>CO2eq!AE15</f>
        <v>551.41765404672992</v>
      </c>
      <c r="D5" s="94">
        <f t="shared" si="0"/>
        <v>551.41765404672992</v>
      </c>
      <c r="F5" s="141">
        <f t="shared" si="1"/>
        <v>3.4440507879862671E-2</v>
      </c>
      <c r="G5" s="142">
        <f t="shared" ref="G5:G68" si="2">G4+ABS(F5)</f>
        <v>0.7701093952437158</v>
      </c>
      <c r="I5" s="141">
        <f t="shared" ref="I5:I68" si="3">D5/(D$1-D$3)</f>
        <v>0.11275353792604043</v>
      </c>
      <c r="J5" s="142">
        <f>J4+ABS(I5)</f>
        <v>0.24736943158192981</v>
      </c>
    </row>
    <row r="6" spans="1:10" x14ac:dyDescent="0.25">
      <c r="A6" s="140" t="str">
        <f>CO2eq!A55</f>
        <v>1.A.4.b.</v>
      </c>
      <c r="B6" s="140" t="str">
        <f>CO2eq!B55</f>
        <v>Residencial</v>
      </c>
      <c r="C6" s="94">
        <f>CO2eq!AE55</f>
        <v>521.26385363283168</v>
      </c>
      <c r="D6" s="94">
        <f t="shared" si="0"/>
        <v>521.26385363283168</v>
      </c>
      <c r="F6" s="141">
        <f t="shared" si="1"/>
        <v>3.2557158311452478E-2</v>
      </c>
      <c r="G6" s="142">
        <f t="shared" si="2"/>
        <v>0.80266655355516825</v>
      </c>
      <c r="I6" s="141">
        <f t="shared" si="3"/>
        <v>0.10658770762729813</v>
      </c>
      <c r="J6" s="142">
        <f t="shared" ref="J6:J69" si="4">J5+ABS(I6)</f>
        <v>0.35395713920922794</v>
      </c>
    </row>
    <row r="7" spans="1:10" x14ac:dyDescent="0.25">
      <c r="A7" s="140" t="str">
        <f>CO2eq!A131</f>
        <v>2.B.8.a.</v>
      </c>
      <c r="B7" s="140" t="str">
        <f>CO2eq!B131</f>
        <v>Metanol</v>
      </c>
      <c r="C7" s="94">
        <f>CO2eq!AE131</f>
        <v>436.47387873774267</v>
      </c>
      <c r="D7" s="94">
        <f t="shared" si="0"/>
        <v>436.47387873774267</v>
      </c>
      <c r="F7" s="141">
        <f t="shared" si="1"/>
        <v>2.7261336211675823E-2</v>
      </c>
      <c r="G7" s="142">
        <f t="shared" si="2"/>
        <v>0.82992788976684406</v>
      </c>
      <c r="I7" s="141">
        <f t="shared" si="3"/>
        <v>8.9249906452598629E-2</v>
      </c>
      <c r="J7" s="142">
        <f t="shared" si="4"/>
        <v>0.44320704566182656</v>
      </c>
    </row>
    <row r="8" spans="1:10" x14ac:dyDescent="0.25">
      <c r="A8" s="140" t="str">
        <f>CO2eq!A96</f>
        <v>1.B.2.b.iii.2.</v>
      </c>
      <c r="B8" s="140" t="str">
        <f>CO2eq!B96</f>
        <v>Producción y refinación</v>
      </c>
      <c r="C8" s="94">
        <f>CO2eq!AE96</f>
        <v>380.90243225844091</v>
      </c>
      <c r="D8" s="94">
        <f t="shared" si="0"/>
        <v>380.90243225844091</v>
      </c>
      <c r="F8" s="141">
        <f t="shared" si="1"/>
        <v>2.3790448353225857E-2</v>
      </c>
      <c r="G8" s="142">
        <f t="shared" si="2"/>
        <v>0.85371833812006992</v>
      </c>
      <c r="I8" s="141">
        <f t="shared" si="3"/>
        <v>7.788669174188885E-2</v>
      </c>
      <c r="J8" s="142">
        <f t="shared" si="4"/>
        <v>0.52109373740371545</v>
      </c>
    </row>
    <row r="9" spans="1:10" x14ac:dyDescent="0.25">
      <c r="A9" s="94" t="str">
        <f>'GPC alcances 2018'!B45</f>
        <v>II.2</v>
      </c>
      <c r="B9" s="94" t="str">
        <f>'GPC alcances 2018'!C45</f>
        <v>Ferroviario (electricidad)</v>
      </c>
      <c r="C9" s="94">
        <f>'GPC alcances 2018'!K45</f>
        <v>362.0920654427822</v>
      </c>
      <c r="D9" s="94">
        <f t="shared" si="0"/>
        <v>362.0920654427822</v>
      </c>
      <c r="F9" s="141">
        <f t="shared" si="1"/>
        <v>2.2615588277957212E-2</v>
      </c>
      <c r="G9" s="142">
        <f t="shared" si="2"/>
        <v>0.8763339263980271</v>
      </c>
      <c r="I9" s="141">
        <f t="shared" si="3"/>
        <v>7.4040359669299158E-2</v>
      </c>
      <c r="J9" s="142">
        <f t="shared" si="4"/>
        <v>0.59513409707301457</v>
      </c>
    </row>
    <row r="10" spans="1:10" x14ac:dyDescent="0.25">
      <c r="A10" s="140" t="str">
        <f>CO2eq!A356</f>
        <v>4.A.1.b.ii.1.</v>
      </c>
      <c r="B10" s="140" t="str">
        <f>CO2eq!B356</f>
        <v>Leña especies nativas</v>
      </c>
      <c r="C10" s="94">
        <f>CO2eq!AE356</f>
        <v>231.79335264196681</v>
      </c>
      <c r="D10" s="94">
        <f t="shared" si="0"/>
        <v>231.79335264196681</v>
      </c>
      <c r="F10" s="141">
        <f t="shared" si="1"/>
        <v>1.4477376140534156E-2</v>
      </c>
      <c r="G10" s="142">
        <f t="shared" si="2"/>
        <v>0.89081130253856122</v>
      </c>
      <c r="I10" s="141">
        <f t="shared" si="3"/>
        <v>4.7396960155913347E-2</v>
      </c>
      <c r="J10" s="142">
        <f t="shared" si="4"/>
        <v>0.64253105722892789</v>
      </c>
    </row>
    <row r="11" spans="1:10" x14ac:dyDescent="0.25">
      <c r="A11" s="140" t="str">
        <f>CO2eq!A201</f>
        <v>3.A.2.</v>
      </c>
      <c r="B11" s="140" t="str">
        <f>CO2eq!B201</f>
        <v>Ovinos</v>
      </c>
      <c r="C11" s="94">
        <f>CO2eq!AE201</f>
        <v>191.84575479018565</v>
      </c>
      <c r="D11" s="94">
        <f t="shared" si="0"/>
        <v>191.84575479018565</v>
      </c>
      <c r="F11" s="141">
        <f t="shared" si="1"/>
        <v>1.1982324434265678E-2</v>
      </c>
      <c r="G11" s="142">
        <f t="shared" si="2"/>
        <v>0.90279362697282695</v>
      </c>
      <c r="I11" s="141">
        <f t="shared" si="3"/>
        <v>3.9228500266427643E-2</v>
      </c>
      <c r="J11" s="142">
        <f t="shared" si="4"/>
        <v>0.68175955749535555</v>
      </c>
    </row>
    <row r="12" spans="1:10" x14ac:dyDescent="0.25">
      <c r="A12" s="140" t="str">
        <f>CO2eq!A350</f>
        <v>4.A.1.b.i.</v>
      </c>
      <c r="B12" s="140" t="str">
        <f>CO2eq!B350</f>
        <v>Cosecha</v>
      </c>
      <c r="C12" s="94">
        <f>CO2eq!AE350</f>
        <v>152.48901313056678</v>
      </c>
      <c r="D12" s="94">
        <f t="shared" si="0"/>
        <v>152.48901313056678</v>
      </c>
      <c r="F12" s="141">
        <f t="shared" si="1"/>
        <v>9.524176492671203E-3</v>
      </c>
      <c r="G12" s="142">
        <f t="shared" si="2"/>
        <v>0.91231780346549818</v>
      </c>
      <c r="I12" s="141">
        <f t="shared" si="3"/>
        <v>3.118085828254015E-2</v>
      </c>
      <c r="J12" s="142">
        <f t="shared" si="4"/>
        <v>0.71294041577789569</v>
      </c>
    </row>
    <row r="13" spans="1:10" x14ac:dyDescent="0.25">
      <c r="A13" s="140" t="str">
        <f>CO2eq!A42</f>
        <v>1.A.3.b.iii.</v>
      </c>
      <c r="B13" s="140" t="str">
        <f>CO2eq!B42</f>
        <v>Camiones para servicio pesado y autobuses</v>
      </c>
      <c r="C13" s="94">
        <f>CO2eq!AE42</f>
        <v>142.55520055030576</v>
      </c>
      <c r="D13" s="94">
        <f t="shared" si="0"/>
        <v>142.55520055030576</v>
      </c>
      <c r="F13" s="141">
        <f t="shared" si="1"/>
        <v>8.9037292727884593E-3</v>
      </c>
      <c r="G13" s="142">
        <f t="shared" si="2"/>
        <v>0.92122153273828666</v>
      </c>
      <c r="I13" s="141">
        <f t="shared" si="3"/>
        <v>2.9149598482824494E-2</v>
      </c>
      <c r="J13" s="142">
        <f t="shared" si="4"/>
        <v>0.74209001426072019</v>
      </c>
    </row>
    <row r="14" spans="1:10" x14ac:dyDescent="0.25">
      <c r="A14" s="143" t="str">
        <f>CO2eq!A193</f>
        <v>3.A.1.</v>
      </c>
      <c r="B14" s="143" t="str">
        <f>CO2eq!B193</f>
        <v>Ganado vacuno</v>
      </c>
      <c r="C14" s="33">
        <f>CO2eq!AE193</f>
        <v>114.62624506832289</v>
      </c>
      <c r="D14" s="94">
        <f t="shared" si="0"/>
        <v>114.62624506832289</v>
      </c>
      <c r="F14" s="141">
        <f t="shared" si="1"/>
        <v>7.1593393275364535E-3</v>
      </c>
      <c r="G14" s="142">
        <f t="shared" si="2"/>
        <v>0.92838087206582309</v>
      </c>
      <c r="I14" s="141">
        <f t="shared" si="3"/>
        <v>2.3438703087905598E-2</v>
      </c>
      <c r="J14" s="142">
        <f t="shared" si="4"/>
        <v>0.76552871734862582</v>
      </c>
    </row>
    <row r="15" spans="1:10" x14ac:dyDescent="0.25">
      <c r="A15" s="140" t="str">
        <f>CO2eq!A34</f>
        <v>1.A.3.a.ii.</v>
      </c>
      <c r="B15" s="140" t="str">
        <f>CO2eq!B34</f>
        <v>Aviación de cabotaje</v>
      </c>
      <c r="C15" s="94">
        <f>CO2eq!AE34</f>
        <v>93.395476884092176</v>
      </c>
      <c r="D15" s="94">
        <f t="shared" si="0"/>
        <v>93.395476884092176</v>
      </c>
      <c r="F15" s="141">
        <f t="shared" si="1"/>
        <v>5.8333055424763724E-3</v>
      </c>
      <c r="G15" s="142">
        <f t="shared" si="2"/>
        <v>0.9342141776082995</v>
      </c>
      <c r="I15" s="141">
        <f t="shared" si="3"/>
        <v>1.9097448853312732E-2</v>
      </c>
      <c r="J15" s="142">
        <f t="shared" si="4"/>
        <v>0.78462616620193859</v>
      </c>
    </row>
    <row r="16" spans="1:10" x14ac:dyDescent="0.25">
      <c r="A16" s="140" t="str">
        <f>CO2eq!A264</f>
        <v>3.D.1.c.</v>
      </c>
      <c r="B16" s="140" t="str">
        <f>CO2eq!B264</f>
        <v>Orina y estiércol depositado por animales de pastoreo</v>
      </c>
      <c r="C16" s="94">
        <f>CO2eq!AE264</f>
        <v>86.357081130628416</v>
      </c>
      <c r="D16" s="94">
        <f t="shared" si="0"/>
        <v>86.357081130628416</v>
      </c>
      <c r="F16" s="141">
        <f t="shared" si="1"/>
        <v>5.3937006030447127E-3</v>
      </c>
      <c r="G16" s="142">
        <f t="shared" si="2"/>
        <v>0.93960787821134417</v>
      </c>
      <c r="I16" s="141">
        <f t="shared" si="3"/>
        <v>1.7658242080184277E-2</v>
      </c>
      <c r="J16" s="142">
        <f t="shared" si="4"/>
        <v>0.80228440828212289</v>
      </c>
    </row>
    <row r="17" spans="1:10" x14ac:dyDescent="0.25">
      <c r="A17" s="94" t="str">
        <f>'GPC alcances 2018'!B37</f>
        <v>I.2</v>
      </c>
      <c r="B17" s="94" t="str">
        <f>'GPC alcances 2018'!C37</f>
        <v>Edificios/instalaciones comerciales e institucionales (electricidad)</v>
      </c>
      <c r="C17" s="94">
        <f>'GPC alcances 2018'!K37</f>
        <v>84.74267322252588</v>
      </c>
      <c r="D17" s="94">
        <f t="shared" si="0"/>
        <v>84.74267322252588</v>
      </c>
      <c r="F17" s="141">
        <f t="shared" si="1"/>
        <v>5.2928677264179403E-3</v>
      </c>
      <c r="G17" s="142">
        <f t="shared" si="2"/>
        <v>0.94490074593776208</v>
      </c>
      <c r="I17" s="141">
        <f t="shared" si="3"/>
        <v>1.7328128958200493E-2</v>
      </c>
      <c r="J17" s="142">
        <f t="shared" si="4"/>
        <v>0.81961253724032335</v>
      </c>
    </row>
    <row r="18" spans="1:10" x14ac:dyDescent="0.25">
      <c r="A18" s="140" t="str">
        <f>CO2eq!A98</f>
        <v>1.B.2.b.iii.4.</v>
      </c>
      <c r="B18" s="140" t="str">
        <f>CO2eq!B98</f>
        <v>Transmisión y almacenamiento</v>
      </c>
      <c r="C18" s="94">
        <f>CO2eq!AE98</f>
        <v>82.11692742326845</v>
      </c>
      <c r="D18" s="94">
        <f t="shared" si="0"/>
        <v>82.11692742326845</v>
      </c>
      <c r="F18" s="141">
        <f t="shared" si="1"/>
        <v>5.1288685903253953E-3</v>
      </c>
      <c r="G18" s="142">
        <f t="shared" si="2"/>
        <v>0.95002961452808743</v>
      </c>
      <c r="I18" s="141">
        <f t="shared" si="3"/>
        <v>1.6791218095104289E-2</v>
      </c>
      <c r="J18" s="142">
        <f t="shared" si="4"/>
        <v>0.83640375533542766</v>
      </c>
    </row>
    <row r="19" spans="1:10" x14ac:dyDescent="0.25">
      <c r="A19" s="140" t="str">
        <f>CO2eq!A30</f>
        <v>1.A.2.m.</v>
      </c>
      <c r="B19" s="140" t="str">
        <f>CO2eq!B30</f>
        <v>Industria no especificada</v>
      </c>
      <c r="C19" s="94">
        <f>CO2eq!AE30</f>
        <v>75.10768102215107</v>
      </c>
      <c r="D19" s="94">
        <f t="shared" si="0"/>
        <v>75.10768102215107</v>
      </c>
      <c r="F19" s="141">
        <f t="shared" si="1"/>
        <v>4.6910842645280851E-3</v>
      </c>
      <c r="G19" s="142">
        <f t="shared" si="2"/>
        <v>0.95472069879261556</v>
      </c>
      <c r="I19" s="141">
        <f t="shared" si="3"/>
        <v>1.5357971763360302E-2</v>
      </c>
      <c r="J19" s="142">
        <f t="shared" si="4"/>
        <v>0.85176172709878795</v>
      </c>
    </row>
    <row r="20" spans="1:10" x14ac:dyDescent="0.25">
      <c r="A20" s="143" t="str">
        <f>CO2eq!A36</f>
        <v>1.A.3.b.i.</v>
      </c>
      <c r="B20" s="143" t="str">
        <f>CO2eq!B36</f>
        <v>Automóviles</v>
      </c>
      <c r="C20" s="33">
        <f>CO2eq!AE36</f>
        <v>69.093271074341075</v>
      </c>
      <c r="D20" s="94">
        <f t="shared" si="0"/>
        <v>69.093271074341075</v>
      </c>
      <c r="F20" s="141">
        <f t="shared" si="1"/>
        <v>4.315435549474938E-3</v>
      </c>
      <c r="G20" s="142">
        <f t="shared" si="2"/>
        <v>0.95903613434209045</v>
      </c>
      <c r="I20" s="141">
        <f t="shared" si="3"/>
        <v>1.4128148969011248E-2</v>
      </c>
      <c r="J20" s="142">
        <f t="shared" si="4"/>
        <v>0.86588987606779921</v>
      </c>
    </row>
    <row r="21" spans="1:10" x14ac:dyDescent="0.25">
      <c r="A21" s="140" t="str">
        <f>CO2eq!A76</f>
        <v>1.B.1.a.ii.1.</v>
      </c>
      <c r="B21" s="140" t="str">
        <f>CO2eq!B76</f>
        <v>Minería</v>
      </c>
      <c r="C21" s="94">
        <f>CO2eq!AE76</f>
        <v>67.699680000000001</v>
      </c>
      <c r="D21" s="94">
        <f t="shared" si="0"/>
        <v>67.699680000000001</v>
      </c>
      <c r="F21" s="141">
        <f t="shared" si="1"/>
        <v>4.2283944762976141E-3</v>
      </c>
      <c r="G21" s="142">
        <f t="shared" si="2"/>
        <v>0.96326452881838809</v>
      </c>
      <c r="I21" s="141">
        <f t="shared" si="3"/>
        <v>1.3843188335449829E-2</v>
      </c>
      <c r="J21" s="142">
        <f t="shared" si="4"/>
        <v>0.87973306440324905</v>
      </c>
    </row>
    <row r="22" spans="1:10" x14ac:dyDescent="0.25">
      <c r="A22" s="140" t="str">
        <f>CO2eq!A99</f>
        <v>1.B.2.b.iii.5.</v>
      </c>
      <c r="B22" s="140" t="str">
        <f>CO2eq!B99</f>
        <v>Distribución</v>
      </c>
      <c r="C22" s="94">
        <f>CO2eq!AE99</f>
        <v>61.982715196212062</v>
      </c>
      <c r="D22" s="94">
        <f t="shared" si="0"/>
        <v>61.982715196212062</v>
      </c>
      <c r="F22" s="141">
        <f t="shared" si="1"/>
        <v>3.8713236245960284E-3</v>
      </c>
      <c r="G22" s="142">
        <f t="shared" si="2"/>
        <v>0.96713585244298417</v>
      </c>
      <c r="I22" s="141">
        <f t="shared" si="3"/>
        <v>1.2674186938604609E-2</v>
      </c>
      <c r="J22" s="142">
        <f t="shared" si="4"/>
        <v>0.89240725134185361</v>
      </c>
    </row>
    <row r="23" spans="1:10" x14ac:dyDescent="0.25">
      <c r="A23" s="140" t="str">
        <f>CO2eq!A49</f>
        <v>1.A.3.d.ii.</v>
      </c>
      <c r="B23" s="140" t="str">
        <f>CO2eq!B49</f>
        <v>Navegación marítima y fluvial nacional</v>
      </c>
      <c r="C23" s="94">
        <f>CO2eq!AE49</f>
        <v>53.687281085844788</v>
      </c>
      <c r="D23" s="94">
        <f t="shared" si="0"/>
        <v>53.687281085844788</v>
      </c>
      <c r="F23" s="141">
        <f t="shared" si="1"/>
        <v>3.353206437472429E-3</v>
      </c>
      <c r="G23" s="142">
        <f t="shared" si="2"/>
        <v>0.97048905888045656</v>
      </c>
      <c r="I23" s="141">
        <f t="shared" si="3"/>
        <v>1.0977941746395003E-2</v>
      </c>
      <c r="J23" s="142">
        <f t="shared" si="4"/>
        <v>0.90338519308824861</v>
      </c>
    </row>
    <row r="24" spans="1:10" x14ac:dyDescent="0.25">
      <c r="A24" s="140" t="str">
        <f>CO2eq!A26</f>
        <v>1.A.2.i.</v>
      </c>
      <c r="B24" s="140" t="str">
        <f>CO2eq!B26</f>
        <v>Minería (con excepción de combustibles) y cantería</v>
      </c>
      <c r="C24" s="94">
        <f>CO2eq!AE26</f>
        <v>46.587131731789484</v>
      </c>
      <c r="D24" s="94">
        <f t="shared" si="0"/>
        <v>46.587131731789484</v>
      </c>
      <c r="F24" s="141">
        <f t="shared" si="1"/>
        <v>2.9097444844827618E-3</v>
      </c>
      <c r="G24" s="142">
        <f t="shared" si="2"/>
        <v>0.97339880336493934</v>
      </c>
      <c r="I24" s="141">
        <f t="shared" si="3"/>
        <v>9.5261076355393822E-3</v>
      </c>
      <c r="J24" s="142">
        <f t="shared" si="4"/>
        <v>0.91291130072378801</v>
      </c>
    </row>
    <row r="25" spans="1:10" x14ac:dyDescent="0.25">
      <c r="A25" s="143" t="str">
        <f>CO2eq!A39</f>
        <v>1.A.3.b.ii.</v>
      </c>
      <c r="B25" s="143" t="str">
        <f>CO2eq!B39</f>
        <v>Camiones para servicio ligero</v>
      </c>
      <c r="C25" s="33">
        <f>CO2eq!AE39</f>
        <v>40.426035363235798</v>
      </c>
      <c r="D25" s="94">
        <f t="shared" si="0"/>
        <v>40.426035363235798</v>
      </c>
      <c r="F25" s="141">
        <f t="shared" si="1"/>
        <v>2.5249340119261753E-3</v>
      </c>
      <c r="G25" s="142">
        <f t="shared" si="2"/>
        <v>0.97592373737686555</v>
      </c>
      <c r="I25" s="141">
        <f t="shared" si="3"/>
        <v>8.2662904933794093E-3</v>
      </c>
      <c r="J25" s="142">
        <f t="shared" si="4"/>
        <v>0.92117759121716747</v>
      </c>
    </row>
    <row r="26" spans="1:10" x14ac:dyDescent="0.25">
      <c r="A26" s="140" t="str">
        <f>CO2eq!A59</f>
        <v>1.A.4.c.iii.</v>
      </c>
      <c r="B26" s="140" t="str">
        <f>CO2eq!B59</f>
        <v>Pesca (combustión móvil)</v>
      </c>
      <c r="C26" s="94">
        <f>CO2eq!AE59</f>
        <v>39.71583051487751</v>
      </c>
      <c r="D26" s="94">
        <f t="shared" si="0"/>
        <v>39.71583051487751</v>
      </c>
      <c r="F26" s="141">
        <f t="shared" si="1"/>
        <v>2.4805759550219479E-3</v>
      </c>
      <c r="G26" s="142">
        <f t="shared" si="2"/>
        <v>0.97840431333188749</v>
      </c>
      <c r="I26" s="141">
        <f t="shared" si="3"/>
        <v>8.1210682490117335E-3</v>
      </c>
      <c r="J26" s="142">
        <f t="shared" si="4"/>
        <v>0.92929865946617918</v>
      </c>
    </row>
    <row r="27" spans="1:10" x14ac:dyDescent="0.25">
      <c r="A27" s="143" t="str">
        <f>CO2eq!A426</f>
        <v>5.A.</v>
      </c>
      <c r="B27" s="143" t="str">
        <f>CO2eq!B426</f>
        <v>Disposición de residuos sólidos</v>
      </c>
      <c r="C27" s="33">
        <f>CO2eq!AE426</f>
        <v>36.539484980770744</v>
      </c>
      <c r="D27" s="94">
        <f t="shared" si="0"/>
        <v>36.539484980770744</v>
      </c>
      <c r="F27" s="141">
        <f t="shared" si="1"/>
        <v>2.2821873967417664E-3</v>
      </c>
      <c r="G27" s="142">
        <f t="shared" si="2"/>
        <v>0.98068650072862928</v>
      </c>
      <c r="I27" s="141">
        <f t="shared" si="3"/>
        <v>7.471571095596756E-3</v>
      </c>
      <c r="J27" s="142">
        <f t="shared" si="4"/>
        <v>0.93677023056177589</v>
      </c>
    </row>
    <row r="28" spans="1:10" x14ac:dyDescent="0.25">
      <c r="A28" s="94" t="str">
        <f>'GPC alcances 2018'!B36</f>
        <v xml:space="preserve">I.1 </v>
      </c>
      <c r="B28" s="94" t="str">
        <f>'GPC alcances 2018'!C36</f>
        <v>Edificios residenciales (electricidad)</v>
      </c>
      <c r="C28" s="94">
        <f>'GPC alcances 2018'!K36</f>
        <v>36.233858978263733</v>
      </c>
      <c r="D28" s="94">
        <f t="shared" si="0"/>
        <v>36.233858978263733</v>
      </c>
      <c r="F28" s="141">
        <f t="shared" si="1"/>
        <v>2.263098572380801E-3</v>
      </c>
      <c r="G28" s="142">
        <f t="shared" si="2"/>
        <v>0.98294959930101011</v>
      </c>
      <c r="I28" s="141">
        <f t="shared" si="3"/>
        <v>7.4090768812531248E-3</v>
      </c>
      <c r="J28" s="142">
        <f t="shared" si="4"/>
        <v>0.94417930744302903</v>
      </c>
    </row>
    <row r="29" spans="1:10" x14ac:dyDescent="0.25">
      <c r="A29" s="140" t="str">
        <f>CO2eq!A54</f>
        <v>1.A.4.a.</v>
      </c>
      <c r="B29" s="140" t="str">
        <f>CO2eq!B54</f>
        <v>Comercial / Institucional</v>
      </c>
      <c r="C29" s="94">
        <f>CO2eq!AE54</f>
        <v>33.850501568446994</v>
      </c>
      <c r="D29" s="94">
        <f t="shared" si="0"/>
        <v>33.850501568446994</v>
      </c>
      <c r="F29" s="141">
        <f t="shared" si="1"/>
        <v>2.1142385584677057E-3</v>
      </c>
      <c r="G29" s="142">
        <f t="shared" si="2"/>
        <v>0.98506383785947782</v>
      </c>
      <c r="I29" s="141">
        <f t="shared" si="3"/>
        <v>6.9217294448282703E-3</v>
      </c>
      <c r="J29" s="142">
        <f t="shared" si="4"/>
        <v>0.9511010368878573</v>
      </c>
    </row>
    <row r="30" spans="1:10" x14ac:dyDescent="0.25">
      <c r="A30" s="140" t="str">
        <f>CO2eq!A97</f>
        <v>1.B.2.b.iii.3.</v>
      </c>
      <c r="B30" s="140" t="str">
        <f>CO2eq!B97</f>
        <v>Procesamiento</v>
      </c>
      <c r="C30" s="94">
        <f>CO2eq!AE97</f>
        <v>32.532466868347726</v>
      </c>
      <c r="D30" s="94">
        <f t="shared" si="0"/>
        <v>32.532466868347726</v>
      </c>
      <c r="F30" s="141">
        <f t="shared" si="1"/>
        <v>2.0319165940881354E-3</v>
      </c>
      <c r="G30" s="142">
        <f t="shared" si="2"/>
        <v>0.98709575445356601</v>
      </c>
      <c r="I30" s="141">
        <f t="shared" si="3"/>
        <v>6.6522185315398726E-3</v>
      </c>
      <c r="J30" s="142">
        <f t="shared" si="4"/>
        <v>0.95775325541939715</v>
      </c>
    </row>
    <row r="31" spans="1:10" x14ac:dyDescent="0.25">
      <c r="A31" s="140" t="str">
        <f>CO2eq!A164</f>
        <v>2.F.1.c.</v>
      </c>
      <c r="B31" s="140" t="str">
        <f>CO2eq!B164</f>
        <v>Refrigeración industrial</v>
      </c>
      <c r="C31" s="94">
        <f>CO2eq!AE164</f>
        <v>22.279457430913414</v>
      </c>
      <c r="D31" s="94">
        <f t="shared" si="0"/>
        <v>22.279457430913414</v>
      </c>
      <c r="F31" s="141">
        <f t="shared" si="1"/>
        <v>1.3915329398275162E-3</v>
      </c>
      <c r="G31" s="142">
        <f t="shared" si="2"/>
        <v>0.98848728739339353</v>
      </c>
      <c r="I31" s="141">
        <f t="shared" si="3"/>
        <v>4.5556895575839E-3</v>
      </c>
      <c r="J31" s="142">
        <f t="shared" si="4"/>
        <v>0.96230894497698105</v>
      </c>
    </row>
    <row r="32" spans="1:10" x14ac:dyDescent="0.25">
      <c r="A32" s="140" t="str">
        <f>CO2eq!A10</f>
        <v>1.A.1.a.i.</v>
      </c>
      <c r="B32" s="140" t="str">
        <f>CO2eq!B10</f>
        <v>Generación de electricidad</v>
      </c>
      <c r="C32" s="94">
        <f>CO2eq!AE10</f>
        <v>18.954674744856099</v>
      </c>
      <c r="D32" s="94">
        <f t="shared" si="0"/>
        <v>18.954674744856099</v>
      </c>
      <c r="F32" s="141">
        <f t="shared" si="1"/>
        <v>1.1838732766708412E-3</v>
      </c>
      <c r="G32" s="142">
        <f t="shared" si="2"/>
        <v>0.98967116067006433</v>
      </c>
      <c r="I32" s="141">
        <f t="shared" si="3"/>
        <v>3.8758400679329268E-3</v>
      </c>
      <c r="J32" s="142">
        <f t="shared" si="4"/>
        <v>0.96618478504491401</v>
      </c>
    </row>
    <row r="33" spans="1:10" x14ac:dyDescent="0.25">
      <c r="A33" s="94" t="str">
        <f>'GPC alcances 2018'!B42</f>
        <v>I.5</v>
      </c>
      <c r="B33" s="94" t="str">
        <f>'GPC alcances 2018'!C42</f>
        <v>Actividades agrícolas, de silvicultura y de pesca (electricidad)</v>
      </c>
      <c r="C33" s="94">
        <f>'GPC alcances 2018'!K42</f>
        <v>14.594674928386237</v>
      </c>
      <c r="D33" s="94">
        <f t="shared" si="0"/>
        <v>14.594674928386237</v>
      </c>
      <c r="F33" s="141">
        <f t="shared" si="1"/>
        <v>9.1155590174942674E-4</v>
      </c>
      <c r="G33" s="142">
        <f t="shared" si="2"/>
        <v>0.99058271657181374</v>
      </c>
      <c r="I33" s="141">
        <f t="shared" si="3"/>
        <v>2.9843100252219569E-3</v>
      </c>
      <c r="J33" s="142">
        <f t="shared" si="4"/>
        <v>0.96916909507013593</v>
      </c>
    </row>
    <row r="34" spans="1:10" x14ac:dyDescent="0.25">
      <c r="A34" s="140" t="str">
        <f>CO2eq!A13</f>
        <v>1.A.1.b.</v>
      </c>
      <c r="B34" s="140" t="str">
        <f>CO2eq!B13</f>
        <v>Refinación del petróleo</v>
      </c>
      <c r="C34" s="94">
        <f>CO2eq!AE13</f>
        <v>13.368115928289033</v>
      </c>
      <c r="D34" s="94">
        <f t="shared" si="0"/>
        <v>13.368115928289033</v>
      </c>
      <c r="F34" s="141">
        <f t="shared" si="1"/>
        <v>8.3494733726486583E-4</v>
      </c>
      <c r="G34" s="142">
        <f t="shared" si="2"/>
        <v>0.99141766390907859</v>
      </c>
      <c r="I34" s="141">
        <f t="shared" si="3"/>
        <v>2.7335040060075884E-3</v>
      </c>
      <c r="J34" s="142">
        <f t="shared" si="4"/>
        <v>0.97190259907614351</v>
      </c>
    </row>
    <row r="35" spans="1:10" x14ac:dyDescent="0.25">
      <c r="A35" s="140" t="str">
        <f>CO2eq!A283</f>
        <v>3.D.2.b.iii.</v>
      </c>
      <c r="B35" s="140" t="str">
        <f>CO2eq!B283</f>
        <v>Orina y estiércol depositado por animales de pastoreo</v>
      </c>
      <c r="C35" s="94">
        <f>CO2eq!AE283</f>
        <v>12.698624144146155</v>
      </c>
      <c r="D35" s="94">
        <f t="shared" si="0"/>
        <v>12.698624144146155</v>
      </c>
      <c r="F35" s="141">
        <f t="shared" si="1"/>
        <v>7.9313214165395039E-4</v>
      </c>
      <c r="G35" s="142">
        <f t="shared" si="2"/>
        <v>0.99221079605073259</v>
      </c>
      <c r="I35" s="141">
        <f t="shared" si="3"/>
        <v>2.5966067436139378E-3</v>
      </c>
      <c r="J35" s="142">
        <f t="shared" si="4"/>
        <v>0.97449920581975746</v>
      </c>
    </row>
    <row r="36" spans="1:10" x14ac:dyDescent="0.25">
      <c r="A36" s="140" t="str">
        <f>CO2eq!A423</f>
        <v>4.G.</v>
      </c>
      <c r="B36" s="140" t="str">
        <f>CO2eq!B423</f>
        <v>Productos de madera recolectada</v>
      </c>
      <c r="C36" s="94">
        <f>CO2eq!AE423</f>
        <v>-12.466529224947957</v>
      </c>
      <c r="D36" s="94">
        <f t="shared" si="0"/>
        <v>12.466529224947957</v>
      </c>
      <c r="F36" s="141">
        <f t="shared" si="1"/>
        <v>-7.7863593023442222E-4</v>
      </c>
      <c r="G36" s="142">
        <f t="shared" si="2"/>
        <v>0.99298943198096701</v>
      </c>
      <c r="I36" s="141">
        <f t="shared" si="3"/>
        <v>2.5491481193167229E-3</v>
      </c>
      <c r="J36" s="142">
        <f t="shared" si="4"/>
        <v>0.97704835393907419</v>
      </c>
    </row>
    <row r="37" spans="1:10" x14ac:dyDescent="0.25">
      <c r="A37" s="140" t="str">
        <f>CO2eq!A92</f>
        <v>1.B.2.b.i.</v>
      </c>
      <c r="B37" s="140" t="str">
        <f>CO2eq!B92</f>
        <v>Venteo</v>
      </c>
      <c r="C37" s="94">
        <f>CO2eq!AE92</f>
        <v>12.251472144323104</v>
      </c>
      <c r="D37" s="94">
        <f t="shared" si="0"/>
        <v>12.251472144323104</v>
      </c>
      <c r="F37" s="141">
        <f t="shared" si="1"/>
        <v>7.652038701153372E-4</v>
      </c>
      <c r="G37" s="142">
        <f t="shared" si="2"/>
        <v>0.99375463585108237</v>
      </c>
      <c r="I37" s="141">
        <f t="shared" si="3"/>
        <v>2.5051733816228096E-3</v>
      </c>
      <c r="J37" s="142">
        <f t="shared" si="4"/>
        <v>0.979553527320697</v>
      </c>
    </row>
    <row r="38" spans="1:10" x14ac:dyDescent="0.25">
      <c r="A38" s="140" t="str">
        <f>CO2eq!A276</f>
        <v>3.D.2.a.iii.</v>
      </c>
      <c r="B38" s="140" t="str">
        <f>CO2eq!B276</f>
        <v>Orina y estiércol depositado por animales de pastoreo</v>
      </c>
      <c r="C38" s="94">
        <f>CO2eq!AE276</f>
        <v>11.2876659059077</v>
      </c>
      <c r="D38" s="94">
        <f t="shared" si="0"/>
        <v>11.2876659059077</v>
      </c>
      <c r="F38" s="141">
        <f t="shared" si="1"/>
        <v>7.0500634813684519E-4</v>
      </c>
      <c r="G38" s="142">
        <f t="shared" si="2"/>
        <v>0.99445964219921923</v>
      </c>
      <c r="I38" s="141">
        <f t="shared" si="3"/>
        <v>2.3080948832123905E-3</v>
      </c>
      <c r="J38" s="142">
        <f t="shared" si="4"/>
        <v>0.98186162220390938</v>
      </c>
    </row>
    <row r="39" spans="1:10" x14ac:dyDescent="0.25">
      <c r="A39" s="140" t="str">
        <f>CO2eq!A52</f>
        <v>1.A.3.e.ii.</v>
      </c>
      <c r="B39" s="140" t="str">
        <f>CO2eq!B52</f>
        <v>Todo terreno</v>
      </c>
      <c r="C39" s="94">
        <f>CO2eq!AE52</f>
        <v>9.8366223914564426</v>
      </c>
      <c r="D39" s="94">
        <f t="shared" si="0"/>
        <v>9.8366223914564426</v>
      </c>
      <c r="F39" s="141">
        <f t="shared" si="1"/>
        <v>6.1437690378240853E-4</v>
      </c>
      <c r="G39" s="142">
        <f t="shared" si="2"/>
        <v>0.99507401910300164</v>
      </c>
      <c r="I39" s="141">
        <f t="shared" si="3"/>
        <v>2.0113864105359793E-3</v>
      </c>
      <c r="J39" s="142">
        <f t="shared" si="4"/>
        <v>0.98387300861444538</v>
      </c>
    </row>
    <row r="40" spans="1:10" x14ac:dyDescent="0.25">
      <c r="A40" s="140" t="str">
        <f>CO2eq!A162</f>
        <v>2.F.1.a.</v>
      </c>
      <c r="B40" s="140" t="str">
        <f>CO2eq!B162</f>
        <v>Refrigeración comercial</v>
      </c>
      <c r="C40" s="94">
        <f>CO2eq!AE162</f>
        <v>6.789841625763084</v>
      </c>
      <c r="D40" s="94">
        <f t="shared" si="0"/>
        <v>6.789841625763084</v>
      </c>
      <c r="F40" s="141">
        <f t="shared" si="1"/>
        <v>4.240807168558586E-4</v>
      </c>
      <c r="G40" s="142">
        <f t="shared" si="2"/>
        <v>0.99549809981985748</v>
      </c>
      <c r="I40" s="141">
        <f t="shared" si="3"/>
        <v>1.3883825801438829E-3</v>
      </c>
      <c r="J40" s="142">
        <f t="shared" si="4"/>
        <v>0.98526139119458922</v>
      </c>
    </row>
    <row r="41" spans="1:10" x14ac:dyDescent="0.25">
      <c r="A41" s="140" t="str">
        <f>CO2eq!A435</f>
        <v>5.D.1.</v>
      </c>
      <c r="B41" s="140" t="str">
        <f>CO2eq!B435</f>
        <v>Tratamiento y descarga de aguas residuales domésticas</v>
      </c>
      <c r="C41" s="94">
        <f>CO2eq!AE435</f>
        <v>6.3731596351198911</v>
      </c>
      <c r="D41" s="94">
        <f t="shared" si="0"/>
        <v>6.3731596351198911</v>
      </c>
      <c r="F41" s="141">
        <f t="shared" si="1"/>
        <v>3.9805554468948543E-4</v>
      </c>
      <c r="G41" s="142">
        <f t="shared" si="2"/>
        <v>0.99589615536454701</v>
      </c>
      <c r="I41" s="141">
        <f t="shared" si="3"/>
        <v>1.3031797066227102E-3</v>
      </c>
      <c r="J41" s="142">
        <f t="shared" si="4"/>
        <v>0.98656457090121197</v>
      </c>
    </row>
    <row r="42" spans="1:10" x14ac:dyDescent="0.25">
      <c r="A42" s="140" t="str">
        <f>CO2eq!A167</f>
        <v>2.F.1.f.</v>
      </c>
      <c r="B42" s="140" t="str">
        <f>CO2eq!B167</f>
        <v>Aire acondicionado móvil</v>
      </c>
      <c r="C42" s="94">
        <f>CO2eq!AE167</f>
        <v>6.0324583084119681</v>
      </c>
      <c r="D42" s="94">
        <f t="shared" si="0"/>
        <v>6.0324583084119681</v>
      </c>
      <c r="F42" s="141">
        <f t="shared" si="1"/>
        <v>3.7677598165581895E-4</v>
      </c>
      <c r="G42" s="142">
        <f t="shared" si="2"/>
        <v>0.99627293134620287</v>
      </c>
      <c r="I42" s="141">
        <f t="shared" si="3"/>
        <v>1.2335133118664071E-3</v>
      </c>
      <c r="J42" s="142">
        <f t="shared" si="4"/>
        <v>0.98779808421307835</v>
      </c>
    </row>
    <row r="43" spans="1:10" x14ac:dyDescent="0.25">
      <c r="A43" s="140" t="str">
        <f>CO2eq!A166</f>
        <v>2.F.1.e.</v>
      </c>
      <c r="B43" s="140" t="str">
        <f>CO2eq!B166</f>
        <v>Aire acondicionado fijo</v>
      </c>
      <c r="C43" s="94">
        <f>CO2eq!AE166</f>
        <v>5.8513243954865004</v>
      </c>
      <c r="D43" s="94">
        <f t="shared" si="0"/>
        <v>5.8513243954865004</v>
      </c>
      <c r="F43" s="141">
        <f t="shared" si="1"/>
        <v>3.6546269868484744E-4</v>
      </c>
      <c r="G43" s="142">
        <f t="shared" si="2"/>
        <v>0.99663839404488774</v>
      </c>
      <c r="I43" s="141">
        <f t="shared" si="3"/>
        <v>1.1964751623424474E-3</v>
      </c>
      <c r="J43" s="142">
        <f t="shared" si="4"/>
        <v>0.9889945593754208</v>
      </c>
    </row>
    <row r="44" spans="1:10" x14ac:dyDescent="0.25">
      <c r="A44" s="140" t="str">
        <f>CO2eq!A225</f>
        <v>3.B.2.</v>
      </c>
      <c r="B44" s="140" t="str">
        <f>CO2eq!B225</f>
        <v>Ovinos</v>
      </c>
      <c r="C44" s="94">
        <f>CO2eq!AE225</f>
        <v>5.7553726437055692</v>
      </c>
      <c r="D44" s="94">
        <f t="shared" si="0"/>
        <v>5.7553726437055692</v>
      </c>
      <c r="F44" s="141">
        <f t="shared" si="1"/>
        <v>3.5946973302797031E-4</v>
      </c>
      <c r="G44" s="142">
        <f t="shared" si="2"/>
        <v>0.99699786377791566</v>
      </c>
      <c r="I44" s="141">
        <f t="shared" si="3"/>
        <v>1.1768550079928291E-3</v>
      </c>
      <c r="J44" s="142">
        <f t="shared" si="4"/>
        <v>0.99017141438341361</v>
      </c>
    </row>
    <row r="45" spans="1:10" x14ac:dyDescent="0.25">
      <c r="A45" s="140" t="str">
        <f>CO2eq!A77</f>
        <v>1.B.1.a.ii.2.</v>
      </c>
      <c r="B45" s="140" t="str">
        <f>CO2eq!B77</f>
        <v>Emisiones de gas de carbono posteriores a la minería</v>
      </c>
      <c r="C45" s="94">
        <f>CO2eq!AE77</f>
        <v>5.6416399999999998</v>
      </c>
      <c r="D45" s="94">
        <f t="shared" si="0"/>
        <v>5.6416399999999998</v>
      </c>
      <c r="F45" s="141">
        <f t="shared" si="1"/>
        <v>3.5236620635813447E-4</v>
      </c>
      <c r="G45" s="142">
        <f t="shared" si="2"/>
        <v>0.99735022998427381</v>
      </c>
      <c r="I45" s="141">
        <f t="shared" si="3"/>
        <v>1.1535990279541524E-3</v>
      </c>
      <c r="J45" s="142">
        <f t="shared" si="4"/>
        <v>0.99132501341136781</v>
      </c>
    </row>
    <row r="46" spans="1:10" x14ac:dyDescent="0.25">
      <c r="A46" s="140" t="str">
        <f>CO2eq!A259</f>
        <v>3.D.1.a.</v>
      </c>
      <c r="B46" s="140" t="str">
        <f>CO2eq!B259</f>
        <v>Fertilizante inorgánicos</v>
      </c>
      <c r="C46" s="94">
        <f>CO2eq!AE259</f>
        <v>4.8106032596745427</v>
      </c>
      <c r="D46" s="94">
        <f t="shared" si="0"/>
        <v>4.8106032596745427</v>
      </c>
      <c r="F46" s="141">
        <f t="shared" si="1"/>
        <v>3.0046121711161902E-4</v>
      </c>
      <c r="G46" s="142">
        <f t="shared" si="2"/>
        <v>0.99765069120138539</v>
      </c>
      <c r="I46" s="141">
        <f t="shared" si="3"/>
        <v>9.8366915369176868E-4</v>
      </c>
      <c r="J46" s="142">
        <f t="shared" si="4"/>
        <v>0.99230868256505955</v>
      </c>
    </row>
    <row r="47" spans="1:10" x14ac:dyDescent="0.25">
      <c r="A47" s="140" t="str">
        <f>CO2eq!A436</f>
        <v>5.D.2.</v>
      </c>
      <c r="B47" s="140" t="str">
        <f>CO2eq!B436</f>
        <v>Tratamiento y descarga de aguas residuales industriales</v>
      </c>
      <c r="C47" s="94">
        <f>CO2eq!AE436</f>
        <v>4.3153491560868531</v>
      </c>
      <c r="D47" s="94">
        <f t="shared" si="0"/>
        <v>4.3153491560868531</v>
      </c>
      <c r="F47" s="141">
        <f t="shared" si="1"/>
        <v>2.6952857878934165E-4</v>
      </c>
      <c r="G47" s="142">
        <f t="shared" si="2"/>
        <v>0.99792021978017476</v>
      </c>
      <c r="I47" s="141">
        <f t="shared" si="3"/>
        <v>8.8239990352886139E-4</v>
      </c>
      <c r="J47" s="142">
        <f t="shared" si="4"/>
        <v>0.99319108246858845</v>
      </c>
    </row>
    <row r="48" spans="1:10" x14ac:dyDescent="0.25">
      <c r="A48" s="140" t="str">
        <f>CO2eq!A209</f>
        <v>3.A.4.c.</v>
      </c>
      <c r="B48" s="140" t="str">
        <f>CO2eq!B209</f>
        <v>Equinos</v>
      </c>
      <c r="C48" s="94">
        <f>CO2eq!AE209</f>
        <v>3.7179900000000035</v>
      </c>
      <c r="D48" s="94">
        <f t="shared" si="0"/>
        <v>3.7179900000000035</v>
      </c>
      <c r="F48" s="141">
        <f t="shared" si="1"/>
        <v>2.3221865123926403E-4</v>
      </c>
      <c r="G48" s="142">
        <f t="shared" si="2"/>
        <v>0.99815243843141399</v>
      </c>
      <c r="I48" s="141">
        <f t="shared" si="3"/>
        <v>7.6025227592389148E-4</v>
      </c>
      <c r="J48" s="142">
        <f t="shared" si="4"/>
        <v>0.99395133474451236</v>
      </c>
    </row>
    <row r="49" spans="1:10" x14ac:dyDescent="0.25">
      <c r="A49" s="140" t="str">
        <f>CO2eq!A86</f>
        <v>1.B.2.a.iii.2.</v>
      </c>
      <c r="B49" s="140" t="str">
        <f>CO2eq!B86</f>
        <v>Producción y refinación</v>
      </c>
      <c r="C49" s="94">
        <f>CO2eq!AE86</f>
        <v>3.395820690985643</v>
      </c>
      <c r="D49" s="94">
        <f t="shared" si="0"/>
        <v>3.395820690985643</v>
      </c>
      <c r="F49" s="141">
        <f t="shared" si="1"/>
        <v>2.1209656311906995E-4</v>
      </c>
      <c r="G49" s="142">
        <f t="shared" si="2"/>
        <v>0.99836453499453304</v>
      </c>
      <c r="I49" s="141">
        <f t="shared" si="3"/>
        <v>6.9437529658532553E-4</v>
      </c>
      <c r="J49" s="142">
        <f t="shared" si="4"/>
        <v>0.9946457100410977</v>
      </c>
    </row>
    <row r="50" spans="1:10" x14ac:dyDescent="0.25">
      <c r="A50" s="143" t="str">
        <f>CO2eq!A217</f>
        <v>3.B.1.</v>
      </c>
      <c r="B50" s="143" t="str">
        <f>CO2eq!B217</f>
        <v>Ganado vacuno</v>
      </c>
      <c r="C50" s="33">
        <f>CO2eq!AE217</f>
        <v>3.0902593959596492</v>
      </c>
      <c r="D50" s="94">
        <f t="shared" si="0"/>
        <v>3.0902593959596492</v>
      </c>
      <c r="F50" s="141">
        <f t="shared" si="1"/>
        <v>1.9301178026546922E-4</v>
      </c>
      <c r="G50" s="142">
        <f t="shared" si="2"/>
        <v>0.99855754677479847</v>
      </c>
      <c r="I50" s="141">
        <f t="shared" si="3"/>
        <v>6.3189431358704872E-4</v>
      </c>
      <c r="J50" s="142">
        <f t="shared" si="4"/>
        <v>0.99527760435468471</v>
      </c>
    </row>
    <row r="51" spans="1:10" x14ac:dyDescent="0.25">
      <c r="A51" s="140" t="str">
        <f>CO2eq!A373</f>
        <v>4.A.2.b.ii.</v>
      </c>
      <c r="B51" s="140" t="str">
        <f>CO2eq!B373</f>
        <v>Pastizales convertidos en plantaciones forestales</v>
      </c>
      <c r="C51" s="94">
        <f>CO2eq!AE373</f>
        <v>-2.6630040813768785</v>
      </c>
      <c r="D51" s="94">
        <f t="shared" si="0"/>
        <v>2.6630040813768785</v>
      </c>
      <c r="F51" s="141">
        <f t="shared" si="1"/>
        <v>-1.663262182044582E-4</v>
      </c>
      <c r="G51" s="142">
        <f t="shared" si="2"/>
        <v>0.99872387299300291</v>
      </c>
      <c r="I51" s="141">
        <f t="shared" si="3"/>
        <v>5.4452941338233344E-4</v>
      </c>
      <c r="J51" s="142">
        <f t="shared" si="4"/>
        <v>0.99582213376806705</v>
      </c>
    </row>
    <row r="52" spans="1:10" x14ac:dyDescent="0.25">
      <c r="A52" s="140" t="str">
        <f>CO2eq!A93</f>
        <v>1.B.2.b.ii.</v>
      </c>
      <c r="B52" s="140" t="str">
        <f>CO2eq!B93</f>
        <v>Quema en antorcha</v>
      </c>
      <c r="C52" s="94">
        <f>CO2eq!AE93</f>
        <v>1.7776607445761519</v>
      </c>
      <c r="D52" s="94">
        <f t="shared" si="0"/>
        <v>1.7776607445761519</v>
      </c>
      <c r="F52" s="141">
        <f t="shared" si="1"/>
        <v>1.1102934124794834E-4</v>
      </c>
      <c r="G52" s="142">
        <f t="shared" si="2"/>
        <v>0.99883490233425087</v>
      </c>
      <c r="I52" s="141">
        <f t="shared" si="3"/>
        <v>3.6349496014905305E-4</v>
      </c>
      <c r="J52" s="142">
        <f t="shared" si="4"/>
        <v>0.99618562872821614</v>
      </c>
    </row>
    <row r="53" spans="1:10" x14ac:dyDescent="0.25">
      <c r="A53" s="140" t="str">
        <f>CO2eq!A294</f>
        <v>3.H.</v>
      </c>
      <c r="B53" s="140" t="str">
        <f>CO2eq!B294</f>
        <v>Aplicación de urea</v>
      </c>
      <c r="C53" s="94">
        <f>CO2eq!AE294</f>
        <v>1.4416885202811225</v>
      </c>
      <c r="D53" s="94">
        <f t="shared" si="0"/>
        <v>1.4416885202811225</v>
      </c>
      <c r="F53" s="141">
        <f t="shared" si="1"/>
        <v>9.0045149042039462E-5</v>
      </c>
      <c r="G53" s="142">
        <f t="shared" si="2"/>
        <v>0.99892494748329286</v>
      </c>
      <c r="I53" s="141">
        <f t="shared" si="3"/>
        <v>2.9479556930413198E-4</v>
      </c>
      <c r="J53" s="142">
        <f t="shared" si="4"/>
        <v>0.99648042429752026</v>
      </c>
    </row>
    <row r="54" spans="1:10" x14ac:dyDescent="0.25">
      <c r="A54" s="140" t="str">
        <f>CO2eq!A21</f>
        <v>1.A.2.d.</v>
      </c>
      <c r="B54" s="140" t="str">
        <f>CO2eq!B21</f>
        <v>Pulpa, papel e imprenta</v>
      </c>
      <c r="C54" s="94">
        <f>CO2eq!AE21</f>
        <v>1.3956077815563128</v>
      </c>
      <c r="D54" s="94">
        <f t="shared" si="0"/>
        <v>1.3956077815563128</v>
      </c>
      <c r="F54" s="141">
        <f t="shared" si="1"/>
        <v>8.7167032910800754E-5</v>
      </c>
      <c r="G54" s="142">
        <f t="shared" si="2"/>
        <v>0.99901211451620364</v>
      </c>
      <c r="I54" s="141">
        <f t="shared" si="3"/>
        <v>2.8537300859477274E-4</v>
      </c>
      <c r="J54" s="142">
        <f t="shared" si="4"/>
        <v>0.99676579730611503</v>
      </c>
    </row>
    <row r="55" spans="1:10" x14ac:dyDescent="0.25">
      <c r="A55" s="94" t="str">
        <f>'GPC alcances 2018'!B39</f>
        <v>I.4</v>
      </c>
      <c r="B55" s="94" t="str">
        <f>'GPC alcances 2018'!C39</f>
        <v>Industrias energéticas (electricidad)</v>
      </c>
      <c r="C55" s="94">
        <f>'GPC alcances 2018'!K39</f>
        <v>1.1937938827581898</v>
      </c>
      <c r="D55" s="94">
        <f t="shared" si="0"/>
        <v>1.1937938827581898</v>
      </c>
      <c r="F55" s="141">
        <f t="shared" si="1"/>
        <v>7.4562116980355153E-5</v>
      </c>
      <c r="G55" s="142">
        <f t="shared" si="2"/>
        <v>0.99908667663318396</v>
      </c>
      <c r="I55" s="141">
        <f t="shared" si="3"/>
        <v>2.4410622845971405E-4</v>
      </c>
      <c r="J55" s="142">
        <f t="shared" si="4"/>
        <v>0.99700990353457475</v>
      </c>
    </row>
    <row r="56" spans="1:10" x14ac:dyDescent="0.25">
      <c r="A56" s="94" t="str">
        <f>'GPC alcances 2018'!B41</f>
        <v>I.4.4</v>
      </c>
      <c r="B56" s="94" t="str">
        <f>'GPC alcances 2018'!C41</f>
        <v>Generación de electricidad suministrada a la red (electricidad)</v>
      </c>
      <c r="C56" s="94">
        <f>'GPC alcances 2018'!K41</f>
        <v>1.1937938827581898</v>
      </c>
      <c r="D56" s="94">
        <f t="shared" si="0"/>
        <v>1.1937938827581898</v>
      </c>
      <c r="F56" s="141">
        <f t="shared" si="1"/>
        <v>7.4562116980355153E-5</v>
      </c>
      <c r="G56" s="142">
        <f t="shared" si="2"/>
        <v>0.99916123875016427</v>
      </c>
      <c r="I56" s="141">
        <f t="shared" si="3"/>
        <v>2.4410622845971405E-4</v>
      </c>
      <c r="J56" s="142">
        <f t="shared" si="4"/>
        <v>0.99725400976303447</v>
      </c>
    </row>
    <row r="57" spans="1:10" x14ac:dyDescent="0.25">
      <c r="A57" s="140" t="str">
        <f>CO2eq!A278</f>
        <v>3.D.2.b.i.</v>
      </c>
      <c r="B57" s="140" t="str">
        <f>CO2eq!B278</f>
        <v>Fertilizante inorgánicos</v>
      </c>
      <c r="C57" s="94">
        <f>CO2eq!AE278</f>
        <v>1.0823857334267721</v>
      </c>
      <c r="D57" s="94">
        <f t="shared" si="0"/>
        <v>1.0823857334267721</v>
      </c>
      <c r="F57" s="141">
        <f t="shared" si="1"/>
        <v>6.7603773850114274E-5</v>
      </c>
      <c r="G57" s="142">
        <f t="shared" si="2"/>
        <v>0.99922884252401434</v>
      </c>
      <c r="I57" s="141">
        <f t="shared" si="3"/>
        <v>2.2132555958064796E-4</v>
      </c>
      <c r="J57" s="142">
        <f t="shared" si="4"/>
        <v>0.99747533532261512</v>
      </c>
    </row>
    <row r="58" spans="1:10" x14ac:dyDescent="0.25">
      <c r="A58" s="140" t="str">
        <f>CO2eq!A150</f>
        <v>2.D.1.</v>
      </c>
      <c r="B58" s="140" t="str">
        <f>CO2eq!B150</f>
        <v>Uso de lubricantes</v>
      </c>
      <c r="C58" s="94">
        <f>CO2eq!AE150</f>
        <v>1.0520211942234405</v>
      </c>
      <c r="D58" s="94">
        <f t="shared" si="0"/>
        <v>1.0520211942234405</v>
      </c>
      <c r="F58" s="141">
        <f t="shared" si="1"/>
        <v>6.5707261933917779E-5</v>
      </c>
      <c r="G58" s="142">
        <f t="shared" si="2"/>
        <v>0.99929454978594823</v>
      </c>
      <c r="I58" s="141">
        <f t="shared" si="3"/>
        <v>2.1511663754570083E-4</v>
      </c>
      <c r="J58" s="142">
        <f t="shared" si="4"/>
        <v>0.99769045196016082</v>
      </c>
    </row>
    <row r="59" spans="1:10" x14ac:dyDescent="0.25">
      <c r="A59" s="143" t="str">
        <f>CO2eq!A341</f>
        <v>4.A.1.a.ii.</v>
      </c>
      <c r="B59" s="143" t="str">
        <f>CO2eq!B341</f>
        <v>Plantaciones forestales</v>
      </c>
      <c r="C59" s="33">
        <f>CO2eq!AE341</f>
        <v>-0.9466923658777201</v>
      </c>
      <c r="D59" s="94">
        <f t="shared" si="0"/>
        <v>0.9466923658777201</v>
      </c>
      <c r="F59" s="141">
        <f t="shared" si="1"/>
        <v>-5.9128621739873378E-5</v>
      </c>
      <c r="G59" s="142">
        <f t="shared" si="2"/>
        <v>0.99935367840768807</v>
      </c>
      <c r="I59" s="141">
        <f t="shared" si="3"/>
        <v>1.9357906442951957E-4</v>
      </c>
      <c r="J59" s="142">
        <f t="shared" si="4"/>
        <v>0.99788403102459033</v>
      </c>
    </row>
    <row r="60" spans="1:10" x14ac:dyDescent="0.25">
      <c r="A60" s="140" t="str">
        <f>CO2eq!A261</f>
        <v>3.D.1.b.i.</v>
      </c>
      <c r="B60" s="140" t="str">
        <f>CO2eq!B261</f>
        <v>Estiércol animal aplicado a los suelos</v>
      </c>
      <c r="C60" s="94">
        <f>CO2eq!AE261</f>
        <v>0.94107611291610749</v>
      </c>
      <c r="D60" s="94">
        <f t="shared" si="0"/>
        <v>0.94107611291610749</v>
      </c>
      <c r="F60" s="141">
        <f t="shared" si="1"/>
        <v>5.8777841160107378E-5</v>
      </c>
      <c r="G60" s="142">
        <f t="shared" si="2"/>
        <v>0.99941245624884822</v>
      </c>
      <c r="I60" s="141">
        <f t="shared" si="3"/>
        <v>1.9243065652733846E-4</v>
      </c>
      <c r="J60" s="142">
        <f t="shared" si="4"/>
        <v>0.99807646168111763</v>
      </c>
    </row>
    <row r="61" spans="1:10" x14ac:dyDescent="0.25">
      <c r="A61" s="140" t="str">
        <f>CO2eq!A433</f>
        <v>5.C.2.</v>
      </c>
      <c r="B61" s="140" t="str">
        <f>CO2eq!B433</f>
        <v>Incineración abierta de residuos</v>
      </c>
      <c r="C61" s="94">
        <f>CO2eq!AE433</f>
        <v>0.91609468950345863</v>
      </c>
      <c r="D61" s="94">
        <f t="shared" si="0"/>
        <v>0.91609468950345863</v>
      </c>
      <c r="F61" s="141">
        <f t="shared" si="1"/>
        <v>5.7217548515177646E-5</v>
      </c>
      <c r="G61" s="142">
        <f t="shared" si="2"/>
        <v>0.9994696737973634</v>
      </c>
      <c r="I61" s="141">
        <f t="shared" si="3"/>
        <v>1.8732247065129129E-4</v>
      </c>
      <c r="J61" s="142">
        <f t="shared" si="4"/>
        <v>0.99826378415176897</v>
      </c>
    </row>
    <row r="62" spans="1:10" x14ac:dyDescent="0.25">
      <c r="A62" s="140" t="str">
        <f>CO2eq!A169</f>
        <v>2.F.3.</v>
      </c>
      <c r="B62" s="140" t="str">
        <f>CO2eq!B169</f>
        <v>Protección contra incendios</v>
      </c>
      <c r="C62" s="94">
        <f>CO2eq!AE169</f>
        <v>0.9053151989495023</v>
      </c>
      <c r="D62" s="94">
        <f t="shared" si="0"/>
        <v>0.9053151989495023</v>
      </c>
      <c r="F62" s="141">
        <f t="shared" si="1"/>
        <v>5.6544281842194093E-5</v>
      </c>
      <c r="G62" s="142">
        <f t="shared" si="2"/>
        <v>0.99952621807920561</v>
      </c>
      <c r="I62" s="141">
        <f t="shared" si="3"/>
        <v>1.8511828714704696E-4</v>
      </c>
      <c r="J62" s="142">
        <f t="shared" si="4"/>
        <v>0.99844890243891604</v>
      </c>
    </row>
    <row r="63" spans="1:10" x14ac:dyDescent="0.25">
      <c r="A63" s="140" t="str">
        <f>CO2eq!A165</f>
        <v>2.F.1.d.</v>
      </c>
      <c r="B63" s="140" t="str">
        <f>CO2eq!B165</f>
        <v>Transporte refrigerado</v>
      </c>
      <c r="C63" s="94">
        <f>CO2eq!AE165</f>
        <v>0.88248324170517356</v>
      </c>
      <c r="D63" s="94">
        <f t="shared" si="0"/>
        <v>0.88248324170517356</v>
      </c>
      <c r="F63" s="141">
        <f t="shared" si="1"/>
        <v>5.5118240804851187E-5</v>
      </c>
      <c r="G63" s="142">
        <f t="shared" si="2"/>
        <v>0.99958133632001045</v>
      </c>
      <c r="I63" s="141">
        <f t="shared" si="3"/>
        <v>1.8044962277226437E-4</v>
      </c>
      <c r="J63" s="142">
        <f t="shared" si="4"/>
        <v>0.99862935206168835</v>
      </c>
    </row>
    <row r="64" spans="1:10" x14ac:dyDescent="0.25">
      <c r="A64" s="140" t="str">
        <f>CO2eq!A163</f>
        <v>2.F.1.b.</v>
      </c>
      <c r="B64" s="140" t="str">
        <f>CO2eq!B163</f>
        <v>Refrigeración doméstica</v>
      </c>
      <c r="C64" s="94">
        <f>CO2eq!AE163</f>
        <v>0.69132673054069071</v>
      </c>
      <c r="D64" s="94">
        <f t="shared" si="0"/>
        <v>0.69132673054069071</v>
      </c>
      <c r="F64" s="141">
        <f t="shared" si="1"/>
        <v>4.3178965229010616E-5</v>
      </c>
      <c r="G64" s="142">
        <f t="shared" si="2"/>
        <v>0.99962451528523943</v>
      </c>
      <c r="I64" s="141">
        <f t="shared" si="3"/>
        <v>1.413620586124714E-4</v>
      </c>
      <c r="J64" s="142">
        <f t="shared" si="4"/>
        <v>0.99877071412030083</v>
      </c>
    </row>
    <row r="65" spans="1:10" x14ac:dyDescent="0.25">
      <c r="A65" s="140" t="str">
        <f>CO2eq!A265</f>
        <v>3.D.1.d.</v>
      </c>
      <c r="B65" s="140" t="str">
        <f>CO2eq!B265</f>
        <v>Residuos de cosechas</v>
      </c>
      <c r="C65" s="94">
        <f>CO2eq!AE265</f>
        <v>0.65881332614106292</v>
      </c>
      <c r="D65" s="94">
        <f t="shared" si="0"/>
        <v>0.65881332614106292</v>
      </c>
      <c r="F65" s="141">
        <f t="shared" si="1"/>
        <v>4.1148239240807767E-5</v>
      </c>
      <c r="G65" s="142">
        <f t="shared" si="2"/>
        <v>0.99966566352448027</v>
      </c>
      <c r="I65" s="141">
        <f t="shared" si="3"/>
        <v>1.3471373796264424E-4</v>
      </c>
      <c r="J65" s="142">
        <f t="shared" si="4"/>
        <v>0.99890542785826353</v>
      </c>
    </row>
    <row r="66" spans="1:10" x14ac:dyDescent="0.25">
      <c r="A66" s="140" t="str">
        <f>CO2eq!A168</f>
        <v>2.F.2.</v>
      </c>
      <c r="B66" s="140" t="str">
        <f>CO2eq!B168</f>
        <v>Agentes espumantes</v>
      </c>
      <c r="C66" s="94">
        <f>CO2eq!AE168</f>
        <v>0.6110197604858727</v>
      </c>
      <c r="D66" s="94">
        <f t="shared" ref="D66:D129" si="5">ABS(C66)</f>
        <v>0.6110197604858727</v>
      </c>
      <c r="F66" s="141">
        <f t="shared" si="1"/>
        <v>3.8163143166218139E-5</v>
      </c>
      <c r="G66" s="142">
        <f t="shared" si="2"/>
        <v>0.99970382666764646</v>
      </c>
      <c r="I66" s="141">
        <f t="shared" si="3"/>
        <v>1.2494093947101938E-4</v>
      </c>
      <c r="J66" s="142">
        <f t="shared" si="4"/>
        <v>0.99903036879773455</v>
      </c>
    </row>
    <row r="67" spans="1:10" x14ac:dyDescent="0.25">
      <c r="A67" s="140" t="str">
        <f>CO2eq!A43</f>
        <v>1.A.3.b.iv.</v>
      </c>
      <c r="B67" s="140" t="str">
        <f>CO2eq!B43</f>
        <v>Motocicletas</v>
      </c>
      <c r="C67" s="94">
        <f>CO2eq!AE43</f>
        <v>0.57138789353906216</v>
      </c>
      <c r="D67" s="94">
        <f t="shared" si="5"/>
        <v>0.57138789353906216</v>
      </c>
      <c r="F67" s="141">
        <f t="shared" ref="F67:F130" si="6">C67/D$1</f>
        <v>3.5687811417482317E-5</v>
      </c>
      <c r="G67" s="142">
        <f t="shared" si="2"/>
        <v>0.99973951447906395</v>
      </c>
      <c r="I67" s="141">
        <f t="shared" si="3"/>
        <v>1.1683704004002965E-4</v>
      </c>
      <c r="J67" s="142">
        <f t="shared" si="4"/>
        <v>0.99914720583777461</v>
      </c>
    </row>
    <row r="68" spans="1:10" x14ac:dyDescent="0.25">
      <c r="A68" s="143" t="str">
        <f>CO2eq!A226</f>
        <v>3.B.3.</v>
      </c>
      <c r="B68" s="143" t="str">
        <f>CO2eq!B226</f>
        <v>Porcinos</v>
      </c>
      <c r="C68" s="33">
        <f>CO2eq!AE226</f>
        <v>0.53404813111062122</v>
      </c>
      <c r="D68" s="94">
        <f t="shared" si="5"/>
        <v>0.53404813111062122</v>
      </c>
      <c r="F68" s="141">
        <f t="shared" si="6"/>
        <v>3.3355640198967185E-5</v>
      </c>
      <c r="G68" s="142">
        <f t="shared" si="2"/>
        <v>0.99977287011926297</v>
      </c>
      <c r="I68" s="141">
        <f t="shared" si="3"/>
        <v>1.0920182871114505E-4</v>
      </c>
      <c r="J68" s="142">
        <f t="shared" si="4"/>
        <v>0.99925640766648571</v>
      </c>
    </row>
    <row r="69" spans="1:10" x14ac:dyDescent="0.25">
      <c r="A69" s="140" t="str">
        <f>CO2eq!A271</f>
        <v>3.D.2.a.i</v>
      </c>
      <c r="B69" s="140" t="str">
        <f>CO2eq!B271</f>
        <v>Fertilizante inorgánicos</v>
      </c>
      <c r="C69" s="94">
        <f>CO2eq!AE271</f>
        <v>0.48106032596745418</v>
      </c>
      <c r="D69" s="94">
        <f t="shared" si="5"/>
        <v>0.48106032596745418</v>
      </c>
      <c r="F69" s="141">
        <f t="shared" si="6"/>
        <v>3.0046121711161894E-5</v>
      </c>
      <c r="G69" s="142">
        <f t="shared" ref="G69:G132" si="7">G68+ABS(F69)</f>
        <v>0.99980291624097417</v>
      </c>
      <c r="I69" s="141">
        <f t="shared" ref="I69:I132" si="8">D69/(D$1-D$3)</f>
        <v>9.8366915369176846E-5</v>
      </c>
      <c r="J69" s="142">
        <f t="shared" si="4"/>
        <v>0.99935477458185484</v>
      </c>
    </row>
    <row r="70" spans="1:10" x14ac:dyDescent="0.25">
      <c r="A70" s="140" t="str">
        <f>CO2eq!A171</f>
        <v>2.F.5.</v>
      </c>
      <c r="B70" s="140" t="str">
        <f>CO2eq!B171</f>
        <v>Solventes</v>
      </c>
      <c r="C70" s="94">
        <f>CO2eq!AE171</f>
        <v>0.43575042567877242</v>
      </c>
      <c r="D70" s="94">
        <f t="shared" si="5"/>
        <v>0.43575042567877242</v>
      </c>
      <c r="F70" s="141">
        <f t="shared" si="6"/>
        <v>2.7216150696494507E-5</v>
      </c>
      <c r="G70" s="142">
        <f t="shared" si="7"/>
        <v>0.99983013239167062</v>
      </c>
      <c r="I70" s="141">
        <f t="shared" si="8"/>
        <v>8.9101975222389239E-5</v>
      </c>
      <c r="J70" s="142">
        <f t="shared" ref="J70:J133" si="9">J69+ABS(I70)</f>
        <v>0.99944387655707723</v>
      </c>
    </row>
    <row r="71" spans="1:10" x14ac:dyDescent="0.25">
      <c r="A71" s="140" t="str">
        <f>CO2eq!A58</f>
        <v>1.A.4.c.ii.</v>
      </c>
      <c r="B71" s="140" t="str">
        <f>CO2eq!B58</f>
        <v>Vehículo todo terreno y otra maquinaria</v>
      </c>
      <c r="C71" s="94">
        <f>CO2eq!AE58</f>
        <v>0.41516340182875139</v>
      </c>
      <c r="D71" s="94">
        <f t="shared" si="5"/>
        <v>0.41516340182875139</v>
      </c>
      <c r="F71" s="141">
        <f t="shared" si="6"/>
        <v>2.593032396982702E-5</v>
      </c>
      <c r="G71" s="142">
        <f t="shared" si="7"/>
        <v>0.99985606271564043</v>
      </c>
      <c r="I71" s="141">
        <f t="shared" si="8"/>
        <v>8.4892353427688902E-5</v>
      </c>
      <c r="J71" s="142">
        <f t="shared" si="9"/>
        <v>0.99952876891050491</v>
      </c>
    </row>
    <row r="72" spans="1:10" x14ac:dyDescent="0.25">
      <c r="A72" s="140" t="str">
        <f>CO2eq!A212</f>
        <v>3.A.4.f.</v>
      </c>
      <c r="B72" s="140" t="str">
        <f>CO2eq!B212</f>
        <v>Camélidos (llamas y alpacas)</v>
      </c>
      <c r="C72" s="94">
        <f>CO2eq!AE212</f>
        <v>0.34813999999999962</v>
      </c>
      <c r="D72" s="94">
        <f t="shared" si="5"/>
        <v>0.34813999999999962</v>
      </c>
      <c r="F72" s="141">
        <f t="shared" si="6"/>
        <v>2.1744168554094341E-5</v>
      </c>
      <c r="G72" s="142">
        <f t="shared" si="7"/>
        <v>0.99987780688419448</v>
      </c>
      <c r="I72" s="141">
        <f t="shared" si="8"/>
        <v>7.1187450030834682E-5</v>
      </c>
      <c r="J72" s="142">
        <f t="shared" si="9"/>
        <v>0.99959995636053578</v>
      </c>
    </row>
    <row r="73" spans="1:10" x14ac:dyDescent="0.25">
      <c r="A73" s="140" t="str">
        <f>CO2eq!A233</f>
        <v>3.B.4.c.</v>
      </c>
      <c r="B73" s="140" t="str">
        <f>CO2eq!B233</f>
        <v>Equinos</v>
      </c>
      <c r="C73" s="94">
        <f>CO2eq!AE233</f>
        <v>0.33875020000000033</v>
      </c>
      <c r="D73" s="94">
        <f t="shared" si="5"/>
        <v>0.33875020000000033</v>
      </c>
      <c r="F73" s="141">
        <f t="shared" si="6"/>
        <v>2.1157699335132946E-5</v>
      </c>
      <c r="G73" s="142">
        <f t="shared" si="7"/>
        <v>0.99989896458352956</v>
      </c>
      <c r="I73" s="141">
        <f t="shared" si="8"/>
        <v>6.9267429584176783E-5</v>
      </c>
      <c r="J73" s="142">
        <f t="shared" si="9"/>
        <v>0.99966922379011991</v>
      </c>
    </row>
    <row r="74" spans="1:10" x14ac:dyDescent="0.25">
      <c r="A74" s="140" t="str">
        <f>CO2eq!A280</f>
        <v>3.D.2.b.ii.1.</v>
      </c>
      <c r="B74" s="140" t="str">
        <f>CO2eq!B280</f>
        <v>Estiércol animal aplicado a los suelos</v>
      </c>
      <c r="C74" s="94">
        <f>CO2eq!AE280</f>
        <v>0.21174212540612414</v>
      </c>
      <c r="D74" s="94">
        <f t="shared" si="5"/>
        <v>0.21174212540612414</v>
      </c>
      <c r="F74" s="141">
        <f t="shared" si="6"/>
        <v>1.3225014261024158E-5</v>
      </c>
      <c r="G74" s="142">
        <f t="shared" si="7"/>
        <v>0.9999121895977906</v>
      </c>
      <c r="I74" s="141">
        <f t="shared" si="8"/>
        <v>4.3296897718651146E-5</v>
      </c>
      <c r="J74" s="142">
        <f t="shared" si="9"/>
        <v>0.99971252068783856</v>
      </c>
    </row>
    <row r="75" spans="1:10" x14ac:dyDescent="0.25">
      <c r="A75" s="140" t="str">
        <f>CO2eq!A63</f>
        <v>1.A.5.b.i.</v>
      </c>
      <c r="B75" s="140" t="str">
        <f>CO2eq!B63</f>
        <v>Móvil (componente aviación)</v>
      </c>
      <c r="C75" s="94">
        <f>CO2eq!AE63</f>
        <v>0.20469050844119471</v>
      </c>
      <c r="D75" s="94">
        <f t="shared" si="5"/>
        <v>0.20469050844119471</v>
      </c>
      <c r="F75" s="141">
        <f t="shared" si="6"/>
        <v>1.2784583549631221E-5</v>
      </c>
      <c r="G75" s="142">
        <f t="shared" si="7"/>
        <v>0.99992497418134019</v>
      </c>
      <c r="I75" s="141">
        <f t="shared" si="8"/>
        <v>4.1854987480449559E-5</v>
      </c>
      <c r="J75" s="142">
        <f t="shared" si="9"/>
        <v>0.999754375675319</v>
      </c>
    </row>
    <row r="76" spans="1:10" x14ac:dyDescent="0.25">
      <c r="A76" s="140" t="str">
        <f>CO2eq!A170</f>
        <v>2.F.4.</v>
      </c>
      <c r="B76" s="140" t="str">
        <f>CO2eq!B170</f>
        <v>Aerosoles</v>
      </c>
      <c r="C76" s="94">
        <f>CO2eq!AE170</f>
        <v>0.19751754469171043</v>
      </c>
      <c r="D76" s="94">
        <f t="shared" si="5"/>
        <v>0.19751754469171043</v>
      </c>
      <c r="F76" s="141">
        <f t="shared" si="6"/>
        <v>1.2336573746674953E-5</v>
      </c>
      <c r="G76" s="142">
        <f t="shared" si="7"/>
        <v>0.99993731075508685</v>
      </c>
      <c r="I76" s="141">
        <f t="shared" si="8"/>
        <v>4.0388264327438125E-5</v>
      </c>
      <c r="J76" s="142">
        <f t="shared" si="9"/>
        <v>0.99979476393964639</v>
      </c>
    </row>
    <row r="77" spans="1:10" x14ac:dyDescent="0.25">
      <c r="A77" s="140" t="str">
        <f>CO2eq!A273</f>
        <v>3.D.2.a.ii.1.</v>
      </c>
      <c r="B77" s="140" t="str">
        <f>CO2eq!B273</f>
        <v>Estiércol animal aplicado a los suelos</v>
      </c>
      <c r="C77" s="94">
        <f>CO2eq!AE273</f>
        <v>0.18821522258322151</v>
      </c>
      <c r="D77" s="94">
        <f t="shared" si="5"/>
        <v>0.18821522258322151</v>
      </c>
      <c r="F77" s="141">
        <f t="shared" si="6"/>
        <v>1.1755568232021476E-5</v>
      </c>
      <c r="G77" s="142">
        <f t="shared" si="7"/>
        <v>0.99994906632331892</v>
      </c>
      <c r="I77" s="141">
        <f t="shared" si="8"/>
        <v>3.8486131305467696E-5</v>
      </c>
      <c r="J77" s="142">
        <f t="shared" si="9"/>
        <v>0.99983325007095181</v>
      </c>
    </row>
    <row r="78" spans="1:10" x14ac:dyDescent="0.25">
      <c r="A78" s="140" t="str">
        <f>CO2eq!A284</f>
        <v>3.D.2.b.iv.</v>
      </c>
      <c r="B78" s="140" t="str">
        <f>CO2eq!B284</f>
        <v>Residuos de cosechas</v>
      </c>
      <c r="C78" s="94">
        <f>CO2eq!AE284</f>
        <v>0.14823299838173917</v>
      </c>
      <c r="D78" s="94">
        <f t="shared" si="5"/>
        <v>0.14823299838173917</v>
      </c>
      <c r="F78" s="141">
        <f t="shared" si="6"/>
        <v>9.258353829181749E-6</v>
      </c>
      <c r="G78" s="142">
        <f t="shared" si="7"/>
        <v>0.99995832467714807</v>
      </c>
      <c r="I78" s="141">
        <f t="shared" si="8"/>
        <v>3.0310591041594955E-5</v>
      </c>
      <c r="J78" s="142">
        <f t="shared" si="9"/>
        <v>0.99986356066199344</v>
      </c>
    </row>
    <row r="79" spans="1:10" x14ac:dyDescent="0.25">
      <c r="A79" s="140" t="str">
        <f>CO2eq!A88</f>
        <v>1.B.2.a.iii.4.</v>
      </c>
      <c r="B79" s="140" t="str">
        <f>CO2eq!B88</f>
        <v>Refinación</v>
      </c>
      <c r="C79" s="94">
        <f>CO2eq!AE88</f>
        <v>0.13993399555735161</v>
      </c>
      <c r="D79" s="94">
        <f t="shared" si="5"/>
        <v>0.13993399555735161</v>
      </c>
      <c r="F79" s="141">
        <f t="shared" si="6"/>
        <v>8.7400137469033884E-6</v>
      </c>
      <c r="G79" s="142">
        <f t="shared" si="7"/>
        <v>0.99996706469089502</v>
      </c>
      <c r="I79" s="141">
        <f t="shared" si="8"/>
        <v>2.8613616120968638E-5</v>
      </c>
      <c r="J79" s="142">
        <f t="shared" si="9"/>
        <v>0.99989217427811439</v>
      </c>
    </row>
    <row r="80" spans="1:10" x14ac:dyDescent="0.25">
      <c r="A80" s="140" t="str">
        <f>CO2eq!A214</f>
        <v>3.A.4.g.i.</v>
      </c>
      <c r="B80" s="140" t="str">
        <f>CO2eq!B214</f>
        <v>Ciervos</v>
      </c>
      <c r="C80" s="94">
        <f>CO2eq!AE214</f>
        <v>0.12025</v>
      </c>
      <c r="D80" s="94">
        <f t="shared" si="5"/>
        <v>0.12025</v>
      </c>
      <c r="F80" s="141">
        <f t="shared" si="6"/>
        <v>7.5105884662200473E-6</v>
      </c>
      <c r="G80" s="142">
        <f t="shared" si="7"/>
        <v>0.99997457527936129</v>
      </c>
      <c r="I80" s="141">
        <f t="shared" si="8"/>
        <v>2.4588644988245761E-5</v>
      </c>
      <c r="J80" s="142">
        <f t="shared" si="9"/>
        <v>0.99991676292310261</v>
      </c>
    </row>
    <row r="81" spans="1:10" x14ac:dyDescent="0.25">
      <c r="A81" s="140" t="str">
        <f>CO2eq!A151</f>
        <v>2.D.2.</v>
      </c>
      <c r="B81" s="140" t="str">
        <f>CO2eq!B151</f>
        <v>Uso de la cera de parafina</v>
      </c>
      <c r="C81" s="94">
        <f>CO2eq!AE151</f>
        <v>8.4756172287546033E-2</v>
      </c>
      <c r="D81" s="94">
        <f t="shared" si="5"/>
        <v>8.4756172287546033E-2</v>
      </c>
      <c r="F81" s="141">
        <f t="shared" si="6"/>
        <v>5.2937108525887936E-6</v>
      </c>
      <c r="G81" s="142">
        <f t="shared" si="7"/>
        <v>0.99997986899021385</v>
      </c>
      <c r="I81" s="141">
        <f t="shared" si="8"/>
        <v>1.7330889238595121E-5</v>
      </c>
      <c r="J81" s="142">
        <f t="shared" si="9"/>
        <v>0.99993409381234122</v>
      </c>
    </row>
    <row r="82" spans="1:10" x14ac:dyDescent="0.25">
      <c r="A82" s="140" t="str">
        <f>CO2eq!A236</f>
        <v>3.B.4.f.</v>
      </c>
      <c r="B82" s="140" t="str">
        <f>CO2eq!B236</f>
        <v>Camélidos (llamas y alpacas)</v>
      </c>
      <c r="C82" s="94">
        <f>CO2eq!AE236</f>
        <v>8.3553599999999908E-2</v>
      </c>
      <c r="D82" s="94">
        <f t="shared" si="5"/>
        <v>8.3553599999999908E-2</v>
      </c>
      <c r="F82" s="141">
        <f t="shared" si="6"/>
        <v>5.2186004529826419E-6</v>
      </c>
      <c r="G82" s="142">
        <f t="shared" si="7"/>
        <v>0.99998508759066684</v>
      </c>
      <c r="I82" s="141">
        <f t="shared" si="8"/>
        <v>1.7084988007400324E-5</v>
      </c>
      <c r="J82" s="142">
        <f t="shared" si="9"/>
        <v>0.99995117880034867</v>
      </c>
    </row>
    <row r="83" spans="1:10" x14ac:dyDescent="0.25">
      <c r="A83" s="143" t="str">
        <f>CO2eq!A202</f>
        <v>3.A.3.</v>
      </c>
      <c r="B83" s="143" t="str">
        <f>CO2eq!B202</f>
        <v>Porcinos</v>
      </c>
      <c r="C83" s="33">
        <f>CO2eq!AE202</f>
        <v>5.7395204538392128E-2</v>
      </c>
      <c r="D83" s="94">
        <f t="shared" si="5"/>
        <v>5.7395204538392128E-2</v>
      </c>
      <c r="F83" s="141">
        <f t="shared" si="6"/>
        <v>3.5847963511217334E-6</v>
      </c>
      <c r="G83" s="142">
        <f t="shared" si="7"/>
        <v>0.99998867238701794</v>
      </c>
      <c r="I83" s="141">
        <f t="shared" si="8"/>
        <v>1.173613562097527E-5</v>
      </c>
      <c r="J83" s="142">
        <f t="shared" si="9"/>
        <v>0.99996291493596967</v>
      </c>
    </row>
    <row r="84" spans="1:10" x14ac:dyDescent="0.25">
      <c r="A84" s="140" t="str">
        <f>CO2eq!A87</f>
        <v>1.B.2.a.iii.3.</v>
      </c>
      <c r="B84" s="140" t="str">
        <f>CO2eq!B87</f>
        <v>Transporte</v>
      </c>
      <c r="C84" s="94">
        <f>CO2eq!AE87</f>
        <v>3.4788361574432242E-2</v>
      </c>
      <c r="D84" s="94">
        <f t="shared" si="5"/>
        <v>3.4788361574432242E-2</v>
      </c>
      <c r="F84" s="141">
        <f t="shared" si="6"/>
        <v>2.1728155276475968E-6</v>
      </c>
      <c r="G84" s="142">
        <f t="shared" si="7"/>
        <v>0.99999084520254555</v>
      </c>
      <c r="I84" s="141">
        <f t="shared" si="8"/>
        <v>7.1135024738165894E-6</v>
      </c>
      <c r="J84" s="142">
        <f t="shared" si="9"/>
        <v>0.99997002843844351</v>
      </c>
    </row>
    <row r="85" spans="1:10" x14ac:dyDescent="0.25">
      <c r="A85" s="140" t="str">
        <f>CO2eq!A249</f>
        <v>3.B.5.d.v.</v>
      </c>
      <c r="B85" s="140" t="str">
        <f>CO2eq!B249</f>
        <v>Aves de corral</v>
      </c>
      <c r="C85" s="94">
        <f>CO2eq!AE249</f>
        <v>3.0411057481639428E-2</v>
      </c>
      <c r="D85" s="94">
        <f t="shared" si="5"/>
        <v>3.0411057481639428E-2</v>
      </c>
      <c r="F85" s="141">
        <f t="shared" si="6"/>
        <v>1.8994173602258294E-6</v>
      </c>
      <c r="G85" s="142">
        <f t="shared" si="7"/>
        <v>0.99999274461990573</v>
      </c>
      <c r="I85" s="141">
        <f t="shared" si="8"/>
        <v>6.2184340634774818E-6</v>
      </c>
      <c r="J85" s="142">
        <f t="shared" si="9"/>
        <v>0.99997624687250697</v>
      </c>
    </row>
    <row r="86" spans="1:10" x14ac:dyDescent="0.25">
      <c r="A86" s="140" t="str">
        <f>CO2eq!A243</f>
        <v>3.B.5.c.</v>
      </c>
      <c r="B86" s="140" t="str">
        <f>CO2eq!B243</f>
        <v>Porcinos</v>
      </c>
      <c r="C86" s="94">
        <f>CO2eq!AE243</f>
        <v>2.8674826150775639E-2</v>
      </c>
      <c r="D86" s="94">
        <f t="shared" si="5"/>
        <v>2.8674826150775639E-2</v>
      </c>
      <c r="F86" s="141">
        <f t="shared" si="6"/>
        <v>1.7909756221112726E-6</v>
      </c>
      <c r="G86" s="142">
        <f t="shared" si="7"/>
        <v>0.99999453559552787</v>
      </c>
      <c r="I86" s="141">
        <f t="shared" si="8"/>
        <v>5.8634105640007312E-6</v>
      </c>
      <c r="J86" s="142">
        <f t="shared" si="9"/>
        <v>0.99998211028307094</v>
      </c>
    </row>
    <row r="87" spans="1:10" x14ac:dyDescent="0.25">
      <c r="A87" s="140" t="str">
        <f>CO2eq!A392</f>
        <v>4.C.1.</v>
      </c>
      <c r="B87" s="140" t="str">
        <f>CO2eq!B392</f>
        <v>Pastizales que permanecen como tales</v>
      </c>
      <c r="C87" s="94">
        <f>CO2eq!AE392</f>
        <v>2.3522807423999995E-2</v>
      </c>
      <c r="D87" s="94">
        <f t="shared" si="5"/>
        <v>2.3522807423999995E-2</v>
      </c>
      <c r="F87" s="141">
        <f t="shared" si="6"/>
        <v>1.4691902381023673E-6</v>
      </c>
      <c r="G87" s="142">
        <f t="shared" si="7"/>
        <v>0.999996004785766</v>
      </c>
      <c r="I87" s="141">
        <f t="shared" si="8"/>
        <v>4.8099289885705419E-6</v>
      </c>
      <c r="J87" s="142">
        <f t="shared" si="9"/>
        <v>0.99998692021205948</v>
      </c>
    </row>
    <row r="88" spans="1:10" x14ac:dyDescent="0.25">
      <c r="A88" s="140" t="str">
        <f>CO2eq!A235</f>
        <v>3.B.4.e.</v>
      </c>
      <c r="B88" s="140" t="str">
        <f>CO2eq!B235</f>
        <v>Aves de corral</v>
      </c>
      <c r="C88" s="94">
        <f>CO2eq!AE235</f>
        <v>1.8451619262630205E-2</v>
      </c>
      <c r="D88" s="94">
        <f t="shared" si="5"/>
        <v>1.8451619262630205E-2</v>
      </c>
      <c r="F88" s="141">
        <f t="shared" si="6"/>
        <v>1.1524533789355018E-6</v>
      </c>
      <c r="G88" s="142">
        <f t="shared" si="7"/>
        <v>0.99999715723914495</v>
      </c>
      <c r="I88" s="141">
        <f t="shared" si="8"/>
        <v>3.7729755967325672E-6</v>
      </c>
      <c r="J88" s="142">
        <f t="shared" si="9"/>
        <v>0.99999069318765621</v>
      </c>
    </row>
    <row r="89" spans="1:10" x14ac:dyDescent="0.25">
      <c r="A89" s="143" t="str">
        <f>CO2eq!A359</f>
        <v>4.A.1.b.iii.1.</v>
      </c>
      <c r="B89" s="143" t="str">
        <f>CO2eq!B359</f>
        <v>Incendios</v>
      </c>
      <c r="C89" s="33">
        <f>CO2eq!AE359</f>
        <v>1.5679025890598858E-2</v>
      </c>
      <c r="D89" s="94">
        <f t="shared" si="5"/>
        <v>1.5679025890598858E-2</v>
      </c>
      <c r="F89" s="141">
        <f t="shared" si="6"/>
        <v>9.7928242008729549E-7</v>
      </c>
      <c r="G89" s="142">
        <f t="shared" si="7"/>
        <v>0.999998136521565</v>
      </c>
      <c r="I89" s="141">
        <f t="shared" si="8"/>
        <v>3.2060374335588288E-6</v>
      </c>
      <c r="J89" s="142">
        <f t="shared" si="9"/>
        <v>0.99999389922508974</v>
      </c>
    </row>
    <row r="90" spans="1:10" x14ac:dyDescent="0.25">
      <c r="A90" s="140" t="str">
        <f>CO2eq!A208</f>
        <v>3.A.4.b.</v>
      </c>
      <c r="B90" s="140" t="str">
        <f>CO2eq!B208</f>
        <v>Caprinos</v>
      </c>
      <c r="C90" s="94">
        <f>CO2eq!AE208</f>
        <v>1.3712349538698616E-2</v>
      </c>
      <c r="D90" s="94">
        <f t="shared" si="5"/>
        <v>1.3712349538698616E-2</v>
      </c>
      <c r="F90" s="141">
        <f t="shared" si="6"/>
        <v>8.5644752008422131E-7</v>
      </c>
      <c r="G90" s="142">
        <f t="shared" si="7"/>
        <v>0.99999899296908512</v>
      </c>
      <c r="I90" s="141">
        <f t="shared" si="8"/>
        <v>2.8038926799317741E-6</v>
      </c>
      <c r="J90" s="142">
        <f t="shared" si="9"/>
        <v>0.99999670311776967</v>
      </c>
    </row>
    <row r="91" spans="1:10" x14ac:dyDescent="0.25">
      <c r="A91" s="140" t="str">
        <f>CO2eq!A241</f>
        <v>3.B.5.a.</v>
      </c>
      <c r="B91" s="140" t="str">
        <f>CO2eq!B241</f>
        <v>Ganado vacuno</v>
      </c>
      <c r="C91" s="94">
        <f>CO2eq!AE241</f>
        <v>6.5596320956450615E-3</v>
      </c>
      <c r="D91" s="94">
        <f t="shared" si="5"/>
        <v>6.5596320956450615E-3</v>
      </c>
      <c r="F91" s="141">
        <f t="shared" si="6"/>
        <v>4.097022632864752E-7</v>
      </c>
      <c r="G91" s="142">
        <f t="shared" si="7"/>
        <v>0.99999940267134846</v>
      </c>
      <c r="I91" s="141">
        <f t="shared" si="8"/>
        <v>1.3413094790296798E-6</v>
      </c>
      <c r="J91" s="142">
        <f t="shared" si="9"/>
        <v>0.99999804442724871</v>
      </c>
    </row>
    <row r="92" spans="1:10" x14ac:dyDescent="0.25">
      <c r="A92" s="140" t="str">
        <f>CO2eq!A210</f>
        <v>3.A.4.d.</v>
      </c>
      <c r="B92" s="140" t="str">
        <f>CO2eq!B210</f>
        <v>Mulas y asnos</v>
      </c>
      <c r="C92" s="94">
        <f>CO2eq!AE210</f>
        <v>2.6249999999999997E-3</v>
      </c>
      <c r="D92" s="94">
        <f t="shared" si="5"/>
        <v>2.6249999999999997E-3</v>
      </c>
      <c r="F92" s="141">
        <f t="shared" si="6"/>
        <v>1.639525548759054E-7</v>
      </c>
      <c r="G92" s="142">
        <f t="shared" si="7"/>
        <v>0.99999956662390332</v>
      </c>
      <c r="I92" s="141">
        <f t="shared" si="8"/>
        <v>5.3675836252927334E-7</v>
      </c>
      <c r="J92" s="142">
        <f t="shared" si="9"/>
        <v>0.99999858118561125</v>
      </c>
    </row>
    <row r="93" spans="1:10" x14ac:dyDescent="0.25">
      <c r="A93" s="140" t="str">
        <f>CO2eq!A183</f>
        <v>2.G.3.a.</v>
      </c>
      <c r="B93" s="140" t="str">
        <f>CO2eq!B183</f>
        <v>Aplicaciones médicas</v>
      </c>
      <c r="C93" s="94">
        <f>CO2eq!AE183</f>
        <v>2.2788942176195101E-3</v>
      </c>
      <c r="D93" s="94">
        <f t="shared" si="5"/>
        <v>2.2788942176195101E-3</v>
      </c>
      <c r="F93" s="141">
        <f t="shared" si="6"/>
        <v>1.4233543972215095E-7</v>
      </c>
      <c r="G93" s="142">
        <f t="shared" si="7"/>
        <v>0.99999970895934309</v>
      </c>
      <c r="I93" s="141">
        <f t="shared" si="8"/>
        <v>4.6598686804833448E-7</v>
      </c>
      <c r="J93" s="142">
        <f t="shared" si="9"/>
        <v>0.99999904717247934</v>
      </c>
    </row>
    <row r="94" spans="1:10" x14ac:dyDescent="0.25">
      <c r="A94" s="140" t="str">
        <f>CO2eq!A238</f>
        <v>3.B.4.g.i.</v>
      </c>
      <c r="B94" s="140" t="str">
        <f>CO2eq!B238</f>
        <v>Ciervos</v>
      </c>
      <c r="C94" s="94">
        <f>CO2eq!AE238</f>
        <v>1.3227499999999999E-3</v>
      </c>
      <c r="D94" s="94">
        <f t="shared" si="5"/>
        <v>1.3227499999999999E-3</v>
      </c>
      <c r="F94" s="141">
        <f t="shared" si="6"/>
        <v>8.2616473128420517E-8</v>
      </c>
      <c r="G94" s="142">
        <f t="shared" si="7"/>
        <v>0.9999997915758162</v>
      </c>
      <c r="I94" s="141">
        <f t="shared" si="8"/>
        <v>2.704750948707034E-7</v>
      </c>
      <c r="J94" s="142">
        <f t="shared" si="9"/>
        <v>0.99999931764757422</v>
      </c>
    </row>
    <row r="95" spans="1:10" x14ac:dyDescent="0.25">
      <c r="A95" s="140" t="str">
        <f>CO2eq!A82</f>
        <v>1.B.2.a.i.</v>
      </c>
      <c r="B95" s="140" t="str">
        <f>CO2eq!B82</f>
        <v>Venteo</v>
      </c>
      <c r="C95" s="94">
        <f>CO2eq!AE82</f>
        <v>1.1781510881358436E-3</v>
      </c>
      <c r="D95" s="94">
        <f t="shared" si="5"/>
        <v>1.1781510881358436E-3</v>
      </c>
      <c r="F95" s="141">
        <f t="shared" si="6"/>
        <v>7.35850974970284E-8</v>
      </c>
      <c r="G95" s="142">
        <f t="shared" si="7"/>
        <v>0.99999986516091366</v>
      </c>
      <c r="I95" s="141">
        <f t="shared" si="8"/>
        <v>2.4090759957328649E-7</v>
      </c>
      <c r="J95" s="142">
        <f t="shared" si="9"/>
        <v>0.99999955855517375</v>
      </c>
    </row>
    <row r="96" spans="1:10" x14ac:dyDescent="0.25">
      <c r="A96" s="140" t="str">
        <f>CO2eq!A432</f>
        <v>5.C.1.</v>
      </c>
      <c r="B96" s="140" t="str">
        <f>CO2eq!B432</f>
        <v>Incineración de residuos</v>
      </c>
      <c r="C96" s="94">
        <f>CO2eq!AE432</f>
        <v>1.1495636500000002E-3</v>
      </c>
      <c r="D96" s="94">
        <f t="shared" si="5"/>
        <v>1.1495636500000002E-3</v>
      </c>
      <c r="F96" s="141">
        <f t="shared" si="6"/>
        <v>7.1799579965703298E-8</v>
      </c>
      <c r="G96" s="142">
        <f t="shared" si="7"/>
        <v>0.99999993696049361</v>
      </c>
      <c r="I96" s="141">
        <f t="shared" si="8"/>
        <v>2.3506205805606661E-7</v>
      </c>
      <c r="J96" s="142">
        <f t="shared" si="9"/>
        <v>0.99999979361723179</v>
      </c>
    </row>
    <row r="97" spans="1:10" x14ac:dyDescent="0.25">
      <c r="A97" s="140" t="str">
        <f>CO2eq!A232</f>
        <v>3.B.4.b.</v>
      </c>
      <c r="B97" s="140" t="str">
        <f>CO2eq!B232</f>
        <v>Caprinos</v>
      </c>
      <c r="C97" s="94">
        <f>CO2eq!AE232</f>
        <v>4.6621988431575303E-4</v>
      </c>
      <c r="D97" s="94">
        <f t="shared" si="5"/>
        <v>4.6621988431575303E-4</v>
      </c>
      <c r="F97" s="141">
        <f t="shared" si="6"/>
        <v>2.9119215682863533E-8</v>
      </c>
      <c r="G97" s="142">
        <f t="shared" si="7"/>
        <v>0.99999996607970931</v>
      </c>
      <c r="I97" s="141">
        <f t="shared" si="8"/>
        <v>9.5332351117680338E-8</v>
      </c>
      <c r="J97" s="142">
        <f t="shared" si="9"/>
        <v>0.99999988894958292</v>
      </c>
    </row>
    <row r="98" spans="1:10" x14ac:dyDescent="0.25">
      <c r="A98" s="140" t="str">
        <f>CO2eq!A234</f>
        <v>3.B.4.d.</v>
      </c>
      <c r="B98" s="140" t="str">
        <f>CO2eq!B234</f>
        <v>Mulas y asnos</v>
      </c>
      <c r="C98" s="94">
        <f>CO2eq!AE234</f>
        <v>2.3625000000000002E-4</v>
      </c>
      <c r="D98" s="94">
        <f t="shared" si="5"/>
        <v>2.3625000000000002E-4</v>
      </c>
      <c r="F98" s="141">
        <f t="shared" si="6"/>
        <v>1.4755729938831487E-8</v>
      </c>
      <c r="G98" s="142">
        <f t="shared" si="7"/>
        <v>0.99999998083543928</v>
      </c>
      <c r="I98" s="141">
        <f t="shared" si="8"/>
        <v>4.8308252627634611E-8</v>
      </c>
      <c r="J98" s="142">
        <f t="shared" si="9"/>
        <v>0.99999993725783554</v>
      </c>
    </row>
    <row r="99" spans="1:10" x14ac:dyDescent="0.25">
      <c r="A99" s="140" t="str">
        <f>CO2eq!A83</f>
        <v>1.B.2.a.ii.</v>
      </c>
      <c r="B99" s="140" t="str">
        <f>CO2eq!B83</f>
        <v>Quema en antorcha</v>
      </c>
      <c r="C99" s="94">
        <f>CO2eq!AE83</f>
        <v>2.2336543449800542E-4</v>
      </c>
      <c r="D99" s="94">
        <f t="shared" si="5"/>
        <v>2.2336543449800542E-4</v>
      </c>
      <c r="F99" s="141">
        <f t="shared" si="6"/>
        <v>1.3950984250253214E-8</v>
      </c>
      <c r="G99" s="142">
        <f t="shared" si="7"/>
        <v>0.99999999478642354</v>
      </c>
      <c r="I99" s="141">
        <f t="shared" si="8"/>
        <v>4.567362471115774E-8</v>
      </c>
      <c r="J99" s="142">
        <f t="shared" si="9"/>
        <v>0.9999999829314602</v>
      </c>
    </row>
    <row r="100" spans="1:10" x14ac:dyDescent="0.25">
      <c r="A100" s="143" t="str">
        <f>CO2eq!A287</f>
        <v>3.F.</v>
      </c>
      <c r="B100" s="143" t="str">
        <f>CO2eq!B287</f>
        <v>Quema de residuos agrícola en el campo</v>
      </c>
      <c r="C100" s="33">
        <f>CO2eq!AE287</f>
        <v>8.3473161931086384E-5</v>
      </c>
      <c r="D100" s="94">
        <f t="shared" si="5"/>
        <v>8.3473161931086384E-5</v>
      </c>
      <c r="F100" s="141">
        <f t="shared" si="6"/>
        <v>5.213576442732106E-9</v>
      </c>
      <c r="G100" s="142">
        <f t="shared" si="7"/>
        <v>1</v>
      </c>
      <c r="I100" s="141">
        <f t="shared" si="8"/>
        <v>1.7068540081246022E-8</v>
      </c>
      <c r="J100" s="142">
        <f t="shared" si="9"/>
        <v>1.0000000000000002</v>
      </c>
    </row>
    <row r="101" spans="1:10" x14ac:dyDescent="0.25">
      <c r="A101" s="143" t="str">
        <f>CO2eq!A393</f>
        <v>4.C.2.</v>
      </c>
      <c r="B101" s="143" t="str">
        <f>CO2eq!B393</f>
        <v>Tierras convertidas en pastizales</v>
      </c>
      <c r="C101" s="33">
        <f>CO2eq!AE393</f>
        <v>0</v>
      </c>
      <c r="D101" s="94">
        <f t="shared" si="5"/>
        <v>0</v>
      </c>
      <c r="F101" s="141">
        <f t="shared" si="6"/>
        <v>0</v>
      </c>
      <c r="G101" s="142">
        <f t="shared" si="7"/>
        <v>1</v>
      </c>
      <c r="I101" s="141">
        <f t="shared" si="8"/>
        <v>0</v>
      </c>
      <c r="J101" s="142">
        <f t="shared" si="9"/>
        <v>1.0000000000000002</v>
      </c>
    </row>
    <row r="102" spans="1:10" x14ac:dyDescent="0.25">
      <c r="A102" s="140" t="str">
        <f>CO2eq!A357</f>
        <v>4.A.1.b.ii.2.</v>
      </c>
      <c r="B102" s="140" t="str">
        <f>CO2eq!B357</f>
        <v>Leña especies exótica</v>
      </c>
      <c r="C102" s="94">
        <f>CO2eq!AE357</f>
        <v>0</v>
      </c>
      <c r="D102" s="94">
        <f t="shared" si="5"/>
        <v>0</v>
      </c>
      <c r="F102" s="141">
        <f t="shared" si="6"/>
        <v>0</v>
      </c>
      <c r="G102" s="142">
        <f t="shared" si="7"/>
        <v>1</v>
      </c>
      <c r="I102" s="141">
        <f t="shared" si="8"/>
        <v>0</v>
      </c>
      <c r="J102" s="142">
        <f t="shared" si="9"/>
        <v>1.0000000000000002</v>
      </c>
    </row>
    <row r="103" spans="1:10" x14ac:dyDescent="0.25">
      <c r="A103" s="143" t="str">
        <f>CO2eq!A364</f>
        <v>4.A.1.c.</v>
      </c>
      <c r="B103" s="143" t="str">
        <f>CO2eq!B364</f>
        <v>Tierras forestales con cambio de vegetación</v>
      </c>
      <c r="C103" s="33">
        <f>CO2eq!AE364</f>
        <v>0</v>
      </c>
      <c r="D103" s="94">
        <f t="shared" si="5"/>
        <v>0</v>
      </c>
      <c r="F103" s="141">
        <f t="shared" si="6"/>
        <v>0</v>
      </c>
      <c r="G103" s="142">
        <f t="shared" si="7"/>
        <v>1</v>
      </c>
      <c r="I103" s="141">
        <f t="shared" si="8"/>
        <v>0</v>
      </c>
      <c r="J103" s="142">
        <f t="shared" si="9"/>
        <v>1.0000000000000002</v>
      </c>
    </row>
    <row r="104" spans="1:10" x14ac:dyDescent="0.25">
      <c r="A104" s="94" t="str">
        <f>'GPC alcances 2018'!B40</f>
        <v>I.4.1</v>
      </c>
      <c r="B104" s="94" t="str">
        <f>'GPC alcances 2018'!C40</f>
        <v>Otras industrias de la energía (electricidad)</v>
      </c>
      <c r="C104" s="94">
        <f>'GPC alcances 2018'!K40</f>
        <v>0</v>
      </c>
      <c r="D104" s="94">
        <f t="shared" si="5"/>
        <v>0</v>
      </c>
      <c r="F104" s="141">
        <f t="shared" si="6"/>
        <v>0</v>
      </c>
      <c r="G104" s="142">
        <f t="shared" si="7"/>
        <v>1</v>
      </c>
      <c r="I104" s="141">
        <f t="shared" si="8"/>
        <v>0</v>
      </c>
      <c r="J104" s="142">
        <f t="shared" si="9"/>
        <v>1.0000000000000002</v>
      </c>
    </row>
    <row r="105" spans="1:10" x14ac:dyDescent="0.25">
      <c r="A105" s="143" t="str">
        <f>CO2eq!A417</f>
        <v>4.F.2.</v>
      </c>
      <c r="B105" s="143" t="str">
        <f>CO2eq!B417</f>
        <v>Tierras convertidas en otras tierras</v>
      </c>
      <c r="C105" s="33">
        <f>CO2eq!AE417</f>
        <v>0</v>
      </c>
      <c r="D105" s="94">
        <f t="shared" si="5"/>
        <v>0</v>
      </c>
      <c r="F105" s="141">
        <f t="shared" si="6"/>
        <v>0</v>
      </c>
      <c r="G105" s="142">
        <f t="shared" si="7"/>
        <v>1</v>
      </c>
      <c r="I105" s="141">
        <f t="shared" si="8"/>
        <v>0</v>
      </c>
      <c r="J105" s="142">
        <f t="shared" si="9"/>
        <v>1.0000000000000002</v>
      </c>
    </row>
    <row r="106" spans="1:10" x14ac:dyDescent="0.25">
      <c r="A106" s="143" t="str">
        <f>CO2eq!A409</f>
        <v>4.E.2.</v>
      </c>
      <c r="B106" s="143" t="str">
        <f>CO2eq!B409</f>
        <v>Tierras convertidas en asentamientos</v>
      </c>
      <c r="C106" s="33">
        <f>CO2eq!AE409</f>
        <v>0</v>
      </c>
      <c r="D106" s="94">
        <f t="shared" si="5"/>
        <v>0</v>
      </c>
      <c r="F106" s="141">
        <f t="shared" si="6"/>
        <v>0</v>
      </c>
      <c r="G106" s="142">
        <f t="shared" si="7"/>
        <v>1</v>
      </c>
      <c r="I106" s="141">
        <f t="shared" si="8"/>
        <v>0</v>
      </c>
      <c r="J106" s="142">
        <f t="shared" si="9"/>
        <v>1.0000000000000002</v>
      </c>
    </row>
    <row r="107" spans="1:10" x14ac:dyDescent="0.25">
      <c r="A107" s="143" t="str">
        <f>CO2eq!A385</f>
        <v>4.B.2.</v>
      </c>
      <c r="B107" s="143" t="str">
        <f>CO2eq!B385</f>
        <v>Tierras convertidas en tierras de cultivo</v>
      </c>
      <c r="C107" s="33">
        <f>CO2eq!AE385</f>
        <v>0</v>
      </c>
      <c r="D107" s="94">
        <f t="shared" si="5"/>
        <v>0</v>
      </c>
      <c r="F107" s="141">
        <f t="shared" si="6"/>
        <v>0</v>
      </c>
      <c r="G107" s="142">
        <f t="shared" si="7"/>
        <v>1</v>
      </c>
      <c r="I107" s="141">
        <f t="shared" si="8"/>
        <v>0</v>
      </c>
      <c r="J107" s="142">
        <f t="shared" si="9"/>
        <v>1.0000000000000002</v>
      </c>
    </row>
    <row r="108" spans="1:10" x14ac:dyDescent="0.25">
      <c r="A108" s="140" t="str">
        <f>CO2eq!A372</f>
        <v>4.A.2.b.i.</v>
      </c>
      <c r="B108" s="140" t="str">
        <f>CO2eq!B372</f>
        <v>Pastizales convertidos en bosque nativo</v>
      </c>
      <c r="C108" s="94">
        <f>CO2eq!AE372</f>
        <v>0</v>
      </c>
      <c r="D108" s="94">
        <f t="shared" si="5"/>
        <v>0</v>
      </c>
      <c r="F108" s="141">
        <f t="shared" si="6"/>
        <v>0</v>
      </c>
      <c r="G108" s="142">
        <f t="shared" si="7"/>
        <v>1</v>
      </c>
      <c r="I108" s="141">
        <f t="shared" si="8"/>
        <v>0</v>
      </c>
      <c r="J108" s="142">
        <f t="shared" si="9"/>
        <v>1.0000000000000002</v>
      </c>
    </row>
    <row r="109" spans="1:10" x14ac:dyDescent="0.25">
      <c r="A109" s="143" t="str">
        <f>CO2eq!A291</f>
        <v>3.G.</v>
      </c>
      <c r="B109" s="143" t="str">
        <f>CO2eq!B291</f>
        <v>Encalado</v>
      </c>
      <c r="C109" s="33">
        <f>CO2eq!AE291</f>
        <v>0</v>
      </c>
      <c r="D109" s="94">
        <f t="shared" si="5"/>
        <v>0</v>
      </c>
      <c r="F109" s="141">
        <f t="shared" si="6"/>
        <v>0</v>
      </c>
      <c r="G109" s="142">
        <f t="shared" si="7"/>
        <v>1</v>
      </c>
      <c r="I109" s="141">
        <f t="shared" si="8"/>
        <v>0</v>
      </c>
      <c r="J109" s="142">
        <f t="shared" si="9"/>
        <v>1.0000000000000002</v>
      </c>
    </row>
    <row r="110" spans="1:10" x14ac:dyDescent="0.25">
      <c r="A110" s="140" t="str">
        <f>CO2eq!A370</f>
        <v>4.A.2.a.ii.</v>
      </c>
      <c r="B110" s="140" t="str">
        <f>CO2eq!B370</f>
        <v>Tierras de cultivo convertidas en plantaciones forestales</v>
      </c>
      <c r="C110" s="94">
        <f>CO2eq!AE370</f>
        <v>0</v>
      </c>
      <c r="D110" s="94">
        <f t="shared" si="5"/>
        <v>0</v>
      </c>
      <c r="F110" s="141">
        <f t="shared" si="6"/>
        <v>0</v>
      </c>
      <c r="G110" s="142">
        <f t="shared" si="7"/>
        <v>1</v>
      </c>
      <c r="I110" s="141">
        <f t="shared" si="8"/>
        <v>0</v>
      </c>
      <c r="J110" s="142">
        <f t="shared" si="9"/>
        <v>1.0000000000000002</v>
      </c>
    </row>
    <row r="111" spans="1:10" x14ac:dyDescent="0.25">
      <c r="A111" s="140" t="str">
        <f>CO2eq!A376</f>
        <v>4.A.2.c.ii.</v>
      </c>
      <c r="B111" s="140" t="str">
        <f>CO2eq!B376</f>
        <v>Humedales convertidos en plantaciones forestales</v>
      </c>
      <c r="C111" s="94">
        <f>CO2eq!AE376</f>
        <v>0</v>
      </c>
      <c r="D111" s="94">
        <f t="shared" si="5"/>
        <v>0</v>
      </c>
      <c r="F111" s="141">
        <f t="shared" si="6"/>
        <v>0</v>
      </c>
      <c r="G111" s="142">
        <f t="shared" si="7"/>
        <v>1</v>
      </c>
      <c r="I111" s="141">
        <f t="shared" si="8"/>
        <v>0</v>
      </c>
      <c r="J111" s="142">
        <f t="shared" si="9"/>
        <v>1.0000000000000002</v>
      </c>
    </row>
    <row r="112" spans="1:10" x14ac:dyDescent="0.25">
      <c r="A112" s="140" t="str">
        <f>CO2eq!A23</f>
        <v>1.A.2.f.</v>
      </c>
      <c r="B112" s="140" t="str">
        <f>CO2eq!B23</f>
        <v>Minerales no metálicos</v>
      </c>
      <c r="C112" s="94">
        <f>CO2eq!AE23</f>
        <v>0</v>
      </c>
      <c r="D112" s="94">
        <f t="shared" si="5"/>
        <v>0</v>
      </c>
      <c r="F112" s="141">
        <f t="shared" si="6"/>
        <v>0</v>
      </c>
      <c r="G112" s="142">
        <f t="shared" si="7"/>
        <v>1</v>
      </c>
      <c r="I112" s="141">
        <f t="shared" si="8"/>
        <v>0</v>
      </c>
      <c r="J112" s="142">
        <f t="shared" si="9"/>
        <v>1.0000000000000002</v>
      </c>
    </row>
    <row r="113" spans="1:10" x14ac:dyDescent="0.25">
      <c r="A113" s="140" t="str">
        <f>CO2eq!A113</f>
        <v>2.A.1.</v>
      </c>
      <c r="B113" s="140" t="str">
        <f>CO2eq!B113</f>
        <v>Producción de cemento</v>
      </c>
      <c r="C113" s="94">
        <f>CO2eq!AE113</f>
        <v>0</v>
      </c>
      <c r="D113" s="94">
        <f t="shared" si="5"/>
        <v>0</v>
      </c>
      <c r="F113" s="141">
        <f t="shared" si="6"/>
        <v>0</v>
      </c>
      <c r="G113" s="142">
        <f t="shared" si="7"/>
        <v>1</v>
      </c>
      <c r="I113" s="141">
        <f t="shared" si="8"/>
        <v>0</v>
      </c>
      <c r="J113" s="142">
        <f t="shared" si="9"/>
        <v>1.0000000000000002</v>
      </c>
    </row>
    <row r="114" spans="1:10" x14ac:dyDescent="0.25">
      <c r="A114" s="140" t="str">
        <f>CO2eq!A267</f>
        <v>3.D.1.f.</v>
      </c>
      <c r="B114" s="140" t="str">
        <f>CO2eq!B267</f>
        <v>Cultivo de suelos orgánicos (histosoles)</v>
      </c>
      <c r="C114" s="94">
        <f>CO2eq!AE267</f>
        <v>0</v>
      </c>
      <c r="D114" s="94">
        <f t="shared" si="5"/>
        <v>0</v>
      </c>
      <c r="F114" s="141">
        <f t="shared" si="6"/>
        <v>0</v>
      </c>
      <c r="G114" s="142">
        <f t="shared" si="7"/>
        <v>1</v>
      </c>
      <c r="I114" s="141">
        <f t="shared" si="8"/>
        <v>0</v>
      </c>
      <c r="J114" s="142">
        <f t="shared" si="9"/>
        <v>1.0000000000000002</v>
      </c>
    </row>
    <row r="115" spans="1:10" x14ac:dyDescent="0.25">
      <c r="A115" s="94" t="str">
        <f>'GPC alcances 2018'!B44</f>
        <v>II.1</v>
      </c>
      <c r="B115" s="94" t="str">
        <f>'GPC alcances 2018'!C44</f>
        <v>Transporte por carretera (electricidad)</v>
      </c>
      <c r="C115" s="94">
        <f>'GPC alcances 2018'!K44</f>
        <v>0</v>
      </c>
      <c r="D115" s="94">
        <f t="shared" si="5"/>
        <v>0</v>
      </c>
      <c r="F115" s="141">
        <f t="shared" si="6"/>
        <v>0</v>
      </c>
      <c r="G115" s="142">
        <f t="shared" si="7"/>
        <v>1</v>
      </c>
      <c r="I115" s="141">
        <f t="shared" si="8"/>
        <v>0</v>
      </c>
      <c r="J115" s="142">
        <f t="shared" si="9"/>
        <v>1.0000000000000002</v>
      </c>
    </row>
    <row r="116" spans="1:10" x14ac:dyDescent="0.25">
      <c r="A116" s="143" t="str">
        <f>CO2eq!A401</f>
        <v>4.D.2.</v>
      </c>
      <c r="B116" s="143" t="str">
        <f>CO2eq!B401</f>
        <v>Tierras convertidas en humedales</v>
      </c>
      <c r="C116" s="33">
        <f>CO2eq!AE401</f>
        <v>0</v>
      </c>
      <c r="D116" s="94">
        <f t="shared" si="5"/>
        <v>0</v>
      </c>
      <c r="F116" s="141">
        <f t="shared" si="6"/>
        <v>0</v>
      </c>
      <c r="G116" s="142">
        <f t="shared" si="7"/>
        <v>1</v>
      </c>
      <c r="I116" s="141">
        <f t="shared" si="8"/>
        <v>0</v>
      </c>
      <c r="J116" s="142">
        <f t="shared" si="9"/>
        <v>1.0000000000000002</v>
      </c>
    </row>
    <row r="117" spans="1:10" x14ac:dyDescent="0.25">
      <c r="A117" s="140" t="str">
        <f>CO2eq!A176</f>
        <v>2.G.1.b.</v>
      </c>
      <c r="B117" s="140" t="str">
        <f>CO2eq!B176</f>
        <v>Uso de equipos eléctricos</v>
      </c>
      <c r="C117" s="94">
        <f>CO2eq!AE176</f>
        <v>0</v>
      </c>
      <c r="D117" s="94">
        <f t="shared" si="5"/>
        <v>0</v>
      </c>
      <c r="F117" s="141">
        <f t="shared" si="6"/>
        <v>0</v>
      </c>
      <c r="G117" s="142">
        <f t="shared" si="7"/>
        <v>1</v>
      </c>
      <c r="I117" s="141">
        <f t="shared" si="8"/>
        <v>0</v>
      </c>
      <c r="J117" s="142">
        <f t="shared" si="9"/>
        <v>1.0000000000000002</v>
      </c>
    </row>
    <row r="118" spans="1:10" x14ac:dyDescent="0.25">
      <c r="A118" s="140" t="str">
        <f>CO2eq!A175</f>
        <v>2.G.1.a.</v>
      </c>
      <c r="B118" s="140" t="str">
        <f>CO2eq!B175</f>
        <v>Manufactura de equipos eléctricos</v>
      </c>
      <c r="C118" s="94">
        <f>CO2eq!AE175</f>
        <v>0</v>
      </c>
      <c r="D118" s="94">
        <f t="shared" si="5"/>
        <v>0</v>
      </c>
      <c r="F118" s="141">
        <f t="shared" si="6"/>
        <v>0</v>
      </c>
      <c r="G118" s="142">
        <f t="shared" si="7"/>
        <v>1</v>
      </c>
      <c r="I118" s="141">
        <f t="shared" si="8"/>
        <v>0</v>
      </c>
      <c r="J118" s="142">
        <f t="shared" si="9"/>
        <v>1.0000000000000002</v>
      </c>
    </row>
    <row r="119" spans="1:10" x14ac:dyDescent="0.25">
      <c r="A119" s="140" t="str">
        <f>CO2eq!A285</f>
        <v>3.D.2.b.v.</v>
      </c>
      <c r="B119" s="140" t="str">
        <f>CO2eq!B285</f>
        <v>Mineralización / inmovilización asociada a la pérdida / ganancia de materia orgánica del suelo</v>
      </c>
      <c r="C119" s="94">
        <f>CO2eq!AE285</f>
        <v>0</v>
      </c>
      <c r="D119" s="94">
        <f t="shared" si="5"/>
        <v>0</v>
      </c>
      <c r="F119" s="141">
        <f t="shared" si="6"/>
        <v>0</v>
      </c>
      <c r="G119" s="142">
        <f t="shared" si="7"/>
        <v>1</v>
      </c>
      <c r="I119" s="141">
        <f t="shared" si="8"/>
        <v>0</v>
      </c>
      <c r="J119" s="142">
        <f t="shared" si="9"/>
        <v>1.0000000000000002</v>
      </c>
    </row>
    <row r="120" spans="1:10" x14ac:dyDescent="0.25">
      <c r="A120" s="140" t="str">
        <f>CO2eq!A177</f>
        <v>2.G.1.c.</v>
      </c>
      <c r="B120" s="140" t="str">
        <f>CO2eq!B177</f>
        <v>Eliminación de equipos eléctricos</v>
      </c>
      <c r="C120" s="94">
        <f>CO2eq!AE177</f>
        <v>0</v>
      </c>
      <c r="D120" s="94">
        <f t="shared" si="5"/>
        <v>0</v>
      </c>
      <c r="F120" s="141">
        <f t="shared" si="6"/>
        <v>0</v>
      </c>
      <c r="G120" s="142">
        <f t="shared" si="7"/>
        <v>1</v>
      </c>
      <c r="I120" s="141">
        <f t="shared" si="8"/>
        <v>0</v>
      </c>
      <c r="J120" s="142">
        <f t="shared" si="9"/>
        <v>1.0000000000000002</v>
      </c>
    </row>
    <row r="121" spans="1:10" x14ac:dyDescent="0.25">
      <c r="A121" s="140" t="str">
        <f>CO2eq!A430</f>
        <v>5.B.</v>
      </c>
      <c r="B121" s="140" t="str">
        <f>CO2eq!B430</f>
        <v>Tratamiento biológico de residuos sólidos</v>
      </c>
      <c r="C121" s="94">
        <f>CO2eq!AE430</f>
        <v>0</v>
      </c>
      <c r="D121" s="94">
        <f t="shared" si="5"/>
        <v>0</v>
      </c>
      <c r="F121" s="141">
        <f t="shared" si="6"/>
        <v>0</v>
      </c>
      <c r="G121" s="142">
        <f t="shared" si="7"/>
        <v>1</v>
      </c>
      <c r="I121" s="141">
        <f t="shared" si="8"/>
        <v>0</v>
      </c>
      <c r="J121" s="142">
        <f t="shared" si="9"/>
        <v>1.0000000000000002</v>
      </c>
    </row>
    <row r="122" spans="1:10" x14ac:dyDescent="0.25">
      <c r="A122" s="140" t="str">
        <f>CO2eq!A46</f>
        <v>1.A.3.c.</v>
      </c>
      <c r="B122" s="140" t="str">
        <f>CO2eq!B46</f>
        <v>Ferrocarriles</v>
      </c>
      <c r="C122" s="94">
        <f>CO2eq!AE46</f>
        <v>0</v>
      </c>
      <c r="D122" s="94">
        <f t="shared" si="5"/>
        <v>0</v>
      </c>
      <c r="F122" s="141">
        <f t="shared" si="6"/>
        <v>0</v>
      </c>
      <c r="G122" s="142">
        <f t="shared" si="7"/>
        <v>1</v>
      </c>
      <c r="I122" s="141">
        <f t="shared" si="8"/>
        <v>0</v>
      </c>
      <c r="J122" s="142">
        <f t="shared" si="9"/>
        <v>1.0000000000000002</v>
      </c>
    </row>
    <row r="123" spans="1:10" x14ac:dyDescent="0.25">
      <c r="A123" s="140" t="str">
        <f>CO2eq!A384</f>
        <v>4.B.1.</v>
      </c>
      <c r="B123" s="140" t="str">
        <f>CO2eq!B384</f>
        <v>Tierras de cultivo que permanecen como tales</v>
      </c>
      <c r="C123" s="94">
        <f>CO2eq!AE384</f>
        <v>0</v>
      </c>
      <c r="D123" s="94">
        <f t="shared" si="5"/>
        <v>0</v>
      </c>
      <c r="F123" s="141">
        <f t="shared" si="6"/>
        <v>0</v>
      </c>
      <c r="G123" s="142">
        <f t="shared" si="7"/>
        <v>1</v>
      </c>
      <c r="I123" s="141">
        <f t="shared" si="8"/>
        <v>0</v>
      </c>
      <c r="J123" s="142">
        <f t="shared" si="9"/>
        <v>1.0000000000000002</v>
      </c>
    </row>
    <row r="124" spans="1:10" x14ac:dyDescent="0.25">
      <c r="A124" s="140" t="str">
        <f>CO2eq!A22</f>
        <v>1.A.2.e.</v>
      </c>
      <c r="B124" s="140" t="str">
        <f>CO2eq!B22</f>
        <v>Procesamiento de alimentos, bebidas y tabaco</v>
      </c>
      <c r="C124" s="94">
        <f>CO2eq!AE22</f>
        <v>0</v>
      </c>
      <c r="D124" s="94">
        <f t="shared" si="5"/>
        <v>0</v>
      </c>
      <c r="F124" s="141">
        <f t="shared" si="6"/>
        <v>0</v>
      </c>
      <c r="G124" s="142">
        <f t="shared" si="7"/>
        <v>1</v>
      </c>
      <c r="I124" s="141">
        <f t="shared" si="8"/>
        <v>0</v>
      </c>
      <c r="J124" s="142">
        <f t="shared" si="9"/>
        <v>1.0000000000000002</v>
      </c>
    </row>
    <row r="125" spans="1:10" x14ac:dyDescent="0.25">
      <c r="A125" s="140" t="str">
        <f>CO2eq!A142</f>
        <v>2.C.1.</v>
      </c>
      <c r="B125" s="140" t="str">
        <f>CO2eq!B142</f>
        <v>Producción de hierro y acero</v>
      </c>
      <c r="C125" s="94">
        <f>CO2eq!AE142</f>
        <v>0</v>
      </c>
      <c r="D125" s="94">
        <f t="shared" si="5"/>
        <v>0</v>
      </c>
      <c r="F125" s="141">
        <f t="shared" si="6"/>
        <v>0</v>
      </c>
      <c r="G125" s="142">
        <f t="shared" si="7"/>
        <v>1</v>
      </c>
      <c r="I125" s="141">
        <f t="shared" si="8"/>
        <v>0</v>
      </c>
      <c r="J125" s="142">
        <f t="shared" si="9"/>
        <v>1.0000000000000002</v>
      </c>
    </row>
    <row r="126" spans="1:10" x14ac:dyDescent="0.25">
      <c r="A126" s="140" t="str">
        <f>CO2eq!A20</f>
        <v>1.A.2.c.</v>
      </c>
      <c r="B126" s="140" t="str">
        <f>CO2eq!B20</f>
        <v>Sustancias químicas</v>
      </c>
      <c r="C126" s="94">
        <f>CO2eq!AE20</f>
        <v>0</v>
      </c>
      <c r="D126" s="94">
        <f t="shared" si="5"/>
        <v>0</v>
      </c>
      <c r="F126" s="141">
        <f t="shared" si="6"/>
        <v>0</v>
      </c>
      <c r="G126" s="142">
        <f t="shared" si="7"/>
        <v>1</v>
      </c>
      <c r="I126" s="141">
        <f t="shared" si="8"/>
        <v>0</v>
      </c>
      <c r="J126" s="142">
        <f t="shared" si="9"/>
        <v>1.0000000000000002</v>
      </c>
    </row>
    <row r="127" spans="1:10" x14ac:dyDescent="0.25">
      <c r="A127" s="140" t="str">
        <f>CO2eq!A18</f>
        <v>1.A.2.a.</v>
      </c>
      <c r="B127" s="140" t="str">
        <f>CO2eq!B18</f>
        <v>Hierro y acero</v>
      </c>
      <c r="C127" s="94">
        <f>CO2eq!AE18</f>
        <v>0</v>
      </c>
      <c r="D127" s="94">
        <f t="shared" si="5"/>
        <v>0</v>
      </c>
      <c r="F127" s="141">
        <f t="shared" si="6"/>
        <v>0</v>
      </c>
      <c r="G127" s="142">
        <f t="shared" si="7"/>
        <v>1</v>
      </c>
      <c r="I127" s="141">
        <f t="shared" si="8"/>
        <v>0</v>
      </c>
      <c r="J127" s="142">
        <f t="shared" si="9"/>
        <v>1.0000000000000002</v>
      </c>
    </row>
    <row r="128" spans="1:10" x14ac:dyDescent="0.25">
      <c r="A128" s="140" t="str">
        <f>CO2eq!A115</f>
        <v>2.A.3.</v>
      </c>
      <c r="B128" s="140" t="str">
        <f>CO2eq!B115</f>
        <v>Producción de vidrio</v>
      </c>
      <c r="C128" s="94">
        <f>CO2eq!AE115</f>
        <v>0</v>
      </c>
      <c r="D128" s="94">
        <f t="shared" si="5"/>
        <v>0</v>
      </c>
      <c r="F128" s="141">
        <f t="shared" si="6"/>
        <v>0</v>
      </c>
      <c r="G128" s="142">
        <f t="shared" si="7"/>
        <v>1</v>
      </c>
      <c r="I128" s="141">
        <f t="shared" si="8"/>
        <v>0</v>
      </c>
      <c r="J128" s="142">
        <f t="shared" si="9"/>
        <v>1.0000000000000002</v>
      </c>
    </row>
    <row r="129" spans="1:10" x14ac:dyDescent="0.25">
      <c r="A129" s="140" t="str">
        <f>CO2eq!A71</f>
        <v>1.B.1.a.i.1.</v>
      </c>
      <c r="B129" s="140" t="str">
        <f>CO2eq!B71</f>
        <v>Minería</v>
      </c>
      <c r="C129" s="94">
        <f>CO2eq!AE71</f>
        <v>0</v>
      </c>
      <c r="D129" s="94">
        <f t="shared" si="5"/>
        <v>0</v>
      </c>
      <c r="F129" s="141">
        <f t="shared" si="6"/>
        <v>0</v>
      </c>
      <c r="G129" s="142">
        <f t="shared" si="7"/>
        <v>1</v>
      </c>
      <c r="I129" s="141">
        <f t="shared" si="8"/>
        <v>0</v>
      </c>
      <c r="J129" s="142">
        <f t="shared" si="9"/>
        <v>1.0000000000000002</v>
      </c>
    </row>
    <row r="130" spans="1:10" x14ac:dyDescent="0.25">
      <c r="A130" s="140" t="str">
        <f>CO2eq!A72</f>
        <v>1.B.1.a.i.2.</v>
      </c>
      <c r="B130" s="140" t="str">
        <f>CO2eq!B72</f>
        <v>Emisiones de gas de carbono posteriores a la minería</v>
      </c>
      <c r="C130" s="94">
        <f>CO2eq!AE72</f>
        <v>0</v>
      </c>
      <c r="D130" s="94">
        <f t="shared" ref="D130:D193" si="10">ABS(C130)</f>
        <v>0</v>
      </c>
      <c r="F130" s="141">
        <f t="shared" si="6"/>
        <v>0</v>
      </c>
      <c r="G130" s="142">
        <f t="shared" si="7"/>
        <v>1</v>
      </c>
      <c r="I130" s="141">
        <f t="shared" si="8"/>
        <v>0</v>
      </c>
      <c r="J130" s="142">
        <f t="shared" si="9"/>
        <v>1.0000000000000002</v>
      </c>
    </row>
    <row r="131" spans="1:10" x14ac:dyDescent="0.25">
      <c r="A131" s="143" t="str">
        <f>CO2eq!A252</f>
        <v>3.C.</v>
      </c>
      <c r="B131" s="143" t="str">
        <f>CO2eq!B252</f>
        <v>Cultivo del arroz</v>
      </c>
      <c r="C131" s="33">
        <f>CO2eq!AE252</f>
        <v>0</v>
      </c>
      <c r="D131" s="94">
        <f t="shared" si="10"/>
        <v>0</v>
      </c>
      <c r="F131" s="141">
        <f t="shared" ref="F131:F194" si="11">C131/D$1</f>
        <v>0</v>
      </c>
      <c r="G131" s="142">
        <f t="shared" si="7"/>
        <v>1</v>
      </c>
      <c r="I131" s="141">
        <f t="shared" si="8"/>
        <v>0</v>
      </c>
      <c r="J131" s="142">
        <f t="shared" si="9"/>
        <v>1.0000000000000002</v>
      </c>
    </row>
    <row r="132" spans="1:10" x14ac:dyDescent="0.25">
      <c r="A132" s="140" t="str">
        <f>CO2eq!A215</f>
        <v>3.A.4.g.ii.</v>
      </c>
      <c r="B132" s="140" t="str">
        <f>CO2eq!B215</f>
        <v>Jabalíes</v>
      </c>
      <c r="C132" s="94">
        <f>CO2eq!AE215</f>
        <v>0</v>
      </c>
      <c r="D132" s="94">
        <f t="shared" si="10"/>
        <v>0</v>
      </c>
      <c r="F132" s="141">
        <f t="shared" si="11"/>
        <v>0</v>
      </c>
      <c r="G132" s="142">
        <f t="shared" si="7"/>
        <v>1</v>
      </c>
      <c r="I132" s="141">
        <f t="shared" si="8"/>
        <v>0</v>
      </c>
      <c r="J132" s="142">
        <f t="shared" si="9"/>
        <v>1.0000000000000002</v>
      </c>
    </row>
    <row r="133" spans="1:10" x14ac:dyDescent="0.25">
      <c r="A133" s="140" t="str">
        <f>CO2eq!A239</f>
        <v>3.B.4.g.ii.</v>
      </c>
      <c r="B133" s="140" t="str">
        <f>CO2eq!B239</f>
        <v>Jabalíes</v>
      </c>
      <c r="C133" s="94">
        <f>CO2eq!AE239</f>
        <v>0</v>
      </c>
      <c r="D133" s="94">
        <f t="shared" si="10"/>
        <v>0</v>
      </c>
      <c r="F133" s="141">
        <f t="shared" si="11"/>
        <v>0</v>
      </c>
      <c r="G133" s="142">
        <f t="shared" ref="G133:G196" si="12">G132+ABS(F133)</f>
        <v>1</v>
      </c>
      <c r="I133" s="141">
        <f t="shared" ref="I133:I196" si="13">D133/(D$1-D$3)</f>
        <v>0</v>
      </c>
      <c r="J133" s="142">
        <f t="shared" si="9"/>
        <v>1.0000000000000002</v>
      </c>
    </row>
    <row r="134" spans="1:10" x14ac:dyDescent="0.25">
      <c r="A134" s="140" t="str">
        <f>CO2eq!A11</f>
        <v>1.A.1.a.ii.</v>
      </c>
      <c r="B134" s="140" t="str">
        <f>CO2eq!B11</f>
        <v>Generación combinada de calor y energía (CHP)</v>
      </c>
      <c r="C134" s="94">
        <f>CO2eq!AE11</f>
        <v>0</v>
      </c>
      <c r="D134" s="94">
        <f t="shared" si="10"/>
        <v>0</v>
      </c>
      <c r="F134" s="141">
        <f t="shared" si="11"/>
        <v>0</v>
      </c>
      <c r="G134" s="142">
        <f t="shared" si="12"/>
        <v>1</v>
      </c>
      <c r="I134" s="141">
        <f t="shared" si="13"/>
        <v>0</v>
      </c>
      <c r="J134" s="142">
        <f t="shared" ref="J134:J197" si="14">J133+ABS(I134)</f>
        <v>1.0000000000000002</v>
      </c>
    </row>
    <row r="135" spans="1:10" x14ac:dyDescent="0.25">
      <c r="A135" s="140" t="str">
        <f>CO2eq!A12</f>
        <v>1.A.1.a.iii.</v>
      </c>
      <c r="B135" s="140" t="str">
        <f>CO2eq!B12</f>
        <v>Plantas generadoras de energía</v>
      </c>
      <c r="C135" s="94">
        <f>CO2eq!AE12</f>
        <v>0</v>
      </c>
      <c r="D135" s="94">
        <f t="shared" si="10"/>
        <v>0</v>
      </c>
      <c r="F135" s="141">
        <f t="shared" si="11"/>
        <v>0</v>
      </c>
      <c r="G135" s="142">
        <f t="shared" si="12"/>
        <v>1</v>
      </c>
      <c r="I135" s="141">
        <f t="shared" si="13"/>
        <v>0</v>
      </c>
      <c r="J135" s="142">
        <f t="shared" si="14"/>
        <v>1.0000000000000002</v>
      </c>
    </row>
    <row r="136" spans="1:10" x14ac:dyDescent="0.25">
      <c r="A136" s="140" t="str">
        <f>CO2eq!A16</f>
        <v>1.A.1.c.ii.</v>
      </c>
      <c r="B136" s="140" t="str">
        <f>CO2eq!B16</f>
        <v>Otras industrias de la energía</v>
      </c>
      <c r="C136" s="94">
        <f>CO2eq!AE16</f>
        <v>0</v>
      </c>
      <c r="D136" s="94">
        <f t="shared" si="10"/>
        <v>0</v>
      </c>
      <c r="F136" s="141">
        <f t="shared" si="11"/>
        <v>0</v>
      </c>
      <c r="G136" s="142">
        <f t="shared" si="12"/>
        <v>1</v>
      </c>
      <c r="I136" s="141">
        <f t="shared" si="13"/>
        <v>0</v>
      </c>
      <c r="J136" s="142">
        <f t="shared" si="14"/>
        <v>1.0000000000000002</v>
      </c>
    </row>
    <row r="137" spans="1:10" x14ac:dyDescent="0.25">
      <c r="A137" s="140" t="str">
        <f>CO2eq!A19</f>
        <v>1.A.2.b.</v>
      </c>
      <c r="B137" s="140" t="str">
        <f>CO2eq!B19</f>
        <v>Metales no ferrosos</v>
      </c>
      <c r="C137" s="94">
        <f>CO2eq!AE19</f>
        <v>0</v>
      </c>
      <c r="D137" s="94">
        <f t="shared" si="10"/>
        <v>0</v>
      </c>
      <c r="F137" s="141">
        <f t="shared" si="11"/>
        <v>0</v>
      </c>
      <c r="G137" s="142">
        <f t="shared" si="12"/>
        <v>1</v>
      </c>
      <c r="I137" s="141">
        <f t="shared" si="13"/>
        <v>0</v>
      </c>
      <c r="J137" s="142">
        <f t="shared" si="14"/>
        <v>1.0000000000000002</v>
      </c>
    </row>
    <row r="138" spans="1:10" x14ac:dyDescent="0.25">
      <c r="A138" s="140" t="str">
        <f>CO2eq!A24</f>
        <v>1.A.2.g.</v>
      </c>
      <c r="B138" s="140" t="str">
        <f>CO2eq!B24</f>
        <v>Equipo de transporte</v>
      </c>
      <c r="C138" s="94">
        <f>CO2eq!AE24</f>
        <v>0</v>
      </c>
      <c r="D138" s="94">
        <f t="shared" si="10"/>
        <v>0</v>
      </c>
      <c r="F138" s="141">
        <f t="shared" si="11"/>
        <v>0</v>
      </c>
      <c r="G138" s="142">
        <f t="shared" si="12"/>
        <v>1</v>
      </c>
      <c r="I138" s="141">
        <f t="shared" si="13"/>
        <v>0</v>
      </c>
      <c r="J138" s="142">
        <f t="shared" si="14"/>
        <v>1.0000000000000002</v>
      </c>
    </row>
    <row r="139" spans="1:10" x14ac:dyDescent="0.25">
      <c r="A139" s="140" t="str">
        <f>CO2eq!A25</f>
        <v>1.A.2.h.</v>
      </c>
      <c r="B139" s="140" t="str">
        <f>CO2eq!B25</f>
        <v>Maquinaria</v>
      </c>
      <c r="C139" s="94">
        <f>CO2eq!AE25</f>
        <v>0</v>
      </c>
      <c r="D139" s="94">
        <f t="shared" si="10"/>
        <v>0</v>
      </c>
      <c r="F139" s="141">
        <f t="shared" si="11"/>
        <v>0</v>
      </c>
      <c r="G139" s="142">
        <f t="shared" si="12"/>
        <v>1</v>
      </c>
      <c r="I139" s="141">
        <f t="shared" si="13"/>
        <v>0</v>
      </c>
      <c r="J139" s="142">
        <f t="shared" si="14"/>
        <v>1.0000000000000002</v>
      </c>
    </row>
    <row r="140" spans="1:10" x14ac:dyDescent="0.25">
      <c r="A140" s="140" t="str">
        <f>CO2eq!A27</f>
        <v>1.A.2.j.</v>
      </c>
      <c r="B140" s="140" t="str">
        <f>CO2eq!B27</f>
        <v>Madera y productos de la madera</v>
      </c>
      <c r="C140" s="94">
        <f>CO2eq!AE27</f>
        <v>0</v>
      </c>
      <c r="D140" s="94">
        <f t="shared" si="10"/>
        <v>0</v>
      </c>
      <c r="F140" s="141">
        <f t="shared" si="11"/>
        <v>0</v>
      </c>
      <c r="G140" s="142">
        <f t="shared" si="12"/>
        <v>1</v>
      </c>
      <c r="I140" s="141">
        <f t="shared" si="13"/>
        <v>0</v>
      </c>
      <c r="J140" s="142">
        <f t="shared" si="14"/>
        <v>1.0000000000000002</v>
      </c>
    </row>
    <row r="141" spans="1:10" x14ac:dyDescent="0.25">
      <c r="A141" s="140" t="str">
        <f>CO2eq!A28</f>
        <v>1.A.2.k.</v>
      </c>
      <c r="B141" s="140" t="str">
        <f>CO2eq!B28</f>
        <v>Construcción</v>
      </c>
      <c r="C141" s="94">
        <f>CO2eq!AE28</f>
        <v>0</v>
      </c>
      <c r="D141" s="94">
        <f t="shared" si="10"/>
        <v>0</v>
      </c>
      <c r="F141" s="141">
        <f t="shared" si="11"/>
        <v>0</v>
      </c>
      <c r="G141" s="142">
        <f t="shared" si="12"/>
        <v>1</v>
      </c>
      <c r="I141" s="141">
        <f t="shared" si="13"/>
        <v>0</v>
      </c>
      <c r="J141" s="142">
        <f t="shared" si="14"/>
        <v>1.0000000000000002</v>
      </c>
    </row>
    <row r="142" spans="1:10" x14ac:dyDescent="0.25">
      <c r="A142" s="140" t="str">
        <f>CO2eq!A29</f>
        <v>1.A.2.l.</v>
      </c>
      <c r="B142" s="140" t="str">
        <f>CO2eq!B29</f>
        <v>Textiles y cueros</v>
      </c>
      <c r="C142" s="94">
        <f>CO2eq!AE29</f>
        <v>0</v>
      </c>
      <c r="D142" s="94">
        <f t="shared" si="10"/>
        <v>0</v>
      </c>
      <c r="F142" s="141">
        <f t="shared" si="11"/>
        <v>0</v>
      </c>
      <c r="G142" s="142">
        <f t="shared" si="12"/>
        <v>1</v>
      </c>
      <c r="I142" s="141">
        <f t="shared" si="13"/>
        <v>0</v>
      </c>
      <c r="J142" s="142">
        <f t="shared" si="14"/>
        <v>1.0000000000000002</v>
      </c>
    </row>
    <row r="143" spans="1:10" x14ac:dyDescent="0.25">
      <c r="A143" s="140" t="str">
        <f>CO2eq!A44</f>
        <v>1.A.3.b.v.</v>
      </c>
      <c r="B143" s="140" t="str">
        <f>CO2eq!B44</f>
        <v>Emisiones por evaporación procedentes de vehículos</v>
      </c>
      <c r="C143" s="94">
        <f>CO2eq!AE44</f>
        <v>0</v>
      </c>
      <c r="D143" s="94">
        <f t="shared" si="10"/>
        <v>0</v>
      </c>
      <c r="F143" s="141">
        <f t="shared" si="11"/>
        <v>0</v>
      </c>
      <c r="G143" s="142">
        <f t="shared" si="12"/>
        <v>1</v>
      </c>
      <c r="I143" s="141">
        <f t="shared" si="13"/>
        <v>0</v>
      </c>
      <c r="J143" s="142">
        <f t="shared" si="14"/>
        <v>1.0000000000000002</v>
      </c>
    </row>
    <row r="144" spans="1:10" x14ac:dyDescent="0.25">
      <c r="A144" s="140" t="str">
        <f>CO2eq!A45</f>
        <v>1.A.3.b.vi.</v>
      </c>
      <c r="B144" s="140" t="str">
        <f>CO2eq!B45</f>
        <v>Catalizadores basados en urea</v>
      </c>
      <c r="C144" s="94">
        <f>CO2eq!AE45</f>
        <v>0</v>
      </c>
      <c r="D144" s="94">
        <f t="shared" si="10"/>
        <v>0</v>
      </c>
      <c r="F144" s="141">
        <f t="shared" si="11"/>
        <v>0</v>
      </c>
      <c r="G144" s="142">
        <f t="shared" si="12"/>
        <v>1</v>
      </c>
      <c r="I144" s="141">
        <f t="shared" si="13"/>
        <v>0</v>
      </c>
      <c r="J144" s="142">
        <f t="shared" si="14"/>
        <v>1.0000000000000002</v>
      </c>
    </row>
    <row r="145" spans="1:10" x14ac:dyDescent="0.25">
      <c r="A145" s="140" t="str">
        <f>CO2eq!A51</f>
        <v>1.A.3.e.i.</v>
      </c>
      <c r="B145" s="140" t="str">
        <f>CO2eq!B51</f>
        <v>Transporte por gasoductos</v>
      </c>
      <c r="C145" s="94">
        <f>CO2eq!AE51</f>
        <v>0</v>
      </c>
      <c r="D145" s="94">
        <f t="shared" si="10"/>
        <v>0</v>
      </c>
      <c r="F145" s="141">
        <f t="shared" si="11"/>
        <v>0</v>
      </c>
      <c r="G145" s="142">
        <f t="shared" si="12"/>
        <v>1</v>
      </c>
      <c r="I145" s="141">
        <f t="shared" si="13"/>
        <v>0</v>
      </c>
      <c r="J145" s="142">
        <f t="shared" si="14"/>
        <v>1.0000000000000002</v>
      </c>
    </row>
    <row r="146" spans="1:10" x14ac:dyDescent="0.25">
      <c r="A146" s="140" t="str">
        <f>CO2eq!A57</f>
        <v>1.A.4.c.i.</v>
      </c>
      <c r="B146" s="140" t="str">
        <f>CO2eq!B57</f>
        <v>Estacionaria</v>
      </c>
      <c r="C146" s="94">
        <f>CO2eq!AE57</f>
        <v>0</v>
      </c>
      <c r="D146" s="94">
        <f t="shared" si="10"/>
        <v>0</v>
      </c>
      <c r="F146" s="141">
        <f t="shared" si="11"/>
        <v>0</v>
      </c>
      <c r="G146" s="142">
        <f t="shared" si="12"/>
        <v>1</v>
      </c>
      <c r="I146" s="141">
        <f t="shared" si="13"/>
        <v>0</v>
      </c>
      <c r="J146" s="142">
        <f t="shared" si="14"/>
        <v>1.0000000000000002</v>
      </c>
    </row>
    <row r="147" spans="1:10" x14ac:dyDescent="0.25">
      <c r="A147" s="140" t="str">
        <f>CO2eq!A61</f>
        <v>1.A.5.a.</v>
      </c>
      <c r="B147" s="140" t="str">
        <f>CO2eq!B61</f>
        <v>Estacionaria</v>
      </c>
      <c r="C147" s="94">
        <f>CO2eq!AE61</f>
        <v>0</v>
      </c>
      <c r="D147" s="94">
        <f t="shared" si="10"/>
        <v>0</v>
      </c>
      <c r="F147" s="141">
        <f t="shared" si="11"/>
        <v>0</v>
      </c>
      <c r="G147" s="142">
        <f t="shared" si="12"/>
        <v>1</v>
      </c>
      <c r="I147" s="141">
        <f t="shared" si="13"/>
        <v>0</v>
      </c>
      <c r="J147" s="142">
        <f t="shared" si="14"/>
        <v>1.0000000000000002</v>
      </c>
    </row>
    <row r="148" spans="1:10" x14ac:dyDescent="0.25">
      <c r="A148" s="140" t="str">
        <f>CO2eq!A64</f>
        <v>1.A.5.b.ii.</v>
      </c>
      <c r="B148" s="140" t="str">
        <f>CO2eq!B64</f>
        <v>Móvil (componente marítimo y fluvial)</v>
      </c>
      <c r="C148" s="94">
        <f>CO2eq!AE64</f>
        <v>0</v>
      </c>
      <c r="D148" s="94">
        <f t="shared" si="10"/>
        <v>0</v>
      </c>
      <c r="F148" s="141">
        <f t="shared" si="11"/>
        <v>0</v>
      </c>
      <c r="G148" s="142">
        <f t="shared" si="12"/>
        <v>1</v>
      </c>
      <c r="I148" s="141">
        <f t="shared" si="13"/>
        <v>0</v>
      </c>
      <c r="J148" s="142">
        <f t="shared" si="14"/>
        <v>1.0000000000000002</v>
      </c>
    </row>
    <row r="149" spans="1:10" x14ac:dyDescent="0.25">
      <c r="A149" s="140" t="str">
        <f>CO2eq!A65</f>
        <v>1.A.5.b.iii.</v>
      </c>
      <c r="B149" s="140" t="str">
        <f>CO2eq!B65</f>
        <v>Móvil (otro)</v>
      </c>
      <c r="C149" s="94">
        <f>CO2eq!AE65</f>
        <v>0</v>
      </c>
      <c r="D149" s="94">
        <f t="shared" si="10"/>
        <v>0</v>
      </c>
      <c r="F149" s="141">
        <f t="shared" si="11"/>
        <v>0</v>
      </c>
      <c r="G149" s="142">
        <f t="shared" si="12"/>
        <v>1</v>
      </c>
      <c r="I149" s="141">
        <f t="shared" si="13"/>
        <v>0</v>
      </c>
      <c r="J149" s="142">
        <f t="shared" si="14"/>
        <v>1.0000000000000002</v>
      </c>
    </row>
    <row r="150" spans="1:10" x14ac:dyDescent="0.25">
      <c r="A150" s="140" t="str">
        <f>CO2eq!A73</f>
        <v>1.B.1.a.i.3.</v>
      </c>
      <c r="B150" s="140" t="str">
        <f>CO2eq!B73</f>
        <v>Minas subterráneas abandonadas</v>
      </c>
      <c r="C150" s="94">
        <f>CO2eq!AE73</f>
        <v>0</v>
      </c>
      <c r="D150" s="94">
        <f t="shared" si="10"/>
        <v>0</v>
      </c>
      <c r="F150" s="141">
        <f t="shared" si="11"/>
        <v>0</v>
      </c>
      <c r="G150" s="142">
        <f t="shared" si="12"/>
        <v>1</v>
      </c>
      <c r="I150" s="141">
        <f t="shared" si="13"/>
        <v>0</v>
      </c>
      <c r="J150" s="142">
        <f t="shared" si="14"/>
        <v>1.0000000000000002</v>
      </c>
    </row>
    <row r="151" spans="1:10" x14ac:dyDescent="0.25">
      <c r="A151" s="140" t="str">
        <f>CO2eq!A74</f>
        <v>1.B.1.a.i.4.</v>
      </c>
      <c r="B151" s="140" t="str">
        <f>CO2eq!B74</f>
        <v>Quema en antorcha de metano drenado o conversión de metano en CO2</v>
      </c>
      <c r="C151" s="94">
        <f>CO2eq!AE74</f>
        <v>0</v>
      </c>
      <c r="D151" s="94">
        <f t="shared" si="10"/>
        <v>0</v>
      </c>
      <c r="F151" s="141">
        <f t="shared" si="11"/>
        <v>0</v>
      </c>
      <c r="G151" s="142">
        <f t="shared" si="12"/>
        <v>1</v>
      </c>
      <c r="I151" s="141">
        <f t="shared" si="13"/>
        <v>0</v>
      </c>
      <c r="J151" s="142">
        <f t="shared" si="14"/>
        <v>1.0000000000000002</v>
      </c>
    </row>
    <row r="152" spans="1:10" x14ac:dyDescent="0.25">
      <c r="A152" s="140" t="str">
        <f>CO2eq!A78</f>
        <v>1.B.1.b.</v>
      </c>
      <c r="B152" s="140" t="str">
        <f>CO2eq!B78</f>
        <v>Combustión espontánea y vertederos para quema de carbón</v>
      </c>
      <c r="C152" s="94">
        <f>CO2eq!AE78</f>
        <v>0</v>
      </c>
      <c r="D152" s="94">
        <f t="shared" si="10"/>
        <v>0</v>
      </c>
      <c r="F152" s="141">
        <f t="shared" si="11"/>
        <v>0</v>
      </c>
      <c r="G152" s="142">
        <f t="shared" si="12"/>
        <v>1</v>
      </c>
      <c r="I152" s="141">
        <f t="shared" si="13"/>
        <v>0</v>
      </c>
      <c r="J152" s="142">
        <f t="shared" si="14"/>
        <v>1.0000000000000002</v>
      </c>
    </row>
    <row r="153" spans="1:10" x14ac:dyDescent="0.25">
      <c r="A153" s="140" t="str">
        <f>CO2eq!A79</f>
        <v>1.B.1.c.</v>
      </c>
      <c r="B153" s="140" t="str">
        <f>CO2eq!B79</f>
        <v>Otros</v>
      </c>
      <c r="C153" s="94">
        <f>CO2eq!AE79</f>
        <v>0</v>
      </c>
      <c r="D153" s="94">
        <f t="shared" si="10"/>
        <v>0</v>
      </c>
      <c r="F153" s="141">
        <f t="shared" si="11"/>
        <v>0</v>
      </c>
      <c r="G153" s="142">
        <f t="shared" si="12"/>
        <v>1</v>
      </c>
      <c r="I153" s="141">
        <f t="shared" si="13"/>
        <v>0</v>
      </c>
      <c r="J153" s="142">
        <f t="shared" si="14"/>
        <v>1.0000000000000002</v>
      </c>
    </row>
    <row r="154" spans="1:10" x14ac:dyDescent="0.25">
      <c r="A154" s="140" t="str">
        <f>CO2eq!A85</f>
        <v>1.B.2.a.iii.1.</v>
      </c>
      <c r="B154" s="140" t="str">
        <f>CO2eq!B85</f>
        <v>Exploración</v>
      </c>
      <c r="C154" s="94">
        <f>CO2eq!AE85</f>
        <v>0</v>
      </c>
      <c r="D154" s="94">
        <f t="shared" si="10"/>
        <v>0</v>
      </c>
      <c r="F154" s="141">
        <f t="shared" si="11"/>
        <v>0</v>
      </c>
      <c r="G154" s="142">
        <f t="shared" si="12"/>
        <v>1</v>
      </c>
      <c r="I154" s="141">
        <f t="shared" si="13"/>
        <v>0</v>
      </c>
      <c r="J154" s="142">
        <f t="shared" si="14"/>
        <v>1.0000000000000002</v>
      </c>
    </row>
    <row r="155" spans="1:10" x14ac:dyDescent="0.25">
      <c r="A155" s="140" t="str">
        <f>CO2eq!A89</f>
        <v>1.B.2.a.iii.5.</v>
      </c>
      <c r="B155" s="140" t="str">
        <f>CO2eq!B89</f>
        <v>Distribución de productos de petróleo</v>
      </c>
      <c r="C155" s="94">
        <f>CO2eq!AE89</f>
        <v>0</v>
      </c>
      <c r="D155" s="94">
        <f t="shared" si="10"/>
        <v>0</v>
      </c>
      <c r="F155" s="141">
        <f t="shared" si="11"/>
        <v>0</v>
      </c>
      <c r="G155" s="142">
        <f t="shared" si="12"/>
        <v>1</v>
      </c>
      <c r="I155" s="141">
        <f t="shared" si="13"/>
        <v>0</v>
      </c>
      <c r="J155" s="142">
        <f t="shared" si="14"/>
        <v>1.0000000000000002</v>
      </c>
    </row>
    <row r="156" spans="1:10" x14ac:dyDescent="0.25">
      <c r="A156" s="140" t="str">
        <f>CO2eq!A90</f>
        <v>1.B.2.a.iii.6.</v>
      </c>
      <c r="B156" s="140" t="str">
        <f>CO2eq!B90</f>
        <v>Otros</v>
      </c>
      <c r="C156" s="94">
        <f>CO2eq!AE90</f>
        <v>0</v>
      </c>
      <c r="D156" s="94">
        <f t="shared" si="10"/>
        <v>0</v>
      </c>
      <c r="F156" s="141">
        <f t="shared" si="11"/>
        <v>0</v>
      </c>
      <c r="G156" s="142">
        <f t="shared" si="12"/>
        <v>1</v>
      </c>
      <c r="I156" s="141">
        <f t="shared" si="13"/>
        <v>0</v>
      </c>
      <c r="J156" s="142">
        <f t="shared" si="14"/>
        <v>1.0000000000000002</v>
      </c>
    </row>
    <row r="157" spans="1:10" x14ac:dyDescent="0.25">
      <c r="A157" s="140" t="str">
        <f>CO2eq!A95</f>
        <v>1.B.2.b.iii.1.</v>
      </c>
      <c r="B157" s="140" t="str">
        <f>CO2eq!B95</f>
        <v>Exploración</v>
      </c>
      <c r="C157" s="94">
        <f>CO2eq!AE95</f>
        <v>0</v>
      </c>
      <c r="D157" s="94">
        <f t="shared" si="10"/>
        <v>0</v>
      </c>
      <c r="F157" s="141">
        <f t="shared" si="11"/>
        <v>0</v>
      </c>
      <c r="G157" s="142">
        <f t="shared" si="12"/>
        <v>1</v>
      </c>
      <c r="I157" s="141">
        <f t="shared" si="13"/>
        <v>0</v>
      </c>
      <c r="J157" s="142">
        <f t="shared" si="14"/>
        <v>1.0000000000000002</v>
      </c>
    </row>
    <row r="158" spans="1:10" x14ac:dyDescent="0.25">
      <c r="A158" s="140" t="str">
        <f>CO2eq!A100</f>
        <v>1.B.2.b.iii.6.</v>
      </c>
      <c r="B158" s="140" t="str">
        <f>CO2eq!B100</f>
        <v>Otros</v>
      </c>
      <c r="C158" s="94">
        <f>CO2eq!AE100</f>
        <v>0</v>
      </c>
      <c r="D158" s="94">
        <f t="shared" si="10"/>
        <v>0</v>
      </c>
      <c r="F158" s="141">
        <f t="shared" si="11"/>
        <v>0</v>
      </c>
      <c r="G158" s="142">
        <f t="shared" si="12"/>
        <v>1</v>
      </c>
      <c r="I158" s="141">
        <f t="shared" si="13"/>
        <v>0</v>
      </c>
      <c r="J158" s="142">
        <f t="shared" si="14"/>
        <v>1.0000000000000002</v>
      </c>
    </row>
    <row r="159" spans="1:10" x14ac:dyDescent="0.25">
      <c r="A159" s="140" t="str">
        <f>CO2eq!A101</f>
        <v>1.B.3.</v>
      </c>
      <c r="B159" s="140" t="str">
        <f>CO2eq!B101</f>
        <v>Otras emisiones provenientes de la producción de energía</v>
      </c>
      <c r="C159" s="94">
        <f>CO2eq!AE101</f>
        <v>0</v>
      </c>
      <c r="D159" s="94">
        <f t="shared" si="10"/>
        <v>0</v>
      </c>
      <c r="F159" s="141">
        <f t="shared" si="11"/>
        <v>0</v>
      </c>
      <c r="G159" s="142">
        <f t="shared" si="12"/>
        <v>1</v>
      </c>
      <c r="I159" s="141">
        <f t="shared" si="13"/>
        <v>0</v>
      </c>
      <c r="J159" s="142">
        <f t="shared" si="14"/>
        <v>1.0000000000000002</v>
      </c>
    </row>
    <row r="160" spans="1:10" x14ac:dyDescent="0.25">
      <c r="A160" s="140" t="str">
        <f>CO2eq!A104</f>
        <v>1.C.1.a.</v>
      </c>
      <c r="B160" s="140" t="str">
        <f>CO2eq!B104</f>
        <v>Gasoductos</v>
      </c>
      <c r="C160" s="94">
        <f>CO2eq!AE104</f>
        <v>0</v>
      </c>
      <c r="D160" s="94">
        <f t="shared" si="10"/>
        <v>0</v>
      </c>
      <c r="F160" s="141">
        <f t="shared" si="11"/>
        <v>0</v>
      </c>
      <c r="G160" s="142">
        <f t="shared" si="12"/>
        <v>1</v>
      </c>
      <c r="I160" s="141">
        <f t="shared" si="13"/>
        <v>0</v>
      </c>
      <c r="J160" s="142">
        <f t="shared" si="14"/>
        <v>1.0000000000000002</v>
      </c>
    </row>
    <row r="161" spans="1:10" x14ac:dyDescent="0.25">
      <c r="A161" s="140" t="str">
        <f>CO2eq!A105</f>
        <v>1.C.1.b.</v>
      </c>
      <c r="B161" s="140" t="str">
        <f>CO2eq!B105</f>
        <v>Embarcaciones</v>
      </c>
      <c r="C161" s="94">
        <f>CO2eq!AE105</f>
        <v>0</v>
      </c>
      <c r="D161" s="94">
        <f t="shared" si="10"/>
        <v>0</v>
      </c>
      <c r="F161" s="141">
        <f t="shared" si="11"/>
        <v>0</v>
      </c>
      <c r="G161" s="142">
        <f t="shared" si="12"/>
        <v>1</v>
      </c>
      <c r="I161" s="141">
        <f t="shared" si="13"/>
        <v>0</v>
      </c>
      <c r="J161" s="142">
        <f t="shared" si="14"/>
        <v>1.0000000000000002</v>
      </c>
    </row>
    <row r="162" spans="1:10" x14ac:dyDescent="0.25">
      <c r="A162" s="140" t="str">
        <f>CO2eq!A106</f>
        <v>1.C.1.c.</v>
      </c>
      <c r="B162" s="140" t="str">
        <f>CO2eq!B106</f>
        <v>Otros (sírvase especificar)</v>
      </c>
      <c r="C162" s="94">
        <f>CO2eq!AE106</f>
        <v>0</v>
      </c>
      <c r="D162" s="94">
        <f t="shared" si="10"/>
        <v>0</v>
      </c>
      <c r="F162" s="141">
        <f t="shared" si="11"/>
        <v>0</v>
      </c>
      <c r="G162" s="142">
        <f t="shared" si="12"/>
        <v>1</v>
      </c>
      <c r="I162" s="141">
        <f t="shared" si="13"/>
        <v>0</v>
      </c>
      <c r="J162" s="142">
        <f t="shared" si="14"/>
        <v>1.0000000000000002</v>
      </c>
    </row>
    <row r="163" spans="1:10" x14ac:dyDescent="0.25">
      <c r="A163" s="140" t="str">
        <f>CO2eq!A108</f>
        <v>1.C.2.a.</v>
      </c>
      <c r="B163" s="140" t="str">
        <f>CO2eq!B108</f>
        <v>Inyección</v>
      </c>
      <c r="C163" s="94">
        <f>CO2eq!AE108</f>
        <v>0</v>
      </c>
      <c r="D163" s="94">
        <f t="shared" si="10"/>
        <v>0</v>
      </c>
      <c r="F163" s="141">
        <f t="shared" si="11"/>
        <v>0</v>
      </c>
      <c r="G163" s="142">
        <f t="shared" si="12"/>
        <v>1</v>
      </c>
      <c r="I163" s="141">
        <f t="shared" si="13"/>
        <v>0</v>
      </c>
      <c r="J163" s="142">
        <f t="shared" si="14"/>
        <v>1.0000000000000002</v>
      </c>
    </row>
    <row r="164" spans="1:10" x14ac:dyDescent="0.25">
      <c r="A164" s="140" t="str">
        <f>CO2eq!A109</f>
        <v>1.C.2.b.</v>
      </c>
      <c r="B164" s="140" t="str">
        <f>CO2eq!B109</f>
        <v>Almacenamiento</v>
      </c>
      <c r="C164" s="94">
        <f>CO2eq!AE109</f>
        <v>0</v>
      </c>
      <c r="D164" s="94">
        <f t="shared" si="10"/>
        <v>0</v>
      </c>
      <c r="F164" s="141">
        <f t="shared" si="11"/>
        <v>0</v>
      </c>
      <c r="G164" s="142">
        <f t="shared" si="12"/>
        <v>1</v>
      </c>
      <c r="I164" s="141">
        <f t="shared" si="13"/>
        <v>0</v>
      </c>
      <c r="J164" s="142">
        <f t="shared" si="14"/>
        <v>1.0000000000000002</v>
      </c>
    </row>
    <row r="165" spans="1:10" x14ac:dyDescent="0.25">
      <c r="A165" s="140" t="str">
        <f>CO2eq!A110</f>
        <v>1.C.3.</v>
      </c>
      <c r="B165" s="140" t="str">
        <f>CO2eq!B110</f>
        <v>Otros</v>
      </c>
      <c r="C165" s="94">
        <f>CO2eq!AE110</f>
        <v>0</v>
      </c>
      <c r="D165" s="94">
        <f t="shared" si="10"/>
        <v>0</v>
      </c>
      <c r="F165" s="141">
        <f t="shared" si="11"/>
        <v>0</v>
      </c>
      <c r="G165" s="142">
        <f t="shared" si="12"/>
        <v>1</v>
      </c>
      <c r="I165" s="141">
        <f t="shared" si="13"/>
        <v>0</v>
      </c>
      <c r="J165" s="142">
        <f t="shared" si="14"/>
        <v>1.0000000000000002</v>
      </c>
    </row>
    <row r="166" spans="1:10" x14ac:dyDescent="0.25">
      <c r="A166" s="140" t="str">
        <f>CO2eq!A114</f>
        <v>2.A.2.</v>
      </c>
      <c r="B166" s="140" t="str">
        <f>CO2eq!B114</f>
        <v>Producción de cal</v>
      </c>
      <c r="C166" s="94">
        <f>CO2eq!AE114</f>
        <v>0</v>
      </c>
      <c r="D166" s="94">
        <f t="shared" si="10"/>
        <v>0</v>
      </c>
      <c r="F166" s="141">
        <f t="shared" si="11"/>
        <v>0</v>
      </c>
      <c r="G166" s="142">
        <f t="shared" si="12"/>
        <v>1</v>
      </c>
      <c r="I166" s="141">
        <f t="shared" si="13"/>
        <v>0</v>
      </c>
      <c r="J166" s="142">
        <f t="shared" si="14"/>
        <v>1.0000000000000002</v>
      </c>
    </row>
    <row r="167" spans="1:10" x14ac:dyDescent="0.25">
      <c r="A167" s="143" t="str">
        <f>CO2eq!A116</f>
        <v>2.A.4.</v>
      </c>
      <c r="B167" s="143" t="str">
        <f>CO2eq!B116</f>
        <v>Otros uso de carbonatos en los procesos</v>
      </c>
      <c r="C167" s="33">
        <f>CO2eq!AE116</f>
        <v>0</v>
      </c>
      <c r="D167" s="94">
        <f t="shared" si="10"/>
        <v>0</v>
      </c>
      <c r="F167" s="141">
        <f t="shared" si="11"/>
        <v>0</v>
      </c>
      <c r="G167" s="142">
        <f t="shared" si="12"/>
        <v>1</v>
      </c>
      <c r="I167" s="141">
        <f t="shared" si="13"/>
        <v>0</v>
      </c>
      <c r="J167" s="142">
        <f t="shared" si="14"/>
        <v>1.0000000000000002</v>
      </c>
    </row>
    <row r="168" spans="1:10" x14ac:dyDescent="0.25">
      <c r="A168" s="140" t="str">
        <f>CO2eq!A123</f>
        <v>2.B.1.</v>
      </c>
      <c r="B168" s="140" t="str">
        <f>CO2eq!B123</f>
        <v>Producción de amoníaco</v>
      </c>
      <c r="C168" s="94">
        <f>CO2eq!AE123</f>
        <v>0</v>
      </c>
      <c r="D168" s="94">
        <f t="shared" si="10"/>
        <v>0</v>
      </c>
      <c r="F168" s="141">
        <f t="shared" si="11"/>
        <v>0</v>
      </c>
      <c r="G168" s="142">
        <f t="shared" si="12"/>
        <v>1</v>
      </c>
      <c r="I168" s="141">
        <f t="shared" si="13"/>
        <v>0</v>
      </c>
      <c r="J168" s="142">
        <f t="shared" si="14"/>
        <v>1.0000000000000002</v>
      </c>
    </row>
    <row r="169" spans="1:10" x14ac:dyDescent="0.25">
      <c r="A169" s="140" t="str">
        <f>CO2eq!A124</f>
        <v>2.B.2.</v>
      </c>
      <c r="B169" s="140" t="str">
        <f>CO2eq!B124</f>
        <v>Producción de ácido nítrico</v>
      </c>
      <c r="C169" s="94">
        <f>CO2eq!AE124</f>
        <v>0</v>
      </c>
      <c r="D169" s="94">
        <f t="shared" si="10"/>
        <v>0</v>
      </c>
      <c r="F169" s="141">
        <f t="shared" si="11"/>
        <v>0</v>
      </c>
      <c r="G169" s="142">
        <f t="shared" si="12"/>
        <v>1</v>
      </c>
      <c r="I169" s="141">
        <f t="shared" si="13"/>
        <v>0</v>
      </c>
      <c r="J169" s="142">
        <f t="shared" si="14"/>
        <v>1.0000000000000002</v>
      </c>
    </row>
    <row r="170" spans="1:10" x14ac:dyDescent="0.25">
      <c r="A170" s="140" t="str">
        <f>CO2eq!A125</f>
        <v>2.B.3.</v>
      </c>
      <c r="B170" s="140" t="str">
        <f>CO2eq!B125</f>
        <v>Producción de ácido adípico</v>
      </c>
      <c r="C170" s="94">
        <f>CO2eq!AE125</f>
        <v>0</v>
      </c>
      <c r="D170" s="94">
        <f t="shared" si="10"/>
        <v>0</v>
      </c>
      <c r="F170" s="141">
        <f t="shared" si="11"/>
        <v>0</v>
      </c>
      <c r="G170" s="142">
        <f t="shared" si="12"/>
        <v>1</v>
      </c>
      <c r="I170" s="141">
        <f t="shared" si="13"/>
        <v>0</v>
      </c>
      <c r="J170" s="142">
        <f t="shared" si="14"/>
        <v>1.0000000000000002</v>
      </c>
    </row>
    <row r="171" spans="1:10" x14ac:dyDescent="0.25">
      <c r="A171" s="140" t="str">
        <f>CO2eq!A126</f>
        <v>2.B.4.</v>
      </c>
      <c r="B171" s="140" t="str">
        <f>CO2eq!B126</f>
        <v>Producción de caprolactama, glioxil y ácido glioxílico</v>
      </c>
      <c r="C171" s="94">
        <f>CO2eq!AE126</f>
        <v>0</v>
      </c>
      <c r="D171" s="94">
        <f t="shared" si="10"/>
        <v>0</v>
      </c>
      <c r="F171" s="141">
        <f t="shared" si="11"/>
        <v>0</v>
      </c>
      <c r="G171" s="142">
        <f t="shared" si="12"/>
        <v>1</v>
      </c>
      <c r="I171" s="141">
        <f t="shared" si="13"/>
        <v>0</v>
      </c>
      <c r="J171" s="142">
        <f t="shared" si="14"/>
        <v>1.0000000000000002</v>
      </c>
    </row>
    <row r="172" spans="1:10" x14ac:dyDescent="0.25">
      <c r="A172" s="140" t="str">
        <f>CO2eq!A127</f>
        <v>2.B.5.</v>
      </c>
      <c r="B172" s="140" t="str">
        <f>CO2eq!B127</f>
        <v>Producción de carburo</v>
      </c>
      <c r="C172" s="94">
        <f>CO2eq!AE127</f>
        <v>0</v>
      </c>
      <c r="D172" s="94">
        <f t="shared" si="10"/>
        <v>0</v>
      </c>
      <c r="F172" s="141">
        <f t="shared" si="11"/>
        <v>0</v>
      </c>
      <c r="G172" s="142">
        <f t="shared" si="12"/>
        <v>1</v>
      </c>
      <c r="I172" s="141">
        <f t="shared" si="13"/>
        <v>0</v>
      </c>
      <c r="J172" s="142">
        <f t="shared" si="14"/>
        <v>1.0000000000000002</v>
      </c>
    </row>
    <row r="173" spans="1:10" x14ac:dyDescent="0.25">
      <c r="A173" s="140" t="str">
        <f>CO2eq!A128</f>
        <v>2.B.6.</v>
      </c>
      <c r="B173" s="140" t="str">
        <f>CO2eq!B128</f>
        <v>Producción de dióxido de titanio</v>
      </c>
      <c r="C173" s="94">
        <f>CO2eq!AE128</f>
        <v>0</v>
      </c>
      <c r="D173" s="94">
        <f t="shared" si="10"/>
        <v>0</v>
      </c>
      <c r="F173" s="141">
        <f t="shared" si="11"/>
        <v>0</v>
      </c>
      <c r="G173" s="142">
        <f t="shared" si="12"/>
        <v>1</v>
      </c>
      <c r="I173" s="141">
        <f t="shared" si="13"/>
        <v>0</v>
      </c>
      <c r="J173" s="142">
        <f t="shared" si="14"/>
        <v>1.0000000000000002</v>
      </c>
    </row>
    <row r="174" spans="1:10" x14ac:dyDescent="0.25">
      <c r="A174" s="140" t="str">
        <f>CO2eq!A129</f>
        <v>2.B.7.</v>
      </c>
      <c r="B174" s="140" t="str">
        <f>CO2eq!B129</f>
        <v>Producción de ceniza de sosa</v>
      </c>
      <c r="C174" s="94">
        <f>CO2eq!AE129</f>
        <v>0</v>
      </c>
      <c r="D174" s="94">
        <f t="shared" si="10"/>
        <v>0</v>
      </c>
      <c r="F174" s="141">
        <f t="shared" si="11"/>
        <v>0</v>
      </c>
      <c r="G174" s="142">
        <f t="shared" si="12"/>
        <v>1</v>
      </c>
      <c r="I174" s="141">
        <f t="shared" si="13"/>
        <v>0</v>
      </c>
      <c r="J174" s="142">
        <f t="shared" si="14"/>
        <v>1.0000000000000002</v>
      </c>
    </row>
    <row r="175" spans="1:10" x14ac:dyDescent="0.25">
      <c r="A175" s="140" t="str">
        <f>CO2eq!A132</f>
        <v>2.B.8.b.</v>
      </c>
      <c r="B175" s="140" t="str">
        <f>CO2eq!B132</f>
        <v>Etileno</v>
      </c>
      <c r="C175" s="94">
        <f>CO2eq!AE132</f>
        <v>0</v>
      </c>
      <c r="D175" s="94">
        <f t="shared" si="10"/>
        <v>0</v>
      </c>
      <c r="F175" s="141">
        <f t="shared" si="11"/>
        <v>0</v>
      </c>
      <c r="G175" s="142">
        <f t="shared" si="12"/>
        <v>1</v>
      </c>
      <c r="I175" s="141">
        <f t="shared" si="13"/>
        <v>0</v>
      </c>
      <c r="J175" s="142">
        <f t="shared" si="14"/>
        <v>1.0000000000000002</v>
      </c>
    </row>
    <row r="176" spans="1:10" x14ac:dyDescent="0.25">
      <c r="A176" s="140" t="str">
        <f>CO2eq!A133</f>
        <v>2.B.8.c.</v>
      </c>
      <c r="B176" s="140" t="str">
        <f>CO2eq!B133</f>
        <v>Dicloruro de etileno y monómero cloruro de vinilo</v>
      </c>
      <c r="C176" s="94">
        <f>CO2eq!AE133</f>
        <v>0</v>
      </c>
      <c r="D176" s="94">
        <f t="shared" si="10"/>
        <v>0</v>
      </c>
      <c r="F176" s="141">
        <f t="shared" si="11"/>
        <v>0</v>
      </c>
      <c r="G176" s="142">
        <f t="shared" si="12"/>
        <v>1</v>
      </c>
      <c r="I176" s="141">
        <f t="shared" si="13"/>
        <v>0</v>
      </c>
      <c r="J176" s="142">
        <f t="shared" si="14"/>
        <v>1.0000000000000002</v>
      </c>
    </row>
    <row r="177" spans="1:10" x14ac:dyDescent="0.25">
      <c r="A177" s="140" t="str">
        <f>CO2eq!A134</f>
        <v>2.B.8.d.</v>
      </c>
      <c r="B177" s="140" t="str">
        <f>CO2eq!B134</f>
        <v>Óxido de etileno</v>
      </c>
      <c r="C177" s="94">
        <f>CO2eq!AE134</f>
        <v>0</v>
      </c>
      <c r="D177" s="94">
        <f t="shared" si="10"/>
        <v>0</v>
      </c>
      <c r="F177" s="141">
        <f t="shared" si="11"/>
        <v>0</v>
      </c>
      <c r="G177" s="142">
        <f t="shared" si="12"/>
        <v>1</v>
      </c>
      <c r="I177" s="141">
        <f t="shared" si="13"/>
        <v>0</v>
      </c>
      <c r="J177" s="142">
        <f t="shared" si="14"/>
        <v>1.0000000000000002</v>
      </c>
    </row>
    <row r="178" spans="1:10" x14ac:dyDescent="0.25">
      <c r="A178" s="140" t="str">
        <f>CO2eq!A135</f>
        <v>2.B.8.e.</v>
      </c>
      <c r="B178" s="140" t="str">
        <f>CO2eq!B135</f>
        <v>Acrilonitrilo</v>
      </c>
      <c r="C178" s="94">
        <f>CO2eq!AE135</f>
        <v>0</v>
      </c>
      <c r="D178" s="94">
        <f t="shared" si="10"/>
        <v>0</v>
      </c>
      <c r="F178" s="141">
        <f t="shared" si="11"/>
        <v>0</v>
      </c>
      <c r="G178" s="142">
        <f t="shared" si="12"/>
        <v>1</v>
      </c>
      <c r="I178" s="141">
        <f t="shared" si="13"/>
        <v>0</v>
      </c>
      <c r="J178" s="142">
        <f t="shared" si="14"/>
        <v>1.0000000000000002</v>
      </c>
    </row>
    <row r="179" spans="1:10" x14ac:dyDescent="0.25">
      <c r="A179" s="140" t="str">
        <f>CO2eq!A136</f>
        <v>2.B.8.f.</v>
      </c>
      <c r="B179" s="140" t="str">
        <f>CO2eq!B136</f>
        <v>Negro de humo</v>
      </c>
      <c r="C179" s="94">
        <f>CO2eq!AE136</f>
        <v>0</v>
      </c>
      <c r="D179" s="94">
        <f t="shared" si="10"/>
        <v>0</v>
      </c>
      <c r="F179" s="141">
        <f t="shared" si="11"/>
        <v>0</v>
      </c>
      <c r="G179" s="142">
        <f t="shared" si="12"/>
        <v>1</v>
      </c>
      <c r="I179" s="141">
        <f t="shared" si="13"/>
        <v>0</v>
      </c>
      <c r="J179" s="142">
        <f t="shared" si="14"/>
        <v>1.0000000000000002</v>
      </c>
    </row>
    <row r="180" spans="1:10" x14ac:dyDescent="0.25">
      <c r="A180" s="140" t="str">
        <f>CO2eq!A138</f>
        <v>2.B.9.a.</v>
      </c>
      <c r="B180" s="140" t="str">
        <f>CO2eq!B138</f>
        <v>Emisiones de productos derivados</v>
      </c>
      <c r="C180" s="94">
        <f>CO2eq!AE138</f>
        <v>0</v>
      </c>
      <c r="D180" s="94">
        <f t="shared" si="10"/>
        <v>0</v>
      </c>
      <c r="F180" s="141">
        <f t="shared" si="11"/>
        <v>0</v>
      </c>
      <c r="G180" s="142">
        <f t="shared" si="12"/>
        <v>1</v>
      </c>
      <c r="I180" s="141">
        <f t="shared" si="13"/>
        <v>0</v>
      </c>
      <c r="J180" s="142">
        <f t="shared" si="14"/>
        <v>1.0000000000000002</v>
      </c>
    </row>
    <row r="181" spans="1:10" x14ac:dyDescent="0.25">
      <c r="A181" s="140" t="str">
        <f>CO2eq!A139</f>
        <v>2.B.9.b.</v>
      </c>
      <c r="B181" s="140" t="str">
        <f>CO2eq!B139</f>
        <v>Emisiones fugitivas</v>
      </c>
      <c r="C181" s="94">
        <f>CO2eq!AE139</f>
        <v>0</v>
      </c>
      <c r="D181" s="94">
        <f t="shared" si="10"/>
        <v>0</v>
      </c>
      <c r="F181" s="141">
        <f t="shared" si="11"/>
        <v>0</v>
      </c>
      <c r="G181" s="142">
        <f t="shared" si="12"/>
        <v>1</v>
      </c>
      <c r="I181" s="141">
        <f t="shared" si="13"/>
        <v>0</v>
      </c>
      <c r="J181" s="142">
        <f t="shared" si="14"/>
        <v>1.0000000000000002</v>
      </c>
    </row>
    <row r="182" spans="1:10" x14ac:dyDescent="0.25">
      <c r="A182" s="140" t="str">
        <f>CO2eq!A140</f>
        <v>2.B.10.</v>
      </c>
      <c r="B182" s="140" t="str">
        <f>CO2eq!B140</f>
        <v>Otros (especificar)</v>
      </c>
      <c r="C182" s="94">
        <f>CO2eq!AE140</f>
        <v>0</v>
      </c>
      <c r="D182" s="94">
        <f t="shared" si="10"/>
        <v>0</v>
      </c>
      <c r="F182" s="141">
        <f t="shared" si="11"/>
        <v>0</v>
      </c>
      <c r="G182" s="142">
        <f t="shared" si="12"/>
        <v>1</v>
      </c>
      <c r="I182" s="141">
        <f t="shared" si="13"/>
        <v>0</v>
      </c>
      <c r="J182" s="142">
        <f t="shared" si="14"/>
        <v>1.0000000000000002</v>
      </c>
    </row>
    <row r="183" spans="1:10" x14ac:dyDescent="0.25">
      <c r="A183" s="140" t="str">
        <f>CO2eq!A143</f>
        <v>2.C.2.</v>
      </c>
      <c r="B183" s="140" t="str">
        <f>CO2eq!B143</f>
        <v>Producción de ferroaleaciones</v>
      </c>
      <c r="C183" s="94">
        <f>CO2eq!AE143</f>
        <v>0</v>
      </c>
      <c r="D183" s="94">
        <f t="shared" si="10"/>
        <v>0</v>
      </c>
      <c r="F183" s="141">
        <f t="shared" si="11"/>
        <v>0</v>
      </c>
      <c r="G183" s="142">
        <f t="shared" si="12"/>
        <v>1</v>
      </c>
      <c r="I183" s="141">
        <f t="shared" si="13"/>
        <v>0</v>
      </c>
      <c r="J183" s="142">
        <f t="shared" si="14"/>
        <v>1.0000000000000002</v>
      </c>
    </row>
    <row r="184" spans="1:10" x14ac:dyDescent="0.25">
      <c r="A184" s="140" t="str">
        <f>CO2eq!A144</f>
        <v>2.C.3.</v>
      </c>
      <c r="B184" s="140" t="str">
        <f>CO2eq!B144</f>
        <v>Producción de aluminio</v>
      </c>
      <c r="C184" s="94">
        <f>CO2eq!AE144</f>
        <v>0</v>
      </c>
      <c r="D184" s="94">
        <f t="shared" si="10"/>
        <v>0</v>
      </c>
      <c r="F184" s="141">
        <f t="shared" si="11"/>
        <v>0</v>
      </c>
      <c r="G184" s="142">
        <f t="shared" si="12"/>
        <v>1</v>
      </c>
      <c r="I184" s="141">
        <f t="shared" si="13"/>
        <v>0</v>
      </c>
      <c r="J184" s="142">
        <f t="shared" si="14"/>
        <v>1.0000000000000002</v>
      </c>
    </row>
    <row r="185" spans="1:10" x14ac:dyDescent="0.25">
      <c r="A185" s="140" t="str">
        <f>CO2eq!A145</f>
        <v>2.C.4.</v>
      </c>
      <c r="B185" s="140" t="str">
        <f>CO2eq!B145</f>
        <v>Producción de magnesio</v>
      </c>
      <c r="C185" s="94">
        <f>CO2eq!AE145</f>
        <v>0</v>
      </c>
      <c r="D185" s="94">
        <f t="shared" si="10"/>
        <v>0</v>
      </c>
      <c r="F185" s="141">
        <f t="shared" si="11"/>
        <v>0</v>
      </c>
      <c r="G185" s="142">
        <f t="shared" si="12"/>
        <v>1</v>
      </c>
      <c r="I185" s="141">
        <f t="shared" si="13"/>
        <v>0</v>
      </c>
      <c r="J185" s="142">
        <f t="shared" si="14"/>
        <v>1.0000000000000002</v>
      </c>
    </row>
    <row r="186" spans="1:10" x14ac:dyDescent="0.25">
      <c r="A186" s="140" t="str">
        <f>CO2eq!A146</f>
        <v>2.C.5.</v>
      </c>
      <c r="B186" s="140" t="str">
        <f>CO2eq!B146</f>
        <v>Producción de plomo</v>
      </c>
      <c r="C186" s="94">
        <f>CO2eq!AE146</f>
        <v>0</v>
      </c>
      <c r="D186" s="94">
        <f t="shared" si="10"/>
        <v>0</v>
      </c>
      <c r="F186" s="141">
        <f t="shared" si="11"/>
        <v>0</v>
      </c>
      <c r="G186" s="142">
        <f t="shared" si="12"/>
        <v>1</v>
      </c>
      <c r="I186" s="141">
        <f t="shared" si="13"/>
        <v>0</v>
      </c>
      <c r="J186" s="142">
        <f t="shared" si="14"/>
        <v>1.0000000000000002</v>
      </c>
    </row>
    <row r="187" spans="1:10" x14ac:dyDescent="0.25">
      <c r="A187" s="140" t="str">
        <f>CO2eq!A147</f>
        <v>2.C.6.</v>
      </c>
      <c r="B187" s="140" t="str">
        <f>CO2eq!B147</f>
        <v>Producción de cinc</v>
      </c>
      <c r="C187" s="94">
        <f>CO2eq!AE147</f>
        <v>0</v>
      </c>
      <c r="D187" s="94">
        <f t="shared" si="10"/>
        <v>0</v>
      </c>
      <c r="F187" s="141">
        <f t="shared" si="11"/>
        <v>0</v>
      </c>
      <c r="G187" s="142">
        <f t="shared" si="12"/>
        <v>1</v>
      </c>
      <c r="I187" s="141">
        <f t="shared" si="13"/>
        <v>0</v>
      </c>
      <c r="J187" s="142">
        <f t="shared" si="14"/>
        <v>1.0000000000000002</v>
      </c>
    </row>
    <row r="188" spans="1:10" x14ac:dyDescent="0.25">
      <c r="A188" s="140" t="str">
        <f>CO2eq!A148</f>
        <v>2.C.7.</v>
      </c>
      <c r="B188" s="140" t="str">
        <f>CO2eq!B148</f>
        <v>Otros (especificar)</v>
      </c>
      <c r="C188" s="94">
        <f>CO2eq!AE148</f>
        <v>0</v>
      </c>
      <c r="D188" s="94">
        <f t="shared" si="10"/>
        <v>0</v>
      </c>
      <c r="F188" s="141">
        <f t="shared" si="11"/>
        <v>0</v>
      </c>
      <c r="G188" s="142">
        <f t="shared" si="12"/>
        <v>1</v>
      </c>
      <c r="I188" s="141">
        <f t="shared" si="13"/>
        <v>0</v>
      </c>
      <c r="J188" s="142">
        <f t="shared" si="14"/>
        <v>1.0000000000000002</v>
      </c>
    </row>
    <row r="189" spans="1:10" x14ac:dyDescent="0.25">
      <c r="A189" s="140" t="str">
        <f>CO2eq!A152</f>
        <v>2.D.3.</v>
      </c>
      <c r="B189" s="140" t="str">
        <f>CO2eq!B152</f>
        <v>Uso de solventes</v>
      </c>
      <c r="C189" s="94">
        <f>CO2eq!AE152</f>
        <v>0</v>
      </c>
      <c r="D189" s="94">
        <f t="shared" si="10"/>
        <v>0</v>
      </c>
      <c r="F189" s="141">
        <f t="shared" si="11"/>
        <v>0</v>
      </c>
      <c r="G189" s="142">
        <f t="shared" si="12"/>
        <v>1</v>
      </c>
      <c r="I189" s="141">
        <f t="shared" si="13"/>
        <v>0</v>
      </c>
      <c r="J189" s="142">
        <f t="shared" si="14"/>
        <v>1.0000000000000002</v>
      </c>
    </row>
    <row r="190" spans="1:10" x14ac:dyDescent="0.25">
      <c r="A190" s="140" t="str">
        <f>CO2eq!A153</f>
        <v>2.D.4.</v>
      </c>
      <c r="B190" s="140" t="str">
        <f>CO2eq!B153</f>
        <v>Otros (especificar)</v>
      </c>
      <c r="C190" s="94">
        <f>CO2eq!AE153</f>
        <v>0</v>
      </c>
      <c r="D190" s="94">
        <f t="shared" si="10"/>
        <v>0</v>
      </c>
      <c r="F190" s="141">
        <f t="shared" si="11"/>
        <v>0</v>
      </c>
      <c r="G190" s="142">
        <f t="shared" si="12"/>
        <v>1</v>
      </c>
      <c r="I190" s="141">
        <f t="shared" si="13"/>
        <v>0</v>
      </c>
      <c r="J190" s="142">
        <f t="shared" si="14"/>
        <v>1.0000000000000002</v>
      </c>
    </row>
    <row r="191" spans="1:10" x14ac:dyDescent="0.25">
      <c r="A191" s="140" t="str">
        <f>CO2eq!A155</f>
        <v>2.E.1.</v>
      </c>
      <c r="B191" s="140" t="str">
        <f>CO2eq!B155</f>
        <v>Circuitos integrados o semiconductores</v>
      </c>
      <c r="C191" s="94">
        <f>CO2eq!AE155</f>
        <v>0</v>
      </c>
      <c r="D191" s="94">
        <f t="shared" si="10"/>
        <v>0</v>
      </c>
      <c r="F191" s="141">
        <f t="shared" si="11"/>
        <v>0</v>
      </c>
      <c r="G191" s="142">
        <f t="shared" si="12"/>
        <v>1</v>
      </c>
      <c r="I191" s="141">
        <f t="shared" si="13"/>
        <v>0</v>
      </c>
      <c r="J191" s="142">
        <f t="shared" si="14"/>
        <v>1.0000000000000002</v>
      </c>
    </row>
    <row r="192" spans="1:10" x14ac:dyDescent="0.25">
      <c r="A192" s="140" t="str">
        <f>CO2eq!A156</f>
        <v>2.E.2.</v>
      </c>
      <c r="B192" s="140" t="str">
        <f>CO2eq!B156</f>
        <v>Pantalla plana tipo TFT</v>
      </c>
      <c r="C192" s="94">
        <f>CO2eq!AE156</f>
        <v>0</v>
      </c>
      <c r="D192" s="94">
        <f t="shared" si="10"/>
        <v>0</v>
      </c>
      <c r="F192" s="141">
        <f t="shared" si="11"/>
        <v>0</v>
      </c>
      <c r="G192" s="142">
        <f t="shared" si="12"/>
        <v>1</v>
      </c>
      <c r="I192" s="141">
        <f t="shared" si="13"/>
        <v>0</v>
      </c>
      <c r="J192" s="142">
        <f t="shared" si="14"/>
        <v>1.0000000000000002</v>
      </c>
    </row>
    <row r="193" spans="1:10" x14ac:dyDescent="0.25">
      <c r="A193" s="140" t="str">
        <f>CO2eq!A157</f>
        <v>2.E.3.</v>
      </c>
      <c r="B193" s="140" t="str">
        <f>CO2eq!B157</f>
        <v>Células fotovoltaicas</v>
      </c>
      <c r="C193" s="94">
        <f>CO2eq!AE157</f>
        <v>0</v>
      </c>
      <c r="D193" s="94">
        <f t="shared" si="10"/>
        <v>0</v>
      </c>
      <c r="F193" s="141">
        <f t="shared" si="11"/>
        <v>0</v>
      </c>
      <c r="G193" s="142">
        <f t="shared" si="12"/>
        <v>1</v>
      </c>
      <c r="I193" s="141">
        <f t="shared" si="13"/>
        <v>0</v>
      </c>
      <c r="J193" s="142">
        <f t="shared" si="14"/>
        <v>1.0000000000000002</v>
      </c>
    </row>
    <row r="194" spans="1:10" x14ac:dyDescent="0.25">
      <c r="A194" s="140" t="str">
        <f>CO2eq!A158</f>
        <v>2.E.4.</v>
      </c>
      <c r="B194" s="140" t="str">
        <f>CO2eq!B158</f>
        <v>Fluidos de transferencia térmica</v>
      </c>
      <c r="C194" s="94">
        <f>CO2eq!AE158</f>
        <v>0</v>
      </c>
      <c r="D194" s="94">
        <f t="shared" ref="D194:D238" si="15">ABS(C194)</f>
        <v>0</v>
      </c>
      <c r="F194" s="141">
        <f t="shared" si="11"/>
        <v>0</v>
      </c>
      <c r="G194" s="142">
        <f t="shared" si="12"/>
        <v>1</v>
      </c>
      <c r="I194" s="141">
        <f t="shared" si="13"/>
        <v>0</v>
      </c>
      <c r="J194" s="142">
        <f t="shared" si="14"/>
        <v>1.0000000000000002</v>
      </c>
    </row>
    <row r="195" spans="1:10" x14ac:dyDescent="0.25">
      <c r="A195" s="140" t="str">
        <f>CO2eq!A159</f>
        <v>2.E.5.</v>
      </c>
      <c r="B195" s="140" t="str">
        <f>CO2eq!B159</f>
        <v>Otros (especificar)</v>
      </c>
      <c r="C195" s="94">
        <f>CO2eq!AE159</f>
        <v>0</v>
      </c>
      <c r="D195" s="94">
        <f t="shared" si="15"/>
        <v>0</v>
      </c>
      <c r="F195" s="141">
        <f t="shared" ref="F195:F254" si="16">C195/D$1</f>
        <v>0</v>
      </c>
      <c r="G195" s="142">
        <f t="shared" si="12"/>
        <v>1</v>
      </c>
      <c r="I195" s="141">
        <f t="shared" si="13"/>
        <v>0</v>
      </c>
      <c r="J195" s="142">
        <f t="shared" si="14"/>
        <v>1.0000000000000002</v>
      </c>
    </row>
    <row r="196" spans="1:10" x14ac:dyDescent="0.25">
      <c r="A196" s="140" t="str">
        <f>CO2eq!A172</f>
        <v>2.F.6.</v>
      </c>
      <c r="B196" s="140" t="str">
        <f>CO2eq!B172</f>
        <v>Otras aplicaciones (especificar)</v>
      </c>
      <c r="C196" s="94">
        <f>CO2eq!AE172</f>
        <v>0</v>
      </c>
      <c r="D196" s="94">
        <f t="shared" si="15"/>
        <v>0</v>
      </c>
      <c r="F196" s="141">
        <f t="shared" si="16"/>
        <v>0</v>
      </c>
      <c r="G196" s="142">
        <f t="shared" si="12"/>
        <v>1</v>
      </c>
      <c r="I196" s="141">
        <f t="shared" si="13"/>
        <v>0</v>
      </c>
      <c r="J196" s="142">
        <f t="shared" si="14"/>
        <v>1.0000000000000002</v>
      </c>
    </row>
    <row r="197" spans="1:10" x14ac:dyDescent="0.25">
      <c r="A197" s="140" t="str">
        <f>CO2eq!A179</f>
        <v>2.G.2.a.</v>
      </c>
      <c r="B197" s="140" t="str">
        <f>CO2eq!B179</f>
        <v>Aplicaciones militares</v>
      </c>
      <c r="C197" s="94">
        <f>CO2eq!AE179</f>
        <v>0</v>
      </c>
      <c r="D197" s="94">
        <f t="shared" si="15"/>
        <v>0</v>
      </c>
      <c r="F197" s="141">
        <f t="shared" si="16"/>
        <v>0</v>
      </c>
      <c r="G197" s="142">
        <f t="shared" ref="G197:G254" si="17">G196+ABS(F197)</f>
        <v>1</v>
      </c>
      <c r="I197" s="141">
        <f t="shared" ref="I197:I254" si="18">D197/(D$1-D$3)</f>
        <v>0</v>
      </c>
      <c r="J197" s="142">
        <f t="shared" si="14"/>
        <v>1.0000000000000002</v>
      </c>
    </row>
    <row r="198" spans="1:10" x14ac:dyDescent="0.25">
      <c r="A198" s="140" t="str">
        <f>CO2eq!A180</f>
        <v>2.G.2.b.</v>
      </c>
      <c r="B198" s="140" t="str">
        <f>CO2eq!B180</f>
        <v>Aceleradores</v>
      </c>
      <c r="C198" s="94">
        <f>CO2eq!AE180</f>
        <v>0</v>
      </c>
      <c r="D198" s="94">
        <f t="shared" si="15"/>
        <v>0</v>
      </c>
      <c r="F198" s="141">
        <f t="shared" si="16"/>
        <v>0</v>
      </c>
      <c r="G198" s="142">
        <f t="shared" si="17"/>
        <v>1</v>
      </c>
      <c r="I198" s="141">
        <f t="shared" si="18"/>
        <v>0</v>
      </c>
      <c r="J198" s="142">
        <f t="shared" ref="J198:J254" si="19">J197+ABS(I198)</f>
        <v>1.0000000000000002</v>
      </c>
    </row>
    <row r="199" spans="1:10" x14ac:dyDescent="0.25">
      <c r="A199" s="140" t="str">
        <f>CO2eq!A181</f>
        <v>2.G.2.c.</v>
      </c>
      <c r="B199" s="140" t="str">
        <f>CO2eq!B181</f>
        <v>Otros (especificar)</v>
      </c>
      <c r="C199" s="94">
        <f>CO2eq!AE181</f>
        <v>0</v>
      </c>
      <c r="D199" s="94">
        <f t="shared" si="15"/>
        <v>0</v>
      </c>
      <c r="F199" s="141">
        <f t="shared" si="16"/>
        <v>0</v>
      </c>
      <c r="G199" s="142">
        <f t="shared" si="17"/>
        <v>1</v>
      </c>
      <c r="I199" s="141">
        <f t="shared" si="18"/>
        <v>0</v>
      </c>
      <c r="J199" s="142">
        <f t="shared" si="19"/>
        <v>1.0000000000000002</v>
      </c>
    </row>
    <row r="200" spans="1:10" x14ac:dyDescent="0.25">
      <c r="A200" s="140" t="str">
        <f>CO2eq!A184</f>
        <v>2.G.3.b.</v>
      </c>
      <c r="B200" s="140" t="str">
        <f>CO2eq!B184</f>
        <v>Propulsor para productos presurizados y aerosoles</v>
      </c>
      <c r="C200" s="94">
        <f>CO2eq!AE184</f>
        <v>0</v>
      </c>
      <c r="D200" s="94">
        <f t="shared" si="15"/>
        <v>0</v>
      </c>
      <c r="F200" s="141">
        <f t="shared" si="16"/>
        <v>0</v>
      </c>
      <c r="G200" s="142">
        <f t="shared" si="17"/>
        <v>1</v>
      </c>
      <c r="I200" s="141">
        <f t="shared" si="18"/>
        <v>0</v>
      </c>
      <c r="J200" s="142">
        <f t="shared" si="19"/>
        <v>1.0000000000000002</v>
      </c>
    </row>
    <row r="201" spans="1:10" x14ac:dyDescent="0.25">
      <c r="A201" s="140" t="str">
        <f>CO2eq!A185</f>
        <v>2.G.3.c.</v>
      </c>
      <c r="B201" s="140" t="str">
        <f>CO2eq!B185</f>
        <v>Otros (especificar)</v>
      </c>
      <c r="C201" s="94">
        <f>CO2eq!AE185</f>
        <v>0</v>
      </c>
      <c r="D201" s="94">
        <f t="shared" si="15"/>
        <v>0</v>
      </c>
      <c r="F201" s="141">
        <f t="shared" si="16"/>
        <v>0</v>
      </c>
      <c r="G201" s="142">
        <f t="shared" si="17"/>
        <v>1</v>
      </c>
      <c r="I201" s="141">
        <f t="shared" si="18"/>
        <v>0</v>
      </c>
      <c r="J201" s="142">
        <f t="shared" si="19"/>
        <v>1.0000000000000002</v>
      </c>
    </row>
    <row r="202" spans="1:10" x14ac:dyDescent="0.25">
      <c r="A202" s="140" t="str">
        <f>CO2eq!A186</f>
        <v>2.G.4.</v>
      </c>
      <c r="B202" s="140" t="str">
        <f>CO2eq!B186</f>
        <v>Otros (especificar)</v>
      </c>
      <c r="C202" s="94">
        <f>CO2eq!AE186</f>
        <v>0</v>
      </c>
      <c r="D202" s="94">
        <f t="shared" si="15"/>
        <v>0</v>
      </c>
      <c r="F202" s="141">
        <f t="shared" si="16"/>
        <v>0</v>
      </c>
      <c r="G202" s="142">
        <f t="shared" si="17"/>
        <v>1</v>
      </c>
      <c r="I202" s="141">
        <f t="shared" si="18"/>
        <v>0</v>
      </c>
      <c r="J202" s="142">
        <f t="shared" si="19"/>
        <v>1.0000000000000002</v>
      </c>
    </row>
    <row r="203" spans="1:10" x14ac:dyDescent="0.25">
      <c r="A203" s="140" t="str">
        <f>CO2eq!A188</f>
        <v>2.H.1.</v>
      </c>
      <c r="B203" s="140" t="str">
        <f>CO2eq!B188</f>
        <v>Industria de la pulpa y el papel</v>
      </c>
      <c r="C203" s="94">
        <f>CO2eq!AE188</f>
        <v>0</v>
      </c>
      <c r="D203" s="94">
        <f t="shared" si="15"/>
        <v>0</v>
      </c>
      <c r="F203" s="141">
        <f t="shared" si="16"/>
        <v>0</v>
      </c>
      <c r="G203" s="142">
        <f t="shared" si="17"/>
        <v>1</v>
      </c>
      <c r="I203" s="141">
        <f t="shared" si="18"/>
        <v>0</v>
      </c>
      <c r="J203" s="142">
        <f t="shared" si="19"/>
        <v>1.0000000000000002</v>
      </c>
    </row>
    <row r="204" spans="1:10" x14ac:dyDescent="0.25">
      <c r="A204" s="140" t="str">
        <f>CO2eq!A189</f>
        <v>2.H.2.</v>
      </c>
      <c r="B204" s="140" t="str">
        <f>CO2eq!B189</f>
        <v>Industria de la alimentación y las bebidas</v>
      </c>
      <c r="C204" s="94">
        <f>CO2eq!AE189</f>
        <v>0</v>
      </c>
      <c r="D204" s="94">
        <f t="shared" si="15"/>
        <v>0</v>
      </c>
      <c r="F204" s="141">
        <f t="shared" si="16"/>
        <v>0</v>
      </c>
      <c r="G204" s="142">
        <f t="shared" si="17"/>
        <v>1</v>
      </c>
      <c r="I204" s="141">
        <f t="shared" si="18"/>
        <v>0</v>
      </c>
      <c r="J204" s="142">
        <f t="shared" si="19"/>
        <v>1.0000000000000002</v>
      </c>
    </row>
    <row r="205" spans="1:10" x14ac:dyDescent="0.25">
      <c r="A205" s="140" t="str">
        <f>CO2eq!A190</f>
        <v>2.H.3.</v>
      </c>
      <c r="B205" s="140" t="str">
        <f>CO2eq!B190</f>
        <v>Otros (especificar)</v>
      </c>
      <c r="C205" s="94">
        <f>CO2eq!AE190</f>
        <v>0</v>
      </c>
      <c r="D205" s="94">
        <f t="shared" si="15"/>
        <v>0</v>
      </c>
      <c r="F205" s="141">
        <f t="shared" si="16"/>
        <v>0</v>
      </c>
      <c r="G205" s="142">
        <f t="shared" si="17"/>
        <v>1</v>
      </c>
      <c r="I205" s="141">
        <f t="shared" si="18"/>
        <v>0</v>
      </c>
      <c r="J205" s="142">
        <f t="shared" si="19"/>
        <v>1.0000000000000002</v>
      </c>
    </row>
    <row r="206" spans="1:10" x14ac:dyDescent="0.25">
      <c r="A206" s="140" t="str">
        <f>CO2eq!A207</f>
        <v>3.A.4.a.</v>
      </c>
      <c r="B206" s="140" t="str">
        <f>CO2eq!B207</f>
        <v>Búfalos</v>
      </c>
      <c r="C206" s="94">
        <f>CO2eq!AE207</f>
        <v>0</v>
      </c>
      <c r="D206" s="94">
        <f t="shared" si="15"/>
        <v>0</v>
      </c>
      <c r="F206" s="141">
        <f t="shared" si="16"/>
        <v>0</v>
      </c>
      <c r="G206" s="142">
        <f t="shared" si="17"/>
        <v>1</v>
      </c>
      <c r="I206" s="141">
        <f t="shared" si="18"/>
        <v>0</v>
      </c>
      <c r="J206" s="142">
        <f t="shared" si="19"/>
        <v>1.0000000000000002</v>
      </c>
    </row>
    <row r="207" spans="1:10" x14ac:dyDescent="0.25">
      <c r="A207" s="140" t="str">
        <f>CO2eq!A211</f>
        <v>3.A.4.e.</v>
      </c>
      <c r="B207" s="140" t="str">
        <f>CO2eq!B211</f>
        <v>Aves de corral</v>
      </c>
      <c r="C207" s="94">
        <f>CO2eq!AE211</f>
        <v>0</v>
      </c>
      <c r="D207" s="94">
        <f t="shared" si="15"/>
        <v>0</v>
      </c>
      <c r="F207" s="141">
        <f t="shared" si="16"/>
        <v>0</v>
      </c>
      <c r="G207" s="142">
        <f t="shared" si="17"/>
        <v>1</v>
      </c>
      <c r="I207" s="141">
        <f t="shared" si="18"/>
        <v>0</v>
      </c>
      <c r="J207" s="142">
        <f t="shared" si="19"/>
        <v>1.0000000000000002</v>
      </c>
    </row>
    <row r="208" spans="1:10" x14ac:dyDescent="0.25">
      <c r="A208" s="140" t="str">
        <f>CO2eq!A231</f>
        <v>3.B.4.a.</v>
      </c>
      <c r="B208" s="140" t="str">
        <f>CO2eq!B231</f>
        <v>Búfalos</v>
      </c>
      <c r="C208" s="94">
        <f>CO2eq!AE231</f>
        <v>0</v>
      </c>
      <c r="D208" s="94">
        <f t="shared" si="15"/>
        <v>0</v>
      </c>
      <c r="F208" s="141">
        <f t="shared" si="16"/>
        <v>0</v>
      </c>
      <c r="G208" s="142">
        <f t="shared" si="17"/>
        <v>1</v>
      </c>
      <c r="I208" s="141">
        <f t="shared" si="18"/>
        <v>0</v>
      </c>
      <c r="J208" s="142">
        <f t="shared" si="19"/>
        <v>1.0000000000000002</v>
      </c>
    </row>
    <row r="209" spans="1:10" x14ac:dyDescent="0.25">
      <c r="A209" s="140" t="str">
        <f>CO2eq!A242</f>
        <v>3.B.5.b.</v>
      </c>
      <c r="B209" s="140" t="str">
        <f>CO2eq!B242</f>
        <v>Ovinos</v>
      </c>
      <c r="C209" s="94">
        <f>CO2eq!AE242</f>
        <v>0</v>
      </c>
      <c r="D209" s="94">
        <f t="shared" si="15"/>
        <v>0</v>
      </c>
      <c r="F209" s="141">
        <f t="shared" si="16"/>
        <v>0</v>
      </c>
      <c r="G209" s="142">
        <f t="shared" si="17"/>
        <v>1</v>
      </c>
      <c r="I209" s="141">
        <f t="shared" si="18"/>
        <v>0</v>
      </c>
      <c r="J209" s="142">
        <f t="shared" si="19"/>
        <v>1.0000000000000002</v>
      </c>
    </row>
    <row r="210" spans="1:10" x14ac:dyDescent="0.25">
      <c r="A210" s="140" t="str">
        <f>CO2eq!A245</f>
        <v>3.B.5.d.i.</v>
      </c>
      <c r="B210" s="140" t="str">
        <f>CO2eq!B245</f>
        <v>Búfalos</v>
      </c>
      <c r="C210" s="94">
        <f>CO2eq!AE245</f>
        <v>0</v>
      </c>
      <c r="D210" s="94">
        <f t="shared" si="15"/>
        <v>0</v>
      </c>
      <c r="F210" s="141">
        <f t="shared" si="16"/>
        <v>0</v>
      </c>
      <c r="G210" s="142">
        <f t="shared" si="17"/>
        <v>1</v>
      </c>
      <c r="I210" s="141">
        <f t="shared" si="18"/>
        <v>0</v>
      </c>
      <c r="J210" s="142">
        <f t="shared" si="19"/>
        <v>1.0000000000000002</v>
      </c>
    </row>
    <row r="211" spans="1:10" x14ac:dyDescent="0.25">
      <c r="A211" s="140" t="str">
        <f>CO2eq!A246</f>
        <v>3.B.5.d.ii.</v>
      </c>
      <c r="B211" s="140" t="str">
        <f>CO2eq!B246</f>
        <v>Caprinos</v>
      </c>
      <c r="C211" s="94">
        <f>CO2eq!AE246</f>
        <v>0</v>
      </c>
      <c r="D211" s="94">
        <f t="shared" si="15"/>
        <v>0</v>
      </c>
      <c r="F211" s="141">
        <f t="shared" si="16"/>
        <v>0</v>
      </c>
      <c r="G211" s="142">
        <f t="shared" si="17"/>
        <v>1</v>
      </c>
      <c r="I211" s="141">
        <f t="shared" si="18"/>
        <v>0</v>
      </c>
      <c r="J211" s="142">
        <f t="shared" si="19"/>
        <v>1.0000000000000002</v>
      </c>
    </row>
    <row r="212" spans="1:10" x14ac:dyDescent="0.25">
      <c r="A212" s="140" t="str">
        <f>CO2eq!A247</f>
        <v>3.B.5.d.iii.</v>
      </c>
      <c r="B212" s="140" t="str">
        <f>CO2eq!B247</f>
        <v>Equinos</v>
      </c>
      <c r="C212" s="94">
        <f>CO2eq!AE247</f>
        <v>0</v>
      </c>
      <c r="D212" s="94">
        <f t="shared" si="15"/>
        <v>0</v>
      </c>
      <c r="F212" s="141">
        <f t="shared" si="16"/>
        <v>0</v>
      </c>
      <c r="G212" s="142">
        <f t="shared" si="17"/>
        <v>1</v>
      </c>
      <c r="I212" s="141">
        <f t="shared" si="18"/>
        <v>0</v>
      </c>
      <c r="J212" s="142">
        <f t="shared" si="19"/>
        <v>1.0000000000000002</v>
      </c>
    </row>
    <row r="213" spans="1:10" x14ac:dyDescent="0.25">
      <c r="A213" s="140" t="str">
        <f>CO2eq!A248</f>
        <v>3.B.5.d.iv.</v>
      </c>
      <c r="B213" s="140" t="str">
        <f>CO2eq!B248</f>
        <v>Mulas y asnos</v>
      </c>
      <c r="C213" s="94">
        <f>CO2eq!AE248</f>
        <v>0</v>
      </c>
      <c r="D213" s="94">
        <f t="shared" si="15"/>
        <v>0</v>
      </c>
      <c r="F213" s="141">
        <f t="shared" si="16"/>
        <v>0</v>
      </c>
      <c r="G213" s="142">
        <f t="shared" si="17"/>
        <v>1</v>
      </c>
      <c r="I213" s="141">
        <f t="shared" si="18"/>
        <v>0</v>
      </c>
      <c r="J213" s="142">
        <f t="shared" si="19"/>
        <v>1.0000000000000002</v>
      </c>
    </row>
    <row r="214" spans="1:10" x14ac:dyDescent="0.25">
      <c r="A214" s="140" t="str">
        <f>CO2eq!A250</f>
        <v>3.B.5.d.vi.</v>
      </c>
      <c r="B214" s="140" t="str">
        <f>CO2eq!B250</f>
        <v>Camélidos (llamas y alpacas)</v>
      </c>
      <c r="C214" s="94">
        <f>CO2eq!AE250</f>
        <v>0</v>
      </c>
      <c r="D214" s="94">
        <f t="shared" si="15"/>
        <v>0</v>
      </c>
      <c r="F214" s="141">
        <f t="shared" si="16"/>
        <v>0</v>
      </c>
      <c r="G214" s="142">
        <f t="shared" si="17"/>
        <v>1</v>
      </c>
      <c r="I214" s="141">
        <f t="shared" si="18"/>
        <v>0</v>
      </c>
      <c r="J214" s="142">
        <f t="shared" si="19"/>
        <v>1.0000000000000002</v>
      </c>
    </row>
    <row r="215" spans="1:10" x14ac:dyDescent="0.25">
      <c r="A215" s="140" t="str">
        <f>CO2eq!A251</f>
        <v>3.B.5.d.vii.</v>
      </c>
      <c r="B215" s="140" t="str">
        <f>CO2eq!B251</f>
        <v>Otros</v>
      </c>
      <c r="C215" s="94">
        <f>CO2eq!AE251</f>
        <v>0</v>
      </c>
      <c r="D215" s="94">
        <f t="shared" si="15"/>
        <v>0</v>
      </c>
      <c r="F215" s="141">
        <f t="shared" si="16"/>
        <v>0</v>
      </c>
      <c r="G215" s="142">
        <f t="shared" si="17"/>
        <v>1</v>
      </c>
      <c r="I215" s="141">
        <f t="shared" si="18"/>
        <v>0</v>
      </c>
      <c r="J215" s="142">
        <f t="shared" si="19"/>
        <v>1.0000000000000002</v>
      </c>
    </row>
    <row r="216" spans="1:10" x14ac:dyDescent="0.25">
      <c r="A216" s="140" t="str">
        <f>CO2eq!A262</f>
        <v>3.D.1.b.ii.</v>
      </c>
      <c r="B216" s="140" t="str">
        <f>CO2eq!B262</f>
        <v>Lodos aplicados a los suelos</v>
      </c>
      <c r="C216" s="94">
        <f>CO2eq!AE262</f>
        <v>0</v>
      </c>
      <c r="D216" s="94">
        <f t="shared" si="15"/>
        <v>0</v>
      </c>
      <c r="F216" s="141">
        <f t="shared" si="16"/>
        <v>0</v>
      </c>
      <c r="G216" s="142">
        <f t="shared" si="17"/>
        <v>1</v>
      </c>
      <c r="I216" s="141">
        <f t="shared" si="18"/>
        <v>0</v>
      </c>
      <c r="J216" s="142">
        <f t="shared" si="19"/>
        <v>1.0000000000000002</v>
      </c>
    </row>
    <row r="217" spans="1:10" x14ac:dyDescent="0.25">
      <c r="A217" s="140" t="str">
        <f>CO2eq!A263</f>
        <v>3.D.1.b.iii.</v>
      </c>
      <c r="B217" s="140" t="str">
        <f>CO2eq!B263</f>
        <v>Otros fertilizantes orgánicos aplicados a los suelos</v>
      </c>
      <c r="C217" s="94">
        <f>CO2eq!AE263</f>
        <v>0</v>
      </c>
      <c r="D217" s="94">
        <f t="shared" si="15"/>
        <v>0</v>
      </c>
      <c r="F217" s="141">
        <f t="shared" si="16"/>
        <v>0</v>
      </c>
      <c r="G217" s="142">
        <f t="shared" si="17"/>
        <v>1</v>
      </c>
      <c r="I217" s="141">
        <f t="shared" si="18"/>
        <v>0</v>
      </c>
      <c r="J217" s="142">
        <f t="shared" si="19"/>
        <v>1.0000000000000002</v>
      </c>
    </row>
    <row r="218" spans="1:10" x14ac:dyDescent="0.25">
      <c r="A218" s="140" t="str">
        <f>CO2eq!A266</f>
        <v>3.D.1.e.</v>
      </c>
      <c r="B218" s="140" t="str">
        <f>CO2eq!B266</f>
        <v>Mineralización / inmovilización asociada a la pérdida / ganancia de materia orgánica del suelo</v>
      </c>
      <c r="C218" s="94">
        <f>CO2eq!AE266</f>
        <v>0</v>
      </c>
      <c r="D218" s="94">
        <f t="shared" si="15"/>
        <v>0</v>
      </c>
      <c r="F218" s="141">
        <f t="shared" si="16"/>
        <v>0</v>
      </c>
      <c r="G218" s="142">
        <f t="shared" si="17"/>
        <v>1</v>
      </c>
      <c r="I218" s="141">
        <f t="shared" si="18"/>
        <v>0</v>
      </c>
      <c r="J218" s="142">
        <f t="shared" si="19"/>
        <v>1.0000000000000002</v>
      </c>
    </row>
    <row r="219" spans="1:10" x14ac:dyDescent="0.25">
      <c r="A219" s="140" t="str">
        <f>CO2eq!A268</f>
        <v>3.D.1.g.</v>
      </c>
      <c r="B219" s="140" t="str">
        <f>CO2eq!B268</f>
        <v>Otros</v>
      </c>
      <c r="C219" s="94">
        <f>CO2eq!AE268</f>
        <v>0</v>
      </c>
      <c r="D219" s="94">
        <f t="shared" si="15"/>
        <v>0</v>
      </c>
      <c r="F219" s="141">
        <f t="shared" si="16"/>
        <v>0</v>
      </c>
      <c r="G219" s="142">
        <f t="shared" si="17"/>
        <v>1</v>
      </c>
      <c r="I219" s="141">
        <f t="shared" si="18"/>
        <v>0</v>
      </c>
      <c r="J219" s="142">
        <f t="shared" si="19"/>
        <v>1.0000000000000002</v>
      </c>
    </row>
    <row r="220" spans="1:10" x14ac:dyDescent="0.25">
      <c r="A220" s="140" t="str">
        <f>CO2eq!A274</f>
        <v>3.D.2.a.ii.2.</v>
      </c>
      <c r="B220" s="140" t="str">
        <f>CO2eq!B274</f>
        <v>Lodos aplicado a los suelos</v>
      </c>
      <c r="C220" s="94">
        <f>CO2eq!AE274</f>
        <v>0</v>
      </c>
      <c r="D220" s="94">
        <f t="shared" si="15"/>
        <v>0</v>
      </c>
      <c r="F220" s="141">
        <f t="shared" si="16"/>
        <v>0</v>
      </c>
      <c r="G220" s="142">
        <f t="shared" si="17"/>
        <v>1</v>
      </c>
      <c r="I220" s="141">
        <f t="shared" si="18"/>
        <v>0</v>
      </c>
      <c r="J220" s="142">
        <f t="shared" si="19"/>
        <v>1.0000000000000002</v>
      </c>
    </row>
    <row r="221" spans="1:10" x14ac:dyDescent="0.25">
      <c r="A221" s="140" t="str">
        <f>CO2eq!A275</f>
        <v>3.D.2.a.ii.3.</v>
      </c>
      <c r="B221" s="140" t="str">
        <f>CO2eq!B275</f>
        <v>Otros fertilizantes orgánicos aplicados a los suelos</v>
      </c>
      <c r="C221" s="94">
        <f>CO2eq!AE275</f>
        <v>0</v>
      </c>
      <c r="D221" s="94">
        <f t="shared" si="15"/>
        <v>0</v>
      </c>
      <c r="F221" s="141">
        <f t="shared" si="16"/>
        <v>0</v>
      </c>
      <c r="G221" s="142">
        <f t="shared" si="17"/>
        <v>1</v>
      </c>
      <c r="I221" s="141">
        <f t="shared" si="18"/>
        <v>0</v>
      </c>
      <c r="J221" s="142">
        <f t="shared" si="19"/>
        <v>1.0000000000000002</v>
      </c>
    </row>
    <row r="222" spans="1:10" x14ac:dyDescent="0.25">
      <c r="A222" s="140" t="str">
        <f>CO2eq!A281</f>
        <v>3.D.2.b.ii.2.</v>
      </c>
      <c r="B222" s="140" t="str">
        <f>CO2eq!B281</f>
        <v>Lodos aplicado a los suelos</v>
      </c>
      <c r="C222" s="94">
        <f>CO2eq!AE281</f>
        <v>0</v>
      </c>
      <c r="D222" s="94">
        <f t="shared" si="15"/>
        <v>0</v>
      </c>
      <c r="F222" s="141">
        <f t="shared" si="16"/>
        <v>0</v>
      </c>
      <c r="G222" s="142">
        <f t="shared" si="17"/>
        <v>1</v>
      </c>
      <c r="I222" s="141">
        <f t="shared" si="18"/>
        <v>0</v>
      </c>
      <c r="J222" s="142">
        <f t="shared" si="19"/>
        <v>1.0000000000000002</v>
      </c>
    </row>
    <row r="223" spans="1:10" x14ac:dyDescent="0.25">
      <c r="A223" s="140" t="str">
        <f>CO2eq!A282</f>
        <v>3.D.2.b.ii.3.</v>
      </c>
      <c r="B223" s="140" t="str">
        <f>CO2eq!B282</f>
        <v>Otros fertilizantes orgánicos aplicados a los suelos</v>
      </c>
      <c r="C223" s="94">
        <f>CO2eq!AE282</f>
        <v>0</v>
      </c>
      <c r="D223" s="94">
        <f t="shared" si="15"/>
        <v>0</v>
      </c>
      <c r="F223" s="141">
        <f t="shared" si="16"/>
        <v>0</v>
      </c>
      <c r="G223" s="142">
        <f t="shared" si="17"/>
        <v>1</v>
      </c>
      <c r="I223" s="141">
        <f t="shared" si="18"/>
        <v>0</v>
      </c>
      <c r="J223" s="142">
        <f t="shared" si="19"/>
        <v>1.0000000000000002</v>
      </c>
    </row>
    <row r="224" spans="1:10" x14ac:dyDescent="0.25">
      <c r="A224" s="140" t="str">
        <f>CO2eq!A286</f>
        <v>3.E.</v>
      </c>
      <c r="B224" s="140" t="str">
        <f>CO2eq!B286</f>
        <v>Quema prescrita de sabanas</v>
      </c>
      <c r="C224" s="94">
        <f>CO2eq!AE286</f>
        <v>0</v>
      </c>
      <c r="D224" s="94">
        <f t="shared" si="15"/>
        <v>0</v>
      </c>
      <c r="F224" s="141">
        <f t="shared" si="16"/>
        <v>0</v>
      </c>
      <c r="G224" s="142">
        <f t="shared" si="17"/>
        <v>1</v>
      </c>
      <c r="I224" s="141">
        <f t="shared" si="18"/>
        <v>0</v>
      </c>
      <c r="J224" s="142">
        <f t="shared" si="19"/>
        <v>1.0000000000000002</v>
      </c>
    </row>
    <row r="225" spans="1:10" x14ac:dyDescent="0.25">
      <c r="A225" s="140" t="str">
        <f>CO2eq!A295</f>
        <v>3.I.</v>
      </c>
      <c r="B225" s="140" t="str">
        <f>CO2eq!B295</f>
        <v>Otros fertilizantes que contienen carbono</v>
      </c>
      <c r="C225" s="94">
        <f>CO2eq!AE295</f>
        <v>0</v>
      </c>
      <c r="D225" s="94">
        <f t="shared" si="15"/>
        <v>0</v>
      </c>
      <c r="F225" s="141">
        <f t="shared" si="16"/>
        <v>0</v>
      </c>
      <c r="G225" s="142">
        <f t="shared" si="17"/>
        <v>1</v>
      </c>
      <c r="I225" s="141">
        <f t="shared" si="18"/>
        <v>0</v>
      </c>
      <c r="J225" s="142">
        <f t="shared" si="19"/>
        <v>1.0000000000000002</v>
      </c>
    </row>
    <row r="226" spans="1:10" x14ac:dyDescent="0.25">
      <c r="A226" s="140" t="str">
        <f>CO2eq!A296</f>
        <v>3.J.</v>
      </c>
      <c r="B226" s="140" t="str">
        <f>CO2eq!B296</f>
        <v>Otros</v>
      </c>
      <c r="C226" s="94">
        <f>CO2eq!AE296</f>
        <v>0</v>
      </c>
      <c r="D226" s="94">
        <f t="shared" si="15"/>
        <v>0</v>
      </c>
      <c r="F226" s="141">
        <f t="shared" si="16"/>
        <v>0</v>
      </c>
      <c r="G226" s="142">
        <f t="shared" si="17"/>
        <v>1</v>
      </c>
      <c r="I226" s="141">
        <f t="shared" si="18"/>
        <v>0</v>
      </c>
      <c r="J226" s="142">
        <f t="shared" si="19"/>
        <v>1.0000000000000002</v>
      </c>
    </row>
    <row r="227" spans="1:10" x14ac:dyDescent="0.25">
      <c r="A227" s="140" t="str">
        <f>CO2eq!A369</f>
        <v>4.A.2.a.i.</v>
      </c>
      <c r="B227" s="140" t="str">
        <f>CO2eq!B369</f>
        <v>Tierras de cultivo convertidas en bosque nativo</v>
      </c>
      <c r="C227" s="94">
        <f>CO2eq!AE369</f>
        <v>0</v>
      </c>
      <c r="D227" s="94">
        <f t="shared" si="15"/>
        <v>0</v>
      </c>
      <c r="F227" s="141">
        <f t="shared" si="16"/>
        <v>0</v>
      </c>
      <c r="G227" s="142">
        <f t="shared" si="17"/>
        <v>1</v>
      </c>
      <c r="I227" s="141">
        <f t="shared" si="18"/>
        <v>0</v>
      </c>
      <c r="J227" s="142">
        <f t="shared" si="19"/>
        <v>1.0000000000000002</v>
      </c>
    </row>
    <row r="228" spans="1:10" x14ac:dyDescent="0.25">
      <c r="A228" s="140" t="str">
        <f>CO2eq!A375</f>
        <v>4.A.2.c.i.</v>
      </c>
      <c r="B228" s="140" t="str">
        <f>CO2eq!B375</f>
        <v>Humedales convertidos en bosque nativo</v>
      </c>
      <c r="C228" s="94">
        <f>CO2eq!AE375</f>
        <v>0</v>
      </c>
      <c r="D228" s="94">
        <f t="shared" si="15"/>
        <v>0</v>
      </c>
      <c r="F228" s="141">
        <f t="shared" si="16"/>
        <v>0</v>
      </c>
      <c r="G228" s="142">
        <f t="shared" si="17"/>
        <v>1</v>
      </c>
      <c r="I228" s="141">
        <f t="shared" si="18"/>
        <v>0</v>
      </c>
      <c r="J228" s="142">
        <f t="shared" si="19"/>
        <v>1.0000000000000002</v>
      </c>
    </row>
    <row r="229" spans="1:10" x14ac:dyDescent="0.25">
      <c r="A229" s="140" t="str">
        <f>CO2eq!A378</f>
        <v>4.A.2.d.i.</v>
      </c>
      <c r="B229" s="140" t="str">
        <f>CO2eq!B378</f>
        <v>Asentamientos convertidos en bosque nativo</v>
      </c>
      <c r="C229" s="94">
        <f>CO2eq!AE378</f>
        <v>0</v>
      </c>
      <c r="D229" s="94">
        <f t="shared" si="15"/>
        <v>0</v>
      </c>
      <c r="F229" s="141">
        <f t="shared" si="16"/>
        <v>0</v>
      </c>
      <c r="G229" s="142">
        <f t="shared" si="17"/>
        <v>1</v>
      </c>
      <c r="I229" s="141">
        <f t="shared" si="18"/>
        <v>0</v>
      </c>
      <c r="J229" s="142">
        <f t="shared" si="19"/>
        <v>1.0000000000000002</v>
      </c>
    </row>
    <row r="230" spans="1:10" x14ac:dyDescent="0.25">
      <c r="A230" s="140" t="str">
        <f>CO2eq!A379</f>
        <v>4.A.2.d.ii.</v>
      </c>
      <c r="B230" s="140" t="str">
        <f>CO2eq!B379</f>
        <v>Asentamientos convertidos en plantaciones forestales</v>
      </c>
      <c r="C230" s="94">
        <f>CO2eq!AE379</f>
        <v>0</v>
      </c>
      <c r="D230" s="94">
        <f t="shared" si="15"/>
        <v>0</v>
      </c>
      <c r="F230" s="141">
        <f t="shared" si="16"/>
        <v>0</v>
      </c>
      <c r="G230" s="142">
        <f t="shared" si="17"/>
        <v>1</v>
      </c>
      <c r="I230" s="141">
        <f t="shared" si="18"/>
        <v>0</v>
      </c>
      <c r="J230" s="142">
        <f t="shared" si="19"/>
        <v>1.0000000000000002</v>
      </c>
    </row>
    <row r="231" spans="1:10" x14ac:dyDescent="0.25">
      <c r="A231" s="140" t="str">
        <f>CO2eq!A381</f>
        <v>4.A.2.e.i.</v>
      </c>
      <c r="B231" s="140" t="str">
        <f>CO2eq!B381</f>
        <v>Otras tierras convertidas en bosque nativo</v>
      </c>
      <c r="C231" s="94">
        <f>CO2eq!AE381</f>
        <v>0</v>
      </c>
      <c r="D231" s="94">
        <f t="shared" si="15"/>
        <v>0</v>
      </c>
      <c r="F231" s="141">
        <f t="shared" si="16"/>
        <v>0</v>
      </c>
      <c r="G231" s="142">
        <f t="shared" si="17"/>
        <v>1</v>
      </c>
      <c r="I231" s="141">
        <f t="shared" si="18"/>
        <v>0</v>
      </c>
      <c r="J231" s="142">
        <f t="shared" si="19"/>
        <v>1.0000000000000002</v>
      </c>
    </row>
    <row r="232" spans="1:10" x14ac:dyDescent="0.25">
      <c r="A232" s="140" t="str">
        <f>CO2eq!A382</f>
        <v>4.A.2.e.ii.</v>
      </c>
      <c r="B232" s="140" t="str">
        <f>CO2eq!B382</f>
        <v>Otras tierras convertidas en plantaciones forestales</v>
      </c>
      <c r="C232" s="94">
        <f>CO2eq!AE382</f>
        <v>0</v>
      </c>
      <c r="D232" s="94">
        <f t="shared" si="15"/>
        <v>0</v>
      </c>
      <c r="F232" s="141">
        <f t="shared" si="16"/>
        <v>0</v>
      </c>
      <c r="G232" s="142">
        <f t="shared" si="17"/>
        <v>1</v>
      </c>
      <c r="I232" s="141">
        <f t="shared" si="18"/>
        <v>0</v>
      </c>
      <c r="J232" s="142">
        <f t="shared" si="19"/>
        <v>1.0000000000000002</v>
      </c>
    </row>
    <row r="233" spans="1:10" x14ac:dyDescent="0.25">
      <c r="A233" s="140" t="str">
        <f>CO2eq!A400</f>
        <v>4.D.1.</v>
      </c>
      <c r="B233" s="140" t="str">
        <f>CO2eq!B400</f>
        <v>Humedales que permanecen como tales</v>
      </c>
      <c r="C233" s="94">
        <f>CO2eq!AE400</f>
        <v>0</v>
      </c>
      <c r="D233" s="94">
        <f t="shared" si="15"/>
        <v>0</v>
      </c>
      <c r="F233" s="141">
        <f t="shared" si="16"/>
        <v>0</v>
      </c>
      <c r="G233" s="142">
        <f t="shared" si="17"/>
        <v>1</v>
      </c>
      <c r="I233" s="141">
        <f t="shared" si="18"/>
        <v>0</v>
      </c>
      <c r="J233" s="142">
        <f t="shared" si="19"/>
        <v>1.0000000000000002</v>
      </c>
    </row>
    <row r="234" spans="1:10" x14ac:dyDescent="0.25">
      <c r="A234" s="140" t="str">
        <f>CO2eq!A408</f>
        <v>4.E.1.</v>
      </c>
      <c r="B234" s="140" t="str">
        <f>CO2eq!B408</f>
        <v>Asentamientos que permanecen como tales</v>
      </c>
      <c r="C234" s="94">
        <f>CO2eq!AE408</f>
        <v>0</v>
      </c>
      <c r="D234" s="94">
        <f t="shared" si="15"/>
        <v>0</v>
      </c>
      <c r="F234" s="141">
        <f t="shared" si="16"/>
        <v>0</v>
      </c>
      <c r="G234" s="142">
        <f t="shared" si="17"/>
        <v>1</v>
      </c>
      <c r="I234" s="141">
        <f t="shared" si="18"/>
        <v>0</v>
      </c>
      <c r="J234" s="142">
        <f t="shared" si="19"/>
        <v>1.0000000000000002</v>
      </c>
    </row>
    <row r="235" spans="1:10" x14ac:dyDescent="0.25">
      <c r="A235" s="140" t="str">
        <f>CO2eq!A416</f>
        <v>4.F.1.</v>
      </c>
      <c r="B235" s="140" t="str">
        <f>CO2eq!B416</f>
        <v>Otras tierras que permanecen como tales</v>
      </c>
      <c r="C235" s="94">
        <f>CO2eq!AE416</f>
        <v>0</v>
      </c>
      <c r="D235" s="94">
        <f t="shared" si="15"/>
        <v>0</v>
      </c>
      <c r="F235" s="141">
        <f t="shared" si="16"/>
        <v>0</v>
      </c>
      <c r="G235" s="142">
        <f t="shared" si="17"/>
        <v>1</v>
      </c>
      <c r="I235" s="141">
        <f t="shared" si="18"/>
        <v>0</v>
      </c>
      <c r="J235" s="142">
        <f t="shared" si="19"/>
        <v>1.0000000000000002</v>
      </c>
    </row>
    <row r="236" spans="1:10" x14ac:dyDescent="0.25">
      <c r="A236" s="140" t="str">
        <f>CO2eq!A424</f>
        <v>4.H.</v>
      </c>
      <c r="B236" s="140" t="str">
        <f>CO2eq!B424</f>
        <v>Otros (sírvase especificar)</v>
      </c>
      <c r="C236" s="94">
        <f>CO2eq!AE424</f>
        <v>0</v>
      </c>
      <c r="D236" s="94">
        <f t="shared" si="15"/>
        <v>0</v>
      </c>
      <c r="F236" s="141">
        <f t="shared" si="16"/>
        <v>0</v>
      </c>
      <c r="G236" s="142">
        <f t="shared" si="17"/>
        <v>1</v>
      </c>
      <c r="I236" s="141">
        <f t="shared" si="18"/>
        <v>0</v>
      </c>
      <c r="J236" s="142">
        <f t="shared" si="19"/>
        <v>1.0000000000000002</v>
      </c>
    </row>
    <row r="237" spans="1:10" x14ac:dyDescent="0.25">
      <c r="A237" s="140" t="str">
        <f>CO2eq!A437</f>
        <v>5.E.</v>
      </c>
      <c r="B237" s="140" t="str">
        <f>CO2eq!B437</f>
        <v>Otros</v>
      </c>
      <c r="C237" s="94">
        <f>CO2eq!AE437</f>
        <v>0</v>
      </c>
      <c r="D237" s="94">
        <f t="shared" si="15"/>
        <v>0</v>
      </c>
      <c r="F237" s="141">
        <f t="shared" si="16"/>
        <v>0</v>
      </c>
      <c r="G237" s="142">
        <f t="shared" si="17"/>
        <v>1</v>
      </c>
      <c r="I237" s="141">
        <f t="shared" si="18"/>
        <v>0</v>
      </c>
      <c r="J237" s="142">
        <f t="shared" si="19"/>
        <v>1.0000000000000002</v>
      </c>
    </row>
    <row r="238" spans="1:10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15"/>
        <v>0</v>
      </c>
      <c r="F238" s="141">
        <f t="shared" si="16"/>
        <v>0</v>
      </c>
      <c r="G238" s="142">
        <f t="shared" si="17"/>
        <v>1</v>
      </c>
      <c r="I238" s="141">
        <f t="shared" si="18"/>
        <v>0</v>
      </c>
      <c r="J238" s="142">
        <f t="shared" si="19"/>
        <v>1.0000000000000002</v>
      </c>
    </row>
    <row r="239" spans="1:10" x14ac:dyDescent="0.25">
      <c r="A239" s="94"/>
      <c r="B239" s="94"/>
      <c r="C239" s="94"/>
      <c r="D239" s="94"/>
      <c r="F239" s="141">
        <f t="shared" si="16"/>
        <v>0</v>
      </c>
      <c r="G239" s="142">
        <f t="shared" si="17"/>
        <v>1</v>
      </c>
      <c r="I239" s="141">
        <f t="shared" si="18"/>
        <v>0</v>
      </c>
      <c r="J239" s="142">
        <f t="shared" si="19"/>
        <v>1.0000000000000002</v>
      </c>
    </row>
    <row r="240" spans="1:10" x14ac:dyDescent="0.25">
      <c r="A240" s="94"/>
      <c r="B240" s="94"/>
      <c r="C240" s="94"/>
      <c r="D240" s="94"/>
      <c r="F240" s="141">
        <f t="shared" si="16"/>
        <v>0</v>
      </c>
      <c r="G240" s="142">
        <f t="shared" si="17"/>
        <v>1</v>
      </c>
      <c r="I240" s="141">
        <f t="shared" si="18"/>
        <v>0</v>
      </c>
      <c r="J240" s="142">
        <f t="shared" si="19"/>
        <v>1.0000000000000002</v>
      </c>
    </row>
    <row r="241" spans="1:10" x14ac:dyDescent="0.25">
      <c r="A241" s="94"/>
      <c r="B241" s="94"/>
      <c r="C241" s="94"/>
      <c r="D241" s="94"/>
      <c r="F241" s="141">
        <f t="shared" si="16"/>
        <v>0</v>
      </c>
      <c r="G241" s="142">
        <f t="shared" si="17"/>
        <v>1</v>
      </c>
      <c r="I241" s="141">
        <f t="shared" si="18"/>
        <v>0</v>
      </c>
      <c r="J241" s="142">
        <f t="shared" si="19"/>
        <v>1.0000000000000002</v>
      </c>
    </row>
    <row r="242" spans="1:10" x14ac:dyDescent="0.25">
      <c r="A242" s="94"/>
      <c r="B242" s="94"/>
      <c r="C242" s="94"/>
      <c r="D242" s="94"/>
      <c r="F242" s="141">
        <f t="shared" si="16"/>
        <v>0</v>
      </c>
      <c r="G242" s="142">
        <f t="shared" si="17"/>
        <v>1</v>
      </c>
      <c r="I242" s="141">
        <f t="shared" si="18"/>
        <v>0</v>
      </c>
      <c r="J242" s="142">
        <f t="shared" si="19"/>
        <v>1.0000000000000002</v>
      </c>
    </row>
    <row r="243" spans="1:10" x14ac:dyDescent="0.25">
      <c r="A243" s="94"/>
      <c r="B243" s="94"/>
      <c r="C243" s="94"/>
      <c r="D243" s="94"/>
      <c r="F243" s="141">
        <f t="shared" si="16"/>
        <v>0</v>
      </c>
      <c r="G243" s="142">
        <f t="shared" si="17"/>
        <v>1</v>
      </c>
      <c r="I243" s="141">
        <f t="shared" si="18"/>
        <v>0</v>
      </c>
      <c r="J243" s="142">
        <f t="shared" si="19"/>
        <v>1.0000000000000002</v>
      </c>
    </row>
    <row r="244" spans="1:10" x14ac:dyDescent="0.25">
      <c r="A244" s="94"/>
      <c r="B244" s="94"/>
      <c r="C244" s="94"/>
      <c r="D244" s="94"/>
      <c r="F244" s="141">
        <f t="shared" si="16"/>
        <v>0</v>
      </c>
      <c r="G244" s="142">
        <f t="shared" si="17"/>
        <v>1</v>
      </c>
      <c r="I244" s="141">
        <f t="shared" si="18"/>
        <v>0</v>
      </c>
      <c r="J244" s="142">
        <f t="shared" si="19"/>
        <v>1.0000000000000002</v>
      </c>
    </row>
    <row r="245" spans="1:10" x14ac:dyDescent="0.25">
      <c r="A245" s="94"/>
      <c r="B245" s="94"/>
      <c r="C245" s="94"/>
      <c r="D245" s="94"/>
      <c r="F245" s="141">
        <f t="shared" si="16"/>
        <v>0</v>
      </c>
      <c r="G245" s="142">
        <f t="shared" si="17"/>
        <v>1</v>
      </c>
      <c r="I245" s="141">
        <f t="shared" si="18"/>
        <v>0</v>
      </c>
      <c r="J245" s="142">
        <f t="shared" si="19"/>
        <v>1.0000000000000002</v>
      </c>
    </row>
    <row r="246" spans="1:10" x14ac:dyDescent="0.25">
      <c r="A246" s="94"/>
      <c r="B246" s="94"/>
      <c r="C246" s="94"/>
      <c r="D246" s="94"/>
      <c r="F246" s="141">
        <f t="shared" si="16"/>
        <v>0</v>
      </c>
      <c r="G246" s="142">
        <f t="shared" si="17"/>
        <v>1</v>
      </c>
      <c r="I246" s="141">
        <f t="shared" si="18"/>
        <v>0</v>
      </c>
      <c r="J246" s="142">
        <f t="shared" si="19"/>
        <v>1.0000000000000002</v>
      </c>
    </row>
    <row r="247" spans="1:10" x14ac:dyDescent="0.25">
      <c r="A247" s="94"/>
      <c r="B247" s="94"/>
      <c r="C247" s="94"/>
      <c r="D247" s="94"/>
      <c r="F247" s="141">
        <f t="shared" si="16"/>
        <v>0</v>
      </c>
      <c r="G247" s="142">
        <f t="shared" si="17"/>
        <v>1</v>
      </c>
      <c r="I247" s="141">
        <f t="shared" si="18"/>
        <v>0</v>
      </c>
      <c r="J247" s="142">
        <f t="shared" si="19"/>
        <v>1.0000000000000002</v>
      </c>
    </row>
    <row r="248" spans="1:10" x14ac:dyDescent="0.25">
      <c r="A248" s="94"/>
      <c r="B248" s="94"/>
      <c r="C248" s="94"/>
      <c r="D248" s="94"/>
      <c r="F248" s="141">
        <f t="shared" si="16"/>
        <v>0</v>
      </c>
      <c r="G248" s="142">
        <f t="shared" si="17"/>
        <v>1</v>
      </c>
      <c r="I248" s="141">
        <f t="shared" si="18"/>
        <v>0</v>
      </c>
      <c r="J248" s="142">
        <f t="shared" si="19"/>
        <v>1.0000000000000002</v>
      </c>
    </row>
    <row r="249" spans="1:10" x14ac:dyDescent="0.25">
      <c r="A249" s="94"/>
      <c r="B249" s="94"/>
      <c r="C249" s="94"/>
      <c r="D249" s="94"/>
      <c r="F249" s="141">
        <f t="shared" si="16"/>
        <v>0</v>
      </c>
      <c r="G249" s="142">
        <f t="shared" si="17"/>
        <v>1</v>
      </c>
      <c r="I249" s="141">
        <f t="shared" si="18"/>
        <v>0</v>
      </c>
      <c r="J249" s="142">
        <f t="shared" si="19"/>
        <v>1.0000000000000002</v>
      </c>
    </row>
    <row r="250" spans="1:10" x14ac:dyDescent="0.25">
      <c r="A250" s="94"/>
      <c r="B250" s="94"/>
      <c r="C250" s="94"/>
      <c r="D250" s="94"/>
      <c r="F250" s="141">
        <f t="shared" si="16"/>
        <v>0</v>
      </c>
      <c r="G250" s="142">
        <f t="shared" si="17"/>
        <v>1</v>
      </c>
      <c r="I250" s="141">
        <f t="shared" si="18"/>
        <v>0</v>
      </c>
      <c r="J250" s="142">
        <f t="shared" si="19"/>
        <v>1.0000000000000002</v>
      </c>
    </row>
    <row r="251" spans="1:10" x14ac:dyDescent="0.25">
      <c r="A251" s="94"/>
      <c r="B251" s="94"/>
      <c r="C251" s="94"/>
      <c r="D251" s="94"/>
      <c r="F251" s="141">
        <f t="shared" si="16"/>
        <v>0</v>
      </c>
      <c r="G251" s="142">
        <f t="shared" si="17"/>
        <v>1</v>
      </c>
      <c r="I251" s="141">
        <f t="shared" si="18"/>
        <v>0</v>
      </c>
      <c r="J251" s="142">
        <f t="shared" si="19"/>
        <v>1.0000000000000002</v>
      </c>
    </row>
    <row r="252" spans="1:10" x14ac:dyDescent="0.25">
      <c r="A252" s="94"/>
      <c r="B252" s="94"/>
      <c r="C252" s="94"/>
      <c r="D252" s="94"/>
      <c r="F252" s="141">
        <f t="shared" si="16"/>
        <v>0</v>
      </c>
      <c r="G252" s="142">
        <f t="shared" si="17"/>
        <v>1</v>
      </c>
      <c r="I252" s="141">
        <f t="shared" si="18"/>
        <v>0</v>
      </c>
      <c r="J252" s="142">
        <f t="shared" si="19"/>
        <v>1.0000000000000002</v>
      </c>
    </row>
    <row r="253" spans="1:10" x14ac:dyDescent="0.25">
      <c r="A253" s="94"/>
      <c r="B253" s="94"/>
      <c r="C253" s="94"/>
      <c r="D253" s="94"/>
      <c r="F253" s="141">
        <f t="shared" si="16"/>
        <v>0</v>
      </c>
      <c r="G253" s="142">
        <f t="shared" si="17"/>
        <v>1</v>
      </c>
      <c r="I253" s="141">
        <f t="shared" si="18"/>
        <v>0</v>
      </c>
      <c r="J253" s="142">
        <f t="shared" si="19"/>
        <v>1.0000000000000002</v>
      </c>
    </row>
    <row r="254" spans="1:10" x14ac:dyDescent="0.25">
      <c r="A254" s="94"/>
      <c r="B254" s="94"/>
      <c r="C254" s="94"/>
      <c r="D254" s="94"/>
      <c r="F254" s="141">
        <f t="shared" si="16"/>
        <v>0</v>
      </c>
      <c r="G254" s="142">
        <f t="shared" si="17"/>
        <v>1</v>
      </c>
      <c r="I254" s="141">
        <f t="shared" si="18"/>
        <v>0</v>
      </c>
      <c r="J254" s="142">
        <f t="shared" si="19"/>
        <v>1.0000000000000002</v>
      </c>
    </row>
  </sheetData>
  <autoFilter ref="A2:D254">
    <sortState ref="A3:D254">
      <sortCondition descending="1" ref="D2:D254"/>
    </sortState>
  </autoFilter>
  <mergeCells count="1">
    <mergeCell ref="I1:I2"/>
  </mergeCells>
  <conditionalFormatting sqref="A133:C133 A198:C198 A222:C222 A144:C144">
    <cfRule type="cellIs" dxfId="57" priority="13" operator="lessThan">
      <formula>0</formula>
    </cfRule>
  </conditionalFormatting>
  <conditionalFormatting sqref="C219 C217 C215 C213 C211 C199 C194">
    <cfRule type="cellIs" dxfId="56" priority="12" operator="lessThan">
      <formula>0</formula>
    </cfRule>
  </conditionalFormatting>
  <conditionalFormatting sqref="C165">
    <cfRule type="cellIs" dxfId="55" priority="9" operator="lessThan">
      <formula>0</formula>
    </cfRule>
  </conditionalFormatting>
  <conditionalFormatting sqref="C135">
    <cfRule type="cellIs" dxfId="54" priority="11" operator="lessThan">
      <formula>0</formula>
    </cfRule>
  </conditionalFormatting>
  <conditionalFormatting sqref="C146">
    <cfRule type="cellIs" dxfId="53" priority="10" operator="lessThan">
      <formula>0</formula>
    </cfRule>
  </conditionalFormatting>
  <conditionalFormatting sqref="C188">
    <cfRule type="cellIs" dxfId="52" priority="8" operator="lessThan">
      <formula>0</formula>
    </cfRule>
  </conditionalFormatting>
  <conditionalFormatting sqref="C189">
    <cfRule type="cellIs" dxfId="51" priority="7" operator="lessThan">
      <formula>0</formula>
    </cfRule>
  </conditionalFormatting>
  <conditionalFormatting sqref="A219:B219 A217:B217 A215:B215 A213:B213 A211:B211 A199:B199 A194:B194">
    <cfRule type="cellIs" dxfId="50" priority="6" operator="lessThan">
      <formula>0</formula>
    </cfRule>
  </conditionalFormatting>
  <conditionalFormatting sqref="A165:B165">
    <cfRule type="cellIs" dxfId="49" priority="3" operator="lessThan">
      <formula>0</formula>
    </cfRule>
  </conditionalFormatting>
  <conditionalFormatting sqref="A135:B135">
    <cfRule type="cellIs" dxfId="48" priority="5" operator="lessThan">
      <formula>0</formula>
    </cfRule>
  </conditionalFormatting>
  <conditionalFormatting sqref="A146:B146">
    <cfRule type="cellIs" dxfId="47" priority="4" operator="lessThan">
      <formula>0</formula>
    </cfRule>
  </conditionalFormatting>
  <conditionalFormatting sqref="A188:B188">
    <cfRule type="cellIs" dxfId="46" priority="2" operator="lessThan">
      <formula>0</formula>
    </cfRule>
  </conditionalFormatting>
  <conditionalFormatting sqref="A189:B189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zoomScale="70" zoomScaleNormal="70" workbookViewId="0">
      <selection activeCell="E54" sqref="E54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16</v>
      </c>
    </row>
    <row r="2" spans="1:23" x14ac:dyDescent="0.25">
      <c r="C2" s="104" t="s">
        <v>821</v>
      </c>
      <c r="D2" s="105">
        <f>D5-'CO2'!AE4</f>
        <v>0</v>
      </c>
      <c r="E2" s="105">
        <f>E5-'abs CO2'!AE4</f>
        <v>0</v>
      </c>
      <c r="F2" s="105">
        <f>F5-'CH4'!AE4</f>
        <v>0</v>
      </c>
      <c r="G2" s="105">
        <f>G5-N2O!AE4</f>
        <v>0</v>
      </c>
      <c r="H2" s="105">
        <f>H5-HFC!AE4</f>
        <v>0</v>
      </c>
      <c r="I2" s="105">
        <f>I5-PFC!AE4</f>
        <v>0</v>
      </c>
      <c r="J2" s="105">
        <f>J5-'SF6'!AE4</f>
        <v>0</v>
      </c>
      <c r="K2" s="105">
        <f>K5-CO2eq!AE4</f>
        <v>0</v>
      </c>
    </row>
    <row r="3" spans="1:23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23" ht="25.5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6" t="s">
        <v>829</v>
      </c>
      <c r="N4" s="103" t="s">
        <v>828</v>
      </c>
      <c r="Q4" s="106" t="s">
        <v>830</v>
      </c>
      <c r="R4" s="103" t="s">
        <v>828</v>
      </c>
      <c r="S4" s="107" t="s">
        <v>828</v>
      </c>
      <c r="T4" s="108" t="s">
        <v>831</v>
      </c>
      <c r="W4" s="108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2453.2628903997152</v>
      </c>
      <c r="E5" s="32">
        <f t="shared" ref="E5:G5" si="0">+E7+E18+E24+E29+E32</f>
        <v>-11136.666695343631</v>
      </c>
      <c r="F5" s="32">
        <f t="shared" si="0"/>
        <v>43.401664613256457</v>
      </c>
      <c r="G5" s="32">
        <f t="shared" si="0"/>
        <v>0.44760263378234694</v>
      </c>
      <c r="H5" s="32">
        <f>+H7+H18+H24+H29+H32</f>
        <v>44.676494662626688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-7420.3001100827387</v>
      </c>
      <c r="M5" s="31" t="s">
        <v>834</v>
      </c>
      <c r="N5" s="109">
        <f>$K$7</f>
        <v>1950.7578440816064</v>
      </c>
      <c r="Q5" s="31" t="s">
        <v>744</v>
      </c>
      <c r="R5" s="110">
        <f t="shared" ref="R5:R37" si="2">VLOOKUP(Q5,$C$8:$K$48,9,FALSE)</f>
        <v>-10751.985388110248</v>
      </c>
      <c r="S5" s="111">
        <f t="shared" ref="S5:S37" si="3">ABS(R5)</f>
        <v>10751.985388110248</v>
      </c>
      <c r="T5" s="112">
        <f t="shared" ref="T5:T37" si="4">S5/$S$40</f>
        <v>0.67939614850825225</v>
      </c>
      <c r="W5" s="113">
        <f>+T5</f>
        <v>0.67939614850825225</v>
      </c>
    </row>
    <row r="6" spans="1:23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1157.1918880709104</v>
      </c>
      <c r="M6" s="31" t="s">
        <v>72</v>
      </c>
      <c r="N6" s="109">
        <f>$K$18</f>
        <v>409.56527524281512</v>
      </c>
      <c r="Q6" s="31" t="s">
        <v>871</v>
      </c>
      <c r="R6" s="110">
        <f t="shared" si="2"/>
        <v>658.33482161619406</v>
      </c>
      <c r="S6" s="111">
        <f t="shared" si="3"/>
        <v>658.33482161619406</v>
      </c>
      <c r="T6" s="112">
        <f t="shared" si="4"/>
        <v>4.159884208264545E-2</v>
      </c>
      <c r="W6" s="113">
        <f>+W5+T6</f>
        <v>0.72099499059089767</v>
      </c>
    </row>
    <row r="7" spans="1:23" x14ac:dyDescent="0.25">
      <c r="A7" s="6">
        <v>1</v>
      </c>
      <c r="B7" s="6" t="s">
        <v>836</v>
      </c>
      <c r="C7" s="31" t="s">
        <v>834</v>
      </c>
      <c r="D7" s="32">
        <f t="shared" ref="D7:K7" si="7">SUM(D8:D11,D14:D17)</f>
        <v>1262.0126688581199</v>
      </c>
      <c r="E7" s="32">
        <f t="shared" si="7"/>
        <v>0</v>
      </c>
      <c r="F7" s="32">
        <f t="shared" si="7"/>
        <v>27.289018572128242</v>
      </c>
      <c r="G7" s="32">
        <f t="shared" si="7"/>
        <v>2.1878224564700927E-2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1950.7578440816064</v>
      </c>
      <c r="M7" s="31" t="s">
        <v>722</v>
      </c>
      <c r="N7" s="86">
        <f>$K$24</f>
        <v>48.145238025130944</v>
      </c>
      <c r="Q7" s="31" t="s">
        <v>848</v>
      </c>
      <c r="R7" s="110">
        <f t="shared" si="2"/>
        <v>583.74044471987509</v>
      </c>
      <c r="S7" s="111">
        <f t="shared" si="3"/>
        <v>583.74044471987509</v>
      </c>
      <c r="T7" s="112">
        <f t="shared" si="4"/>
        <v>3.688537470574834E-2</v>
      </c>
      <c r="W7" s="113">
        <f t="shared" ref="W7:W37" si="8">+W6+T7</f>
        <v>0.75788036529664604</v>
      </c>
    </row>
    <row r="8" spans="1:23" x14ac:dyDescent="0.25">
      <c r="A8" s="6">
        <v>1</v>
      </c>
      <c r="B8" s="13" t="s">
        <v>837</v>
      </c>
      <c r="C8" s="13" t="s">
        <v>838</v>
      </c>
      <c r="D8" s="114">
        <f>'CO2'!AE55</f>
        <v>481.62652240830687</v>
      </c>
      <c r="E8" s="115"/>
      <c r="F8" s="113">
        <f>'CH4'!AE55</f>
        <v>1.3654722215154032</v>
      </c>
      <c r="G8" s="113">
        <f>N2O!AE55</f>
        <v>1.8458139888053105E-2</v>
      </c>
      <c r="H8" s="115"/>
      <c r="I8" s="115"/>
      <c r="J8" s="115"/>
      <c r="K8" s="113">
        <f>D8+E8+F8*PCG!$C$5+G8*PCG!$C$6+H8+I8+J8</f>
        <v>521.26385363283168</v>
      </c>
      <c r="M8" s="31" t="s">
        <v>743</v>
      </c>
      <c r="N8" s="109">
        <f>$K$29</f>
        <v>482.28942966109798</v>
      </c>
      <c r="Q8" s="31" t="s">
        <v>861</v>
      </c>
      <c r="R8" s="110">
        <f t="shared" si="2"/>
        <v>575.1356191998085</v>
      </c>
      <c r="S8" s="111">
        <f t="shared" si="3"/>
        <v>575.1356191998085</v>
      </c>
      <c r="T8" s="112">
        <f t="shared" si="4"/>
        <v>3.6341653234234488E-2</v>
      </c>
      <c r="W8" s="113">
        <f t="shared" si="8"/>
        <v>0.79422201853088048</v>
      </c>
    </row>
    <row r="9" spans="1:23" x14ac:dyDescent="0.25">
      <c r="A9" s="6">
        <v>1</v>
      </c>
      <c r="B9" s="13" t="s">
        <v>840</v>
      </c>
      <c r="C9" s="13" t="s">
        <v>841</v>
      </c>
      <c r="D9" s="114">
        <f>'CO2'!AE54</f>
        <v>33.627676256381228</v>
      </c>
      <c r="E9" s="115"/>
      <c r="F9" s="113">
        <f>'CH4'!AE54</f>
        <v>6.193371130237141E-3</v>
      </c>
      <c r="G9" s="113">
        <f>N2O!AE54</f>
        <v>2.2815783157664786E-4</v>
      </c>
      <c r="H9" s="115"/>
      <c r="I9" s="115"/>
      <c r="J9" s="115"/>
      <c r="K9" s="113">
        <f>D9+E9+F9*PCG!$C$5+G9*PCG!$C$6+H9+I9+J9</f>
        <v>33.850501568446994</v>
      </c>
      <c r="M9" s="31" t="s">
        <v>842</v>
      </c>
      <c r="N9" s="109">
        <f>$K$32</f>
        <v>-10311.057897093389</v>
      </c>
      <c r="Q9" s="31" t="s">
        <v>42</v>
      </c>
      <c r="R9" s="110">
        <f t="shared" si="2"/>
        <v>564.78576997501898</v>
      </c>
      <c r="S9" s="111">
        <f t="shared" si="3"/>
        <v>564.78576997501898</v>
      </c>
      <c r="T9" s="112">
        <f t="shared" si="4"/>
        <v>3.5687667254236888E-2</v>
      </c>
      <c r="W9" s="113">
        <f t="shared" si="8"/>
        <v>0.82990968578511737</v>
      </c>
    </row>
    <row r="10" spans="1:23" x14ac:dyDescent="0.25">
      <c r="A10" s="6">
        <v>1</v>
      </c>
      <c r="B10" s="13" t="s">
        <v>844</v>
      </c>
      <c r="C10" s="13" t="s">
        <v>44</v>
      </c>
      <c r="D10" s="114">
        <f>'CO2'!AE17</f>
        <v>122.16334119527082</v>
      </c>
      <c r="E10" s="115"/>
      <c r="F10" s="113">
        <f>'CH4'!AE17</f>
        <v>1.3315120731644094E-2</v>
      </c>
      <c r="G10" s="113">
        <f>N2O!AE17</f>
        <v>1.9939641675669993E-3</v>
      </c>
      <c r="H10" s="115"/>
      <c r="I10" s="115"/>
      <c r="J10" s="115"/>
      <c r="K10" s="113">
        <f>D10+E10+F10*PCG!$C$5+G10*PCG!$C$6+H10+I10+J10</f>
        <v>123.09042053549688</v>
      </c>
      <c r="M10" s="31" t="s">
        <v>845</v>
      </c>
      <c r="N10" s="109">
        <f>$K$35</f>
        <v>795.09982262812809</v>
      </c>
      <c r="Q10" s="31" t="s">
        <v>838</v>
      </c>
      <c r="R10" s="110">
        <f t="shared" si="2"/>
        <v>521.26385363283168</v>
      </c>
      <c r="S10" s="111">
        <f t="shared" si="3"/>
        <v>521.26385363283168</v>
      </c>
      <c r="T10" s="112">
        <f t="shared" si="4"/>
        <v>3.2937605635730789E-2</v>
      </c>
      <c r="W10" s="113">
        <f t="shared" si="8"/>
        <v>0.86284729142084815</v>
      </c>
    </row>
    <row r="11" spans="1:23" x14ac:dyDescent="0.25">
      <c r="A11" s="6">
        <v>1</v>
      </c>
      <c r="B11" s="13" t="s">
        <v>847</v>
      </c>
      <c r="C11" s="13" t="s">
        <v>848</v>
      </c>
      <c r="D11" s="116">
        <f>+D12+D13</f>
        <v>582.3828076832724</v>
      </c>
      <c r="E11" s="32">
        <f t="shared" ref="E11:K11" si="9">+E12+E13</f>
        <v>0</v>
      </c>
      <c r="F11" s="32">
        <f t="shared" si="9"/>
        <v>4.3890430205384655E-2</v>
      </c>
      <c r="G11" s="32">
        <f t="shared" si="9"/>
        <v>8.7374591096680372E-4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583.74044471987509</v>
      </c>
      <c r="M11" s="31" t="s">
        <v>849</v>
      </c>
      <c r="N11" s="109">
        <f>$K$43</f>
        <v>362.0920654427822</v>
      </c>
      <c r="Q11" s="31" t="s">
        <v>391</v>
      </c>
      <c r="R11" s="110">
        <f t="shared" si="2"/>
        <v>440.92749101685877</v>
      </c>
      <c r="S11" s="111">
        <f t="shared" si="3"/>
        <v>440.92749101685877</v>
      </c>
      <c r="T11" s="112">
        <f t="shared" si="4"/>
        <v>2.7861313827632704E-2</v>
      </c>
      <c r="W11" s="113">
        <f t="shared" si="8"/>
        <v>0.89070860524848083</v>
      </c>
    </row>
    <row r="12" spans="1:23" x14ac:dyDescent="0.25">
      <c r="A12" s="6">
        <v>1</v>
      </c>
      <c r="B12" s="13" t="s">
        <v>851</v>
      </c>
      <c r="C12" s="13" t="s">
        <v>42</v>
      </c>
      <c r="D12" s="114">
        <f>'CO2'!AE8-'CO2'!AE10</f>
        <v>563.5331235593078</v>
      </c>
      <c r="E12" s="115"/>
      <c r="F12" s="113">
        <f>'CH4'!AE8-'CH4'!AE10</f>
        <v>4.3293063495829127E-2</v>
      </c>
      <c r="G12" s="113">
        <f>N2O!AE8-N2O!AE10</f>
        <v>5.7154304803850567E-4</v>
      </c>
      <c r="H12" s="115"/>
      <c r="I12" s="115"/>
      <c r="J12" s="115"/>
      <c r="K12" s="113">
        <f>D12+E12+F12*PCG!$C$5+G12*PCG!$C$6+H12+I12+J12</f>
        <v>564.78576997501898</v>
      </c>
      <c r="M12" s="117" t="s">
        <v>821</v>
      </c>
      <c r="N12" s="105">
        <f>SUM(N5:N11)-K5-K6</f>
        <v>0</v>
      </c>
      <c r="Q12" s="31" t="s">
        <v>884</v>
      </c>
      <c r="R12" s="110">
        <f t="shared" si="2"/>
        <v>436.47387873774267</v>
      </c>
      <c r="S12" s="111">
        <f t="shared" si="3"/>
        <v>436.47387873774267</v>
      </c>
      <c r="T12" s="112">
        <f t="shared" si="4"/>
        <v>2.7579899100941718E-2</v>
      </c>
      <c r="W12" s="113">
        <f t="shared" si="8"/>
        <v>0.91828850434942255</v>
      </c>
    </row>
    <row r="13" spans="1:23" x14ac:dyDescent="0.25">
      <c r="A13" s="6">
        <v>1</v>
      </c>
      <c r="B13" s="13" t="s">
        <v>852</v>
      </c>
      <c r="C13" s="13" t="s">
        <v>853</v>
      </c>
      <c r="D13" s="114">
        <f>'CO2'!AE10</f>
        <v>18.849684123964575</v>
      </c>
      <c r="E13" s="115"/>
      <c r="F13" s="113">
        <f>'CH4'!AE10</f>
        <v>5.9736670955552675E-4</v>
      </c>
      <c r="G13" s="113">
        <f>N2O!AE10</f>
        <v>3.0220286292829805E-4</v>
      </c>
      <c r="H13" s="115"/>
      <c r="I13" s="115"/>
      <c r="J13" s="115"/>
      <c r="K13" s="113">
        <f>D13+E13+F13*PCG!$C$5+G13*PCG!$C$6+H13+I13+J13</f>
        <v>18.954674744856099</v>
      </c>
      <c r="Q13" s="31" t="s">
        <v>888</v>
      </c>
      <c r="R13" s="110">
        <f t="shared" si="2"/>
        <v>362.0920654427822</v>
      </c>
      <c r="S13" s="111">
        <f t="shared" si="3"/>
        <v>362.0920654427822</v>
      </c>
      <c r="T13" s="112">
        <f t="shared" si="4"/>
        <v>2.2879863186873389E-2</v>
      </c>
      <c r="W13" s="113">
        <f t="shared" si="8"/>
        <v>0.94116836753629596</v>
      </c>
    </row>
    <row r="14" spans="1:23" x14ac:dyDescent="0.25">
      <c r="A14" s="6">
        <v>1</v>
      </c>
      <c r="B14" s="13" t="s">
        <v>854</v>
      </c>
      <c r="C14" s="13" t="s">
        <v>839</v>
      </c>
      <c r="D14" s="114">
        <f>'CO2'!AE56</f>
        <v>39.880486518088155</v>
      </c>
      <c r="E14" s="115"/>
      <c r="F14" s="113">
        <f>'CH4'!AE56</f>
        <v>6.2589427098202694E-3</v>
      </c>
      <c r="G14" s="113">
        <f>N2O!AE56</f>
        <v>3.1554976802885241E-4</v>
      </c>
      <c r="H14" s="115"/>
      <c r="I14" s="115"/>
      <c r="J14" s="115"/>
      <c r="K14" s="113">
        <f>D14+E14+F14*PCG!$C$5+G14*PCG!$C$6+H14+I14+J14</f>
        <v>40.130993916706259</v>
      </c>
      <c r="Q14" s="31" t="s">
        <v>843</v>
      </c>
      <c r="R14" s="110">
        <f t="shared" si="2"/>
        <v>252.64589488142173</v>
      </c>
      <c r="S14" s="111">
        <f t="shared" si="3"/>
        <v>252.64589488142173</v>
      </c>
      <c r="T14" s="112">
        <f t="shared" si="4"/>
        <v>1.5964181657898164E-2</v>
      </c>
      <c r="W14" s="113">
        <f t="shared" si="8"/>
        <v>0.9571325491941941</v>
      </c>
    </row>
    <row r="15" spans="1:23" x14ac:dyDescent="0.25">
      <c r="A15" s="6">
        <v>1</v>
      </c>
      <c r="B15" s="13" t="s">
        <v>855</v>
      </c>
      <c r="C15" s="13" t="s">
        <v>856</v>
      </c>
      <c r="D15" s="114">
        <f>'CO2'!AE60</f>
        <v>0.2029631923219235</v>
      </c>
      <c r="E15" s="115"/>
      <c r="F15" s="113">
        <f>'CH4'!AE60</f>
        <v>1.4193230232302344E-6</v>
      </c>
      <c r="G15" s="113">
        <f>N2O!AE60</f>
        <v>5.6772920929209378E-6</v>
      </c>
      <c r="H15" s="115"/>
      <c r="I15" s="115"/>
      <c r="J15" s="115"/>
      <c r="K15" s="113">
        <f>D15+E15+F15*PCG!$C$5+G15*PCG!$C$6+H15+I15+J15</f>
        <v>0.20469050844119471</v>
      </c>
      <c r="Q15" s="31" t="s">
        <v>44</v>
      </c>
      <c r="R15" s="110">
        <f t="shared" si="2"/>
        <v>123.09042053549688</v>
      </c>
      <c r="S15" s="111">
        <f t="shared" si="3"/>
        <v>123.09042053549688</v>
      </c>
      <c r="T15" s="112">
        <f t="shared" si="4"/>
        <v>7.7778340103172184E-3</v>
      </c>
      <c r="W15" s="113">
        <f t="shared" si="8"/>
        <v>0.96491038320451128</v>
      </c>
    </row>
    <row r="16" spans="1:23" x14ac:dyDescent="0.25">
      <c r="A16" s="6">
        <v>1</v>
      </c>
      <c r="B16" s="13" t="s">
        <v>857</v>
      </c>
      <c r="C16" s="13" t="s">
        <v>858</v>
      </c>
      <c r="D16" s="113">
        <f>'CO2'!AE68</f>
        <v>0</v>
      </c>
      <c r="E16" s="115"/>
      <c r="F16" s="113">
        <f>'CH4'!AE68</f>
        <v>2.9336527999999999</v>
      </c>
      <c r="G16" s="113">
        <f>N2O!AE68</f>
        <v>0</v>
      </c>
      <c r="H16" s="115"/>
      <c r="I16" s="115"/>
      <c r="J16" s="115"/>
      <c r="K16" s="113">
        <f>D16+E16+F16*PCG!$C$5+G16*PCG!$C$6+H16+I16+J16</f>
        <v>73.341319999999996</v>
      </c>
      <c r="Q16" s="31" t="s">
        <v>850</v>
      </c>
      <c r="R16" s="110">
        <f t="shared" si="2"/>
        <v>93.395476884092176</v>
      </c>
      <c r="S16" s="111">
        <f t="shared" si="3"/>
        <v>93.395476884092176</v>
      </c>
      <c r="T16" s="112">
        <f t="shared" si="4"/>
        <v>5.9014707510029497E-3</v>
      </c>
      <c r="W16" s="113">
        <f t="shared" si="8"/>
        <v>0.97081185395551428</v>
      </c>
    </row>
    <row r="17" spans="1:23" x14ac:dyDescent="0.25">
      <c r="A17" s="6">
        <v>1</v>
      </c>
      <c r="B17" s="13" t="s">
        <v>860</v>
      </c>
      <c r="C17" s="13" t="s">
        <v>861</v>
      </c>
      <c r="D17" s="113">
        <f>'CO2'!AE80</f>
        <v>2.1288716044783533</v>
      </c>
      <c r="E17" s="115"/>
      <c r="F17" s="113">
        <f>'CH4'!AE80</f>
        <v>22.920234266512729</v>
      </c>
      <c r="G17" s="113">
        <f>N2O!AE80</f>
        <v>2.9897064155953261E-6</v>
      </c>
      <c r="H17" s="115"/>
      <c r="I17" s="115"/>
      <c r="J17" s="115"/>
      <c r="K17" s="113">
        <f>D17+E17+F17*PCG!$C$5+G17*PCG!$C$6+H17+I17+J17</f>
        <v>575.1356191998085</v>
      </c>
      <c r="Q17" s="31" t="s">
        <v>875</v>
      </c>
      <c r="R17" s="110">
        <f t="shared" si="2"/>
        <v>84.74267322252588</v>
      </c>
      <c r="S17" s="111">
        <f t="shared" si="3"/>
        <v>84.74267322252588</v>
      </c>
      <c r="T17" s="112">
        <f t="shared" si="4"/>
        <v>5.3547176380414124E-3</v>
      </c>
      <c r="W17" s="113">
        <f t="shared" si="8"/>
        <v>0.97616657159355569</v>
      </c>
    </row>
    <row r="18" spans="1:23" x14ac:dyDescent="0.25">
      <c r="A18" s="6">
        <v>1</v>
      </c>
      <c r="B18" s="6" t="s">
        <v>862</v>
      </c>
      <c r="C18" s="31" t="s">
        <v>72</v>
      </c>
      <c r="D18" s="32">
        <f>+SUM(D19:D23)</f>
        <v>401.58743627258707</v>
      </c>
      <c r="E18" s="32">
        <f t="shared" ref="E18:K18" si="10">+SUM(E19:E23)</f>
        <v>0</v>
      </c>
      <c r="F18" s="32">
        <f t="shared" si="10"/>
        <v>5.4502048633738198E-2</v>
      </c>
      <c r="G18" s="32">
        <f t="shared" si="10"/>
        <v>2.219895219592144E-2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409.56527524281512</v>
      </c>
      <c r="Q18" s="31" t="s">
        <v>858</v>
      </c>
      <c r="R18" s="110">
        <f t="shared" si="2"/>
        <v>73.341319999999996</v>
      </c>
      <c r="S18" s="111">
        <f t="shared" si="3"/>
        <v>73.341319999999996</v>
      </c>
      <c r="T18" s="112">
        <f t="shared" si="4"/>
        <v>4.634289253184049E-3</v>
      </c>
      <c r="W18" s="113">
        <f t="shared" si="8"/>
        <v>0.98080086084673979</v>
      </c>
    </row>
    <row r="19" spans="1:23" x14ac:dyDescent="0.25">
      <c r="A19" s="6">
        <v>1</v>
      </c>
      <c r="B19" s="13" t="s">
        <v>864</v>
      </c>
      <c r="C19" s="13" t="s">
        <v>843</v>
      </c>
      <c r="D19" s="113">
        <f>'CO2'!AE35</f>
        <v>246.59640856402706</v>
      </c>
      <c r="E19" s="115"/>
      <c r="F19" s="113">
        <f>'CH4'!AE35</f>
        <v>3.6946224573696479E-2</v>
      </c>
      <c r="G19" s="113">
        <f>N2O!AE35</f>
        <v>1.7200774171316303E-2</v>
      </c>
      <c r="H19" s="115"/>
      <c r="I19" s="115"/>
      <c r="J19" s="115"/>
      <c r="K19" s="113">
        <f>D19+E19+F19*PCG!$C$5+G19*PCG!$C$6+H19+I19+J19</f>
        <v>252.64589488142173</v>
      </c>
      <c r="Q19" s="31" t="s">
        <v>865</v>
      </c>
      <c r="R19" s="110">
        <f t="shared" si="2"/>
        <v>53.687281085844788</v>
      </c>
      <c r="S19" s="111">
        <f t="shared" si="3"/>
        <v>53.687281085844788</v>
      </c>
      <c r="T19" s="112">
        <f t="shared" si="4"/>
        <v>3.3923903983293698E-3</v>
      </c>
      <c r="W19" s="113">
        <f t="shared" si="8"/>
        <v>0.98419325124506918</v>
      </c>
    </row>
    <row r="20" spans="1:23" x14ac:dyDescent="0.25">
      <c r="A20" s="6">
        <v>1</v>
      </c>
      <c r="B20" s="13" t="s">
        <v>866</v>
      </c>
      <c r="C20" s="13" t="s">
        <v>867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  <c r="Q20" s="31" t="s">
        <v>846</v>
      </c>
      <c r="R20" s="110">
        <f t="shared" si="2"/>
        <v>45.815550923355296</v>
      </c>
      <c r="S20" s="111">
        <f t="shared" si="3"/>
        <v>45.815550923355296</v>
      </c>
      <c r="T20" s="112">
        <f t="shared" si="4"/>
        <v>2.8949917355293306E-3</v>
      </c>
      <c r="W20" s="113">
        <f t="shared" si="8"/>
        <v>0.9870882429805985</v>
      </c>
    </row>
    <row r="21" spans="1:23" x14ac:dyDescent="0.25">
      <c r="A21" s="6">
        <v>1</v>
      </c>
      <c r="B21" s="13" t="s">
        <v>869</v>
      </c>
      <c r="C21" s="13" t="s">
        <v>865</v>
      </c>
      <c r="D21" s="113">
        <f>'CO2'!AE47</f>
        <v>53.14502981413365</v>
      </c>
      <c r="E21" s="115"/>
      <c r="F21" s="113">
        <f>'CH4'!AE47</f>
        <v>4.9231632969882711E-3</v>
      </c>
      <c r="G21" s="113">
        <f>N2O!AE47</f>
        <v>1.4066180848537914E-3</v>
      </c>
      <c r="H21" s="115"/>
      <c r="I21" s="115"/>
      <c r="J21" s="115"/>
      <c r="K21" s="113">
        <f>D21+E21+F21*PCG!$C$5+G21*PCG!$C$6+H21+I21+J21</f>
        <v>53.687281085844788</v>
      </c>
      <c r="Q21" s="31" t="s">
        <v>839</v>
      </c>
      <c r="R21" s="110">
        <f t="shared" si="2"/>
        <v>40.130993916706259</v>
      </c>
      <c r="S21" s="111">
        <f t="shared" si="3"/>
        <v>40.130993916706259</v>
      </c>
      <c r="T21" s="112">
        <f t="shared" si="4"/>
        <v>2.5357961082209356E-3</v>
      </c>
      <c r="W21" s="113">
        <f t="shared" si="8"/>
        <v>0.98962403908881946</v>
      </c>
    </row>
    <row r="22" spans="1:23" x14ac:dyDescent="0.25">
      <c r="A22" s="6">
        <v>1</v>
      </c>
      <c r="B22" s="13" t="s">
        <v>870</v>
      </c>
      <c r="C22" s="13" t="s">
        <v>850</v>
      </c>
      <c r="D22" s="113">
        <f>'CO2'!AE34</f>
        <v>92.607337501195971</v>
      </c>
      <c r="E22" s="115"/>
      <c r="F22" s="113">
        <f>'CH4'!AE34</f>
        <v>6.4760836721134611E-4</v>
      </c>
      <c r="G22" s="113">
        <f>N2O!AE34</f>
        <v>2.5904334688453844E-3</v>
      </c>
      <c r="H22" s="115"/>
      <c r="I22" s="115"/>
      <c r="J22" s="115"/>
      <c r="K22" s="113">
        <f>D22+E22+F22*PCG!$C$5+G22*PCG!$C$6+H22+I22+J22</f>
        <v>93.395476884092176</v>
      </c>
      <c r="Q22" s="31" t="s">
        <v>724</v>
      </c>
      <c r="R22" s="110">
        <f t="shared" si="2"/>
        <v>36.539484980770744</v>
      </c>
      <c r="S22" s="111">
        <f t="shared" si="3"/>
        <v>36.539484980770744</v>
      </c>
      <c r="T22" s="112">
        <f t="shared" si="4"/>
        <v>2.3088559431881763E-3</v>
      </c>
      <c r="W22" s="113">
        <f t="shared" si="8"/>
        <v>0.99193289503200766</v>
      </c>
    </row>
    <row r="23" spans="1:23" x14ac:dyDescent="0.25">
      <c r="A23" s="6">
        <v>1</v>
      </c>
      <c r="B23" s="13" t="s">
        <v>872</v>
      </c>
      <c r="C23" s="13" t="s">
        <v>863</v>
      </c>
      <c r="D23" s="113">
        <f>'CO2'!AE52</f>
        <v>9.2386603932304148</v>
      </c>
      <c r="E23" s="115"/>
      <c r="F23" s="113">
        <f>'CH4'!AE52</f>
        <v>1.1985052395842105E-2</v>
      </c>
      <c r="G23" s="113">
        <f>N2O!AE52</f>
        <v>1.0011264709059598E-3</v>
      </c>
      <c r="H23" s="115"/>
      <c r="I23" s="115"/>
      <c r="J23" s="115"/>
      <c r="K23" s="113">
        <f>D23+E23+F23*PCG!$C$5+G23*PCG!$C$6+H23+I23+J23</f>
        <v>9.8366223914564426</v>
      </c>
      <c r="Q23" s="31" t="s">
        <v>877</v>
      </c>
      <c r="R23" s="110">
        <f t="shared" si="2"/>
        <v>36.233858978263733</v>
      </c>
      <c r="S23" s="111">
        <f t="shared" si="3"/>
        <v>36.233858978263733</v>
      </c>
      <c r="T23" s="112">
        <f t="shared" si="4"/>
        <v>2.2895440559885477E-3</v>
      </c>
      <c r="W23" s="113">
        <f t="shared" si="8"/>
        <v>0.99422243908799623</v>
      </c>
    </row>
    <row r="24" spans="1:23" x14ac:dyDescent="0.25">
      <c r="A24" s="6">
        <v>1</v>
      </c>
      <c r="B24" s="6" t="s">
        <v>874</v>
      </c>
      <c r="C24" s="31" t="s">
        <v>722</v>
      </c>
      <c r="D24" s="32">
        <f>SUM(D25:D28)</f>
        <v>0.48159284663695962</v>
      </c>
      <c r="E24" s="32">
        <f t="shared" ref="E24:J24" si="11">SUM(E25:E28)</f>
        <v>0</v>
      </c>
      <c r="F24" s="32">
        <f t="shared" si="11"/>
        <v>1.8565687218173905</v>
      </c>
      <c r="G24" s="32">
        <f t="shared" si="11"/>
        <v>4.1927085001987451E-3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8">
        <f>SUM(K25:K28)</f>
        <v>48.145238025130944</v>
      </c>
      <c r="Q24" s="31" t="s">
        <v>841</v>
      </c>
      <c r="R24" s="110">
        <f t="shared" si="2"/>
        <v>33.850501568446994</v>
      </c>
      <c r="S24" s="111">
        <f t="shared" si="3"/>
        <v>33.850501568446994</v>
      </c>
      <c r="T24" s="112">
        <f t="shared" si="4"/>
        <v>2.1389445354071035E-3</v>
      </c>
      <c r="W24" s="113">
        <f t="shared" si="8"/>
        <v>0.99636138362340332</v>
      </c>
    </row>
    <row r="25" spans="1:23" x14ac:dyDescent="0.25">
      <c r="A25" s="6">
        <v>1</v>
      </c>
      <c r="B25" s="13" t="s">
        <v>876</v>
      </c>
      <c r="C25" s="13" t="s">
        <v>724</v>
      </c>
      <c r="D25" s="115"/>
      <c r="E25" s="115"/>
      <c r="F25" s="113">
        <f>'CH4'!AE426</f>
        <v>1.4615793992308297</v>
      </c>
      <c r="G25" s="113">
        <f>N2O!AE426</f>
        <v>0</v>
      </c>
      <c r="H25" s="115"/>
      <c r="I25" s="115"/>
      <c r="J25" s="115"/>
      <c r="K25" s="113">
        <f>D25+E25+F25*PCG!$C$5+G25*PCG!$C$6+H25+I25+J25</f>
        <v>36.539484980770744</v>
      </c>
      <c r="Q25" s="31" t="s">
        <v>853</v>
      </c>
      <c r="R25" s="110">
        <f t="shared" si="2"/>
        <v>18.954674744856099</v>
      </c>
      <c r="S25" s="111">
        <f t="shared" si="3"/>
        <v>18.954674744856099</v>
      </c>
      <c r="T25" s="112">
        <f t="shared" si="4"/>
        <v>1.1977074515114499E-3</v>
      </c>
      <c r="W25" s="113">
        <f t="shared" si="8"/>
        <v>0.99755909107491481</v>
      </c>
    </row>
    <row r="26" spans="1:23" x14ac:dyDescent="0.25">
      <c r="A26" s="6">
        <v>1</v>
      </c>
      <c r="B26" s="13" t="s">
        <v>878</v>
      </c>
      <c r="C26" s="13" t="s">
        <v>879</v>
      </c>
      <c r="D26" s="115"/>
      <c r="E26" s="115"/>
      <c r="F26" s="113">
        <f>'CH4'!AE430</f>
        <v>0</v>
      </c>
      <c r="G26" s="113">
        <f>N2O!AE430</f>
        <v>0</v>
      </c>
      <c r="H26" s="115"/>
      <c r="I26" s="115"/>
      <c r="J26" s="115"/>
      <c r="K26" s="113">
        <f>D26+E26+F26*PCG!$C$5+G26*PCG!$C$6+H26+I26+J26</f>
        <v>0</v>
      </c>
      <c r="Q26" s="31" t="s">
        <v>880</v>
      </c>
      <c r="R26" s="110">
        <f t="shared" si="2"/>
        <v>14.594674928386237</v>
      </c>
      <c r="S26" s="111">
        <f t="shared" si="3"/>
        <v>14.594674928386237</v>
      </c>
      <c r="T26" s="112">
        <f t="shared" si="4"/>
        <v>9.2220790646166471E-4</v>
      </c>
      <c r="W26" s="113">
        <f t="shared" si="8"/>
        <v>0.9984812989813765</v>
      </c>
    </row>
    <row r="27" spans="1:23" x14ac:dyDescent="0.25">
      <c r="A27" s="6">
        <v>1</v>
      </c>
      <c r="B27" s="13" t="s">
        <v>881</v>
      </c>
      <c r="C27" s="13" t="s">
        <v>868</v>
      </c>
      <c r="D27" s="113">
        <f>'CO2'!AE431</f>
        <v>0.48159284663695962</v>
      </c>
      <c r="E27" s="115"/>
      <c r="F27" s="113">
        <f>'CH4'!AE431</f>
        <v>1.3665315900125338E-2</v>
      </c>
      <c r="G27" s="113">
        <f>N2O!AE431</f>
        <v>3.1549835239384413E-4</v>
      </c>
      <c r="H27" s="115"/>
      <c r="I27" s="115"/>
      <c r="J27" s="115"/>
      <c r="K27" s="113">
        <f>D27+E27+F27*PCG!$C$5+G27*PCG!$C$6+H27+I27+J27</f>
        <v>0.91724425315345859</v>
      </c>
      <c r="Q27" s="31" t="s">
        <v>859</v>
      </c>
      <c r="R27" s="110">
        <f t="shared" si="2"/>
        <v>10.688508791206743</v>
      </c>
      <c r="S27" s="111">
        <f t="shared" si="3"/>
        <v>10.688508791206743</v>
      </c>
      <c r="T27" s="112">
        <f t="shared" si="4"/>
        <v>6.7538519109899635E-4</v>
      </c>
      <c r="W27" s="113">
        <f t="shared" si="8"/>
        <v>0.9991566841724755</v>
      </c>
    </row>
    <row r="28" spans="1:23" x14ac:dyDescent="0.25">
      <c r="A28" s="6">
        <v>1</v>
      </c>
      <c r="B28" s="13" t="s">
        <v>883</v>
      </c>
      <c r="C28" s="13" t="s">
        <v>859</v>
      </c>
      <c r="D28" s="115"/>
      <c r="E28" s="115"/>
      <c r="F28" s="113">
        <f>'CH4'!AE434</f>
        <v>0.38132400668643535</v>
      </c>
      <c r="G28" s="113">
        <f>N2O!AE434</f>
        <v>3.877210147804901E-3</v>
      </c>
      <c r="H28" s="115"/>
      <c r="I28" s="115"/>
      <c r="J28" s="115"/>
      <c r="K28" s="113">
        <f>D28+E28+F28*PCG!$C$5+G28*PCG!$C$6+H28+I28+J28</f>
        <v>10.688508791206743</v>
      </c>
      <c r="Q28" s="31" t="s">
        <v>863</v>
      </c>
      <c r="R28" s="110">
        <f t="shared" si="2"/>
        <v>9.8366223914564426</v>
      </c>
      <c r="S28" s="111">
        <f t="shared" si="3"/>
        <v>9.8366223914564426</v>
      </c>
      <c r="T28" s="112">
        <f t="shared" si="4"/>
        <v>6.2155621737318304E-4</v>
      </c>
      <c r="W28" s="113">
        <f t="shared" si="8"/>
        <v>0.99977824038984864</v>
      </c>
    </row>
    <row r="29" spans="1:23" x14ac:dyDescent="0.25">
      <c r="A29" s="6">
        <v>1</v>
      </c>
      <c r="B29" s="6" t="s">
        <v>885</v>
      </c>
      <c r="C29" s="31" t="s">
        <v>743</v>
      </c>
      <c r="D29" s="32">
        <f>D30+D31</f>
        <v>403.11272067137367</v>
      </c>
      <c r="E29" s="32">
        <f t="shared" ref="E29:K29" si="12">E30+E31</f>
        <v>0</v>
      </c>
      <c r="F29" s="32">
        <f t="shared" si="12"/>
        <v>1.3799174173152</v>
      </c>
      <c r="G29" s="32">
        <f t="shared" si="12"/>
        <v>7.6472960322802354E-6</v>
      </c>
      <c r="H29" s="32">
        <f t="shared" si="12"/>
        <v>44.676494662626688</v>
      </c>
      <c r="I29" s="32">
        <f t="shared" si="12"/>
        <v>0</v>
      </c>
      <c r="J29" s="32">
        <f t="shared" si="12"/>
        <v>0</v>
      </c>
      <c r="K29" s="32">
        <f t="shared" si="12"/>
        <v>482.28942966109798</v>
      </c>
      <c r="Q29" s="31" t="s">
        <v>896</v>
      </c>
      <c r="R29" s="110">
        <f t="shared" si="2"/>
        <v>1.1937938827581898</v>
      </c>
      <c r="S29" s="111">
        <f t="shared" si="3"/>
        <v>1.1937938827581898</v>
      </c>
      <c r="T29" s="112">
        <f t="shared" si="4"/>
        <v>7.5433414088853844E-5</v>
      </c>
      <c r="W29" s="113">
        <f t="shared" si="8"/>
        <v>0.99985367380393753</v>
      </c>
    </row>
    <row r="30" spans="1:23" x14ac:dyDescent="0.25">
      <c r="A30" s="6">
        <v>1</v>
      </c>
      <c r="B30" s="13" t="s">
        <v>887</v>
      </c>
      <c r="C30" s="13" t="s">
        <v>884</v>
      </c>
      <c r="D30" s="113">
        <f>'CO2'!AE112+'CO2'!AE122+'CO2'!AE141</f>
        <v>401.97594330486265</v>
      </c>
      <c r="E30" s="115"/>
      <c r="F30" s="113">
        <f>'CH4'!AE112+'CH4'!AE122+'CH4'!AE141</f>
        <v>1.3799174173152</v>
      </c>
      <c r="G30" s="113">
        <f>N2O!AE112+N2O!AE122+N2O!AE141</f>
        <v>0</v>
      </c>
      <c r="H30" s="115"/>
      <c r="I30" s="115"/>
      <c r="J30" s="115"/>
      <c r="K30" s="113">
        <f>D30+E30+F30*PCG!$C$5+G30*PCG!$C$6+H30+I30+J30</f>
        <v>436.47387873774267</v>
      </c>
      <c r="Q30" s="31" t="s">
        <v>882</v>
      </c>
      <c r="R30" s="110">
        <f t="shared" si="2"/>
        <v>1.1937938827581898</v>
      </c>
      <c r="S30" s="111">
        <f t="shared" si="3"/>
        <v>1.1937938827581898</v>
      </c>
      <c r="T30" s="112">
        <f t="shared" si="4"/>
        <v>7.5433414088853844E-5</v>
      </c>
      <c r="W30" s="113">
        <f t="shared" si="8"/>
        <v>0.99992910721802641</v>
      </c>
    </row>
    <row r="31" spans="1:23" x14ac:dyDescent="0.25">
      <c r="A31" s="6">
        <v>1</v>
      </c>
      <c r="B31" s="13" t="s">
        <v>889</v>
      </c>
      <c r="C31" s="13" t="s">
        <v>846</v>
      </c>
      <c r="D31" s="113">
        <f>'CO2'!AE149+'CO2'!AE160+'CO2'!AE173+'CO2'!AE187</f>
        <v>1.1367773665109866</v>
      </c>
      <c r="E31" s="115"/>
      <c r="F31" s="113">
        <f>'CH4'!AE149+'CH4'!AE160+'CH4'!AE173+'CH4'!AE187</f>
        <v>0</v>
      </c>
      <c r="G31" s="113">
        <f>N2O!AE149+N2O!AE160+N2O!AE173+N2O!AE187</f>
        <v>7.6472960322802354E-6</v>
      </c>
      <c r="H31" s="113">
        <f>HFC!AE149+HFC!AE160+HFC!AE173+HFC!AE187</f>
        <v>44.676494662626688</v>
      </c>
      <c r="I31" s="113">
        <f>PFC!AE149+PFC!AE160+PFC!AE173+PFC!AE187</f>
        <v>0</v>
      </c>
      <c r="J31" s="113">
        <f>'SF6'!AE149+'SF6'!AE160+'SF6'!AE173+'SF6'!AE187</f>
        <v>0</v>
      </c>
      <c r="K31" s="113">
        <f>D31+E31+F31*PCG!$C$5+G31*PCG!$C$6+H31+I31+J31</f>
        <v>45.815550923355296</v>
      </c>
      <c r="Q31" s="31" t="s">
        <v>868</v>
      </c>
      <c r="R31" s="110">
        <f t="shared" si="2"/>
        <v>0.91724425315345859</v>
      </c>
      <c r="S31" s="111">
        <f t="shared" si="3"/>
        <v>0.91724425315345859</v>
      </c>
      <c r="T31" s="112">
        <f t="shared" si="4"/>
        <v>5.7958803917544747E-5</v>
      </c>
      <c r="W31" s="113">
        <f t="shared" si="8"/>
        <v>0.99998706602194398</v>
      </c>
    </row>
    <row r="32" spans="1:23" x14ac:dyDescent="0.25">
      <c r="A32" s="6">
        <v>1</v>
      </c>
      <c r="B32" s="6" t="s">
        <v>890</v>
      </c>
      <c r="C32" s="31" t="s">
        <v>842</v>
      </c>
      <c r="D32" s="32">
        <f t="shared" ref="D32:K32" si="13">SUM(D33:D34)</f>
        <v>386.06847175099767</v>
      </c>
      <c r="E32" s="32">
        <f t="shared" si="13"/>
        <v>-11136.666695343631</v>
      </c>
      <c r="F32" s="32">
        <f t="shared" si="13"/>
        <v>12.821657853361893</v>
      </c>
      <c r="G32" s="32">
        <f t="shared" si="13"/>
        <v>0.39932510122549353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-10311.057897093389</v>
      </c>
      <c r="Q32" s="31" t="s">
        <v>856</v>
      </c>
      <c r="R32" s="110">
        <f t="shared" si="2"/>
        <v>0.20469050844119471</v>
      </c>
      <c r="S32" s="111">
        <f t="shared" si="3"/>
        <v>0.20469050844119471</v>
      </c>
      <c r="T32" s="112">
        <f t="shared" si="4"/>
        <v>1.2933978056269066E-5</v>
      </c>
      <c r="W32" s="113">
        <f t="shared" si="8"/>
        <v>1.0000000000000002</v>
      </c>
    </row>
    <row r="33" spans="1:23" x14ac:dyDescent="0.25">
      <c r="A33" s="6">
        <v>1</v>
      </c>
      <c r="B33" s="13" t="s">
        <v>891</v>
      </c>
      <c r="C33" s="13" t="s">
        <v>391</v>
      </c>
      <c r="D33" s="145">
        <f>'CO2'!$AE$191</f>
        <v>1.4416885202811225</v>
      </c>
      <c r="E33" s="115"/>
      <c r="F33" s="113">
        <f>'CH4'!$AE$191</f>
        <v>12.820460014981691</v>
      </c>
      <c r="G33" s="113">
        <f>N2O!$AE$191</f>
        <v>0.39924262457058868</v>
      </c>
      <c r="H33" s="115"/>
      <c r="I33" s="115"/>
      <c r="J33" s="115"/>
      <c r="K33" s="113">
        <f>D33+E33+F33*PCG!$C$5+G33*PCG!$C$6+H33+I33+J33</f>
        <v>440.92749101685877</v>
      </c>
      <c r="Q33" s="31" t="s">
        <v>886</v>
      </c>
      <c r="R33" s="110">
        <f t="shared" si="2"/>
        <v>0</v>
      </c>
      <c r="S33" s="111">
        <f t="shared" si="3"/>
        <v>0</v>
      </c>
      <c r="T33" s="112">
        <f t="shared" si="4"/>
        <v>0</v>
      </c>
      <c r="W33" s="113">
        <f t="shared" si="8"/>
        <v>1.0000000000000002</v>
      </c>
    </row>
    <row r="34" spans="1:23" x14ac:dyDescent="0.25">
      <c r="A34" s="6">
        <v>1</v>
      </c>
      <c r="B34" s="13" t="s">
        <v>892</v>
      </c>
      <c r="C34" s="13" t="s">
        <v>744</v>
      </c>
      <c r="D34" s="113">
        <f>'CO2'!$AE$297</f>
        <v>384.62678323071657</v>
      </c>
      <c r="E34" s="113">
        <f>'abs CO2'!$AE$297</f>
        <v>-11136.666695343631</v>
      </c>
      <c r="F34" s="145">
        <f>'CH4'!$AE$297</f>
        <v>1.1978383802028177E-3</v>
      </c>
      <c r="G34" s="145">
        <f>N2O!$AE$297</f>
        <v>8.2476654904836715E-5</v>
      </c>
      <c r="H34" s="115"/>
      <c r="I34" s="115"/>
      <c r="J34" s="115"/>
      <c r="K34" s="113">
        <f>D34+E34+F34*PCG!$C$5+G34*PCG!$C$6+H34+I34+J34</f>
        <v>-10751.985388110248</v>
      </c>
      <c r="Q34" s="31" t="s">
        <v>873</v>
      </c>
      <c r="R34" s="110">
        <f t="shared" si="2"/>
        <v>0</v>
      </c>
      <c r="S34" s="111">
        <f t="shared" si="3"/>
        <v>0</v>
      </c>
      <c r="T34" s="112">
        <f t="shared" si="4"/>
        <v>0</v>
      </c>
      <c r="W34" s="113">
        <f t="shared" si="8"/>
        <v>1.0000000000000002</v>
      </c>
    </row>
    <row r="35" spans="1:23" x14ac:dyDescent="0.25">
      <c r="A35" s="6">
        <v>2</v>
      </c>
      <c r="B35" s="6" t="s">
        <v>836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795.09982262812809</v>
      </c>
      <c r="Q35" s="31" t="s">
        <v>879</v>
      </c>
      <c r="R35" s="110">
        <f t="shared" si="2"/>
        <v>0</v>
      </c>
      <c r="S35" s="111">
        <f t="shared" si="3"/>
        <v>0</v>
      </c>
      <c r="T35" s="112">
        <f t="shared" si="4"/>
        <v>0</v>
      </c>
      <c r="W35" s="113">
        <f t="shared" si="8"/>
        <v>1.0000000000000002</v>
      </c>
    </row>
    <row r="36" spans="1:23" x14ac:dyDescent="0.25">
      <c r="A36" s="6">
        <v>2</v>
      </c>
      <c r="B36" s="13" t="s">
        <v>837</v>
      </c>
      <c r="C36" s="13" t="s">
        <v>877</v>
      </c>
      <c r="D36" s="115"/>
      <c r="E36" s="115"/>
      <c r="F36" s="115"/>
      <c r="G36" s="115"/>
      <c r="H36" s="115"/>
      <c r="I36" s="115"/>
      <c r="J36" s="115"/>
      <c r="K36" s="113">
        <v>36.233858978263733</v>
      </c>
      <c r="Q36" s="31" t="s">
        <v>867</v>
      </c>
      <c r="R36" s="110">
        <f t="shared" si="2"/>
        <v>0</v>
      </c>
      <c r="S36" s="111">
        <f t="shared" si="3"/>
        <v>0</v>
      </c>
      <c r="T36" s="112">
        <f t="shared" si="4"/>
        <v>0</v>
      </c>
      <c r="W36" s="113">
        <f t="shared" si="8"/>
        <v>1.0000000000000002</v>
      </c>
    </row>
    <row r="37" spans="1:23" x14ac:dyDescent="0.25">
      <c r="A37" s="6">
        <v>2</v>
      </c>
      <c r="B37" s="13" t="s">
        <v>840</v>
      </c>
      <c r="C37" s="13" t="s">
        <v>875</v>
      </c>
      <c r="D37" s="115"/>
      <c r="E37" s="115"/>
      <c r="F37" s="115"/>
      <c r="G37" s="115"/>
      <c r="H37" s="115"/>
      <c r="I37" s="115"/>
      <c r="J37" s="115"/>
      <c r="K37" s="113">
        <v>84.74267322252588</v>
      </c>
      <c r="Q37" s="31" t="s">
        <v>893</v>
      </c>
      <c r="R37" s="110">
        <f t="shared" si="2"/>
        <v>0</v>
      </c>
      <c r="S37" s="111">
        <f t="shared" si="3"/>
        <v>0</v>
      </c>
      <c r="T37" s="112">
        <f t="shared" si="4"/>
        <v>0</v>
      </c>
      <c r="W37" s="113">
        <f t="shared" si="8"/>
        <v>1.0000000000000002</v>
      </c>
    </row>
    <row r="38" spans="1:23" x14ac:dyDescent="0.25">
      <c r="A38" s="6">
        <v>2</v>
      </c>
      <c r="B38" s="13" t="s">
        <v>844</v>
      </c>
      <c r="C38" s="13" t="s">
        <v>871</v>
      </c>
      <c r="D38" s="115"/>
      <c r="E38" s="115"/>
      <c r="F38" s="115"/>
      <c r="G38" s="115"/>
      <c r="H38" s="115"/>
      <c r="I38" s="115"/>
      <c r="J38" s="115"/>
      <c r="K38" s="113">
        <v>658.33482161619406</v>
      </c>
    </row>
    <row r="39" spans="1:23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1.1937938827581898</v>
      </c>
    </row>
    <row r="40" spans="1:23" x14ac:dyDescent="0.25">
      <c r="A40" s="6">
        <v>2</v>
      </c>
      <c r="B40" s="13" t="s">
        <v>851</v>
      </c>
      <c r="C40" s="13" t="s">
        <v>873</v>
      </c>
      <c r="D40" s="115"/>
      <c r="E40" s="115"/>
      <c r="F40" s="115"/>
      <c r="G40" s="115"/>
      <c r="H40" s="115"/>
      <c r="I40" s="115"/>
      <c r="J40" s="115"/>
      <c r="K40" s="113">
        <v>0</v>
      </c>
      <c r="Q40" s="119" t="s">
        <v>240</v>
      </c>
      <c r="S40" s="111">
        <f>SUM(S5:S37)</f>
        <v>15825.796792811299</v>
      </c>
      <c r="T40" s="113">
        <f>SUM(T5:T37)</f>
        <v>1.0000000000000002</v>
      </c>
      <c r="U40">
        <f>T40+W37</f>
        <v>2.0000000000000004</v>
      </c>
    </row>
    <row r="41" spans="1:23" x14ac:dyDescent="0.25">
      <c r="A41" s="6">
        <v>2</v>
      </c>
      <c r="B41" s="13" t="s">
        <v>852</v>
      </c>
      <c r="C41" s="13" t="s">
        <v>882</v>
      </c>
      <c r="D41" s="115"/>
      <c r="E41" s="115"/>
      <c r="F41" s="115"/>
      <c r="G41" s="115"/>
      <c r="H41" s="115"/>
      <c r="I41" s="115"/>
      <c r="J41" s="115"/>
      <c r="K41" s="113">
        <v>1.1937938827581898</v>
      </c>
    </row>
    <row r="42" spans="1:23" x14ac:dyDescent="0.25">
      <c r="A42" s="6">
        <v>2</v>
      </c>
      <c r="B42" s="13" t="s">
        <v>854</v>
      </c>
      <c r="C42" s="13" t="s">
        <v>880</v>
      </c>
      <c r="D42" s="115"/>
      <c r="E42" s="115"/>
      <c r="F42" s="115"/>
      <c r="G42" s="115"/>
      <c r="H42" s="115"/>
      <c r="I42" s="115"/>
      <c r="J42" s="115"/>
      <c r="K42" s="113">
        <v>14.594674928386237</v>
      </c>
    </row>
    <row r="43" spans="1:23" x14ac:dyDescent="0.25">
      <c r="A43" s="6">
        <v>2</v>
      </c>
      <c r="B43" s="6" t="s">
        <v>862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362.0920654427822</v>
      </c>
    </row>
    <row r="44" spans="1:23" x14ac:dyDescent="0.25">
      <c r="A44" s="6">
        <v>2</v>
      </c>
      <c r="B44" s="13" t="s">
        <v>864</v>
      </c>
      <c r="C44" s="13" t="s">
        <v>886</v>
      </c>
      <c r="D44" s="115"/>
      <c r="E44" s="115"/>
      <c r="F44" s="115"/>
      <c r="G44" s="115"/>
      <c r="H44" s="115"/>
      <c r="I44" s="115"/>
      <c r="J44" s="115"/>
      <c r="K44" s="113">
        <v>0</v>
      </c>
    </row>
    <row r="45" spans="1:23" x14ac:dyDescent="0.25">
      <c r="A45" s="6">
        <v>2</v>
      </c>
      <c r="B45" s="13" t="s">
        <v>866</v>
      </c>
      <c r="C45" s="13" t="s">
        <v>888</v>
      </c>
      <c r="D45" s="115"/>
      <c r="E45" s="115"/>
      <c r="F45" s="115"/>
      <c r="G45" s="115"/>
      <c r="H45" s="115"/>
      <c r="I45" s="115"/>
      <c r="J45" s="115"/>
      <c r="K45" s="113">
        <v>362.0920654427822</v>
      </c>
    </row>
    <row r="46" spans="1:23" x14ac:dyDescent="0.25">
      <c r="A46" s="6">
        <v>2</v>
      </c>
      <c r="B46" s="13" t="s">
        <v>869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23" x14ac:dyDescent="0.25">
      <c r="A47" s="6">
        <v>2</v>
      </c>
      <c r="B47" s="13" t="s">
        <v>870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23" x14ac:dyDescent="0.25">
      <c r="A48" s="6">
        <v>2</v>
      </c>
      <c r="B48" s="13" t="s">
        <v>872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4" priority="3" operator="lessThan">
      <formula>0</formula>
    </cfRule>
  </conditionalFormatting>
  <conditionalFormatting sqref="C25:C28">
    <cfRule type="cellIs" dxfId="43" priority="2" operator="lessThan">
      <formula>0</formula>
    </cfRule>
  </conditionalFormatting>
  <conditionalFormatting sqref="T40">
    <cfRule type="cellIs" dxfId="42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zoomScale="70" zoomScaleNormal="70" workbookViewId="0">
      <selection activeCell="X76" sqref="X76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Magallanes</v>
      </c>
      <c r="C1">
        <f>'GPC alcances 2018'!C1</f>
        <v>16</v>
      </c>
    </row>
    <row r="2" spans="1:32" x14ac:dyDescent="0.25">
      <c r="C2" s="104" t="s">
        <v>821</v>
      </c>
      <c r="D2" s="105">
        <f>D5-CO2eq!C4</f>
        <v>0</v>
      </c>
      <c r="E2" s="105">
        <f>E5-CO2eq!D4</f>
        <v>0</v>
      </c>
      <c r="F2" s="105">
        <f>F5-CO2eq!E4</f>
        <v>0</v>
      </c>
      <c r="G2" s="105">
        <f>G5-CO2eq!F4</f>
        <v>0</v>
      </c>
      <c r="H2" s="105">
        <f>H5-CO2eq!G4</f>
        <v>0</v>
      </c>
      <c r="I2" s="105">
        <f>I5-CO2eq!H4</f>
        <v>0</v>
      </c>
      <c r="J2" s="105">
        <f>J5-CO2eq!I4</f>
        <v>0</v>
      </c>
      <c r="K2" s="105">
        <f>K5-CO2eq!J4</f>
        <v>0</v>
      </c>
      <c r="L2" s="105">
        <f>L5-CO2eq!K4</f>
        <v>0</v>
      </c>
      <c r="M2" s="105">
        <f>M5-CO2eq!L4</f>
        <v>0</v>
      </c>
      <c r="N2" s="105">
        <f>N5-CO2eq!M4</f>
        <v>0</v>
      </c>
      <c r="O2" s="105">
        <f>O5-CO2eq!N4</f>
        <v>0</v>
      </c>
      <c r="P2" s="105">
        <f>P5-CO2eq!O4</f>
        <v>0</v>
      </c>
      <c r="Q2" s="105">
        <f>Q5-CO2eq!P4</f>
        <v>0</v>
      </c>
      <c r="R2" s="105">
        <f>R5-CO2eq!Q4</f>
        <v>0</v>
      </c>
      <c r="S2" s="105">
        <f>S5-CO2eq!R4</f>
        <v>0</v>
      </c>
      <c r="T2" s="105">
        <f>T5-CO2eq!S4</f>
        <v>0</v>
      </c>
      <c r="U2" s="105">
        <f>U5-CO2eq!T4</f>
        <v>0</v>
      </c>
      <c r="V2" s="105">
        <f>V5-CO2eq!U4</f>
        <v>0</v>
      </c>
      <c r="W2" s="105">
        <f>W5-CO2eq!V4</f>
        <v>0</v>
      </c>
      <c r="X2" s="105">
        <f>X5-CO2eq!W4</f>
        <v>0</v>
      </c>
      <c r="Y2" s="105">
        <f>Y5-CO2eq!X4</f>
        <v>0</v>
      </c>
      <c r="Z2" s="105">
        <f>Z5-CO2eq!Y4</f>
        <v>0</v>
      </c>
      <c r="AA2" s="105">
        <f>AA5-CO2eq!Z4</f>
        <v>0</v>
      </c>
      <c r="AB2" s="105">
        <f>AB5-CO2eq!AA4</f>
        <v>0</v>
      </c>
      <c r="AC2" s="105">
        <f>AC5-CO2eq!AB4</f>
        <v>0</v>
      </c>
      <c r="AD2" s="105">
        <f>AD5-CO2eq!AC4</f>
        <v>0</v>
      </c>
      <c r="AE2" s="105">
        <f>AE5-CO2eq!AD4</f>
        <v>0</v>
      </c>
      <c r="AF2" s="105">
        <f>AF5-CO2eq!AE4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-3911.0245196968021</v>
      </c>
      <c r="E5" s="32">
        <f t="shared" si="0"/>
        <v>-4215.967554755689</v>
      </c>
      <c r="F5" s="32">
        <f t="shared" si="0"/>
        <v>-4214.8631993840918</v>
      </c>
      <c r="G5" s="32">
        <f t="shared" si="0"/>
        <v>-4057.4173126118749</v>
      </c>
      <c r="H5" s="32">
        <f t="shared" si="0"/>
        <v>-4429.7884147902005</v>
      </c>
      <c r="I5" s="32">
        <f t="shared" si="0"/>
        <v>-4823.0236902250672</v>
      </c>
      <c r="J5" s="32">
        <f t="shared" si="0"/>
        <v>-5016.1973646405158</v>
      </c>
      <c r="K5" s="32">
        <f t="shared" si="0"/>
        <v>-4747.4803212452189</v>
      </c>
      <c r="L5" s="32">
        <f t="shared" si="0"/>
        <v>-5751.7836475180411</v>
      </c>
      <c r="M5" s="32">
        <f t="shared" si="0"/>
        <v>-4830.4388480585603</v>
      </c>
      <c r="N5" s="32">
        <f t="shared" si="0"/>
        <v>-4591.1451624615274</v>
      </c>
      <c r="O5" s="32">
        <f t="shared" si="0"/>
        <v>-4584.9088772579216</v>
      </c>
      <c r="P5" s="32">
        <f t="shared" si="0"/>
        <v>-4706.3513966174723</v>
      </c>
      <c r="Q5" s="32">
        <f t="shared" si="0"/>
        <v>-5161.4130352650873</v>
      </c>
      <c r="R5" s="32">
        <f t="shared" si="0"/>
        <v>-5118.209151697627</v>
      </c>
      <c r="S5" s="32">
        <f t="shared" si="0"/>
        <v>-3473.1646359977258</v>
      </c>
      <c r="T5" s="32">
        <f t="shared" si="0"/>
        <v>-4430.2146552977902</v>
      </c>
      <c r="U5" s="32">
        <f t="shared" si="0"/>
        <v>-6123.7688499952001</v>
      </c>
      <c r="V5" s="32">
        <f t="shared" si="0"/>
        <v>-6437.2753347388643</v>
      </c>
      <c r="W5" s="32">
        <f t="shared" si="0"/>
        <v>-6433.6193419117408</v>
      </c>
      <c r="X5" s="32">
        <f t="shared" si="0"/>
        <v>-6749.3610803817719</v>
      </c>
      <c r="Y5" s="32">
        <f t="shared" si="0"/>
        <v>-6939.6992798806587</v>
      </c>
      <c r="Z5" s="32">
        <f t="shared" si="0"/>
        <v>-6143.1052840677603</v>
      </c>
      <c r="AA5" s="32">
        <f t="shared" si="0"/>
        <v>-7056.7113449380422</v>
      </c>
      <c r="AB5" s="32">
        <f t="shared" si="0"/>
        <v>-7397.7541150721208</v>
      </c>
      <c r="AC5" s="32">
        <f t="shared" si="0"/>
        <v>-7676.9075803593387</v>
      </c>
      <c r="AD5" s="32">
        <f t="shared" si="0"/>
        <v>-7526.8472254203771</v>
      </c>
      <c r="AE5" s="32">
        <f>+AE7+AE18+AE24+AE29+AE32</f>
        <v>-7639.5805493207608</v>
      </c>
      <c r="AF5" s="32">
        <f>+AF7+AF18+AF24+AF29+AF32</f>
        <v>-7420.3001100827387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0</v>
      </c>
      <c r="E6" s="32">
        <f t="shared" si="1"/>
        <v>0</v>
      </c>
      <c r="F6" s="32">
        <f t="shared" si="1"/>
        <v>0</v>
      </c>
      <c r="G6" s="32">
        <f t="shared" si="1"/>
        <v>0</v>
      </c>
      <c r="H6" s="32">
        <f t="shared" si="1"/>
        <v>0</v>
      </c>
      <c r="I6" s="32">
        <f t="shared" si="1"/>
        <v>0</v>
      </c>
      <c r="J6" s="32">
        <f t="shared" si="1"/>
        <v>0</v>
      </c>
      <c r="K6" s="32">
        <f t="shared" si="1"/>
        <v>0</v>
      </c>
      <c r="L6" s="32">
        <f t="shared" si="1"/>
        <v>311.60072849549368</v>
      </c>
      <c r="M6" s="32">
        <f t="shared" si="1"/>
        <v>342.67237315323644</v>
      </c>
      <c r="N6" s="32">
        <f t="shared" si="1"/>
        <v>388.22604108055663</v>
      </c>
      <c r="O6" s="32">
        <f t="shared" si="1"/>
        <v>421.45028494618475</v>
      </c>
      <c r="P6" s="32">
        <f t="shared" si="1"/>
        <v>442.33698113387618</v>
      </c>
      <c r="Q6" s="32">
        <f t="shared" si="1"/>
        <v>445.37707772352502</v>
      </c>
      <c r="R6" s="32">
        <f t="shared" si="1"/>
        <v>466.0166394001356</v>
      </c>
      <c r="S6" s="32">
        <f t="shared" si="1"/>
        <v>475.3919905160684</v>
      </c>
      <c r="T6" s="32">
        <f t="shared" si="1"/>
        <v>529.25894487820221</v>
      </c>
      <c r="U6" s="32">
        <f t="shared" si="1"/>
        <v>544.16027611450215</v>
      </c>
      <c r="V6" s="32">
        <f t="shared" si="1"/>
        <v>536.56779413610082</v>
      </c>
      <c r="W6" s="32">
        <f t="shared" si="1"/>
        <v>526.36565816041195</v>
      </c>
      <c r="X6" s="32">
        <f t="shared" si="1"/>
        <v>648.46414158457947</v>
      </c>
      <c r="Y6" s="32">
        <f t="shared" si="1"/>
        <v>712.37771236100639</v>
      </c>
      <c r="Z6" s="32">
        <f t="shared" si="1"/>
        <v>797.72519052212181</v>
      </c>
      <c r="AA6" s="32">
        <f t="shared" si="1"/>
        <v>833.0198169235905</v>
      </c>
      <c r="AB6" s="32">
        <f t="shared" si="1"/>
        <v>779.30818268793723</v>
      </c>
      <c r="AC6" s="32">
        <f t="shared" si="1"/>
        <v>1043.4206345087712</v>
      </c>
      <c r="AD6" s="32">
        <f t="shared" si="1"/>
        <v>1122.3907295291137</v>
      </c>
      <c r="AE6" s="32">
        <f>AE35+AE43</f>
        <v>1009.9435629656539</v>
      </c>
      <c r="AF6" s="32">
        <f>AF35+AF43</f>
        <v>1157.1918880709104</v>
      </c>
    </row>
    <row r="7" spans="1:32" x14ac:dyDescent="0.25">
      <c r="A7" s="6">
        <v>1</v>
      </c>
      <c r="B7" s="6" t="s">
        <v>836</v>
      </c>
      <c r="C7" s="31" t="s">
        <v>834</v>
      </c>
      <c r="D7" s="32">
        <f t="shared" ref="D7:AF7" si="2">SUM(D8:D11,D14:D17)</f>
        <v>1839.0333049155515</v>
      </c>
      <c r="E7" s="32">
        <f t="shared" si="2"/>
        <v>1733.7283812710489</v>
      </c>
      <c r="F7" s="32">
        <f t="shared" si="2"/>
        <v>1918.3093636222129</v>
      </c>
      <c r="G7" s="32">
        <f t="shared" si="2"/>
        <v>1960.574480693228</v>
      </c>
      <c r="H7" s="32">
        <f t="shared" si="2"/>
        <v>2027.9066571097212</v>
      </c>
      <c r="I7" s="32">
        <f t="shared" si="2"/>
        <v>2009.1929898567641</v>
      </c>
      <c r="J7" s="32">
        <f t="shared" si="2"/>
        <v>2137.7564535360848</v>
      </c>
      <c r="K7" s="32">
        <f t="shared" si="2"/>
        <v>2295.6236924342793</v>
      </c>
      <c r="L7" s="32">
        <f t="shared" si="2"/>
        <v>1609.9003550449183</v>
      </c>
      <c r="M7" s="32">
        <f t="shared" si="2"/>
        <v>2249.1501914095998</v>
      </c>
      <c r="N7" s="32">
        <f t="shared" si="2"/>
        <v>2171.3562865127788</v>
      </c>
      <c r="O7" s="32">
        <f t="shared" si="2"/>
        <v>2452.1810310499577</v>
      </c>
      <c r="P7" s="32">
        <f t="shared" si="2"/>
        <v>2433.7785804194932</v>
      </c>
      <c r="Q7" s="32">
        <f t="shared" si="2"/>
        <v>2245.179135254416</v>
      </c>
      <c r="R7" s="32">
        <f t="shared" si="2"/>
        <v>2283.0432548713889</v>
      </c>
      <c r="S7" s="32">
        <f t="shared" si="2"/>
        <v>2731.6347562129404</v>
      </c>
      <c r="T7" s="32">
        <f t="shared" si="2"/>
        <v>2695.5346369886383</v>
      </c>
      <c r="U7" s="32">
        <f t="shared" si="2"/>
        <v>2016.2329877179977</v>
      </c>
      <c r="V7" s="32">
        <f t="shared" si="2"/>
        <v>2303.5132359302297</v>
      </c>
      <c r="W7" s="32">
        <f t="shared" si="2"/>
        <v>2508.7069803493468</v>
      </c>
      <c r="X7" s="32">
        <f t="shared" si="2"/>
        <v>2266.7841520581946</v>
      </c>
      <c r="Y7" s="32">
        <f t="shared" si="2"/>
        <v>2385.619392827597</v>
      </c>
      <c r="Z7" s="32">
        <f t="shared" si="2"/>
        <v>2662.8752776832021</v>
      </c>
      <c r="AA7" s="32">
        <f t="shared" si="2"/>
        <v>2485.4082572734837</v>
      </c>
      <c r="AB7" s="32">
        <f t="shared" si="2"/>
        <v>2217.0662361846553</v>
      </c>
      <c r="AC7" s="32">
        <f t="shared" si="2"/>
        <v>1904.8598415588935</v>
      </c>
      <c r="AD7" s="32">
        <f t="shared" si="2"/>
        <v>1870.7063844731442</v>
      </c>
      <c r="AE7" s="32">
        <f t="shared" si="2"/>
        <v>1871.953152217146</v>
      </c>
      <c r="AF7" s="32">
        <f t="shared" si="2"/>
        <v>1950.7578440816064</v>
      </c>
    </row>
    <row r="8" spans="1:32" x14ac:dyDescent="0.25">
      <c r="A8" s="6">
        <v>1</v>
      </c>
      <c r="B8" s="13" t="s">
        <v>837</v>
      </c>
      <c r="C8" s="13" t="s">
        <v>838</v>
      </c>
      <c r="D8" s="114">
        <f>CO2eq!C55</f>
        <v>395.88387718329022</v>
      </c>
      <c r="E8" s="114">
        <f>CO2eq!D55</f>
        <v>407.66720478162335</v>
      </c>
      <c r="F8" s="114">
        <f>CO2eq!E55</f>
        <v>463.79433803261486</v>
      </c>
      <c r="G8" s="114">
        <f>CO2eq!F55</f>
        <v>507.49159086683483</v>
      </c>
      <c r="H8" s="114">
        <f>CO2eq!G55</f>
        <v>484.94636276374609</v>
      </c>
      <c r="I8" s="114">
        <f>CO2eq!H55</f>
        <v>484.3037476380311</v>
      </c>
      <c r="J8" s="114">
        <f>CO2eq!I55</f>
        <v>447.41558459888506</v>
      </c>
      <c r="K8" s="114">
        <f>CO2eq!J55</f>
        <v>472.08831844111529</v>
      </c>
      <c r="L8" s="114">
        <f>CO2eq!K55</f>
        <v>454.85427414519665</v>
      </c>
      <c r="M8" s="114">
        <f>CO2eq!L55</f>
        <v>492.8862341158935</v>
      </c>
      <c r="N8" s="114">
        <f>CO2eq!M55</f>
        <v>509.9035364312013</v>
      </c>
      <c r="O8" s="114">
        <f>CO2eq!N55</f>
        <v>522.9684859471389</v>
      </c>
      <c r="P8" s="114">
        <f>CO2eq!O55</f>
        <v>489.98088554852671</v>
      </c>
      <c r="Q8" s="114">
        <f>CO2eq!P55</f>
        <v>433.33667664342397</v>
      </c>
      <c r="R8" s="114">
        <f>CO2eq!Q55</f>
        <v>459.13771324309226</v>
      </c>
      <c r="S8" s="114">
        <f>CO2eq!R55</f>
        <v>443.53769175377806</v>
      </c>
      <c r="T8" s="114">
        <f>CO2eq!S55</f>
        <v>445.50561929266132</v>
      </c>
      <c r="U8" s="114">
        <f>CO2eq!T55</f>
        <v>473.31771397931334</v>
      </c>
      <c r="V8" s="114">
        <f>CO2eq!U55</f>
        <v>441.11475831259514</v>
      </c>
      <c r="W8" s="114">
        <f>CO2eq!V55</f>
        <v>461.71005868934549</v>
      </c>
      <c r="X8" s="114">
        <f>CO2eq!W55</f>
        <v>480.81803505405611</v>
      </c>
      <c r="Y8" s="114">
        <f>CO2eq!X55</f>
        <v>490.66478085551574</v>
      </c>
      <c r="Z8" s="114">
        <f>CO2eq!Y55</f>
        <v>465.13930792556795</v>
      </c>
      <c r="AA8" s="114">
        <f>CO2eq!Z55</f>
        <v>462.66099401126837</v>
      </c>
      <c r="AB8" s="114">
        <f>CO2eq!AA55</f>
        <v>444.93961969193396</v>
      </c>
      <c r="AC8" s="114">
        <f>CO2eq!AB55</f>
        <v>502.47922334204037</v>
      </c>
      <c r="AD8" s="114">
        <f>CO2eq!AC55</f>
        <v>483.59984929311014</v>
      </c>
      <c r="AE8" s="114">
        <f>CO2eq!AD55</f>
        <v>493.29360299629411</v>
      </c>
      <c r="AF8" s="114">
        <f>CO2eq!AE55</f>
        <v>521.26385363283168</v>
      </c>
    </row>
    <row r="9" spans="1:32" x14ac:dyDescent="0.25">
      <c r="A9" s="6">
        <v>1</v>
      </c>
      <c r="B9" s="13" t="s">
        <v>840</v>
      </c>
      <c r="C9" s="13" t="s">
        <v>841</v>
      </c>
      <c r="D9" s="114">
        <f>CO2eq!C54</f>
        <v>11.22070675031237</v>
      </c>
      <c r="E9" s="114">
        <f>CO2eq!D54</f>
        <v>11.781600432909638</v>
      </c>
      <c r="F9" s="114">
        <f>CO2eq!E54</f>
        <v>12.618646989697066</v>
      </c>
      <c r="G9" s="114">
        <f>CO2eq!F54</f>
        <v>7.25454571828414</v>
      </c>
      <c r="H9" s="114">
        <f>CO2eq!G54</f>
        <v>12.823153885193317</v>
      </c>
      <c r="I9" s="114">
        <f>CO2eq!H54</f>
        <v>12.928512210652991</v>
      </c>
      <c r="J9" s="114">
        <f>CO2eq!I54</f>
        <v>11.906716388430318</v>
      </c>
      <c r="K9" s="114">
        <f>CO2eq!J54</f>
        <v>16.580760940205359</v>
      </c>
      <c r="L9" s="114">
        <f>CO2eq!K54</f>
        <v>9.4369216721871023</v>
      </c>
      <c r="M9" s="114">
        <f>CO2eq!L54</f>
        <v>10.965238044921691</v>
      </c>
      <c r="N9" s="114">
        <f>CO2eq!M54</f>
        <v>11.123290693704641</v>
      </c>
      <c r="O9" s="114">
        <f>CO2eq!N54</f>
        <v>9.8288289178589352</v>
      </c>
      <c r="P9" s="114">
        <f>CO2eq!O54</f>
        <v>11.592216772587633</v>
      </c>
      <c r="Q9" s="114">
        <f>CO2eq!P54</f>
        <v>16.872859883521553</v>
      </c>
      <c r="R9" s="114">
        <f>CO2eq!Q54</f>
        <v>20.11318409504802</v>
      </c>
      <c r="S9" s="114">
        <f>CO2eq!R54</f>
        <v>16.892210265227696</v>
      </c>
      <c r="T9" s="114">
        <f>CO2eq!S54</f>
        <v>17.190333866751487</v>
      </c>
      <c r="U9" s="114">
        <f>CO2eq!T54</f>
        <v>19.703205320714513</v>
      </c>
      <c r="V9" s="114">
        <f>CO2eq!U54</f>
        <v>19.152254396351797</v>
      </c>
      <c r="W9" s="114">
        <f>CO2eq!V54</f>
        <v>19.757874006228192</v>
      </c>
      <c r="X9" s="114">
        <f>CO2eq!W54</f>
        <v>25.266085962622224</v>
      </c>
      <c r="Y9" s="114">
        <f>CO2eq!X54</f>
        <v>24.704732002426198</v>
      </c>
      <c r="Z9" s="114">
        <f>CO2eq!Y54</f>
        <v>24.637163063082134</v>
      </c>
      <c r="AA9" s="114">
        <f>CO2eq!Z54</f>
        <v>18.798499447049238</v>
      </c>
      <c r="AB9" s="114">
        <f>CO2eq!AA54</f>
        <v>20.206016856607715</v>
      </c>
      <c r="AC9" s="114">
        <f>CO2eq!AB54</f>
        <v>19.185116847432724</v>
      </c>
      <c r="AD9" s="114">
        <f>CO2eq!AC54</f>
        <v>27.561914939501381</v>
      </c>
      <c r="AE9" s="114">
        <f>CO2eq!AD54</f>
        <v>32.884079540843018</v>
      </c>
      <c r="AF9" s="114">
        <f>CO2eq!AE54</f>
        <v>33.850501568446994</v>
      </c>
    </row>
    <row r="10" spans="1:32" x14ac:dyDescent="0.25">
      <c r="A10" s="6">
        <v>1</v>
      </c>
      <c r="B10" s="13" t="s">
        <v>844</v>
      </c>
      <c r="C10" s="13" t="s">
        <v>44</v>
      </c>
      <c r="D10" s="114">
        <f>CO2eq!C17</f>
        <v>144.308678088737</v>
      </c>
      <c r="E10" s="114">
        <f>CO2eq!D17</f>
        <v>137.00997633768651</v>
      </c>
      <c r="F10" s="114">
        <f>CO2eq!E17</f>
        <v>138.44047676097514</v>
      </c>
      <c r="G10" s="114">
        <f>CO2eq!F17</f>
        <v>158.27969400239377</v>
      </c>
      <c r="H10" s="114">
        <f>CO2eq!G17</f>
        <v>156.66200146364645</v>
      </c>
      <c r="I10" s="114">
        <f>CO2eq!H17</f>
        <v>169.35069811382334</v>
      </c>
      <c r="J10" s="114">
        <f>CO2eq!I17</f>
        <v>107.05298332832133</v>
      </c>
      <c r="K10" s="114">
        <f>CO2eq!J17</f>
        <v>145.24144182227326</v>
      </c>
      <c r="L10" s="114">
        <f>CO2eq!K17</f>
        <v>133.64381756864518</v>
      </c>
      <c r="M10" s="114">
        <f>CO2eq!L17</f>
        <v>118.57681566939371</v>
      </c>
      <c r="N10" s="114">
        <f>CO2eq!M17</f>
        <v>115.64633230918909</v>
      </c>
      <c r="O10" s="114">
        <f>CO2eq!N17</f>
        <v>132.05255710571038</v>
      </c>
      <c r="P10" s="114">
        <f>CO2eq!O17</f>
        <v>117.14803058216378</v>
      </c>
      <c r="Q10" s="114">
        <f>CO2eq!P17</f>
        <v>194.85607678382371</v>
      </c>
      <c r="R10" s="114">
        <f>CO2eq!Q17</f>
        <v>160.82944345041165</v>
      </c>
      <c r="S10" s="114">
        <f>CO2eq!R17</f>
        <v>163.46970093669</v>
      </c>
      <c r="T10" s="114">
        <f>CO2eq!S17</f>
        <v>183.78003486092734</v>
      </c>
      <c r="U10" s="114">
        <f>CO2eq!T17</f>
        <v>157.39964402840974</v>
      </c>
      <c r="V10" s="114">
        <f>CO2eq!U17</f>
        <v>116.43617156183811</v>
      </c>
      <c r="W10" s="114">
        <f>CO2eq!V17</f>
        <v>88.010198962301757</v>
      </c>
      <c r="X10" s="114">
        <f>CO2eq!W17</f>
        <v>105.7860862753524</v>
      </c>
      <c r="Y10" s="114">
        <f>CO2eq!X17</f>
        <v>177.64293650442801</v>
      </c>
      <c r="Z10" s="114">
        <f>CO2eq!Y17</f>
        <v>421.7622691440763</v>
      </c>
      <c r="AA10" s="114">
        <f>CO2eq!Z17</f>
        <v>424.74676439919591</v>
      </c>
      <c r="AB10" s="114">
        <f>CO2eq!AA17</f>
        <v>165.45487695936515</v>
      </c>
      <c r="AC10" s="114">
        <f>CO2eq!AB17</f>
        <v>141.56940924516715</v>
      </c>
      <c r="AD10" s="114">
        <f>CO2eq!AC17</f>
        <v>138.02356640793019</v>
      </c>
      <c r="AE10" s="114">
        <f>CO2eq!AD17</f>
        <v>123.52798020646452</v>
      </c>
      <c r="AF10" s="114">
        <f>CO2eq!AE17</f>
        <v>123.09042053549686</v>
      </c>
    </row>
    <row r="11" spans="1:32" x14ac:dyDescent="0.25">
      <c r="A11" s="6">
        <v>1</v>
      </c>
      <c r="B11" s="13" t="s">
        <v>847</v>
      </c>
      <c r="C11" s="13" t="s">
        <v>848</v>
      </c>
      <c r="D11" s="116">
        <f t="shared" ref="D11:AD11" si="3">+D12+D13</f>
        <v>344.81119035942845</v>
      </c>
      <c r="E11" s="116">
        <f t="shared" si="3"/>
        <v>417.88673792237859</v>
      </c>
      <c r="F11" s="116">
        <f t="shared" si="3"/>
        <v>505.21917728334341</v>
      </c>
      <c r="G11" s="116">
        <f t="shared" si="3"/>
        <v>510.04744694323836</v>
      </c>
      <c r="H11" s="116">
        <f t="shared" si="3"/>
        <v>538.81936494912929</v>
      </c>
      <c r="I11" s="116">
        <f t="shared" si="3"/>
        <v>547.59189766459667</v>
      </c>
      <c r="J11" s="116">
        <f t="shared" si="3"/>
        <v>727.25370390870535</v>
      </c>
      <c r="K11" s="116">
        <f t="shared" si="3"/>
        <v>742.92825147947281</v>
      </c>
      <c r="L11" s="116">
        <f t="shared" si="3"/>
        <v>168.30126057859513</v>
      </c>
      <c r="M11" s="116">
        <f t="shared" si="3"/>
        <v>710.65180674266048</v>
      </c>
      <c r="N11" s="116">
        <f t="shared" si="3"/>
        <v>541.7690713863426</v>
      </c>
      <c r="O11" s="116">
        <f t="shared" si="3"/>
        <v>740.51299564321516</v>
      </c>
      <c r="P11" s="116">
        <f t="shared" si="3"/>
        <v>778.2167943963907</v>
      </c>
      <c r="Q11" s="116">
        <f t="shared" si="3"/>
        <v>694.02551957725245</v>
      </c>
      <c r="R11" s="116">
        <f t="shared" si="3"/>
        <v>734.2639527387538</v>
      </c>
      <c r="S11" s="116">
        <f t="shared" si="3"/>
        <v>1143.7634909874914</v>
      </c>
      <c r="T11" s="116">
        <f t="shared" si="3"/>
        <v>1136.2857571622458</v>
      </c>
      <c r="U11" s="116">
        <f t="shared" si="3"/>
        <v>507.25920338530648</v>
      </c>
      <c r="V11" s="116">
        <f t="shared" si="3"/>
        <v>911.01732385016578</v>
      </c>
      <c r="W11" s="116">
        <f t="shared" si="3"/>
        <v>977.20971986268739</v>
      </c>
      <c r="X11" s="116">
        <f t="shared" si="3"/>
        <v>806.51237962676964</v>
      </c>
      <c r="Y11" s="116">
        <f t="shared" si="3"/>
        <v>957.11315903271839</v>
      </c>
      <c r="Z11" s="116">
        <f t="shared" si="3"/>
        <v>1136.1421439044964</v>
      </c>
      <c r="AA11" s="116">
        <f t="shared" si="3"/>
        <v>981.48436012784941</v>
      </c>
      <c r="AB11" s="116">
        <f t="shared" si="3"/>
        <v>1031.7926432133061</v>
      </c>
      <c r="AC11" s="116">
        <f t="shared" si="3"/>
        <v>653.54919684227468</v>
      </c>
      <c r="AD11" s="116">
        <f t="shared" si="3"/>
        <v>565.86707696067322</v>
      </c>
      <c r="AE11" s="116">
        <f>+AE12+AE13</f>
        <v>558.99318904938252</v>
      </c>
      <c r="AF11" s="116">
        <f>+AF12+AF13</f>
        <v>583.74044471987509</v>
      </c>
    </row>
    <row r="12" spans="1:32" x14ac:dyDescent="0.25">
      <c r="A12" s="6">
        <v>1</v>
      </c>
      <c r="B12" s="13" t="s">
        <v>851</v>
      </c>
      <c r="C12" s="13" t="s">
        <v>42</v>
      </c>
      <c r="D12" s="114">
        <f>CO2eq!C8-CO2eq!C10</f>
        <v>325.58509822841012</v>
      </c>
      <c r="E12" s="114">
        <f>CO2eq!D8-CO2eq!D10</f>
        <v>402.00852180730288</v>
      </c>
      <c r="F12" s="114">
        <f>CO2eq!E8-CO2eq!E10</f>
        <v>488.08761162079054</v>
      </c>
      <c r="G12" s="114">
        <f>CO2eq!F8-CO2eq!F10</f>
        <v>487.07657223376032</v>
      </c>
      <c r="H12" s="114">
        <f>CO2eq!G8-CO2eq!G10</f>
        <v>505.12806216028309</v>
      </c>
      <c r="I12" s="114">
        <f>CO2eq!H8-CO2eq!H10</f>
        <v>508.98715829247465</v>
      </c>
      <c r="J12" s="114">
        <f>CO2eq!I8-CO2eq!I10</f>
        <v>675.20994580854892</v>
      </c>
      <c r="K12" s="114">
        <f>CO2eq!J8-CO2eq!J10</f>
        <v>687.20455272725576</v>
      </c>
      <c r="L12" s="114">
        <f>CO2eq!K8-CO2eq!K10</f>
        <v>105.4174847198901</v>
      </c>
      <c r="M12" s="114">
        <f>CO2eq!L8-CO2eq!L10</f>
        <v>644.47014747716264</v>
      </c>
      <c r="N12" s="114">
        <f>CO2eq!M8-CO2eq!M10</f>
        <v>467.6266432266662</v>
      </c>
      <c r="O12" s="114">
        <f>CO2eq!N8-CO2eq!N10</f>
        <v>660.59630263894371</v>
      </c>
      <c r="P12" s="114">
        <f>CO2eq!O8-CO2eq!O10</f>
        <v>697.04496959085782</v>
      </c>
      <c r="Q12" s="114">
        <f>CO2eq!P8-CO2eq!P10</f>
        <v>606.62510236604567</v>
      </c>
      <c r="R12" s="114">
        <f>CO2eq!Q8-CO2eq!Q10</f>
        <v>639.55748974345181</v>
      </c>
      <c r="S12" s="114">
        <f>CO2eq!R8-CO2eq!R10</f>
        <v>1040.8302573163789</v>
      </c>
      <c r="T12" s="114">
        <f>CO2eq!S8-CO2eq!S10</f>
        <v>1029.38137805776</v>
      </c>
      <c r="U12" s="114">
        <f>CO2eq!T8-CO2eq!T10</f>
        <v>390.22443868454303</v>
      </c>
      <c r="V12" s="114">
        <f>CO2eq!U8-CO2eq!U10</f>
        <v>788.86470232817078</v>
      </c>
      <c r="W12" s="114">
        <f>CO2eq!V8-CO2eq!V10</f>
        <v>853.70318762183831</v>
      </c>
      <c r="X12" s="114">
        <f>CO2eq!W8-CO2eq!W10</f>
        <v>678.46502067338247</v>
      </c>
      <c r="Y12" s="114">
        <f>CO2eq!X8-CO2eq!X10</f>
        <v>814.21465552907307</v>
      </c>
      <c r="Z12" s="114">
        <f>CO2eq!Y8-CO2eq!Y10</f>
        <v>995.2980789271877</v>
      </c>
      <c r="AA12" s="114">
        <f>CO2eq!Z8-CO2eq!Z10</f>
        <v>859.96524949223101</v>
      </c>
      <c r="AB12" s="114">
        <f>CO2eq!AA8-CO2eq!AA10</f>
        <v>903.3495133894935</v>
      </c>
      <c r="AC12" s="114">
        <f>CO2eq!AB8-CO2eq!AB10</f>
        <v>649.08972699760795</v>
      </c>
      <c r="AD12" s="114">
        <f>CO2eq!AC8-CO2eq!AC10</f>
        <v>554.58079441458938</v>
      </c>
      <c r="AE12" s="114">
        <f>CO2eq!AD8-CO2eq!AD10</f>
        <v>544.29391217174816</v>
      </c>
      <c r="AF12" s="114">
        <f>CO2eq!AE8-CO2eq!AE10</f>
        <v>564.78576997501898</v>
      </c>
    </row>
    <row r="13" spans="1:32" x14ac:dyDescent="0.25">
      <c r="A13" s="6">
        <v>1</v>
      </c>
      <c r="B13" s="13" t="s">
        <v>852</v>
      </c>
      <c r="C13" s="13" t="s">
        <v>853</v>
      </c>
      <c r="D13" s="114">
        <f>CO2eq!C10</f>
        <v>19.226092131018337</v>
      </c>
      <c r="E13" s="114">
        <f>CO2eq!D10</f>
        <v>15.878216115075675</v>
      </c>
      <c r="F13" s="114">
        <f>CO2eq!E10</f>
        <v>17.131565662552877</v>
      </c>
      <c r="G13" s="114">
        <f>CO2eq!F10</f>
        <v>22.970874709478057</v>
      </c>
      <c r="H13" s="114">
        <f>CO2eq!G10</f>
        <v>33.691302788846194</v>
      </c>
      <c r="I13" s="114">
        <f>CO2eq!H10</f>
        <v>38.604739372122033</v>
      </c>
      <c r="J13" s="114">
        <f>CO2eq!I10</f>
        <v>52.043758100156431</v>
      </c>
      <c r="K13" s="114">
        <f>CO2eq!J10</f>
        <v>55.723698752217061</v>
      </c>
      <c r="L13" s="114">
        <f>CO2eq!K10</f>
        <v>62.883775858705036</v>
      </c>
      <c r="M13" s="114">
        <f>CO2eq!L10</f>
        <v>66.181659265497814</v>
      </c>
      <c r="N13" s="114">
        <f>CO2eq!M10</f>
        <v>74.142428159676413</v>
      </c>
      <c r="O13" s="114">
        <f>CO2eq!N10</f>
        <v>79.916693004271451</v>
      </c>
      <c r="P13" s="114">
        <f>CO2eq!O10</f>
        <v>81.171824805532879</v>
      </c>
      <c r="Q13" s="114">
        <f>CO2eq!P10</f>
        <v>87.400417211206801</v>
      </c>
      <c r="R13" s="114">
        <f>CO2eq!Q10</f>
        <v>94.706462995302005</v>
      </c>
      <c r="S13" s="114">
        <f>CO2eq!R10</f>
        <v>102.93323367111256</v>
      </c>
      <c r="T13" s="114">
        <f>CO2eq!S10</f>
        <v>106.90437910448587</v>
      </c>
      <c r="U13" s="114">
        <f>CO2eq!T10</f>
        <v>117.03476470076346</v>
      </c>
      <c r="V13" s="114">
        <f>CO2eq!U10</f>
        <v>122.15262152199497</v>
      </c>
      <c r="W13" s="114">
        <f>CO2eq!V10</f>
        <v>123.50653224084907</v>
      </c>
      <c r="X13" s="114">
        <f>CO2eq!W10</f>
        <v>128.04735895338723</v>
      </c>
      <c r="Y13" s="114">
        <f>CO2eq!X10</f>
        <v>142.89850350364532</v>
      </c>
      <c r="Z13" s="114">
        <f>CO2eq!Y10</f>
        <v>140.84406497730868</v>
      </c>
      <c r="AA13" s="114">
        <f>CO2eq!Z10</f>
        <v>121.51911063561842</v>
      </c>
      <c r="AB13" s="114">
        <f>CO2eq!AA10</f>
        <v>128.44312982381257</v>
      </c>
      <c r="AC13" s="114">
        <f>CO2eq!AB10</f>
        <v>4.4594698446667804</v>
      </c>
      <c r="AD13" s="114">
        <f>CO2eq!AC10</f>
        <v>11.28628254608388</v>
      </c>
      <c r="AE13" s="114">
        <f>CO2eq!AD10</f>
        <v>14.699276877634372</v>
      </c>
      <c r="AF13" s="114">
        <f>CO2eq!AE10</f>
        <v>18.954674744856099</v>
      </c>
    </row>
    <row r="14" spans="1:32" x14ac:dyDescent="0.25">
      <c r="A14" s="6">
        <v>1</v>
      </c>
      <c r="B14" s="13" t="s">
        <v>854</v>
      </c>
      <c r="C14" s="13" t="s">
        <v>839</v>
      </c>
      <c r="D14" s="114">
        <f>CO2eq!C56</f>
        <v>59.456348229391885</v>
      </c>
      <c r="E14" s="114">
        <f>CO2eq!D56</f>
        <v>80.057274565089656</v>
      </c>
      <c r="F14" s="114">
        <f>CO2eq!E56</f>
        <v>64.343049540874404</v>
      </c>
      <c r="G14" s="114">
        <f>CO2eq!F56</f>
        <v>66.956241184599051</v>
      </c>
      <c r="H14" s="114">
        <f>CO2eq!G56</f>
        <v>41.581046029301419</v>
      </c>
      <c r="I14" s="114">
        <f>CO2eq!H56</f>
        <v>39.382900686222619</v>
      </c>
      <c r="J14" s="114">
        <f>CO2eq!I56</f>
        <v>85.070154447407248</v>
      </c>
      <c r="K14" s="114">
        <f>CO2eq!J56</f>
        <v>106.3300357909086</v>
      </c>
      <c r="L14" s="114">
        <f>CO2eq!K56</f>
        <v>86.680879426436306</v>
      </c>
      <c r="M14" s="114">
        <f>CO2eq!L56</f>
        <v>72.28834874924766</v>
      </c>
      <c r="N14" s="114">
        <f>CO2eq!M56</f>
        <v>57.969196596143199</v>
      </c>
      <c r="O14" s="114">
        <f>CO2eq!N56</f>
        <v>42.173133080467288</v>
      </c>
      <c r="P14" s="114">
        <f>CO2eq!O56</f>
        <v>49.838836664945383</v>
      </c>
      <c r="Q14" s="114">
        <f>CO2eq!P56</f>
        <v>25.979963899771608</v>
      </c>
      <c r="R14" s="114">
        <f>CO2eq!Q56</f>
        <v>39.960545659967913</v>
      </c>
      <c r="S14" s="114">
        <f>CO2eq!R56</f>
        <v>25.518100990139754</v>
      </c>
      <c r="T14" s="114">
        <f>CO2eq!S56</f>
        <v>19.258455335234302</v>
      </c>
      <c r="U14" s="114">
        <f>CO2eq!T56</f>
        <v>19.35691183630372</v>
      </c>
      <c r="V14" s="114">
        <f>CO2eq!U56</f>
        <v>13.525621943444021</v>
      </c>
      <c r="W14" s="114">
        <f>CO2eq!V56</f>
        <v>14.356772227519706</v>
      </c>
      <c r="X14" s="114">
        <f>CO2eq!W56</f>
        <v>26.718691748553983</v>
      </c>
      <c r="Y14" s="114">
        <f>CO2eq!X56</f>
        <v>35.115596034361467</v>
      </c>
      <c r="Z14" s="114">
        <f>CO2eq!Y56</f>
        <v>30.9280723087833</v>
      </c>
      <c r="AA14" s="114">
        <f>CO2eq!Z56</f>
        <v>28.115673531078489</v>
      </c>
      <c r="AB14" s="114">
        <f>CO2eq!AA56</f>
        <v>26.789673709131531</v>
      </c>
      <c r="AC14" s="114">
        <f>CO2eq!AB56</f>
        <v>16.547786535025409</v>
      </c>
      <c r="AD14" s="114">
        <f>CO2eq!AC56</f>
        <v>24.13651043168397</v>
      </c>
      <c r="AE14" s="114">
        <f>CO2eq!AD56</f>
        <v>18.571653184996183</v>
      </c>
      <c r="AF14" s="114">
        <f>CO2eq!AE56</f>
        <v>40.130993916706259</v>
      </c>
    </row>
    <row r="15" spans="1:32" x14ac:dyDescent="0.25">
      <c r="A15" s="6">
        <v>1</v>
      </c>
      <c r="B15" s="13" t="s">
        <v>855</v>
      </c>
      <c r="C15" s="13" t="s">
        <v>856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1.4800582466553818</v>
      </c>
      <c r="Y15" s="114">
        <f>CO2eq!X60</f>
        <v>1.4897194818915473</v>
      </c>
      <c r="Z15" s="114">
        <f>CO2eq!Y60</f>
        <v>7.974269569674151</v>
      </c>
      <c r="AA15" s="114">
        <f>CO2eq!Z60</f>
        <v>9.6188236137737135</v>
      </c>
      <c r="AB15" s="114">
        <f>CO2eq!AA60</f>
        <v>9.195478927687633</v>
      </c>
      <c r="AC15" s="114">
        <f>CO2eq!AB60</f>
        <v>8.1078782541505987</v>
      </c>
      <c r="AD15" s="114">
        <f>CO2eq!AC60</f>
        <v>0.68286170647422617</v>
      </c>
      <c r="AE15" s="114">
        <f>CO2eq!AD60</f>
        <v>0.53295909073519376</v>
      </c>
      <c r="AF15" s="114">
        <f>CO2eq!AE60</f>
        <v>0.20469050844119471</v>
      </c>
    </row>
    <row r="16" spans="1:32" x14ac:dyDescent="0.25">
      <c r="A16" s="6">
        <v>1</v>
      </c>
      <c r="B16" s="13" t="s">
        <v>857</v>
      </c>
      <c r="C16" s="13" t="s">
        <v>858</v>
      </c>
      <c r="D16" s="113">
        <f>CO2eq!C68</f>
        <v>36.785775000000001</v>
      </c>
      <c r="E16" s="113">
        <f>CO2eq!D68</f>
        <v>41.042625000000001</v>
      </c>
      <c r="F16" s="113">
        <f>CO2eq!E68</f>
        <v>31.683924999999999</v>
      </c>
      <c r="G16" s="113">
        <f>CO2eq!F68</f>
        <v>26.691274999999997</v>
      </c>
      <c r="H16" s="113">
        <f>CO2eq!G68</f>
        <v>33.586150000000004</v>
      </c>
      <c r="I16" s="113">
        <f>CO2eq!H68</f>
        <v>31.913050000000002</v>
      </c>
      <c r="J16" s="113">
        <f>CO2eq!I68</f>
        <v>34.679124999999999</v>
      </c>
      <c r="K16" s="113">
        <f>CO2eq!J68</f>
        <v>37.774749999999997</v>
      </c>
      <c r="L16" s="113">
        <f>CO2eq!K68</f>
        <v>34.011737500000002</v>
      </c>
      <c r="M16" s="113">
        <f>CO2eq!L68</f>
        <v>11.059425000000001</v>
      </c>
      <c r="N16" s="113">
        <f>CO2eq!M68</f>
        <v>8.5393749999999997</v>
      </c>
      <c r="O16" s="113">
        <f>CO2eq!N68</f>
        <v>13.741649999999998</v>
      </c>
      <c r="P16" s="113">
        <f>CO2eq!O68</f>
        <v>10.454924999999999</v>
      </c>
      <c r="Q16" s="113">
        <f>CO2eq!P68</f>
        <v>6.8503499999999997</v>
      </c>
      <c r="R16" s="113">
        <f>CO2eq!Q68</f>
        <v>3.1888999999999998</v>
      </c>
      <c r="S16" s="113">
        <f>CO2eq!R68</f>
        <v>19.315042499999997</v>
      </c>
      <c r="T16" s="113">
        <f>CO2eq!S68</f>
        <v>18.689807499999997</v>
      </c>
      <c r="U16" s="113">
        <f>CO2eq!T68</f>
        <v>3.3758075000000001</v>
      </c>
      <c r="V16" s="113">
        <f>CO2eq!U68</f>
        <v>10.446052499999999</v>
      </c>
      <c r="W16" s="113">
        <f>CO2eq!V68</f>
        <v>16.827492499999998</v>
      </c>
      <c r="X16" s="113">
        <f>CO2eq!W68</f>
        <v>16.665187500000002</v>
      </c>
      <c r="Y16" s="113">
        <f>CO2eq!X68</f>
        <v>16.986840000000001</v>
      </c>
      <c r="Z16" s="113">
        <f>CO2eq!Y68</f>
        <v>18.544304999999998</v>
      </c>
      <c r="AA16" s="113">
        <f>CO2eq!Z68</f>
        <v>89.639257499999985</v>
      </c>
      <c r="AB16" s="113">
        <f>CO2eq!AA68</f>
        <v>129.13673499999999</v>
      </c>
      <c r="AC16" s="113">
        <f>CO2eq!AB68</f>
        <v>97.653042499999998</v>
      </c>
      <c r="AD16" s="113">
        <f>CO2eq!AC68</f>
        <v>78.334230000000005</v>
      </c>
      <c r="AE16" s="113">
        <f>CO2eq!AD68</f>
        <v>78.81604249999998</v>
      </c>
      <c r="AF16" s="113">
        <f>CO2eq!AE68</f>
        <v>73.341319999999996</v>
      </c>
    </row>
    <row r="17" spans="1:32" x14ac:dyDescent="0.25">
      <c r="A17" s="6">
        <v>1</v>
      </c>
      <c r="B17" s="13" t="s">
        <v>860</v>
      </c>
      <c r="C17" s="13" t="s">
        <v>861</v>
      </c>
      <c r="D17" s="113">
        <f>CO2eq!C80</f>
        <v>846.56672930439174</v>
      </c>
      <c r="E17" s="113">
        <f>CO2eq!D80</f>
        <v>638.28296223136078</v>
      </c>
      <c r="F17" s="113">
        <f>CO2eq!E80</f>
        <v>702.20975001470822</v>
      </c>
      <c r="G17" s="113">
        <f>CO2eq!F80</f>
        <v>683.85368697787783</v>
      </c>
      <c r="H17" s="113">
        <f>CO2eq!G80</f>
        <v>759.4885780187044</v>
      </c>
      <c r="I17" s="113">
        <f>CO2eq!H80</f>
        <v>723.72218354343715</v>
      </c>
      <c r="J17" s="113">
        <f>CO2eq!I80</f>
        <v>724.37818586433571</v>
      </c>
      <c r="K17" s="113">
        <f>CO2eq!J80</f>
        <v>774.68013396030381</v>
      </c>
      <c r="L17" s="113">
        <f>CO2eq!K80</f>
        <v>722.97146415385816</v>
      </c>
      <c r="M17" s="113">
        <f>CO2eq!L80</f>
        <v>832.72232308748301</v>
      </c>
      <c r="N17" s="113">
        <f>CO2eq!M80</f>
        <v>926.40548409619817</v>
      </c>
      <c r="O17" s="113">
        <f>CO2eq!N80</f>
        <v>990.90338035556726</v>
      </c>
      <c r="P17" s="113">
        <f>CO2eq!O80</f>
        <v>976.54689145487907</v>
      </c>
      <c r="Q17" s="113">
        <f>CO2eq!P80</f>
        <v>873.25768846662288</v>
      </c>
      <c r="R17" s="113">
        <f>CO2eq!Q80</f>
        <v>865.54951568411536</v>
      </c>
      <c r="S17" s="113">
        <f>CO2eq!R80</f>
        <v>919.13851877961338</v>
      </c>
      <c r="T17" s="113">
        <f>CO2eq!S80</f>
        <v>874.82462897081825</v>
      </c>
      <c r="U17" s="113">
        <f>CO2eq!T80</f>
        <v>835.82050166795011</v>
      </c>
      <c r="V17" s="113">
        <f>CO2eq!U80</f>
        <v>791.8210533658347</v>
      </c>
      <c r="W17" s="113">
        <f>CO2eq!V80</f>
        <v>930.83486410126432</v>
      </c>
      <c r="X17" s="113">
        <f>CO2eq!W80</f>
        <v>803.53762764418491</v>
      </c>
      <c r="Y17" s="113">
        <f>CO2eq!X80</f>
        <v>681.9016289162555</v>
      </c>
      <c r="Z17" s="113">
        <f>CO2eq!Y80</f>
        <v>557.74774676752213</v>
      </c>
      <c r="AA17" s="113">
        <f>CO2eq!Z80</f>
        <v>470.3438846432685</v>
      </c>
      <c r="AB17" s="113">
        <f>CO2eq!AA80</f>
        <v>389.55119182662332</v>
      </c>
      <c r="AC17" s="113">
        <f>CO2eq!AB80</f>
        <v>465.76818799280244</v>
      </c>
      <c r="AD17" s="113">
        <f>CO2eq!AC80</f>
        <v>552.50037473377131</v>
      </c>
      <c r="AE17" s="113">
        <f>CO2eq!AD80</f>
        <v>565.33364564843066</v>
      </c>
      <c r="AF17" s="113">
        <f>CO2eq!AE80</f>
        <v>575.13561919980839</v>
      </c>
    </row>
    <row r="18" spans="1:32" x14ac:dyDescent="0.25">
      <c r="A18" s="6">
        <v>1</v>
      </c>
      <c r="B18" s="6" t="s">
        <v>862</v>
      </c>
      <c r="C18" s="31" t="s">
        <v>72</v>
      </c>
      <c r="D18" s="32">
        <f t="shared" ref="D18:AD18" si="4">+SUM(D19:D23)</f>
        <v>299.0791404233774</v>
      </c>
      <c r="E18" s="32">
        <f t="shared" si="4"/>
        <v>327.74741311528368</v>
      </c>
      <c r="F18" s="32">
        <f t="shared" si="4"/>
        <v>299.11959821290759</v>
      </c>
      <c r="G18" s="32">
        <f t="shared" si="4"/>
        <v>337.61253504413764</v>
      </c>
      <c r="H18" s="32">
        <f t="shared" si="4"/>
        <v>336.02134741951653</v>
      </c>
      <c r="I18" s="32">
        <f t="shared" si="4"/>
        <v>395.06044627413581</v>
      </c>
      <c r="J18" s="32">
        <f t="shared" si="4"/>
        <v>429.82238165261725</v>
      </c>
      <c r="K18" s="32">
        <f t="shared" si="4"/>
        <v>447.58755270242699</v>
      </c>
      <c r="L18" s="32">
        <f t="shared" si="4"/>
        <v>407.97789369199785</v>
      </c>
      <c r="M18" s="32">
        <f t="shared" si="4"/>
        <v>334.10789218817109</v>
      </c>
      <c r="N18" s="32">
        <f t="shared" si="4"/>
        <v>326.44651331287236</v>
      </c>
      <c r="O18" s="32">
        <f t="shared" si="4"/>
        <v>323.11909931723494</v>
      </c>
      <c r="P18" s="32">
        <f t="shared" si="4"/>
        <v>322.63912662768524</v>
      </c>
      <c r="Q18" s="32">
        <f t="shared" si="4"/>
        <v>292.35697049932139</v>
      </c>
      <c r="R18" s="32">
        <f t="shared" si="4"/>
        <v>332.71229210031584</v>
      </c>
      <c r="S18" s="32">
        <f t="shared" si="4"/>
        <v>415.28125864196534</v>
      </c>
      <c r="T18" s="32">
        <f t="shared" si="4"/>
        <v>394.09492070035321</v>
      </c>
      <c r="U18" s="32">
        <f t="shared" si="4"/>
        <v>370.7842561177016</v>
      </c>
      <c r="V18" s="32">
        <f t="shared" si="4"/>
        <v>377.34919405558418</v>
      </c>
      <c r="W18" s="32">
        <f t="shared" si="4"/>
        <v>349.34199493610731</v>
      </c>
      <c r="X18" s="32">
        <f t="shared" si="4"/>
        <v>288.54932812948147</v>
      </c>
      <c r="Y18" s="32">
        <f t="shared" si="4"/>
        <v>294.38344118391365</v>
      </c>
      <c r="Z18" s="32">
        <f t="shared" si="4"/>
        <v>305.69531888248105</v>
      </c>
      <c r="AA18" s="32">
        <f t="shared" si="4"/>
        <v>353.97035335776991</v>
      </c>
      <c r="AB18" s="32">
        <f t="shared" si="4"/>
        <v>303.30613416551893</v>
      </c>
      <c r="AC18" s="32">
        <f t="shared" si="4"/>
        <v>344.34176834194375</v>
      </c>
      <c r="AD18" s="32">
        <f t="shared" si="4"/>
        <v>416.37481372666031</v>
      </c>
      <c r="AE18" s="32">
        <f>+SUM(AE19:AE23)</f>
        <v>392.92682891913182</v>
      </c>
      <c r="AF18" s="32">
        <f>+SUM(AF19:AF23)</f>
        <v>409.56527524281512</v>
      </c>
    </row>
    <row r="19" spans="1:32" x14ac:dyDescent="0.25">
      <c r="A19" s="6">
        <v>1</v>
      </c>
      <c r="B19" s="13" t="s">
        <v>864</v>
      </c>
      <c r="C19" s="13" t="s">
        <v>843</v>
      </c>
      <c r="D19" s="113">
        <f>CO2eq!C35</f>
        <v>82.552026941533725</v>
      </c>
      <c r="E19" s="113">
        <f>CO2eq!D35</f>
        <v>86.17548070215669</v>
      </c>
      <c r="F19" s="113">
        <f>CO2eq!E35</f>
        <v>93.202332231423185</v>
      </c>
      <c r="G19" s="113">
        <f>CO2eq!F35</f>
        <v>103.57945573953383</v>
      </c>
      <c r="H19" s="113">
        <f>CO2eq!G35</f>
        <v>116.57483588524848</v>
      </c>
      <c r="I19" s="113">
        <f>CO2eq!H35</f>
        <v>127.87097547711869</v>
      </c>
      <c r="J19" s="113">
        <f>CO2eq!I35</f>
        <v>138.59730407075003</v>
      </c>
      <c r="K19" s="113">
        <f>CO2eq!J35</f>
        <v>145.49936440637816</v>
      </c>
      <c r="L19" s="113">
        <f>CO2eq!K35</f>
        <v>153.59044437573954</v>
      </c>
      <c r="M19" s="113">
        <f>CO2eq!L35</f>
        <v>160.13111418210698</v>
      </c>
      <c r="N19" s="113">
        <f>CO2eq!M35</f>
        <v>165.57327288754414</v>
      </c>
      <c r="O19" s="113">
        <f>CO2eq!N35</f>
        <v>156.35714607471061</v>
      </c>
      <c r="P19" s="113">
        <f>CO2eq!O35</f>
        <v>168.09702341265952</v>
      </c>
      <c r="Q19" s="113">
        <f>CO2eq!P35</f>
        <v>175.37429253476532</v>
      </c>
      <c r="R19" s="113">
        <f>CO2eq!Q35</f>
        <v>184.87938419151234</v>
      </c>
      <c r="S19" s="113">
        <f>CO2eq!R35</f>
        <v>195.69563486667272</v>
      </c>
      <c r="T19" s="113">
        <f>CO2eq!S35</f>
        <v>196.44194244305584</v>
      </c>
      <c r="U19" s="113">
        <f>CO2eq!T35</f>
        <v>183.97959561449514</v>
      </c>
      <c r="V19" s="113">
        <f>CO2eq!U35</f>
        <v>178.76015973547669</v>
      </c>
      <c r="W19" s="113">
        <f>CO2eq!V35</f>
        <v>190.77052181716547</v>
      </c>
      <c r="X19" s="113">
        <f>CO2eq!W35</f>
        <v>195.3808098104376</v>
      </c>
      <c r="Y19" s="113">
        <f>CO2eq!X35</f>
        <v>201.53589099540127</v>
      </c>
      <c r="Z19" s="113">
        <f>CO2eq!Y35</f>
        <v>198.19685407457888</v>
      </c>
      <c r="AA19" s="113">
        <f>CO2eq!Z35</f>
        <v>218.87902835316143</v>
      </c>
      <c r="AB19" s="113">
        <f>CO2eq!AA35</f>
        <v>204.39866375253888</v>
      </c>
      <c r="AC19" s="113">
        <f>CO2eq!AB35</f>
        <v>224.41829154834082</v>
      </c>
      <c r="AD19" s="113">
        <f>CO2eq!AC35</f>
        <v>239.01250452795969</v>
      </c>
      <c r="AE19" s="113">
        <f>CO2eq!AD35</f>
        <v>246.31870754601351</v>
      </c>
      <c r="AF19" s="113">
        <f>CO2eq!AE35</f>
        <v>252.64589488142167</v>
      </c>
    </row>
    <row r="20" spans="1:32" x14ac:dyDescent="0.25">
      <c r="A20" s="6">
        <v>1</v>
      </c>
      <c r="B20" s="13" t="s">
        <v>866</v>
      </c>
      <c r="C20" s="13" t="s">
        <v>867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869</v>
      </c>
      <c r="C21" s="13" t="s">
        <v>865</v>
      </c>
      <c r="D21" s="113">
        <f>CO2eq!C47</f>
        <v>143.85563704206712</v>
      </c>
      <c r="E21" s="113">
        <f>CO2eq!D47</f>
        <v>191.01069292461688</v>
      </c>
      <c r="F21" s="113">
        <f>CO2eq!E47</f>
        <v>140.41445931100893</v>
      </c>
      <c r="G21" s="113">
        <f>CO2eq!F47</f>
        <v>153.26466735612783</v>
      </c>
      <c r="H21" s="113">
        <f>CO2eq!G47</f>
        <v>151.72738648099144</v>
      </c>
      <c r="I21" s="113">
        <f>CO2eq!H47</f>
        <v>178.64080295917387</v>
      </c>
      <c r="J21" s="113">
        <f>CO2eq!I47</f>
        <v>190.12807673507467</v>
      </c>
      <c r="K21" s="113">
        <f>CO2eq!J47</f>
        <v>188.95993067143161</v>
      </c>
      <c r="L21" s="113">
        <f>CO2eq!K47</f>
        <v>143.58270883597166</v>
      </c>
      <c r="M21" s="113">
        <f>CO2eq!L47</f>
        <v>68.855868050876879</v>
      </c>
      <c r="N21" s="113">
        <f>CO2eq!M47</f>
        <v>65.026199574451439</v>
      </c>
      <c r="O21" s="113">
        <f>CO2eq!N47</f>
        <v>47.660215575147092</v>
      </c>
      <c r="P21" s="113">
        <f>CO2eq!O47</f>
        <v>50.664623247020323</v>
      </c>
      <c r="Q21" s="113">
        <f>CO2eq!P47</f>
        <v>36.836540183628138</v>
      </c>
      <c r="R21" s="113">
        <f>CO2eq!Q47</f>
        <v>53.941091896700705</v>
      </c>
      <c r="S21" s="113">
        <f>CO2eq!R47</f>
        <v>97.582750988466486</v>
      </c>
      <c r="T21" s="113">
        <f>CO2eq!S47</f>
        <v>86.997827711535052</v>
      </c>
      <c r="U21" s="113">
        <f>CO2eq!T47</f>
        <v>74.163741046614575</v>
      </c>
      <c r="V21" s="113">
        <f>CO2eq!U47</f>
        <v>64.228156024838654</v>
      </c>
      <c r="W21" s="113">
        <f>CO2eq!V47</f>
        <v>63.058132595389488</v>
      </c>
      <c r="X21" s="113">
        <f>CO2eq!W47</f>
        <v>19.452538538003015</v>
      </c>
      <c r="Y21" s="113">
        <f>CO2eq!X47</f>
        <v>22.640718530727863</v>
      </c>
      <c r="Z21" s="113">
        <f>CO2eq!Y47</f>
        <v>16.748826351627681</v>
      </c>
      <c r="AA21" s="113">
        <f>CO2eq!Z47</f>
        <v>54.07826457635344</v>
      </c>
      <c r="AB21" s="113">
        <f>CO2eq!AA47</f>
        <v>22.60244524539544</v>
      </c>
      <c r="AC21" s="113">
        <f>CO2eq!AB47</f>
        <v>2.358220742866326</v>
      </c>
      <c r="AD21" s="113">
        <f>CO2eq!AC47</f>
        <v>65.583057990675741</v>
      </c>
      <c r="AE21" s="113">
        <f>CO2eq!AD47</f>
        <v>66.856968125963263</v>
      </c>
      <c r="AF21" s="113">
        <f>CO2eq!AE47</f>
        <v>53.687281085844788</v>
      </c>
    </row>
    <row r="22" spans="1:32" x14ac:dyDescent="0.25">
      <c r="A22" s="6">
        <v>1</v>
      </c>
      <c r="B22" s="13" t="s">
        <v>870</v>
      </c>
      <c r="C22" s="13" t="s">
        <v>850</v>
      </c>
      <c r="D22" s="113">
        <f>CO2eq!C34</f>
        <v>62.428752516073907</v>
      </c>
      <c r="E22" s="113">
        <f>CO2eq!D34</f>
        <v>39.47298626577394</v>
      </c>
      <c r="F22" s="113">
        <f>CO2eq!E34</f>
        <v>52.858896815290379</v>
      </c>
      <c r="G22" s="113">
        <f>CO2eq!F34</f>
        <v>66.553849866735533</v>
      </c>
      <c r="H22" s="113">
        <f>CO2eq!G34</f>
        <v>51.066306583655766</v>
      </c>
      <c r="I22" s="113">
        <f>CO2eq!H34</f>
        <v>69.994976132560055</v>
      </c>
      <c r="J22" s="113">
        <f>CO2eq!I34</f>
        <v>80.668487243468491</v>
      </c>
      <c r="K22" s="113">
        <f>CO2eq!J34</f>
        <v>91.327666536676929</v>
      </c>
      <c r="L22" s="113">
        <f>CO2eq!K34</f>
        <v>87.502842055061322</v>
      </c>
      <c r="M22" s="113">
        <f>CO2eq!L34</f>
        <v>79.503776459756423</v>
      </c>
      <c r="N22" s="113">
        <f>CO2eq!M34</f>
        <v>68.823096325645352</v>
      </c>
      <c r="O22" s="113">
        <f>CO2eq!N34</f>
        <v>93.272674295086247</v>
      </c>
      <c r="P22" s="113">
        <f>CO2eq!O34</f>
        <v>79.460285889048009</v>
      </c>
      <c r="Q22" s="113">
        <f>CO2eq!P34</f>
        <v>58.527015247410283</v>
      </c>
      <c r="R22" s="113">
        <f>CO2eq!Q34</f>
        <v>72.806709096210795</v>
      </c>
      <c r="S22" s="113">
        <f>CO2eq!R34</f>
        <v>99.665016865229077</v>
      </c>
      <c r="T22" s="113">
        <f>CO2eq!S34</f>
        <v>91.879687342312494</v>
      </c>
      <c r="U22" s="113">
        <f>CO2eq!T34</f>
        <v>97.137835468461972</v>
      </c>
      <c r="V22" s="113">
        <f>CO2eq!U34</f>
        <v>119.29673185132</v>
      </c>
      <c r="W22" s="113">
        <f>CO2eq!V34</f>
        <v>79.838590305604413</v>
      </c>
      <c r="X22" s="113">
        <f>CO2eq!W34</f>
        <v>58.798890235098504</v>
      </c>
      <c r="Y22" s="113">
        <f>CO2eq!X34</f>
        <v>56.700393242620351</v>
      </c>
      <c r="Z22" s="113">
        <f>CO2eq!Y34</f>
        <v>79.186315985171433</v>
      </c>
      <c r="AA22" s="113">
        <f>CO2eq!Z34</f>
        <v>68.194278702147301</v>
      </c>
      <c r="AB22" s="113">
        <f>CO2eq!AA34</f>
        <v>64.890174966864606</v>
      </c>
      <c r="AC22" s="113">
        <f>CO2eq!AB34</f>
        <v>107.2406662382249</v>
      </c>
      <c r="AD22" s="113">
        <f>CO2eq!AC34</f>
        <v>101.33714793648795</v>
      </c>
      <c r="AE22" s="113">
        <f>CO2eq!AD34</f>
        <v>69.52994402122404</v>
      </c>
      <c r="AF22" s="113">
        <f>CO2eq!AE34</f>
        <v>93.395476884092176</v>
      </c>
    </row>
    <row r="23" spans="1:32" x14ac:dyDescent="0.25">
      <c r="A23" s="6">
        <v>1</v>
      </c>
      <c r="B23" s="13" t="s">
        <v>872</v>
      </c>
      <c r="C23" s="13" t="s">
        <v>863</v>
      </c>
      <c r="D23" s="113">
        <f>CO2eq!C52</f>
        <v>10.242723923702625</v>
      </c>
      <c r="E23" s="113">
        <f>CO2eq!D52</f>
        <v>11.088253222736194</v>
      </c>
      <c r="F23" s="113">
        <f>CO2eq!E52</f>
        <v>12.643909855185083</v>
      </c>
      <c r="G23" s="113">
        <f>CO2eq!F52</f>
        <v>14.214562081740468</v>
      </c>
      <c r="H23" s="113">
        <f>CO2eq!G52</f>
        <v>16.652818469620868</v>
      </c>
      <c r="I23" s="113">
        <f>CO2eq!H52</f>
        <v>18.553691705283192</v>
      </c>
      <c r="J23" s="113">
        <f>CO2eq!I52</f>
        <v>20.428513603324134</v>
      </c>
      <c r="K23" s="113">
        <f>CO2eq!J52</f>
        <v>21.800591087940269</v>
      </c>
      <c r="L23" s="113">
        <f>CO2eq!K52</f>
        <v>23.301898425225342</v>
      </c>
      <c r="M23" s="113">
        <f>CO2eq!L52</f>
        <v>25.617133495430821</v>
      </c>
      <c r="N23" s="113">
        <f>CO2eq!M52</f>
        <v>27.02394452523145</v>
      </c>
      <c r="O23" s="113">
        <f>CO2eq!N52</f>
        <v>25.829063372290967</v>
      </c>
      <c r="P23" s="113">
        <f>CO2eq!O52</f>
        <v>24.417194078957369</v>
      </c>
      <c r="Q23" s="113">
        <f>CO2eq!P52</f>
        <v>21.619122533517697</v>
      </c>
      <c r="R23" s="113">
        <f>CO2eq!Q52</f>
        <v>21.085106915891981</v>
      </c>
      <c r="S23" s="113">
        <f>CO2eq!R52</f>
        <v>22.337855921597033</v>
      </c>
      <c r="T23" s="113">
        <f>CO2eq!S52</f>
        <v>18.775463203449878</v>
      </c>
      <c r="U23" s="113">
        <f>CO2eq!T52</f>
        <v>15.503083988129923</v>
      </c>
      <c r="V23" s="113">
        <f>CO2eq!U52</f>
        <v>15.0641464439488</v>
      </c>
      <c r="W23" s="113">
        <f>CO2eq!V52</f>
        <v>15.674750217947905</v>
      </c>
      <c r="X23" s="113">
        <f>CO2eq!W52</f>
        <v>14.917089545942355</v>
      </c>
      <c r="Y23" s="113">
        <f>CO2eq!X52</f>
        <v>13.506438415164132</v>
      </c>
      <c r="Z23" s="113">
        <f>CO2eq!Y52</f>
        <v>11.563322471103051</v>
      </c>
      <c r="AA23" s="113">
        <f>CO2eq!Z52</f>
        <v>12.818781726107703</v>
      </c>
      <c r="AB23" s="113">
        <f>CO2eq!AA52</f>
        <v>11.414850200719961</v>
      </c>
      <c r="AC23" s="113">
        <f>CO2eq!AB52</f>
        <v>10.324589812511723</v>
      </c>
      <c r="AD23" s="113">
        <f>CO2eq!AC52</f>
        <v>10.442103271536876</v>
      </c>
      <c r="AE23" s="113">
        <f>CO2eq!AD52</f>
        <v>10.22120922593103</v>
      </c>
      <c r="AF23" s="113">
        <f>CO2eq!AE52</f>
        <v>9.8366223914564426</v>
      </c>
    </row>
    <row r="24" spans="1:32" x14ac:dyDescent="0.25">
      <c r="A24" s="6">
        <v>1</v>
      </c>
      <c r="B24" s="6" t="s">
        <v>874</v>
      </c>
      <c r="C24" s="31" t="s">
        <v>722</v>
      </c>
      <c r="D24" s="118">
        <f t="shared" ref="D24:AD24" si="5">SUM(D25:D28)</f>
        <v>24.013508613268577</v>
      </c>
      <c r="E24" s="118">
        <f t="shared" si="5"/>
        <v>25.192793315629089</v>
      </c>
      <c r="F24" s="118">
        <f t="shared" si="5"/>
        <v>26.478568577567142</v>
      </c>
      <c r="G24" s="118">
        <f t="shared" si="5"/>
        <v>26.591542751260249</v>
      </c>
      <c r="H24" s="118">
        <f t="shared" si="5"/>
        <v>26.391622925284615</v>
      </c>
      <c r="I24" s="118">
        <f t="shared" si="5"/>
        <v>28.091791612110541</v>
      </c>
      <c r="J24" s="118">
        <f t="shared" si="5"/>
        <v>29.098020157032146</v>
      </c>
      <c r="K24" s="118">
        <f t="shared" si="5"/>
        <v>30.095665285369648</v>
      </c>
      <c r="L24" s="118">
        <f t="shared" si="5"/>
        <v>30.939130898914186</v>
      </c>
      <c r="M24" s="118">
        <f t="shared" si="5"/>
        <v>31.046730832911194</v>
      </c>
      <c r="N24" s="118">
        <f t="shared" si="5"/>
        <v>31.054205090251713</v>
      </c>
      <c r="O24" s="118">
        <f t="shared" si="5"/>
        <v>30.326002979772202</v>
      </c>
      <c r="P24" s="118">
        <f t="shared" si="5"/>
        <v>30.37227394761539</v>
      </c>
      <c r="Q24" s="118">
        <f t="shared" si="5"/>
        <v>30.551011380653144</v>
      </c>
      <c r="R24" s="118">
        <f t="shared" si="5"/>
        <v>36.543095079458141</v>
      </c>
      <c r="S24" s="118">
        <f t="shared" si="5"/>
        <v>35.649366932897408</v>
      </c>
      <c r="T24" s="118">
        <f t="shared" si="5"/>
        <v>38.151176912044789</v>
      </c>
      <c r="U24" s="118">
        <f t="shared" si="5"/>
        <v>38.567194424614421</v>
      </c>
      <c r="V24" s="118">
        <f t="shared" si="5"/>
        <v>35.261881016238732</v>
      </c>
      <c r="W24" s="118">
        <f t="shared" si="5"/>
        <v>33.311560459248398</v>
      </c>
      <c r="X24" s="118">
        <f t="shared" si="5"/>
        <v>34.947426040407294</v>
      </c>
      <c r="Y24" s="118">
        <f t="shared" si="5"/>
        <v>35.952368888890412</v>
      </c>
      <c r="Z24" s="118">
        <f t="shared" si="5"/>
        <v>35.961919779295151</v>
      </c>
      <c r="AA24" s="118">
        <f t="shared" si="5"/>
        <v>36.864231997206076</v>
      </c>
      <c r="AB24" s="118">
        <f t="shared" si="5"/>
        <v>40.773936881959749</v>
      </c>
      <c r="AC24" s="118">
        <f t="shared" si="5"/>
        <v>43.382128996703997</v>
      </c>
      <c r="AD24" s="118">
        <f t="shared" si="5"/>
        <v>43.613296439529449</v>
      </c>
      <c r="AE24" s="118">
        <f>SUM(AE25:AE28)</f>
        <v>43.915182415625395</v>
      </c>
      <c r="AF24" s="118">
        <f>SUM(AF25:AF28)</f>
        <v>48.145238025130944</v>
      </c>
    </row>
    <row r="25" spans="1:32" x14ac:dyDescent="0.25">
      <c r="A25" s="6">
        <v>1</v>
      </c>
      <c r="B25" s="13" t="s">
        <v>876</v>
      </c>
      <c r="C25" s="13" t="s">
        <v>724</v>
      </c>
      <c r="D25" s="113">
        <f>CO2eq!C426</f>
        <v>16.827261186892166</v>
      </c>
      <c r="E25" s="113">
        <f>CO2eq!D426</f>
        <v>17.324875634949745</v>
      </c>
      <c r="F25" s="113">
        <f>CO2eq!E426</f>
        <v>17.953177788851626</v>
      </c>
      <c r="G25" s="113">
        <f>CO2eq!F426</f>
        <v>18.485976668898587</v>
      </c>
      <c r="H25" s="113">
        <f>CO2eq!G426</f>
        <v>19.0476425909374</v>
      </c>
      <c r="I25" s="113">
        <f>CO2eq!H426</f>
        <v>19.632955272873296</v>
      </c>
      <c r="J25" s="113">
        <f>CO2eq!I426</f>
        <v>20.303212495986024</v>
      </c>
      <c r="K25" s="113">
        <f>CO2eq!J426</f>
        <v>21.006805327019045</v>
      </c>
      <c r="L25" s="113">
        <f>CO2eq!K426</f>
        <v>21.760489298075548</v>
      </c>
      <c r="M25" s="113">
        <f>CO2eq!L426</f>
        <v>22.506410819943461</v>
      </c>
      <c r="N25" s="113">
        <f>CO2eq!M426</f>
        <v>23.162354309784224</v>
      </c>
      <c r="O25" s="113">
        <f>CO2eq!N426</f>
        <v>23.918711220108129</v>
      </c>
      <c r="P25" s="113">
        <f>CO2eq!O426</f>
        <v>24.615131369359027</v>
      </c>
      <c r="Q25" s="113">
        <f>CO2eq!P426</f>
        <v>25.220204139130473</v>
      </c>
      <c r="R25" s="113">
        <f>CO2eq!Q426</f>
        <v>25.873305327046605</v>
      </c>
      <c r="S25" s="113">
        <f>CO2eq!R426</f>
        <v>26.498822595894435</v>
      </c>
      <c r="T25" s="113">
        <f>CO2eq!S426</f>
        <v>26.149866575910966</v>
      </c>
      <c r="U25" s="113">
        <f>CO2eq!T426</f>
        <v>25.959790939206066</v>
      </c>
      <c r="V25" s="113">
        <f>CO2eq!U426</f>
        <v>25.942392929938666</v>
      </c>
      <c r="W25" s="113">
        <f>CO2eq!V426</f>
        <v>25.786968954043189</v>
      </c>
      <c r="X25" s="113">
        <f>CO2eq!W426</f>
        <v>26.23048599679791</v>
      </c>
      <c r="Y25" s="113">
        <f>CO2eq!X426</f>
        <v>26.991822462514317</v>
      </c>
      <c r="Z25" s="113">
        <f>CO2eq!Y426</f>
        <v>28.124040503480742</v>
      </c>
      <c r="AA25" s="113">
        <f>CO2eq!Z426</f>
        <v>28.633543437197702</v>
      </c>
      <c r="AB25" s="113">
        <f>CO2eq!AA426</f>
        <v>30.012085984008614</v>
      </c>
      <c r="AC25" s="113">
        <f>CO2eq!AB426</f>
        <v>33.031652215324584</v>
      </c>
      <c r="AD25" s="113">
        <f>CO2eq!AC426</f>
        <v>32.740138554876943</v>
      </c>
      <c r="AE25" s="113">
        <f>CO2eq!AD426</f>
        <v>33.376149117172176</v>
      </c>
      <c r="AF25" s="113">
        <f>CO2eq!AE426</f>
        <v>36.539484980770744</v>
      </c>
    </row>
    <row r="26" spans="1:32" x14ac:dyDescent="0.25">
      <c r="A26" s="6">
        <v>1</v>
      </c>
      <c r="B26" s="13" t="s">
        <v>878</v>
      </c>
      <c r="C26" s="13" t="s">
        <v>879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0</v>
      </c>
      <c r="X26" s="113">
        <f>CO2eq!W430</f>
        <v>0</v>
      </c>
      <c r="Y26" s="113">
        <f>CO2eq!X430</f>
        <v>0</v>
      </c>
      <c r="Z26" s="113">
        <f>CO2eq!Y430</f>
        <v>0</v>
      </c>
      <c r="AA26" s="113">
        <f>CO2eq!Z430</f>
        <v>0</v>
      </c>
      <c r="AB26" s="113">
        <f>CO2eq!AA430</f>
        <v>0</v>
      </c>
      <c r="AC26" s="113">
        <f>CO2eq!AB430</f>
        <v>0</v>
      </c>
      <c r="AD26" s="113">
        <f>CO2eq!AC430</f>
        <v>0</v>
      </c>
      <c r="AE26" s="113">
        <f>CO2eq!AD430</f>
        <v>0</v>
      </c>
      <c r="AF26" s="113">
        <f>CO2eq!AE430</f>
        <v>0</v>
      </c>
    </row>
    <row r="27" spans="1:32" x14ac:dyDescent="0.25">
      <c r="A27" s="6">
        <v>1</v>
      </c>
      <c r="B27" s="13" t="s">
        <v>881</v>
      </c>
      <c r="C27" s="13" t="s">
        <v>868</v>
      </c>
      <c r="D27" s="113">
        <f>CO2eq!C431</f>
        <v>0.8005452974020314</v>
      </c>
      <c r="E27" s="113">
        <f>CO2eq!D431</f>
        <v>0.8081577668503841</v>
      </c>
      <c r="F27" s="113">
        <f>CO2eq!E431</f>
        <v>0.77587211499720332</v>
      </c>
      <c r="G27" s="113">
        <f>CO2eq!F431</f>
        <v>0.78306653426391137</v>
      </c>
      <c r="H27" s="113">
        <f>CO2eq!G431</f>
        <v>0.78448185479717247</v>
      </c>
      <c r="I27" s="113">
        <f>CO2eq!H431</f>
        <v>0.79774926210358843</v>
      </c>
      <c r="J27" s="113">
        <f>CO2eq!I431</f>
        <v>0.79828910815196119</v>
      </c>
      <c r="K27" s="113">
        <f>CO2eq!J431</f>
        <v>0.80008343896251033</v>
      </c>
      <c r="L27" s="113">
        <f>CO2eq!K431</f>
        <v>0.79079468545670051</v>
      </c>
      <c r="M27" s="113">
        <f>CO2eq!L431</f>
        <v>0.76519351548140691</v>
      </c>
      <c r="N27" s="113">
        <f>CO2eq!M431</f>
        <v>0.75802326534104147</v>
      </c>
      <c r="O27" s="113">
        <f>CO2eq!N431</f>
        <v>0.75028507744149708</v>
      </c>
      <c r="P27" s="113">
        <f>CO2eq!O431</f>
        <v>0.73628253249847508</v>
      </c>
      <c r="Q27" s="113">
        <f>CO2eq!P431</f>
        <v>0.73939378092477648</v>
      </c>
      <c r="R27" s="113">
        <f>CO2eq!Q431</f>
        <v>0.74981028986692178</v>
      </c>
      <c r="S27" s="113">
        <f>CO2eq!R431</f>
        <v>0.56449894187647709</v>
      </c>
      <c r="T27" s="113">
        <f>CO2eq!S431</f>
        <v>0.58460286086995716</v>
      </c>
      <c r="U27" s="113">
        <f>CO2eq!T431</f>
        <v>0.6143482407937515</v>
      </c>
      <c r="V27" s="113">
        <f>CO2eq!U431</f>
        <v>0.59976212850468413</v>
      </c>
      <c r="W27" s="113">
        <f>CO2eq!V431</f>
        <v>0.73935185931945246</v>
      </c>
      <c r="X27" s="113">
        <f>CO2eq!W431</f>
        <v>0.82190446492857516</v>
      </c>
      <c r="Y27" s="113">
        <f>CO2eq!X431</f>
        <v>0.93224748349249664</v>
      </c>
      <c r="Z27" s="113">
        <f>CO2eq!Y431</f>
        <v>0.82866653501731635</v>
      </c>
      <c r="AA27" s="113">
        <f>CO2eq!Z431</f>
        <v>1.0104724182195948</v>
      </c>
      <c r="AB27" s="113">
        <f>CO2eq!AA431</f>
        <v>1.3800940887109157</v>
      </c>
      <c r="AC27" s="113">
        <f>CO2eq!AB431</f>
        <v>0.64615932735029058</v>
      </c>
      <c r="AD27" s="113">
        <f>CO2eq!AC431</f>
        <v>0.77848919513939652</v>
      </c>
      <c r="AE27" s="113">
        <f>CO2eq!AD431</f>
        <v>1.4422189223014221</v>
      </c>
      <c r="AF27" s="113">
        <f>CO2eq!AE431</f>
        <v>0.91724425315345859</v>
      </c>
    </row>
    <row r="28" spans="1:32" x14ac:dyDescent="0.25">
      <c r="A28" s="6">
        <v>1</v>
      </c>
      <c r="B28" s="13" t="s">
        <v>883</v>
      </c>
      <c r="C28" s="13" t="s">
        <v>859</v>
      </c>
      <c r="D28" s="113">
        <f>CO2eq!C434</f>
        <v>6.3857021289743798</v>
      </c>
      <c r="E28" s="113">
        <f>CO2eq!D434</f>
        <v>7.0597599138289588</v>
      </c>
      <c r="F28" s="113">
        <f>CO2eq!E434</f>
        <v>7.7495186737183133</v>
      </c>
      <c r="G28" s="113">
        <f>CO2eq!F434</f>
        <v>7.3224995480977491</v>
      </c>
      <c r="H28" s="113">
        <f>CO2eq!G434</f>
        <v>6.5594984795500446</v>
      </c>
      <c r="I28" s="113">
        <f>CO2eq!H434</f>
        <v>7.6610870771336543</v>
      </c>
      <c r="J28" s="113">
        <f>CO2eq!I434</f>
        <v>7.9965185528941571</v>
      </c>
      <c r="K28" s="113">
        <f>CO2eq!J434</f>
        <v>8.2887765193880956</v>
      </c>
      <c r="L28" s="113">
        <f>CO2eq!K434</f>
        <v>8.3878469153819388</v>
      </c>
      <c r="M28" s="113">
        <f>CO2eq!L434</f>
        <v>7.775126497486327</v>
      </c>
      <c r="N28" s="113">
        <f>CO2eq!M434</f>
        <v>7.1338275151264501</v>
      </c>
      <c r="O28" s="113">
        <f>CO2eq!N434</f>
        <v>5.6570066822225771</v>
      </c>
      <c r="P28" s="113">
        <f>CO2eq!O434</f>
        <v>5.020860045757888</v>
      </c>
      <c r="Q28" s="113">
        <f>CO2eq!P434</f>
        <v>4.5914134605978969</v>
      </c>
      <c r="R28" s="113">
        <f>CO2eq!Q434</f>
        <v>9.9199794625446174</v>
      </c>
      <c r="S28" s="113">
        <f>CO2eq!R434</f>
        <v>8.586045395126499</v>
      </c>
      <c r="T28" s="113">
        <f>CO2eq!S434</f>
        <v>11.416707475263868</v>
      </c>
      <c r="U28" s="113">
        <f>CO2eq!T434</f>
        <v>11.993055244614602</v>
      </c>
      <c r="V28" s="113">
        <f>CO2eq!U434</f>
        <v>8.7197259577953847</v>
      </c>
      <c r="W28" s="113">
        <f>CO2eq!V434</f>
        <v>6.7852396458857589</v>
      </c>
      <c r="X28" s="113">
        <f>CO2eq!W434</f>
        <v>7.8950355786808117</v>
      </c>
      <c r="Y28" s="113">
        <f>CO2eq!X434</f>
        <v>8.0282989428835982</v>
      </c>
      <c r="Z28" s="113">
        <f>CO2eq!Y434</f>
        <v>7.0092127407970954</v>
      </c>
      <c r="AA28" s="113">
        <f>CO2eq!Z434</f>
        <v>7.2202161417887787</v>
      </c>
      <c r="AB28" s="113">
        <f>CO2eq!AA434</f>
        <v>9.381756809240219</v>
      </c>
      <c r="AC28" s="113">
        <f>CO2eq!AB434</f>
        <v>9.7043174540291268</v>
      </c>
      <c r="AD28" s="113">
        <f>CO2eq!AC434</f>
        <v>10.09466868951311</v>
      </c>
      <c r="AE28" s="113">
        <f>CO2eq!AD434</f>
        <v>9.0968143761517943</v>
      </c>
      <c r="AF28" s="113">
        <f>CO2eq!AE434</f>
        <v>10.688508791206743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609.95931733593261</v>
      </c>
      <c r="E29" s="32">
        <f t="shared" si="6"/>
        <v>494.99699210837412</v>
      </c>
      <c r="F29" s="32">
        <f t="shared" si="6"/>
        <v>599.96271136864027</v>
      </c>
      <c r="G29" s="32">
        <f t="shared" si="6"/>
        <v>576.36705470455649</v>
      </c>
      <c r="H29" s="32">
        <f t="shared" si="6"/>
        <v>624.30061792557433</v>
      </c>
      <c r="I29" s="32">
        <f t="shared" si="6"/>
        <v>600.77949429696537</v>
      </c>
      <c r="J29" s="32">
        <f t="shared" si="6"/>
        <v>609.51715362476682</v>
      </c>
      <c r="K29" s="32">
        <f t="shared" si="6"/>
        <v>1167.9295300880672</v>
      </c>
      <c r="L29" s="32">
        <f t="shared" si="6"/>
        <v>1214.3654441815756</v>
      </c>
      <c r="M29" s="32">
        <f t="shared" si="6"/>
        <v>1650.1603670287864</v>
      </c>
      <c r="N29" s="32">
        <f t="shared" si="6"/>
        <v>2080.589632528392</v>
      </c>
      <c r="O29" s="32">
        <f t="shared" si="6"/>
        <v>1991.2700556095749</v>
      </c>
      <c r="P29" s="32">
        <f t="shared" si="6"/>
        <v>2097.1752506862094</v>
      </c>
      <c r="Q29" s="32">
        <f t="shared" si="6"/>
        <v>1933.6801279620174</v>
      </c>
      <c r="R29" s="32">
        <f t="shared" si="6"/>
        <v>1928.9400478232105</v>
      </c>
      <c r="S29" s="32">
        <f t="shared" si="6"/>
        <v>2169.7846972316502</v>
      </c>
      <c r="T29" s="32">
        <f t="shared" si="6"/>
        <v>2280.735211661045</v>
      </c>
      <c r="U29" s="32">
        <f t="shared" si="6"/>
        <v>1326.8529099863006</v>
      </c>
      <c r="V29" s="32">
        <f t="shared" si="6"/>
        <v>788.34699112803423</v>
      </c>
      <c r="W29" s="32">
        <f t="shared" si="6"/>
        <v>685.33560437556673</v>
      </c>
      <c r="X29" s="32">
        <f t="shared" si="6"/>
        <v>683.01673189907342</v>
      </c>
      <c r="Y29" s="32">
        <f t="shared" si="6"/>
        <v>413.8371073846065</v>
      </c>
      <c r="Z29" s="32">
        <f t="shared" si="6"/>
        <v>244.56241759590498</v>
      </c>
      <c r="AA29" s="32">
        <f t="shared" si="6"/>
        <v>168.8108420535718</v>
      </c>
      <c r="AB29" s="32">
        <f t="shared" si="6"/>
        <v>147.25296770925664</v>
      </c>
      <c r="AC29" s="32">
        <f t="shared" si="6"/>
        <v>172.44351335549857</v>
      </c>
      <c r="AD29" s="32">
        <f t="shared" si="6"/>
        <v>317.08397783066852</v>
      </c>
      <c r="AE29" s="32">
        <f>AE30+AE31</f>
        <v>329.83019257919364</v>
      </c>
      <c r="AF29" s="32">
        <f>AF30+AF31</f>
        <v>482.28942966109798</v>
      </c>
    </row>
    <row r="30" spans="1:32" x14ac:dyDescent="0.25">
      <c r="A30" s="6">
        <v>1</v>
      </c>
      <c r="B30" s="13" t="s">
        <v>887</v>
      </c>
      <c r="C30" s="13" t="s">
        <v>884</v>
      </c>
      <c r="D30" s="113">
        <f>CO2eq!C112+CO2eq!C122+CO2eq!C141</f>
        <v>609.47622000000001</v>
      </c>
      <c r="E30" s="113">
        <f>CO2eq!D112+CO2eq!D122+CO2eq!D141</f>
        <v>494.51553130434786</v>
      </c>
      <c r="F30" s="113">
        <f>CO2eq!E112+CO2eq!E122+CO2eq!E141</f>
        <v>599.45671043478262</v>
      </c>
      <c r="G30" s="113">
        <f>CO2eq!F112+CO2eq!F122+CO2eq!F141</f>
        <v>575.85812869565211</v>
      </c>
      <c r="H30" s="113">
        <f>CO2eq!G112+CO2eq!G122+CO2eq!G141</f>
        <v>623.71447043478258</v>
      </c>
      <c r="I30" s="113">
        <f>CO2eq!H112+CO2eq!H122+CO2eq!H141</f>
        <v>600.1158886956523</v>
      </c>
      <c r="J30" s="113">
        <f>CO2eq!I112+CO2eq!I122+CO2eq!I141</f>
        <v>608.68520608695655</v>
      </c>
      <c r="K30" s="113">
        <f>CO2eq!J112+CO2eq!J122+CO2eq!J141</f>
        <v>1166.7455217391307</v>
      </c>
      <c r="L30" s="113">
        <f>CO2eq!K112+CO2eq!K122+CO2eq!K141</f>
        <v>1213.1516713043479</v>
      </c>
      <c r="M30" s="113">
        <f>CO2eq!L112+CO2eq!L122+CO2eq!L141</f>
        <v>1647.8138165217392</v>
      </c>
      <c r="N30" s="113">
        <f>CO2eq!M112+CO2eq!M122+CO2eq!M141</f>
        <v>2077.8617139130438</v>
      </c>
      <c r="O30" s="113">
        <f>CO2eq!N112+CO2eq!N122+CO2eq!N141</f>
        <v>1986.7632782608698</v>
      </c>
      <c r="P30" s="113">
        <f>CO2eq!O112+CO2eq!O122+CO2eq!O141</f>
        <v>2092.3636356521743</v>
      </c>
      <c r="Q30" s="113">
        <f>CO2eq!P112+CO2eq!P122+CO2eq!P141</f>
        <v>1928.8874269565224</v>
      </c>
      <c r="R30" s="113">
        <f>CO2eq!Q112+CO2eq!Q122+CO2eq!Q141</f>
        <v>1921.0536839498088</v>
      </c>
      <c r="S30" s="113">
        <f>CO2eq!R112+CO2eq!R122+CO2eq!R141</f>
        <v>2161.3167016984153</v>
      </c>
      <c r="T30" s="113">
        <f>CO2eq!S112+CO2eq!S122+CO2eq!S141</f>
        <v>2270.7504279701689</v>
      </c>
      <c r="U30" s="113">
        <f>CO2eq!T112+CO2eq!T122+CO2eq!T141</f>
        <v>1313.9849415422923</v>
      </c>
      <c r="V30" s="113">
        <f>CO2eq!U112+CO2eq!U122+CO2eq!U141</f>
        <v>776.27153508764741</v>
      </c>
      <c r="W30" s="113">
        <f>CO2eq!V112+CO2eq!V122+CO2eq!V141</f>
        <v>672.10789328500869</v>
      </c>
      <c r="X30" s="113">
        <f>CO2eq!W112+CO2eq!W122+CO2eq!W141</f>
        <v>667.56965194184636</v>
      </c>
      <c r="Y30" s="113">
        <f>CO2eq!X112+CO2eq!X122+CO2eq!X141</f>
        <v>395.22841455133306</v>
      </c>
      <c r="Z30" s="113">
        <f>CO2eq!Y112+CO2eq!Y122+CO2eq!Y141</f>
        <v>223.87645751321804</v>
      </c>
      <c r="AA30" s="113">
        <f>CO2eq!Z112+CO2eq!Z122+CO2eq!Z141</f>
        <v>145.44776170308265</v>
      </c>
      <c r="AB30" s="113">
        <f>CO2eq!AA112+CO2eq!AA122+CO2eq!AA141</f>
        <v>117.97065531612864</v>
      </c>
      <c r="AC30" s="113">
        <f>CO2eq!AB112+CO2eq!AB122+CO2eq!AB141</f>
        <v>145.53339686930875</v>
      </c>
      <c r="AD30" s="113">
        <f>CO2eq!AC112+CO2eq!AC122+CO2eq!AC141</f>
        <v>281.6062487497905</v>
      </c>
      <c r="AE30" s="113">
        <f>CO2eq!AD112+CO2eq!AD122+CO2eq!AD141</f>
        <v>295.46499058065501</v>
      </c>
      <c r="AF30" s="113">
        <f>CO2eq!AE112+CO2eq!AE122+CO2eq!AE141</f>
        <v>436.47387873774267</v>
      </c>
    </row>
    <row r="31" spans="1:32" x14ac:dyDescent="0.25">
      <c r="A31" s="6">
        <v>1</v>
      </c>
      <c r="B31" s="13" t="s">
        <v>889</v>
      </c>
      <c r="C31" s="13" t="s">
        <v>846</v>
      </c>
      <c r="D31" s="113">
        <f>CO2eq!C149+CO2eq!C160+CO2eq!C173+CO2eq!C187</f>
        <v>0.48309733593264692</v>
      </c>
      <c r="E31" s="113">
        <f>CO2eq!D149+CO2eq!D160+CO2eq!D173+CO2eq!D187</f>
        <v>0.48146080402622726</v>
      </c>
      <c r="F31" s="113">
        <f>CO2eq!E149+CO2eq!E160+CO2eq!E173+CO2eq!E187</f>
        <v>0.50600093385762779</v>
      </c>
      <c r="G31" s="113">
        <f>CO2eq!F149+CO2eq!F160+CO2eq!F173+CO2eq!F187</f>
        <v>0.50892600890439288</v>
      </c>
      <c r="H31" s="113">
        <f>CO2eq!G149+CO2eq!G160+CO2eq!G173+CO2eq!G187</f>
        <v>0.58614749079174489</v>
      </c>
      <c r="I31" s="113">
        <f>CO2eq!H149+CO2eq!H160+CO2eq!H173+CO2eq!H187</f>
        <v>0.66360560131303548</v>
      </c>
      <c r="J31" s="113">
        <f>CO2eq!I149+CO2eq!I160+CO2eq!I173+CO2eq!I187</f>
        <v>0.83194753781022679</v>
      </c>
      <c r="K31" s="113">
        <f>CO2eq!J149+CO2eq!J160+CO2eq!J173+CO2eq!J187</f>
        <v>1.1840083489364734</v>
      </c>
      <c r="L31" s="113">
        <f>CO2eq!K149+CO2eq!K160+CO2eq!K173+CO2eq!K187</f>
        <v>1.2137728772277134</v>
      </c>
      <c r="M31" s="113">
        <f>CO2eq!L149+CO2eq!L160+CO2eq!L173+CO2eq!L187</f>
        <v>2.3465505070471422</v>
      </c>
      <c r="N31" s="113">
        <f>CO2eq!M149+CO2eq!M160+CO2eq!M173+CO2eq!M187</f>
        <v>2.7279186153481936</v>
      </c>
      <c r="O31" s="113">
        <f>CO2eq!N149+CO2eq!N160+CO2eq!N173+CO2eq!N187</f>
        <v>4.5067773487051035</v>
      </c>
      <c r="P31" s="113">
        <f>CO2eq!O149+CO2eq!O160+CO2eq!O173+CO2eq!O187</f>
        <v>4.8116150340353219</v>
      </c>
      <c r="Q31" s="113">
        <f>CO2eq!P149+CO2eq!P160+CO2eq!P173+CO2eq!P187</f>
        <v>4.7927010054950632</v>
      </c>
      <c r="R31" s="113">
        <f>CO2eq!Q149+CO2eq!Q160+CO2eq!Q173+CO2eq!Q187</f>
        <v>7.8863638734017387</v>
      </c>
      <c r="S31" s="113">
        <f>CO2eq!R149+CO2eq!R160+CO2eq!R173+CO2eq!R187</f>
        <v>8.4679955332349905</v>
      </c>
      <c r="T31" s="113">
        <f>CO2eq!S149+CO2eq!S160+CO2eq!S173+CO2eq!S187</f>
        <v>9.9847836908762559</v>
      </c>
      <c r="U31" s="113">
        <f>CO2eq!T149+CO2eq!T160+CO2eq!T173+CO2eq!T187</f>
        <v>12.867968444008225</v>
      </c>
      <c r="V31" s="113">
        <f>CO2eq!U149+CO2eq!U160+CO2eq!U173+CO2eq!U187</f>
        <v>12.075456040386815</v>
      </c>
      <c r="W31" s="113">
        <f>CO2eq!V149+CO2eq!V160+CO2eq!V173+CO2eq!V187</f>
        <v>13.227711090558088</v>
      </c>
      <c r="X31" s="113">
        <f>CO2eq!W149+CO2eq!W160+CO2eq!W173+CO2eq!W187</f>
        <v>15.447079957227098</v>
      </c>
      <c r="Y31" s="113">
        <f>CO2eq!X149+CO2eq!X160+CO2eq!X173+CO2eq!X187</f>
        <v>18.608692833273434</v>
      </c>
      <c r="Z31" s="113">
        <f>CO2eq!Y149+CO2eq!Y160+CO2eq!Y173+CO2eq!Y187</f>
        <v>20.68596008268694</v>
      </c>
      <c r="AA31" s="113">
        <f>CO2eq!Z149+CO2eq!Z160+CO2eq!Z173+CO2eq!Z187</f>
        <v>23.363080350489152</v>
      </c>
      <c r="AB31" s="113">
        <f>CO2eq!AA149+CO2eq!AA160+CO2eq!AA173+CO2eq!AA187</f>
        <v>29.282312393127995</v>
      </c>
      <c r="AC31" s="113">
        <f>CO2eq!AB149+CO2eq!AB160+CO2eq!AB173+CO2eq!AB187</f>
        <v>26.910116486189821</v>
      </c>
      <c r="AD31" s="113">
        <f>CO2eq!AC149+CO2eq!AC160+CO2eq!AC173+CO2eq!AC187</f>
        <v>35.477729080878014</v>
      </c>
      <c r="AE31" s="113">
        <f>CO2eq!AD149+CO2eq!AD160+CO2eq!AD173+CO2eq!AD187</f>
        <v>34.365201998538595</v>
      </c>
      <c r="AF31" s="113">
        <f>CO2eq!AE149+CO2eq!AE160+CO2eq!AE173+CO2eq!AE187</f>
        <v>45.815550923355289</v>
      </c>
    </row>
    <row r="32" spans="1:32" x14ac:dyDescent="0.25">
      <c r="A32" s="6">
        <v>1</v>
      </c>
      <c r="B32" s="6" t="s">
        <v>890</v>
      </c>
      <c r="C32" s="31" t="s">
        <v>842</v>
      </c>
      <c r="D32" s="32">
        <f t="shared" ref="D32:AF32" si="7">SUM(D33:D34)</f>
        <v>-6683.1097909849323</v>
      </c>
      <c r="E32" s="32">
        <f t="shared" si="7"/>
        <v>-6797.6331345660246</v>
      </c>
      <c r="F32" s="32">
        <f t="shared" si="7"/>
        <v>-7058.7334411654192</v>
      </c>
      <c r="G32" s="32">
        <f t="shared" si="7"/>
        <v>-6958.5629258050576</v>
      </c>
      <c r="H32" s="32">
        <f t="shared" si="7"/>
        <v>-7444.4086601702975</v>
      </c>
      <c r="I32" s="32">
        <f t="shared" si="7"/>
        <v>-7856.1484122650427</v>
      </c>
      <c r="J32" s="32">
        <f t="shared" si="7"/>
        <v>-8222.3913736110171</v>
      </c>
      <c r="K32" s="32">
        <f t="shared" si="7"/>
        <v>-8688.7167617553623</v>
      </c>
      <c r="L32" s="32">
        <f t="shared" si="7"/>
        <v>-9014.9664713354468</v>
      </c>
      <c r="M32" s="32">
        <f t="shared" si="7"/>
        <v>-9094.9040295180293</v>
      </c>
      <c r="N32" s="32">
        <f t="shared" si="7"/>
        <v>-9200.591799905822</v>
      </c>
      <c r="O32" s="32">
        <f t="shared" si="7"/>
        <v>-9381.8050662144615</v>
      </c>
      <c r="P32" s="32">
        <f t="shared" si="7"/>
        <v>-9590.3166282984748</v>
      </c>
      <c r="Q32" s="32">
        <f t="shared" si="7"/>
        <v>-9663.1802803614955</v>
      </c>
      <c r="R32" s="32">
        <f t="shared" si="7"/>
        <v>-9699.4478415720005</v>
      </c>
      <c r="S32" s="32">
        <f t="shared" si="7"/>
        <v>-8825.5147150171797</v>
      </c>
      <c r="T32" s="32">
        <f t="shared" si="7"/>
        <v>-9838.7306015598715</v>
      </c>
      <c r="U32" s="32">
        <f t="shared" si="7"/>
        <v>-9876.2061982418145</v>
      </c>
      <c r="V32" s="32">
        <f t="shared" si="7"/>
        <v>-9941.7466368689511</v>
      </c>
      <c r="W32" s="32">
        <f t="shared" si="7"/>
        <v>-10010.315482032011</v>
      </c>
      <c r="X32" s="32">
        <f t="shared" si="7"/>
        <v>-10022.658718508928</v>
      </c>
      <c r="Y32" s="32">
        <f t="shared" si="7"/>
        <v>-10069.491590165666</v>
      </c>
      <c r="Z32" s="32">
        <f t="shared" si="7"/>
        <v>-9392.2002180086438</v>
      </c>
      <c r="AA32" s="32">
        <f t="shared" si="7"/>
        <v>-10101.765029620074</v>
      </c>
      <c r="AB32" s="32">
        <f t="shared" si="7"/>
        <v>-10106.153390013511</v>
      </c>
      <c r="AC32" s="32">
        <f t="shared" si="7"/>
        <v>-10141.934832612378</v>
      </c>
      <c r="AD32" s="32">
        <f t="shared" si="7"/>
        <v>-10174.62569789038</v>
      </c>
      <c r="AE32" s="32">
        <f t="shared" si="7"/>
        <v>-10278.205905451858</v>
      </c>
      <c r="AF32" s="32">
        <f t="shared" si="7"/>
        <v>-10311.057897093389</v>
      </c>
    </row>
    <row r="33" spans="1:32" x14ac:dyDescent="0.25">
      <c r="A33" s="6">
        <v>1</v>
      </c>
      <c r="B33" s="13" t="s">
        <v>891</v>
      </c>
      <c r="C33" s="13" t="s">
        <v>391</v>
      </c>
      <c r="D33" s="113">
        <f>CO2eq!C659</f>
        <v>643.03266936223179</v>
      </c>
      <c r="E33" s="113">
        <f>CO2eq!D659</f>
        <v>636.80098575439308</v>
      </c>
      <c r="F33" s="113">
        <f>CO2eq!E659</f>
        <v>639.16381610614928</v>
      </c>
      <c r="G33" s="113">
        <f>CO2eq!F659</f>
        <v>650.23163733109641</v>
      </c>
      <c r="H33" s="113">
        <f>CO2eq!G659</f>
        <v>657.40255838057021</v>
      </c>
      <c r="I33" s="113">
        <f>CO2eq!H659</f>
        <v>651.67209607623693</v>
      </c>
      <c r="J33" s="113">
        <f>CO2eq!I659</f>
        <v>601.24582600722067</v>
      </c>
      <c r="K33" s="113">
        <f>CO2eq!J659</f>
        <v>610.81190500477544</v>
      </c>
      <c r="L33" s="113">
        <f>CO2eq!K659</f>
        <v>614.80201159319404</v>
      </c>
      <c r="M33" s="113">
        <f>CO2eq!L659</f>
        <v>619.43846433822227</v>
      </c>
      <c r="N33" s="113">
        <f>CO2eq!M659</f>
        <v>622.7495284884518</v>
      </c>
      <c r="O33" s="113">
        <f>CO2eq!N659</f>
        <v>626.6498438649536</v>
      </c>
      <c r="P33" s="113">
        <f>CO2eq!O659</f>
        <v>631.2618281480236</v>
      </c>
      <c r="Q33" s="113">
        <f>CO2eq!P659</f>
        <v>634.5428057151139</v>
      </c>
      <c r="R33" s="113">
        <f>CO2eq!Q659</f>
        <v>639.95762267145778</v>
      </c>
      <c r="S33" s="113">
        <f>CO2eq!R659</f>
        <v>642.90845364313225</v>
      </c>
      <c r="T33" s="113">
        <f>CO2eq!S659</f>
        <v>647.37340603994915</v>
      </c>
      <c r="U33" s="113">
        <f>CO2eq!T659</f>
        <v>652.14541971969936</v>
      </c>
      <c r="V33" s="113">
        <f>CO2eq!U659</f>
        <v>633.78062335412358</v>
      </c>
      <c r="W33" s="113">
        <f>CO2eq!V659</f>
        <v>614.80726321015777</v>
      </c>
      <c r="X33" s="113">
        <f>CO2eq!W659</f>
        <v>596.04427459148997</v>
      </c>
      <c r="Y33" s="113">
        <f>CO2eq!X659</f>
        <v>576.10009185704587</v>
      </c>
      <c r="Z33" s="113">
        <f>CO2eq!Y659</f>
        <v>549.60104095099518</v>
      </c>
      <c r="AA33" s="113">
        <f>CO2eq!Z659</f>
        <v>524.2960536443702</v>
      </c>
      <c r="AB33" s="113">
        <f>CO2eq!AA659</f>
        <v>525.23235255194288</v>
      </c>
      <c r="AC33" s="113">
        <f>CO2eq!AB659</f>
        <v>526.33878860096638</v>
      </c>
      <c r="AD33" s="113">
        <f>CO2eq!AC659</f>
        <v>497.55666318907578</v>
      </c>
      <c r="AE33" s="113">
        <f>CO2eq!AD659</f>
        <v>469.22121635843757</v>
      </c>
      <c r="AF33" s="113">
        <f>CO2eq!AE659</f>
        <v>440.92749101685877</v>
      </c>
    </row>
    <row r="34" spans="1:32" x14ac:dyDescent="0.25">
      <c r="A34" s="6">
        <v>1</v>
      </c>
      <c r="B34" s="13" t="s">
        <v>892</v>
      </c>
      <c r="C34" s="13" t="s">
        <v>744</v>
      </c>
      <c r="D34" s="113">
        <f>CO2eq!C660</f>
        <v>-7326.1424603471642</v>
      </c>
      <c r="E34" s="113">
        <f>CO2eq!D660</f>
        <v>-7434.4341203204176</v>
      </c>
      <c r="F34" s="113">
        <f>CO2eq!E660</f>
        <v>-7697.8972572715684</v>
      </c>
      <c r="G34" s="113">
        <f>CO2eq!F660</f>
        <v>-7608.7945631361545</v>
      </c>
      <c r="H34" s="113">
        <f>CO2eq!G660</f>
        <v>-8101.811218550868</v>
      </c>
      <c r="I34" s="113">
        <f>CO2eq!H660</f>
        <v>-8507.8205083412795</v>
      </c>
      <c r="J34" s="113">
        <f>CO2eq!I660</f>
        <v>-8823.637199618237</v>
      </c>
      <c r="K34" s="113">
        <f>CO2eq!J660</f>
        <v>-9299.5286667601376</v>
      </c>
      <c r="L34" s="113">
        <f>CO2eq!K660</f>
        <v>-9629.7684829286409</v>
      </c>
      <c r="M34" s="113">
        <f>CO2eq!L660</f>
        <v>-9714.3424938562512</v>
      </c>
      <c r="N34" s="113">
        <f>CO2eq!M660</f>
        <v>-9823.3413283942737</v>
      </c>
      <c r="O34" s="113">
        <f>CO2eq!N660</f>
        <v>-10008.454910079416</v>
      </c>
      <c r="P34" s="113">
        <f>CO2eq!O660</f>
        <v>-10221.578456446498</v>
      </c>
      <c r="Q34" s="113">
        <f>CO2eq!P660</f>
        <v>-10297.723086076609</v>
      </c>
      <c r="R34" s="113">
        <f>CO2eq!Q660</f>
        <v>-10339.405464243458</v>
      </c>
      <c r="S34" s="113">
        <f>CO2eq!R660</f>
        <v>-9468.4231686603125</v>
      </c>
      <c r="T34" s="113">
        <f>CO2eq!S660</f>
        <v>-10486.104007599821</v>
      </c>
      <c r="U34" s="113">
        <f>CO2eq!T660</f>
        <v>-10528.351617961514</v>
      </c>
      <c r="V34" s="113">
        <f>CO2eq!U660</f>
        <v>-10575.527260223074</v>
      </c>
      <c r="W34" s="113">
        <f>CO2eq!V660</f>
        <v>-10625.122745242168</v>
      </c>
      <c r="X34" s="113">
        <f>CO2eq!W660</f>
        <v>-10618.702993100418</v>
      </c>
      <c r="Y34" s="113">
        <f>CO2eq!X660</f>
        <v>-10645.591682022712</v>
      </c>
      <c r="Z34" s="113">
        <f>CO2eq!Y660</f>
        <v>-9941.8012589596383</v>
      </c>
      <c r="AA34" s="113">
        <f>CO2eq!Z660</f>
        <v>-10626.061083264443</v>
      </c>
      <c r="AB34" s="113">
        <f>CO2eq!AA660</f>
        <v>-10631.385742565453</v>
      </c>
      <c r="AC34" s="113">
        <f>CO2eq!AB660</f>
        <v>-10668.273621213344</v>
      </c>
      <c r="AD34" s="113">
        <f>CO2eq!AC660</f>
        <v>-10672.182361079456</v>
      </c>
      <c r="AE34" s="113">
        <f>CO2eq!AD660</f>
        <v>-10747.427121810295</v>
      </c>
      <c r="AF34" s="113">
        <f>CO2eq!AE660</f>
        <v>-10751.985388110248</v>
      </c>
    </row>
    <row r="35" spans="1:32" x14ac:dyDescent="0.25">
      <c r="A35" s="6">
        <v>2</v>
      </c>
      <c r="B35" s="6" t="s">
        <v>836</v>
      </c>
      <c r="C35" s="31" t="s">
        <v>845</v>
      </c>
      <c r="D35" s="32">
        <f t="shared" ref="D35:AD35" si="8">SUM(D36:D39)+D42</f>
        <v>0</v>
      </c>
      <c r="E35" s="32">
        <f t="shared" si="8"/>
        <v>0</v>
      </c>
      <c r="F35" s="32">
        <f t="shared" si="8"/>
        <v>0</v>
      </c>
      <c r="G35" s="32">
        <f t="shared" si="8"/>
        <v>0</v>
      </c>
      <c r="H35" s="32">
        <f t="shared" si="8"/>
        <v>0</v>
      </c>
      <c r="I35" s="32">
        <f t="shared" si="8"/>
        <v>0</v>
      </c>
      <c r="J35" s="32">
        <f t="shared" si="8"/>
        <v>0</v>
      </c>
      <c r="K35" s="32">
        <f t="shared" si="8"/>
        <v>0</v>
      </c>
      <c r="L35" s="32">
        <f t="shared" si="8"/>
        <v>269.90408186160687</v>
      </c>
      <c r="M35" s="32">
        <f t="shared" si="8"/>
        <v>302.80114235783111</v>
      </c>
      <c r="N35" s="32">
        <f t="shared" si="8"/>
        <v>342.71814143847854</v>
      </c>
      <c r="O35" s="32">
        <f t="shared" si="8"/>
        <v>372.34370705834118</v>
      </c>
      <c r="P35" s="32">
        <f t="shared" si="8"/>
        <v>399.68863775254181</v>
      </c>
      <c r="Q35" s="32">
        <f t="shared" si="8"/>
        <v>401.43271584698033</v>
      </c>
      <c r="R35" s="32">
        <f t="shared" si="8"/>
        <v>422.99935748354335</v>
      </c>
      <c r="S35" s="32">
        <f t="shared" si="8"/>
        <v>436.8561965014531</v>
      </c>
      <c r="T35" s="32">
        <f t="shared" si="8"/>
        <v>491.83807353796436</v>
      </c>
      <c r="U35" s="32">
        <f t="shared" si="8"/>
        <v>514.98772159218254</v>
      </c>
      <c r="V35" s="32">
        <f t="shared" si="8"/>
        <v>508.05913165314615</v>
      </c>
      <c r="W35" s="32">
        <f t="shared" si="8"/>
        <v>498.50336850218525</v>
      </c>
      <c r="X35" s="32">
        <f t="shared" si="8"/>
        <v>446.271104023421</v>
      </c>
      <c r="Y35" s="32">
        <f t="shared" si="8"/>
        <v>521.02419034846912</v>
      </c>
      <c r="Z35" s="32">
        <f t="shared" si="8"/>
        <v>604.17740643639115</v>
      </c>
      <c r="AA35" s="32">
        <f t="shared" si="8"/>
        <v>631.48295137170624</v>
      </c>
      <c r="AB35" s="32">
        <f t="shared" si="8"/>
        <v>547.19714729453642</v>
      </c>
      <c r="AC35" s="32">
        <f t="shared" si="8"/>
        <v>735.63605934680766</v>
      </c>
      <c r="AD35" s="32">
        <f t="shared" si="8"/>
        <v>790.37344946854546</v>
      </c>
      <c r="AE35" s="32">
        <f>SUM(AE36:AE39)+AE42</f>
        <v>716.69260273491545</v>
      </c>
      <c r="AF35" s="32">
        <f>SUM(AF36:AF39)+AF42</f>
        <v>795.09982262812809</v>
      </c>
    </row>
    <row r="36" spans="1:32" x14ac:dyDescent="0.25">
      <c r="A36" s="6">
        <v>2</v>
      </c>
      <c r="B36" s="13" t="s">
        <v>837</v>
      </c>
      <c r="C36" s="13" t="s">
        <v>877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12.264039858415183</v>
      </c>
      <c r="M36" s="113">
        <v>12.778547129738826</v>
      </c>
      <c r="N36" s="113">
        <v>13.302519616628183</v>
      </c>
      <c r="O36" s="113">
        <v>14.871757618952936</v>
      </c>
      <c r="P36" s="113">
        <v>15.449905135242917</v>
      </c>
      <c r="Q36" s="113">
        <v>15.868152523969043</v>
      </c>
      <c r="R36" s="113">
        <v>16.981008303938282</v>
      </c>
      <c r="S36" s="113">
        <v>17.996512615119396</v>
      </c>
      <c r="T36" s="113">
        <v>18.683538585234519</v>
      </c>
      <c r="U36" s="113">
        <v>19.22709206460652</v>
      </c>
      <c r="V36" s="113">
        <v>18.862223301764473</v>
      </c>
      <c r="W36" s="113">
        <v>19.199907702474661</v>
      </c>
      <c r="X36" s="113">
        <v>20.182471873153908</v>
      </c>
      <c r="Y36" s="113">
        <v>20.582998355238107</v>
      </c>
      <c r="Z36" s="113">
        <v>21.995507911960978</v>
      </c>
      <c r="AA36" s="113">
        <v>23.458745368299436</v>
      </c>
      <c r="AB36" s="113">
        <v>24.576658178927431</v>
      </c>
      <c r="AC36" s="113">
        <v>34.520305949408154</v>
      </c>
      <c r="AD36" s="113">
        <v>32.77761899534989</v>
      </c>
      <c r="AE36" s="113">
        <v>33.34014619285702</v>
      </c>
      <c r="AF36" s="113">
        <v>36.233858978263733</v>
      </c>
    </row>
    <row r="37" spans="1:32" x14ac:dyDescent="0.25">
      <c r="A37" s="6">
        <v>2</v>
      </c>
      <c r="B37" s="13" t="s">
        <v>840</v>
      </c>
      <c r="C37" s="13" t="s">
        <v>875</v>
      </c>
      <c r="D37" s="113">
        <v>0</v>
      </c>
      <c r="E37" s="11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16.655593808505031</v>
      </c>
      <c r="M37" s="113">
        <v>17.653918022417383</v>
      </c>
      <c r="N37" s="113">
        <v>19.524089212593161</v>
      </c>
      <c r="O37" s="113">
        <v>21.81052429173576</v>
      </c>
      <c r="P37" s="113">
        <v>23.033421921815467</v>
      </c>
      <c r="Q37" s="113">
        <v>25.288222188354382</v>
      </c>
      <c r="R37" s="113">
        <v>29.116810186415641</v>
      </c>
      <c r="S37" s="113">
        <v>30.953467532005941</v>
      </c>
      <c r="T37" s="113">
        <v>32.801409226665932</v>
      </c>
      <c r="U37" s="113">
        <v>32.46757230473311</v>
      </c>
      <c r="V37" s="113">
        <v>33.115316252304503</v>
      </c>
      <c r="W37" s="113">
        <v>34.529332886111227</v>
      </c>
      <c r="X37" s="113">
        <v>39.113233896070348</v>
      </c>
      <c r="Y37" s="113">
        <v>40.557239844655619</v>
      </c>
      <c r="Z37" s="113">
        <v>40.559515021764106</v>
      </c>
      <c r="AA37" s="113">
        <v>47.361087344502877</v>
      </c>
      <c r="AB37" s="113">
        <v>50.134284234826815</v>
      </c>
      <c r="AC37" s="113">
        <v>51.46698365452216</v>
      </c>
      <c r="AD37" s="113">
        <v>63.370912995491786</v>
      </c>
      <c r="AE37" s="113">
        <v>62.196895344663041</v>
      </c>
      <c r="AF37" s="113">
        <v>84.74267322252588</v>
      </c>
    </row>
    <row r="38" spans="1:32" x14ac:dyDescent="0.25">
      <c r="A38" s="6">
        <v>2</v>
      </c>
      <c r="B38" s="13" t="s">
        <v>844</v>
      </c>
      <c r="C38" s="13" t="s">
        <v>871</v>
      </c>
      <c r="D38" s="113">
        <v>0</v>
      </c>
      <c r="E38" s="11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234.3173811272348</v>
      </c>
      <c r="M38" s="113">
        <v>263.71565491982557</v>
      </c>
      <c r="N38" s="113">
        <v>300.53264808209826</v>
      </c>
      <c r="O38" s="113">
        <v>327.33609888634976</v>
      </c>
      <c r="P38" s="113">
        <v>349.30559018786448</v>
      </c>
      <c r="Q38" s="113">
        <v>350.12915903761939</v>
      </c>
      <c r="R38" s="113">
        <v>368.66085183393875</v>
      </c>
      <c r="S38" s="113">
        <v>380.39149605183582</v>
      </c>
      <c r="T38" s="113">
        <v>429.48483217690398</v>
      </c>
      <c r="U38" s="113">
        <v>448.86853232733279</v>
      </c>
      <c r="V38" s="113">
        <v>444.84421268617075</v>
      </c>
      <c r="W38" s="113">
        <v>434.97489391940258</v>
      </c>
      <c r="X38" s="113">
        <v>382.01876972578339</v>
      </c>
      <c r="Y38" s="113">
        <v>452.43816003923496</v>
      </c>
      <c r="Z38" s="113">
        <v>532.9722029050705</v>
      </c>
      <c r="AA38" s="113">
        <v>551.35126051366547</v>
      </c>
      <c r="AB38" s="113">
        <v>465.88578431851209</v>
      </c>
      <c r="AC38" s="113">
        <v>645.72634566020793</v>
      </c>
      <c r="AD38" s="113">
        <v>689.52725069642565</v>
      </c>
      <c r="AE38" s="113">
        <v>606.66010076144585</v>
      </c>
      <c r="AF38" s="113">
        <v>658.33482161619406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0</v>
      </c>
      <c r="E39" s="32">
        <f t="shared" si="9"/>
        <v>0</v>
      </c>
      <c r="F39" s="32">
        <f t="shared" si="9"/>
        <v>0</v>
      </c>
      <c r="G39" s="32">
        <f t="shared" si="9"/>
        <v>0</v>
      </c>
      <c r="H39" s="32">
        <f t="shared" si="9"/>
        <v>0</v>
      </c>
      <c r="I39" s="32">
        <f t="shared" si="9"/>
        <v>0</v>
      </c>
      <c r="J39" s="32">
        <f t="shared" si="9"/>
        <v>0</v>
      </c>
      <c r="K39" s="32">
        <f t="shared" si="9"/>
        <v>0</v>
      </c>
      <c r="L39" s="32">
        <f t="shared" si="9"/>
        <v>0.44072671929807145</v>
      </c>
      <c r="M39" s="32">
        <f t="shared" si="9"/>
        <v>0.39849057103809238</v>
      </c>
      <c r="N39" s="32">
        <f t="shared" si="9"/>
        <v>0.39446113165059343</v>
      </c>
      <c r="O39" s="32">
        <f t="shared" si="9"/>
        <v>0.27950833236314004</v>
      </c>
      <c r="P39" s="32">
        <f t="shared" si="9"/>
        <v>0.46840445174968665</v>
      </c>
      <c r="Q39" s="32">
        <f t="shared" si="9"/>
        <v>0.34651567567436242</v>
      </c>
      <c r="R39" s="32">
        <f t="shared" si="9"/>
        <v>0.50539414619382472</v>
      </c>
      <c r="S39" s="32">
        <f t="shared" si="9"/>
        <v>0.39338512425668359</v>
      </c>
      <c r="T39" s="32">
        <f t="shared" si="9"/>
        <v>0.44240939675593233</v>
      </c>
      <c r="U39" s="32">
        <f t="shared" si="9"/>
        <v>0.51621609903724686</v>
      </c>
      <c r="V39" s="32">
        <f t="shared" si="9"/>
        <v>0.53279772852358076</v>
      </c>
      <c r="W39" s="32">
        <f t="shared" si="9"/>
        <v>0.54103605658470721</v>
      </c>
      <c r="X39" s="32">
        <f t="shared" si="9"/>
        <v>0.53943973505550569</v>
      </c>
      <c r="Y39" s="32">
        <f t="shared" si="9"/>
        <v>0.68173392619634832</v>
      </c>
      <c r="Z39" s="32">
        <f t="shared" si="9"/>
        <v>1.0914622447172728</v>
      </c>
      <c r="AA39" s="32">
        <f t="shared" si="9"/>
        <v>0.9646110025613448</v>
      </c>
      <c r="AB39" s="32">
        <f t="shared" si="9"/>
        <v>0.99090815214195582</v>
      </c>
      <c r="AC39" s="32">
        <f t="shared" si="9"/>
        <v>1.2320362563024549</v>
      </c>
      <c r="AD39" s="32">
        <f t="shared" si="9"/>
        <v>1.1464286459557085</v>
      </c>
      <c r="AE39" s="32">
        <f>AE40+AE41</f>
        <v>0.90275969098648201</v>
      </c>
      <c r="AF39" s="32">
        <f>AF40+AF41</f>
        <v>1.1937938827581898</v>
      </c>
    </row>
    <row r="40" spans="1:32" x14ac:dyDescent="0.25">
      <c r="A40" s="6">
        <v>2</v>
      </c>
      <c r="B40" s="13" t="s">
        <v>851</v>
      </c>
      <c r="C40" s="13" t="s">
        <v>873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852</v>
      </c>
      <c r="C41" s="13" t="s">
        <v>882</v>
      </c>
      <c r="D41" s="113">
        <v>0</v>
      </c>
      <c r="E41" s="113">
        <v>0</v>
      </c>
      <c r="F41" s="113">
        <v>0</v>
      </c>
      <c r="G41" s="113">
        <v>0</v>
      </c>
      <c r="H41" s="113">
        <v>0</v>
      </c>
      <c r="I41" s="113">
        <v>0</v>
      </c>
      <c r="J41" s="113">
        <v>0</v>
      </c>
      <c r="K41" s="113">
        <v>0</v>
      </c>
      <c r="L41" s="113">
        <v>0.44072671929807145</v>
      </c>
      <c r="M41" s="113">
        <v>0.39849057103809238</v>
      </c>
      <c r="N41" s="113">
        <v>0.39446113165059343</v>
      </c>
      <c r="O41" s="113">
        <v>0.27950833236314004</v>
      </c>
      <c r="P41" s="113">
        <v>0.46840445174968665</v>
      </c>
      <c r="Q41" s="113">
        <v>0.34651567567436242</v>
      </c>
      <c r="R41" s="113">
        <v>0.50539414619382472</v>
      </c>
      <c r="S41" s="113">
        <v>0.39338512425668359</v>
      </c>
      <c r="T41" s="113">
        <v>0.44240939675593233</v>
      </c>
      <c r="U41" s="113">
        <v>0.51621609903724686</v>
      </c>
      <c r="V41" s="113">
        <v>0.53279772852358076</v>
      </c>
      <c r="W41" s="113">
        <v>0.54103605658470721</v>
      </c>
      <c r="X41" s="113">
        <v>0.53943973505550569</v>
      </c>
      <c r="Y41" s="113">
        <v>0.68173392619634832</v>
      </c>
      <c r="Z41" s="113">
        <v>1.0914622447172728</v>
      </c>
      <c r="AA41" s="113">
        <v>0.9646110025613448</v>
      </c>
      <c r="AB41" s="113">
        <v>0.99090815214195582</v>
      </c>
      <c r="AC41" s="113">
        <v>1.2320362563024549</v>
      </c>
      <c r="AD41" s="113">
        <v>1.1464286459557085</v>
      </c>
      <c r="AE41" s="113">
        <v>0.90275969098648201</v>
      </c>
      <c r="AF41" s="113">
        <v>1.1937938827581898</v>
      </c>
    </row>
    <row r="42" spans="1:32" x14ac:dyDescent="0.25">
      <c r="A42" s="6">
        <v>2</v>
      </c>
      <c r="B42" s="13" t="s">
        <v>854</v>
      </c>
      <c r="C42" s="13" t="s">
        <v>880</v>
      </c>
      <c r="D42" s="113">
        <v>0</v>
      </c>
      <c r="E42" s="11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6.2263403481537862</v>
      </c>
      <c r="M42" s="113">
        <v>8.2545317148112005</v>
      </c>
      <c r="N42" s="113">
        <v>8.9644233955083319</v>
      </c>
      <c r="O42" s="113">
        <v>8.045817928939563</v>
      </c>
      <c r="P42" s="113">
        <v>11.431316055869253</v>
      </c>
      <c r="Q42" s="113">
        <v>9.800666421363152</v>
      </c>
      <c r="R42" s="113">
        <v>7.735293013056852</v>
      </c>
      <c r="S42" s="113">
        <v>7.1213351782352472</v>
      </c>
      <c r="T42" s="113">
        <v>10.425884152404031</v>
      </c>
      <c r="U42" s="113">
        <v>13.908308796472898</v>
      </c>
      <c r="V42" s="113">
        <v>10.704581684382827</v>
      </c>
      <c r="W42" s="113">
        <v>9.2581979376121044</v>
      </c>
      <c r="X42" s="113">
        <v>4.4171887933578393</v>
      </c>
      <c r="Y42" s="113">
        <v>6.7640581831440736</v>
      </c>
      <c r="Z42" s="113">
        <v>7.558718352878282</v>
      </c>
      <c r="AA42" s="113">
        <v>8.3472471426771637</v>
      </c>
      <c r="AB42" s="113">
        <v>5.6095124101281373</v>
      </c>
      <c r="AC42" s="113">
        <v>2.6903878263670404</v>
      </c>
      <c r="AD42" s="113">
        <v>3.5512381353225053</v>
      </c>
      <c r="AE42" s="113">
        <v>13.592700744963086</v>
      </c>
      <c r="AF42" s="113">
        <v>14.594674928386237</v>
      </c>
    </row>
    <row r="43" spans="1:32" x14ac:dyDescent="0.25">
      <c r="A43" s="6">
        <v>2</v>
      </c>
      <c r="B43" s="6" t="s">
        <v>862</v>
      </c>
      <c r="C43" s="31" t="s">
        <v>849</v>
      </c>
      <c r="D43" s="32">
        <f t="shared" ref="D43:AD43" si="10">SUM(D44:D48)</f>
        <v>0</v>
      </c>
      <c r="E43" s="32">
        <f t="shared" si="10"/>
        <v>0</v>
      </c>
      <c r="F43" s="32">
        <f t="shared" si="10"/>
        <v>0</v>
      </c>
      <c r="G43" s="32">
        <f t="shared" si="10"/>
        <v>0</v>
      </c>
      <c r="H43" s="32">
        <f t="shared" si="10"/>
        <v>0</v>
      </c>
      <c r="I43" s="32">
        <f t="shared" si="10"/>
        <v>0</v>
      </c>
      <c r="J43" s="32">
        <f t="shared" si="10"/>
        <v>0</v>
      </c>
      <c r="K43" s="32">
        <f t="shared" si="10"/>
        <v>0</v>
      </c>
      <c r="L43" s="32">
        <f t="shared" si="10"/>
        <v>41.696646633886829</v>
      </c>
      <c r="M43" s="32">
        <f t="shared" si="10"/>
        <v>39.871230795405332</v>
      </c>
      <c r="N43" s="32">
        <f t="shared" si="10"/>
        <v>45.507899642078108</v>
      </c>
      <c r="O43" s="32">
        <f t="shared" si="10"/>
        <v>49.106577887843592</v>
      </c>
      <c r="P43" s="32">
        <f t="shared" si="10"/>
        <v>42.64834338133435</v>
      </c>
      <c r="Q43" s="32">
        <f t="shared" si="10"/>
        <v>43.944361876544676</v>
      </c>
      <c r="R43" s="32">
        <f t="shared" si="10"/>
        <v>43.017281916592232</v>
      </c>
      <c r="S43" s="32">
        <f t="shared" si="10"/>
        <v>38.535794014615284</v>
      </c>
      <c r="T43" s="32">
        <f t="shared" si="10"/>
        <v>37.420871340237824</v>
      </c>
      <c r="U43" s="32">
        <f t="shared" si="10"/>
        <v>29.172554522319643</v>
      </c>
      <c r="V43" s="32">
        <f t="shared" si="10"/>
        <v>28.508662482954708</v>
      </c>
      <c r="W43" s="32">
        <f t="shared" si="10"/>
        <v>27.862289658226647</v>
      </c>
      <c r="X43" s="32">
        <f t="shared" si="10"/>
        <v>202.19303756115841</v>
      </c>
      <c r="Y43" s="32">
        <f t="shared" si="10"/>
        <v>191.35352201253721</v>
      </c>
      <c r="Z43" s="32">
        <f t="shared" si="10"/>
        <v>193.54778408573065</v>
      </c>
      <c r="AA43" s="32">
        <f t="shared" si="10"/>
        <v>201.53686555188432</v>
      </c>
      <c r="AB43" s="32">
        <f t="shared" si="10"/>
        <v>232.11103539340081</v>
      </c>
      <c r="AC43" s="32">
        <f t="shared" si="10"/>
        <v>307.78457516196346</v>
      </c>
      <c r="AD43" s="32">
        <f t="shared" si="10"/>
        <v>332.01728006056817</v>
      </c>
      <c r="AE43" s="32">
        <f>SUM(AE44:AE48)</f>
        <v>293.25096023073849</v>
      </c>
      <c r="AF43" s="32">
        <f>SUM(AF44:AF48)</f>
        <v>362.0920654427822</v>
      </c>
    </row>
    <row r="44" spans="1:32" x14ac:dyDescent="0.25">
      <c r="A44" s="6">
        <v>2</v>
      </c>
      <c r="B44" s="13" t="s">
        <v>864</v>
      </c>
      <c r="C44" s="13" t="s">
        <v>886</v>
      </c>
      <c r="D44" s="113">
        <v>0</v>
      </c>
      <c r="E44" s="11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0.43391605373671538</v>
      </c>
      <c r="M44" s="113">
        <v>0.39393725901243482</v>
      </c>
      <c r="N44" s="113">
        <v>0.45240965453690379</v>
      </c>
      <c r="O44" s="113">
        <v>0.46866897012850112</v>
      </c>
      <c r="P44" s="113">
        <v>0.45352219047072378</v>
      </c>
      <c r="Q44" s="113">
        <v>0.46657541425562599</v>
      </c>
      <c r="R44" s="113">
        <v>0.52049677403935979</v>
      </c>
      <c r="S44" s="113">
        <v>0.61938113995802413</v>
      </c>
      <c r="T44" s="113">
        <v>0.88732466087606443</v>
      </c>
      <c r="U44" s="113">
        <v>1.2228846709945329</v>
      </c>
      <c r="V44" s="113">
        <v>1.2868143664016638</v>
      </c>
      <c r="W44" s="113">
        <v>1.277928126941996</v>
      </c>
      <c r="X44" s="113">
        <v>0.12472713543363878</v>
      </c>
      <c r="Y44" s="113">
        <v>0.35698595601858102</v>
      </c>
      <c r="Z44" s="113">
        <v>0.33861013034443355</v>
      </c>
      <c r="AA44" s="113">
        <v>0.40622539805434765</v>
      </c>
      <c r="AB44" s="113">
        <v>1.7092408259902854</v>
      </c>
      <c r="AC44" s="113">
        <v>9.666501428305418</v>
      </c>
      <c r="AD44" s="113">
        <v>0</v>
      </c>
      <c r="AE44" s="113">
        <v>0</v>
      </c>
      <c r="AF44" s="113">
        <v>0</v>
      </c>
    </row>
    <row r="45" spans="1:32" x14ac:dyDescent="0.25">
      <c r="A45" s="6">
        <v>2</v>
      </c>
      <c r="B45" s="13" t="s">
        <v>866</v>
      </c>
      <c r="C45" s="13" t="s">
        <v>888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41.262730580150112</v>
      </c>
      <c r="M45" s="113">
        <v>39.477293536392899</v>
      </c>
      <c r="N45" s="113">
        <v>45.055489987541208</v>
      </c>
      <c r="O45" s="113">
        <v>48.637908917715095</v>
      </c>
      <c r="P45" s="113">
        <v>42.194821190863628</v>
      </c>
      <c r="Q45" s="113">
        <v>43.477786462289046</v>
      </c>
      <c r="R45" s="113">
        <v>42.496785142552874</v>
      </c>
      <c r="S45" s="113">
        <v>37.916412874657262</v>
      </c>
      <c r="T45" s="113">
        <v>36.533546679361763</v>
      </c>
      <c r="U45" s="113">
        <v>27.949669851325112</v>
      </c>
      <c r="V45" s="113">
        <v>27.221848116553044</v>
      </c>
      <c r="W45" s="113">
        <v>26.58436153128465</v>
      </c>
      <c r="X45" s="113">
        <v>202.06831042572477</v>
      </c>
      <c r="Y45" s="113">
        <v>190.99653605651864</v>
      </c>
      <c r="Z45" s="113">
        <v>193.20917395538623</v>
      </c>
      <c r="AA45" s="113">
        <v>201.13064015382997</v>
      </c>
      <c r="AB45" s="113">
        <v>230.40179456741052</v>
      </c>
      <c r="AC45" s="113">
        <v>298.11807373365804</v>
      </c>
      <c r="AD45" s="113">
        <v>332.01728006056817</v>
      </c>
      <c r="AE45" s="113">
        <v>293.25096023073849</v>
      </c>
      <c r="AF45" s="113">
        <v>362.0920654427822</v>
      </c>
    </row>
    <row r="46" spans="1:32" x14ac:dyDescent="0.25">
      <c r="A46" s="6">
        <v>2</v>
      </c>
      <c r="B46" s="13" t="s">
        <v>869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870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872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2" spans="1:36" x14ac:dyDescent="0.25">
      <c r="AI52" s="124">
        <v>2018</v>
      </c>
      <c r="AJ52" s="125"/>
    </row>
    <row r="53" spans="1:36" x14ac:dyDescent="0.25">
      <c r="A53" s="123" t="str">
        <f t="shared" ref="A53:AF53" si="11">A3</f>
        <v>Alcance</v>
      </c>
      <c r="B53" s="123" t="str">
        <f t="shared" si="11"/>
        <v>Código GPC</v>
      </c>
      <c r="C53" s="123" t="str">
        <f t="shared" si="11"/>
        <v>Clasificación GPC</v>
      </c>
      <c r="D53" s="123">
        <f t="shared" si="11"/>
        <v>1990</v>
      </c>
      <c r="E53" s="123">
        <f t="shared" si="11"/>
        <v>1991</v>
      </c>
      <c r="F53" s="123">
        <f t="shared" si="11"/>
        <v>1992</v>
      </c>
      <c r="G53" s="123">
        <f t="shared" si="11"/>
        <v>1993</v>
      </c>
      <c r="H53" s="123">
        <f t="shared" si="11"/>
        <v>1994</v>
      </c>
      <c r="I53" s="123">
        <f t="shared" si="11"/>
        <v>1995</v>
      </c>
      <c r="J53" s="123">
        <f t="shared" si="11"/>
        <v>1996</v>
      </c>
      <c r="K53" s="123">
        <f t="shared" si="11"/>
        <v>1997</v>
      </c>
      <c r="L53" s="123">
        <f t="shared" si="11"/>
        <v>1998</v>
      </c>
      <c r="M53" s="123">
        <f t="shared" si="11"/>
        <v>1999</v>
      </c>
      <c r="N53" s="123">
        <f t="shared" si="11"/>
        <v>2000</v>
      </c>
      <c r="O53" s="123">
        <f t="shared" si="11"/>
        <v>2001</v>
      </c>
      <c r="P53" s="123">
        <f t="shared" si="11"/>
        <v>2002</v>
      </c>
      <c r="Q53" s="123">
        <f t="shared" si="11"/>
        <v>2003</v>
      </c>
      <c r="R53" s="123">
        <f t="shared" si="11"/>
        <v>2004</v>
      </c>
      <c r="S53" s="123">
        <f t="shared" si="11"/>
        <v>2005</v>
      </c>
      <c r="T53" s="123">
        <f t="shared" si="11"/>
        <v>2006</v>
      </c>
      <c r="U53" s="123">
        <f t="shared" si="11"/>
        <v>2007</v>
      </c>
      <c r="V53" s="123">
        <f t="shared" si="11"/>
        <v>2008</v>
      </c>
      <c r="W53" s="123">
        <f t="shared" si="11"/>
        <v>2009</v>
      </c>
      <c r="X53" s="123">
        <f t="shared" si="11"/>
        <v>2010</v>
      </c>
      <c r="Y53" s="123">
        <f t="shared" si="11"/>
        <v>2011</v>
      </c>
      <c r="Z53" s="123">
        <f t="shared" si="11"/>
        <v>2012</v>
      </c>
      <c r="AA53" s="123">
        <f t="shared" si="11"/>
        <v>2013</v>
      </c>
      <c r="AB53" s="123">
        <f t="shared" si="11"/>
        <v>2014</v>
      </c>
      <c r="AC53" s="123">
        <f t="shared" si="11"/>
        <v>2015</v>
      </c>
      <c r="AD53" s="123">
        <f t="shared" si="11"/>
        <v>2016</v>
      </c>
      <c r="AE53" s="123">
        <f t="shared" si="11"/>
        <v>2017</v>
      </c>
      <c r="AF53" s="123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23">
        <f t="shared" ref="A54:AF54" si="12">A4</f>
        <v>0</v>
      </c>
      <c r="B54" s="123">
        <f t="shared" si="12"/>
        <v>0</v>
      </c>
      <c r="C54" s="123">
        <f t="shared" si="12"/>
        <v>0</v>
      </c>
      <c r="D54" s="123" t="str">
        <f t="shared" si="12"/>
        <v>ktCO₂eq</v>
      </c>
      <c r="E54" s="123">
        <f t="shared" si="12"/>
        <v>0</v>
      </c>
      <c r="F54" s="123">
        <f t="shared" si="12"/>
        <v>0</v>
      </c>
      <c r="G54" s="123">
        <f t="shared" si="12"/>
        <v>0</v>
      </c>
      <c r="H54" s="123">
        <f t="shared" si="12"/>
        <v>0</v>
      </c>
      <c r="I54" s="123">
        <f t="shared" si="12"/>
        <v>0</v>
      </c>
      <c r="J54" s="123">
        <f t="shared" si="12"/>
        <v>0</v>
      </c>
      <c r="K54" s="123">
        <f t="shared" si="12"/>
        <v>0</v>
      </c>
      <c r="L54" s="123">
        <f t="shared" si="12"/>
        <v>0</v>
      </c>
      <c r="M54" s="123">
        <f t="shared" si="12"/>
        <v>0</v>
      </c>
      <c r="N54" s="123">
        <f t="shared" si="12"/>
        <v>0</v>
      </c>
      <c r="O54" s="123">
        <f t="shared" si="12"/>
        <v>0</v>
      </c>
      <c r="P54" s="123">
        <f t="shared" si="12"/>
        <v>0</v>
      </c>
      <c r="Q54" s="123">
        <f t="shared" si="12"/>
        <v>0</v>
      </c>
      <c r="R54" s="123">
        <f t="shared" si="12"/>
        <v>0</v>
      </c>
      <c r="S54" s="123">
        <f t="shared" si="12"/>
        <v>0</v>
      </c>
      <c r="T54" s="123">
        <f t="shared" si="12"/>
        <v>0</v>
      </c>
      <c r="U54" s="123">
        <f t="shared" si="12"/>
        <v>0</v>
      </c>
      <c r="V54" s="123">
        <f t="shared" si="12"/>
        <v>0</v>
      </c>
      <c r="W54" s="123">
        <f t="shared" si="12"/>
        <v>0</v>
      </c>
      <c r="X54" s="123">
        <f t="shared" si="12"/>
        <v>0</v>
      </c>
      <c r="Y54" s="123">
        <f t="shared" si="12"/>
        <v>0</v>
      </c>
      <c r="Z54" s="123">
        <f t="shared" si="12"/>
        <v>0</v>
      </c>
      <c r="AA54" s="123">
        <f t="shared" si="12"/>
        <v>0</v>
      </c>
      <c r="AB54" s="123">
        <f t="shared" si="12"/>
        <v>0</v>
      </c>
      <c r="AC54" s="123">
        <f t="shared" si="12"/>
        <v>0</v>
      </c>
      <c r="AD54" s="123">
        <f t="shared" si="12"/>
        <v>0</v>
      </c>
      <c r="AE54" s="123">
        <f t="shared" si="12"/>
        <v>0</v>
      </c>
      <c r="AF54" s="123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-3911.0245196968021</v>
      </c>
      <c r="E55" s="32">
        <f t="shared" si="13"/>
        <v>-4215.967554755689</v>
      </c>
      <c r="F55" s="32">
        <f t="shared" si="13"/>
        <v>-4214.8631993840918</v>
      </c>
      <c r="G55" s="32">
        <f t="shared" si="13"/>
        <v>-4057.4173126118749</v>
      </c>
      <c r="H55" s="32">
        <f t="shared" si="13"/>
        <v>-4429.7884147902005</v>
      </c>
      <c r="I55" s="32">
        <f t="shared" si="13"/>
        <v>-4823.0236902250672</v>
      </c>
      <c r="J55" s="32">
        <f t="shared" si="13"/>
        <v>-5016.1973646405158</v>
      </c>
      <c r="K55" s="32">
        <f t="shared" si="13"/>
        <v>-4747.4803212452189</v>
      </c>
      <c r="L55" s="32">
        <f t="shared" si="13"/>
        <v>-5751.7836475180411</v>
      </c>
      <c r="M55" s="32">
        <f t="shared" si="13"/>
        <v>-4830.4388480585603</v>
      </c>
      <c r="N55" s="32">
        <f t="shared" si="13"/>
        <v>-4591.1451624615274</v>
      </c>
      <c r="O55" s="32">
        <f t="shared" si="13"/>
        <v>-4584.9088772579216</v>
      </c>
      <c r="P55" s="32">
        <f t="shared" si="13"/>
        <v>-4706.3513966174723</v>
      </c>
      <c r="Q55" s="32">
        <f t="shared" si="13"/>
        <v>-5161.4130352650873</v>
      </c>
      <c r="R55" s="32">
        <f t="shared" si="13"/>
        <v>-5118.209151697627</v>
      </c>
      <c r="S55" s="32">
        <f t="shared" si="13"/>
        <v>-3473.1646359977258</v>
      </c>
      <c r="T55" s="32">
        <f t="shared" si="13"/>
        <v>-4430.2146552977902</v>
      </c>
      <c r="U55" s="32">
        <f t="shared" si="13"/>
        <v>-6123.7688499952001</v>
      </c>
      <c r="V55" s="32">
        <f t="shared" si="13"/>
        <v>-6437.2753347388643</v>
      </c>
      <c r="W55" s="32">
        <f t="shared" si="13"/>
        <v>-6433.6193419117408</v>
      </c>
      <c r="X55" s="32">
        <f t="shared" si="13"/>
        <v>-6749.3610803817719</v>
      </c>
      <c r="Y55" s="32">
        <f t="shared" si="13"/>
        <v>-6939.6992798806587</v>
      </c>
      <c r="Z55" s="32">
        <f t="shared" si="13"/>
        <v>-6143.1052840677603</v>
      </c>
      <c r="AA55" s="32">
        <f t="shared" si="13"/>
        <v>-7056.7113449380422</v>
      </c>
      <c r="AB55" s="32">
        <f t="shared" si="13"/>
        <v>-7397.7541150721208</v>
      </c>
      <c r="AC55" s="32">
        <f t="shared" si="13"/>
        <v>-7676.9075803593387</v>
      </c>
      <c r="AD55" s="32">
        <f t="shared" si="13"/>
        <v>-7526.8472254203771</v>
      </c>
      <c r="AE55" s="32">
        <f t="shared" si="13"/>
        <v>-7639.5805493207608</v>
      </c>
      <c r="AF55" s="32">
        <f t="shared" si="13"/>
        <v>-7420.3001100827387</v>
      </c>
      <c r="AG55" s="128">
        <f>AF55/AJ53</f>
        <v>-6.6068266366931E-2</v>
      </c>
      <c r="AI55" s="129">
        <f>(AF55-D55)/D55</f>
        <v>0.89727782904771691</v>
      </c>
      <c r="AJ55" s="130">
        <f>(AF55-AD55)/AD55</f>
        <v>-1.4155610197294485E-2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3415.117940650362</v>
      </c>
      <c r="E56" s="32">
        <f t="shared" ref="E56:AE56" si="14">E55-E63</f>
        <v>3218.4665655647286</v>
      </c>
      <c r="F56" s="32">
        <f>F55-F63</f>
        <v>3483.0340578874766</v>
      </c>
      <c r="G56" s="32">
        <f t="shared" si="14"/>
        <v>3551.3772505242796</v>
      </c>
      <c r="H56" s="32">
        <f t="shared" si="14"/>
        <v>3672.0228037606676</v>
      </c>
      <c r="I56" s="32">
        <f t="shared" si="14"/>
        <v>3684.7968181162123</v>
      </c>
      <c r="J56" s="32">
        <f t="shared" si="14"/>
        <v>3807.4398349777211</v>
      </c>
      <c r="K56" s="32">
        <f t="shared" si="14"/>
        <v>4552.0483455149188</v>
      </c>
      <c r="L56" s="32">
        <f t="shared" si="14"/>
        <v>3877.9848354105998</v>
      </c>
      <c r="M56" s="32">
        <f t="shared" si="14"/>
        <v>4883.9036457976908</v>
      </c>
      <c r="N56" s="32">
        <f t="shared" si="14"/>
        <v>5232.1961659327462</v>
      </c>
      <c r="O56" s="32">
        <f t="shared" si="14"/>
        <v>5423.546032821494</v>
      </c>
      <c r="P56" s="32">
        <f t="shared" si="14"/>
        <v>5515.2270598290252</v>
      </c>
      <c r="Q56" s="32">
        <f t="shared" si="14"/>
        <v>5136.3100508115213</v>
      </c>
      <c r="R56" s="32">
        <f t="shared" si="14"/>
        <v>5221.1963125458315</v>
      </c>
      <c r="S56" s="32">
        <f t="shared" si="14"/>
        <v>5995.2585326625867</v>
      </c>
      <c r="T56" s="32">
        <f t="shared" si="14"/>
        <v>6055.8893523020306</v>
      </c>
      <c r="U56" s="32">
        <f t="shared" si="14"/>
        <v>4404.5827679663143</v>
      </c>
      <c r="V56" s="32">
        <f t="shared" si="14"/>
        <v>4138.25192548421</v>
      </c>
      <c r="W56" s="32">
        <f t="shared" si="14"/>
        <v>4191.5034033304273</v>
      </c>
      <c r="X56" s="32">
        <f t="shared" si="14"/>
        <v>3869.3419127186462</v>
      </c>
      <c r="Y56" s="32">
        <f t="shared" si="14"/>
        <v>3705.8924021420535</v>
      </c>
      <c r="Z56" s="32">
        <f t="shared" si="14"/>
        <v>3798.695974891878</v>
      </c>
      <c r="AA56" s="32">
        <f t="shared" si="14"/>
        <v>3569.3497383264012</v>
      </c>
      <c r="AB56" s="32">
        <f t="shared" si="14"/>
        <v>3233.6316274933324</v>
      </c>
      <c r="AC56" s="32">
        <f t="shared" si="14"/>
        <v>2991.3660408540054</v>
      </c>
      <c r="AD56" s="32">
        <f t="shared" si="14"/>
        <v>3145.3351356590792</v>
      </c>
      <c r="AE56" s="32">
        <f t="shared" si="14"/>
        <v>3107.8465724895341</v>
      </c>
      <c r="AF56" s="32">
        <f>AF55-AF63</f>
        <v>3331.6852780275094</v>
      </c>
      <c r="AG56" s="131">
        <f>AF56/AJ53</f>
        <v>2.9664389193693901E-2</v>
      </c>
      <c r="AI56" s="132">
        <f>(AF56-D56)/D56</f>
        <v>-2.4430389835076678E-2</v>
      </c>
      <c r="AJ56" s="133">
        <f>(AF56-AD56)/AD56</f>
        <v>5.9246514069599146E-2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0</v>
      </c>
      <c r="E57" s="32">
        <f t="shared" si="15"/>
        <v>0</v>
      </c>
      <c r="F57" s="32">
        <f t="shared" si="15"/>
        <v>0</v>
      </c>
      <c r="G57" s="32">
        <f t="shared" si="15"/>
        <v>0</v>
      </c>
      <c r="H57" s="32">
        <f t="shared" si="15"/>
        <v>0</v>
      </c>
      <c r="I57" s="32">
        <f t="shared" si="15"/>
        <v>0</v>
      </c>
      <c r="J57" s="32">
        <f t="shared" si="15"/>
        <v>0</v>
      </c>
      <c r="K57" s="32">
        <f t="shared" si="15"/>
        <v>0</v>
      </c>
      <c r="L57" s="32">
        <f t="shared" si="15"/>
        <v>311.60072849549368</v>
      </c>
      <c r="M57" s="32">
        <f t="shared" si="15"/>
        <v>342.67237315323644</v>
      </c>
      <c r="N57" s="32">
        <f t="shared" si="15"/>
        <v>388.22604108055663</v>
      </c>
      <c r="O57" s="32">
        <f t="shared" si="15"/>
        <v>421.45028494618475</v>
      </c>
      <c r="P57" s="32">
        <f t="shared" si="15"/>
        <v>442.33698113387618</v>
      </c>
      <c r="Q57" s="32">
        <f t="shared" si="15"/>
        <v>445.37707772352502</v>
      </c>
      <c r="R57" s="32">
        <f t="shared" si="15"/>
        <v>466.0166394001356</v>
      </c>
      <c r="S57" s="32">
        <f t="shared" si="15"/>
        <v>475.3919905160684</v>
      </c>
      <c r="T57" s="32">
        <f t="shared" si="15"/>
        <v>529.25894487820221</v>
      </c>
      <c r="U57" s="32">
        <f t="shared" si="15"/>
        <v>544.16027611450215</v>
      </c>
      <c r="V57" s="32">
        <f t="shared" si="15"/>
        <v>536.56779413610082</v>
      </c>
      <c r="W57" s="32">
        <f t="shared" si="15"/>
        <v>526.36565816041195</v>
      </c>
      <c r="X57" s="32">
        <f t="shared" si="15"/>
        <v>648.46414158457947</v>
      </c>
      <c r="Y57" s="32">
        <f t="shared" si="15"/>
        <v>712.37771236100639</v>
      </c>
      <c r="Z57" s="32">
        <f t="shared" si="15"/>
        <v>797.72519052212181</v>
      </c>
      <c r="AA57" s="32">
        <f t="shared" si="15"/>
        <v>833.0198169235905</v>
      </c>
      <c r="AB57" s="32">
        <f t="shared" si="15"/>
        <v>779.30818268793723</v>
      </c>
      <c r="AC57" s="32">
        <f t="shared" si="15"/>
        <v>1043.4206345087712</v>
      </c>
      <c r="AD57" s="32">
        <f t="shared" si="15"/>
        <v>1122.3907295291137</v>
      </c>
      <c r="AE57" s="32">
        <f t="shared" si="15"/>
        <v>1009.9435629656539</v>
      </c>
      <c r="AF57" s="32">
        <f t="shared" si="15"/>
        <v>1157.1918880709104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1839.0333049155515</v>
      </c>
      <c r="E58" s="32">
        <f t="shared" si="16"/>
        <v>1733.7283812710489</v>
      </c>
      <c r="F58" s="32">
        <f t="shared" si="16"/>
        <v>1918.3093636222129</v>
      </c>
      <c r="G58" s="32">
        <f t="shared" si="16"/>
        <v>1960.574480693228</v>
      </c>
      <c r="H58" s="32">
        <f t="shared" si="16"/>
        <v>2027.9066571097212</v>
      </c>
      <c r="I58" s="32">
        <f t="shared" si="16"/>
        <v>2009.1929898567641</v>
      </c>
      <c r="J58" s="32">
        <f t="shared" si="16"/>
        <v>2137.7564535360848</v>
      </c>
      <c r="K58" s="32">
        <f t="shared" si="16"/>
        <v>2295.6236924342793</v>
      </c>
      <c r="L58" s="32">
        <f t="shared" si="16"/>
        <v>1609.9003550449183</v>
      </c>
      <c r="M58" s="32">
        <f t="shared" si="16"/>
        <v>2249.1501914095998</v>
      </c>
      <c r="N58" s="32">
        <f t="shared" si="16"/>
        <v>2171.3562865127788</v>
      </c>
      <c r="O58" s="32">
        <f t="shared" si="16"/>
        <v>2452.1810310499577</v>
      </c>
      <c r="P58" s="32">
        <f t="shared" si="16"/>
        <v>2433.7785804194932</v>
      </c>
      <c r="Q58" s="32">
        <f t="shared" si="16"/>
        <v>2245.179135254416</v>
      </c>
      <c r="R58" s="32">
        <f t="shared" si="16"/>
        <v>2283.0432548713889</v>
      </c>
      <c r="S58" s="32">
        <f t="shared" si="16"/>
        <v>2731.6347562129404</v>
      </c>
      <c r="T58" s="32">
        <f t="shared" si="16"/>
        <v>2695.5346369886383</v>
      </c>
      <c r="U58" s="32">
        <f t="shared" si="16"/>
        <v>2016.2329877179977</v>
      </c>
      <c r="V58" s="32">
        <f t="shared" si="16"/>
        <v>2303.5132359302297</v>
      </c>
      <c r="W58" s="32">
        <f t="shared" si="16"/>
        <v>2508.7069803493468</v>
      </c>
      <c r="X58" s="32">
        <f t="shared" si="16"/>
        <v>2266.7841520581946</v>
      </c>
      <c r="Y58" s="32">
        <f t="shared" si="16"/>
        <v>2385.619392827597</v>
      </c>
      <c r="Z58" s="32">
        <f t="shared" si="16"/>
        <v>2662.8752776832021</v>
      </c>
      <c r="AA58" s="32">
        <f t="shared" si="16"/>
        <v>2485.4082572734837</v>
      </c>
      <c r="AB58" s="32">
        <f t="shared" si="16"/>
        <v>2217.0662361846553</v>
      </c>
      <c r="AC58" s="32">
        <f t="shared" si="16"/>
        <v>1904.8598415588935</v>
      </c>
      <c r="AD58" s="32">
        <f t="shared" si="16"/>
        <v>1870.7063844731442</v>
      </c>
      <c r="AE58" s="32">
        <f t="shared" si="16"/>
        <v>1871.953152217146</v>
      </c>
      <c r="AF58" s="32">
        <f t="shared" si="16"/>
        <v>1950.7578440816064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299.0791404233774</v>
      </c>
      <c r="E59" s="32">
        <f t="shared" si="17"/>
        <v>327.74741311528368</v>
      </c>
      <c r="F59" s="32">
        <f t="shared" si="17"/>
        <v>299.11959821290759</v>
      </c>
      <c r="G59" s="32">
        <f t="shared" si="17"/>
        <v>337.61253504413764</v>
      </c>
      <c r="H59" s="32">
        <f t="shared" si="17"/>
        <v>336.02134741951653</v>
      </c>
      <c r="I59" s="32">
        <f t="shared" si="17"/>
        <v>395.06044627413581</v>
      </c>
      <c r="J59" s="32">
        <f t="shared" si="17"/>
        <v>429.82238165261725</v>
      </c>
      <c r="K59" s="32">
        <f t="shared" si="17"/>
        <v>447.58755270242699</v>
      </c>
      <c r="L59" s="32">
        <f t="shared" si="17"/>
        <v>407.97789369199785</v>
      </c>
      <c r="M59" s="32">
        <f t="shared" si="17"/>
        <v>334.10789218817109</v>
      </c>
      <c r="N59" s="32">
        <f t="shared" si="17"/>
        <v>326.44651331287236</v>
      </c>
      <c r="O59" s="32">
        <f t="shared" si="17"/>
        <v>323.11909931723494</v>
      </c>
      <c r="P59" s="32">
        <f t="shared" si="17"/>
        <v>322.63912662768524</v>
      </c>
      <c r="Q59" s="32">
        <f t="shared" si="17"/>
        <v>292.35697049932139</v>
      </c>
      <c r="R59" s="32">
        <f t="shared" si="17"/>
        <v>332.71229210031584</v>
      </c>
      <c r="S59" s="32">
        <f t="shared" si="17"/>
        <v>415.28125864196534</v>
      </c>
      <c r="T59" s="32">
        <f t="shared" si="17"/>
        <v>394.09492070035321</v>
      </c>
      <c r="U59" s="32">
        <f t="shared" si="17"/>
        <v>370.7842561177016</v>
      </c>
      <c r="V59" s="32">
        <f t="shared" si="17"/>
        <v>377.34919405558418</v>
      </c>
      <c r="W59" s="32">
        <f t="shared" si="17"/>
        <v>349.34199493610731</v>
      </c>
      <c r="X59" s="32">
        <f t="shared" si="17"/>
        <v>288.54932812948147</v>
      </c>
      <c r="Y59" s="32">
        <f t="shared" si="17"/>
        <v>294.38344118391365</v>
      </c>
      <c r="Z59" s="32">
        <f t="shared" si="17"/>
        <v>305.69531888248105</v>
      </c>
      <c r="AA59" s="32">
        <f t="shared" si="17"/>
        <v>353.97035335776991</v>
      </c>
      <c r="AB59" s="32">
        <f t="shared" si="17"/>
        <v>303.30613416551893</v>
      </c>
      <c r="AC59" s="32">
        <f t="shared" si="17"/>
        <v>344.34176834194375</v>
      </c>
      <c r="AD59" s="32">
        <f t="shared" si="17"/>
        <v>416.37481372666031</v>
      </c>
      <c r="AE59" s="32">
        <f t="shared" si="17"/>
        <v>392.92682891913182</v>
      </c>
      <c r="AF59" s="32">
        <f t="shared" si="17"/>
        <v>409.56527524281512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8">
        <f t="shared" si="18"/>
        <v>24.013508613268577</v>
      </c>
      <c r="E60" s="118">
        <f t="shared" si="18"/>
        <v>25.192793315629089</v>
      </c>
      <c r="F60" s="118">
        <f t="shared" si="18"/>
        <v>26.478568577567142</v>
      </c>
      <c r="G60" s="118">
        <f t="shared" si="18"/>
        <v>26.591542751260249</v>
      </c>
      <c r="H60" s="118">
        <f t="shared" si="18"/>
        <v>26.391622925284615</v>
      </c>
      <c r="I60" s="118">
        <f t="shared" si="18"/>
        <v>28.091791612110541</v>
      </c>
      <c r="J60" s="118">
        <f t="shared" si="18"/>
        <v>29.098020157032146</v>
      </c>
      <c r="K60" s="118">
        <f t="shared" si="18"/>
        <v>30.095665285369648</v>
      </c>
      <c r="L60" s="118">
        <f t="shared" si="18"/>
        <v>30.939130898914186</v>
      </c>
      <c r="M60" s="118">
        <f t="shared" si="18"/>
        <v>31.046730832911194</v>
      </c>
      <c r="N60" s="118">
        <f t="shared" si="18"/>
        <v>31.054205090251713</v>
      </c>
      <c r="O60" s="118">
        <f t="shared" si="18"/>
        <v>30.326002979772202</v>
      </c>
      <c r="P60" s="118">
        <f t="shared" si="18"/>
        <v>30.37227394761539</v>
      </c>
      <c r="Q60" s="118">
        <f t="shared" si="18"/>
        <v>30.551011380653144</v>
      </c>
      <c r="R60" s="118">
        <f t="shared" si="18"/>
        <v>36.543095079458141</v>
      </c>
      <c r="S60" s="118">
        <f t="shared" si="18"/>
        <v>35.649366932897408</v>
      </c>
      <c r="T60" s="118">
        <f t="shared" si="18"/>
        <v>38.151176912044789</v>
      </c>
      <c r="U60" s="118">
        <f t="shared" si="18"/>
        <v>38.567194424614421</v>
      </c>
      <c r="V60" s="118">
        <f t="shared" si="18"/>
        <v>35.261881016238732</v>
      </c>
      <c r="W60" s="118">
        <f t="shared" si="18"/>
        <v>33.311560459248398</v>
      </c>
      <c r="X60" s="118">
        <f t="shared" si="18"/>
        <v>34.947426040407294</v>
      </c>
      <c r="Y60" s="118">
        <f t="shared" si="18"/>
        <v>35.952368888890412</v>
      </c>
      <c r="Z60" s="118">
        <f t="shared" si="18"/>
        <v>35.961919779295151</v>
      </c>
      <c r="AA60" s="118">
        <f t="shared" si="18"/>
        <v>36.864231997206076</v>
      </c>
      <c r="AB60" s="118">
        <f t="shared" si="18"/>
        <v>40.773936881959749</v>
      </c>
      <c r="AC60" s="118">
        <f t="shared" si="18"/>
        <v>43.382128996703997</v>
      </c>
      <c r="AD60" s="118">
        <f t="shared" si="18"/>
        <v>43.613296439529449</v>
      </c>
      <c r="AE60" s="118">
        <f t="shared" si="18"/>
        <v>43.915182415625395</v>
      </c>
      <c r="AF60" s="118">
        <f t="shared" si="18"/>
        <v>48.145238025130944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609.95931733593261</v>
      </c>
      <c r="E61" s="32">
        <f t="shared" si="19"/>
        <v>494.99699210837412</v>
      </c>
      <c r="F61" s="32">
        <f t="shared" si="19"/>
        <v>599.96271136864027</v>
      </c>
      <c r="G61" s="32">
        <f t="shared" si="19"/>
        <v>576.36705470455649</v>
      </c>
      <c r="H61" s="32">
        <f t="shared" si="19"/>
        <v>624.30061792557433</v>
      </c>
      <c r="I61" s="32">
        <f t="shared" si="19"/>
        <v>600.77949429696537</v>
      </c>
      <c r="J61" s="32">
        <f t="shared" si="19"/>
        <v>609.51715362476682</v>
      </c>
      <c r="K61" s="32">
        <f t="shared" si="19"/>
        <v>1167.9295300880672</v>
      </c>
      <c r="L61" s="32">
        <f t="shared" si="19"/>
        <v>1214.3654441815756</v>
      </c>
      <c r="M61" s="32">
        <f t="shared" si="19"/>
        <v>1650.1603670287864</v>
      </c>
      <c r="N61" s="32">
        <f t="shared" si="19"/>
        <v>2080.589632528392</v>
      </c>
      <c r="O61" s="32">
        <f t="shared" si="19"/>
        <v>1991.2700556095749</v>
      </c>
      <c r="P61" s="32">
        <f t="shared" si="19"/>
        <v>2097.1752506862094</v>
      </c>
      <c r="Q61" s="32">
        <f t="shared" si="19"/>
        <v>1933.6801279620174</v>
      </c>
      <c r="R61" s="32">
        <f t="shared" si="19"/>
        <v>1928.9400478232105</v>
      </c>
      <c r="S61" s="32">
        <f t="shared" si="19"/>
        <v>2169.7846972316502</v>
      </c>
      <c r="T61" s="32">
        <f t="shared" si="19"/>
        <v>2280.735211661045</v>
      </c>
      <c r="U61" s="32">
        <f t="shared" si="19"/>
        <v>1326.8529099863006</v>
      </c>
      <c r="V61" s="32">
        <f t="shared" si="19"/>
        <v>788.34699112803423</v>
      </c>
      <c r="W61" s="32">
        <f t="shared" si="19"/>
        <v>685.33560437556673</v>
      </c>
      <c r="X61" s="32">
        <f t="shared" si="19"/>
        <v>683.01673189907342</v>
      </c>
      <c r="Y61" s="32">
        <f t="shared" si="19"/>
        <v>413.8371073846065</v>
      </c>
      <c r="Z61" s="32">
        <f t="shared" si="19"/>
        <v>244.56241759590498</v>
      </c>
      <c r="AA61" s="32">
        <f t="shared" si="19"/>
        <v>168.8108420535718</v>
      </c>
      <c r="AB61" s="32">
        <f t="shared" si="19"/>
        <v>147.25296770925664</v>
      </c>
      <c r="AC61" s="32">
        <f t="shared" si="19"/>
        <v>172.44351335549857</v>
      </c>
      <c r="AD61" s="32">
        <f t="shared" si="19"/>
        <v>317.08397783066852</v>
      </c>
      <c r="AE61" s="32">
        <f t="shared" si="19"/>
        <v>329.83019257919364</v>
      </c>
      <c r="AF61" s="32">
        <f t="shared" si="19"/>
        <v>482.28942966109798</v>
      </c>
    </row>
    <row r="62" spans="1:36" x14ac:dyDescent="0.25">
      <c r="A62" s="6"/>
      <c r="B62" s="6" t="s">
        <v>891</v>
      </c>
      <c r="C62" s="31" t="s">
        <v>391</v>
      </c>
      <c r="D62" s="32">
        <f>D33</f>
        <v>643.03266936223179</v>
      </c>
      <c r="E62" s="32">
        <f t="shared" ref="E62:AF62" si="20">E33</f>
        <v>636.80098575439308</v>
      </c>
      <c r="F62" s="32">
        <f t="shared" si="20"/>
        <v>639.16381610614928</v>
      </c>
      <c r="G62" s="32">
        <f t="shared" si="20"/>
        <v>650.23163733109641</v>
      </c>
      <c r="H62" s="32">
        <f t="shared" si="20"/>
        <v>657.40255838057021</v>
      </c>
      <c r="I62" s="32">
        <f t="shared" si="20"/>
        <v>651.67209607623693</v>
      </c>
      <c r="J62" s="32">
        <f t="shared" si="20"/>
        <v>601.24582600722067</v>
      </c>
      <c r="K62" s="32">
        <f t="shared" si="20"/>
        <v>610.81190500477544</v>
      </c>
      <c r="L62" s="32">
        <f t="shared" si="20"/>
        <v>614.80201159319404</v>
      </c>
      <c r="M62" s="32">
        <f t="shared" si="20"/>
        <v>619.43846433822227</v>
      </c>
      <c r="N62" s="32">
        <f t="shared" si="20"/>
        <v>622.7495284884518</v>
      </c>
      <c r="O62" s="32">
        <f t="shared" si="20"/>
        <v>626.6498438649536</v>
      </c>
      <c r="P62" s="32">
        <f t="shared" si="20"/>
        <v>631.2618281480236</v>
      </c>
      <c r="Q62" s="32">
        <f t="shared" si="20"/>
        <v>634.5428057151139</v>
      </c>
      <c r="R62" s="32">
        <f t="shared" si="20"/>
        <v>639.95762267145778</v>
      </c>
      <c r="S62" s="32">
        <f t="shared" si="20"/>
        <v>642.90845364313225</v>
      </c>
      <c r="T62" s="32">
        <f t="shared" si="20"/>
        <v>647.37340603994915</v>
      </c>
      <c r="U62" s="32">
        <f t="shared" si="20"/>
        <v>652.14541971969936</v>
      </c>
      <c r="V62" s="32">
        <f t="shared" si="20"/>
        <v>633.78062335412358</v>
      </c>
      <c r="W62" s="32">
        <f t="shared" si="20"/>
        <v>614.80726321015777</v>
      </c>
      <c r="X62" s="32">
        <f t="shared" si="20"/>
        <v>596.04427459148997</v>
      </c>
      <c r="Y62" s="32">
        <f t="shared" si="20"/>
        <v>576.10009185704587</v>
      </c>
      <c r="Z62" s="32">
        <f t="shared" si="20"/>
        <v>549.60104095099518</v>
      </c>
      <c r="AA62" s="32">
        <f t="shared" si="20"/>
        <v>524.2960536443702</v>
      </c>
      <c r="AB62" s="32">
        <f t="shared" si="20"/>
        <v>525.23235255194288</v>
      </c>
      <c r="AC62" s="32">
        <f t="shared" si="20"/>
        <v>526.33878860096638</v>
      </c>
      <c r="AD62" s="32">
        <f t="shared" si="20"/>
        <v>497.55666318907578</v>
      </c>
      <c r="AE62" s="32">
        <f t="shared" si="20"/>
        <v>469.22121635843757</v>
      </c>
      <c r="AF62" s="32">
        <f t="shared" si="20"/>
        <v>440.92749101685877</v>
      </c>
    </row>
    <row r="63" spans="1:36" x14ac:dyDescent="0.25">
      <c r="A63" s="6">
        <f>A32</f>
        <v>1</v>
      </c>
      <c r="B63" s="6" t="s">
        <v>892</v>
      </c>
      <c r="C63" s="31" t="s">
        <v>744</v>
      </c>
      <c r="D63" s="32">
        <f>D34</f>
        <v>-7326.1424603471642</v>
      </c>
      <c r="E63" s="32">
        <f t="shared" ref="E63:AF63" si="21">E34</f>
        <v>-7434.4341203204176</v>
      </c>
      <c r="F63" s="32">
        <f t="shared" si="21"/>
        <v>-7697.8972572715684</v>
      </c>
      <c r="G63" s="32">
        <f t="shared" si="21"/>
        <v>-7608.7945631361545</v>
      </c>
      <c r="H63" s="32">
        <f t="shared" si="21"/>
        <v>-8101.811218550868</v>
      </c>
      <c r="I63" s="32">
        <f t="shared" si="21"/>
        <v>-8507.8205083412795</v>
      </c>
      <c r="J63" s="32">
        <f t="shared" si="21"/>
        <v>-8823.637199618237</v>
      </c>
      <c r="K63" s="32">
        <f t="shared" si="21"/>
        <v>-9299.5286667601376</v>
      </c>
      <c r="L63" s="32">
        <f t="shared" si="21"/>
        <v>-9629.7684829286409</v>
      </c>
      <c r="M63" s="32">
        <f t="shared" si="21"/>
        <v>-9714.3424938562512</v>
      </c>
      <c r="N63" s="32">
        <f t="shared" si="21"/>
        <v>-9823.3413283942737</v>
      </c>
      <c r="O63" s="32">
        <f t="shared" si="21"/>
        <v>-10008.454910079416</v>
      </c>
      <c r="P63" s="32">
        <f t="shared" si="21"/>
        <v>-10221.578456446498</v>
      </c>
      <c r="Q63" s="32">
        <f t="shared" si="21"/>
        <v>-10297.723086076609</v>
      </c>
      <c r="R63" s="32">
        <f t="shared" si="21"/>
        <v>-10339.405464243458</v>
      </c>
      <c r="S63" s="32">
        <f t="shared" si="21"/>
        <v>-9468.4231686603125</v>
      </c>
      <c r="T63" s="32">
        <f t="shared" si="21"/>
        <v>-10486.104007599821</v>
      </c>
      <c r="U63" s="32">
        <f t="shared" si="21"/>
        <v>-10528.351617961514</v>
      </c>
      <c r="V63" s="32">
        <f t="shared" si="21"/>
        <v>-10575.527260223074</v>
      </c>
      <c r="W63" s="32">
        <f t="shared" si="21"/>
        <v>-10625.122745242168</v>
      </c>
      <c r="X63" s="32">
        <f t="shared" si="21"/>
        <v>-10618.702993100418</v>
      </c>
      <c r="Y63" s="32">
        <f t="shared" si="21"/>
        <v>-10645.591682022712</v>
      </c>
      <c r="Z63" s="32">
        <f t="shared" si="21"/>
        <v>-9941.8012589596383</v>
      </c>
      <c r="AA63" s="32">
        <f t="shared" si="21"/>
        <v>-10626.061083264443</v>
      </c>
      <c r="AB63" s="32">
        <f t="shared" si="21"/>
        <v>-10631.385742565453</v>
      </c>
      <c r="AC63" s="32">
        <f t="shared" si="21"/>
        <v>-10668.273621213344</v>
      </c>
      <c r="AD63" s="32">
        <f t="shared" si="21"/>
        <v>-10672.182361079456</v>
      </c>
      <c r="AE63" s="32">
        <f t="shared" si="21"/>
        <v>-10747.427121810295</v>
      </c>
      <c r="AF63" s="32">
        <f t="shared" si="21"/>
        <v>-10751.985388110248</v>
      </c>
      <c r="AG63" s="135">
        <f>AF63/AJ59</f>
        <v>-0.16598646960803454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0</v>
      </c>
      <c r="E64" s="32">
        <f t="shared" si="22"/>
        <v>0</v>
      </c>
      <c r="F64" s="32">
        <f t="shared" si="22"/>
        <v>0</v>
      </c>
      <c r="G64" s="32">
        <f t="shared" si="22"/>
        <v>0</v>
      </c>
      <c r="H64" s="32">
        <f t="shared" si="22"/>
        <v>0</v>
      </c>
      <c r="I64" s="32">
        <f t="shared" si="22"/>
        <v>0</v>
      </c>
      <c r="J64" s="32">
        <f t="shared" si="22"/>
        <v>0</v>
      </c>
      <c r="K64" s="32">
        <f t="shared" si="22"/>
        <v>0</v>
      </c>
      <c r="L64" s="32">
        <f t="shared" si="22"/>
        <v>269.90408186160687</v>
      </c>
      <c r="M64" s="32">
        <f t="shared" si="22"/>
        <v>302.80114235783111</v>
      </c>
      <c r="N64" s="32">
        <f t="shared" si="22"/>
        <v>342.71814143847854</v>
      </c>
      <c r="O64" s="32">
        <f t="shared" si="22"/>
        <v>372.34370705834118</v>
      </c>
      <c r="P64" s="32">
        <f t="shared" si="22"/>
        <v>399.68863775254181</v>
      </c>
      <c r="Q64" s="32">
        <f t="shared" si="22"/>
        <v>401.43271584698033</v>
      </c>
      <c r="R64" s="32">
        <f t="shared" si="22"/>
        <v>422.99935748354335</v>
      </c>
      <c r="S64" s="32">
        <f t="shared" si="22"/>
        <v>436.8561965014531</v>
      </c>
      <c r="T64" s="32">
        <f t="shared" si="22"/>
        <v>491.83807353796436</v>
      </c>
      <c r="U64" s="32">
        <f t="shared" si="22"/>
        <v>514.98772159218254</v>
      </c>
      <c r="V64" s="32">
        <f t="shared" si="22"/>
        <v>508.05913165314615</v>
      </c>
      <c r="W64" s="32">
        <f t="shared" si="22"/>
        <v>498.50336850218525</v>
      </c>
      <c r="X64" s="32">
        <f t="shared" si="22"/>
        <v>446.271104023421</v>
      </c>
      <c r="Y64" s="32">
        <f t="shared" si="22"/>
        <v>521.02419034846912</v>
      </c>
      <c r="Z64" s="32">
        <f t="shared" si="22"/>
        <v>604.17740643639115</v>
      </c>
      <c r="AA64" s="32">
        <f t="shared" si="22"/>
        <v>631.48295137170624</v>
      </c>
      <c r="AB64" s="32">
        <f t="shared" si="22"/>
        <v>547.19714729453642</v>
      </c>
      <c r="AC64" s="32">
        <f t="shared" si="22"/>
        <v>735.63605934680766</v>
      </c>
      <c r="AD64" s="32">
        <f t="shared" si="22"/>
        <v>790.37344946854546</v>
      </c>
      <c r="AE64" s="32">
        <f t="shared" si="22"/>
        <v>716.69260273491545</v>
      </c>
      <c r="AF64" s="32">
        <f t="shared" si="22"/>
        <v>795.09982262812809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0</v>
      </c>
      <c r="E65" s="32">
        <f t="shared" si="23"/>
        <v>0</v>
      </c>
      <c r="F65" s="32">
        <f t="shared" si="23"/>
        <v>0</v>
      </c>
      <c r="G65" s="32">
        <f t="shared" si="23"/>
        <v>0</v>
      </c>
      <c r="H65" s="32">
        <f t="shared" si="23"/>
        <v>0</v>
      </c>
      <c r="I65" s="32">
        <f t="shared" si="23"/>
        <v>0</v>
      </c>
      <c r="J65" s="32">
        <f t="shared" si="23"/>
        <v>0</v>
      </c>
      <c r="K65" s="32">
        <f t="shared" si="23"/>
        <v>0</v>
      </c>
      <c r="L65" s="32">
        <f t="shared" si="23"/>
        <v>41.696646633886829</v>
      </c>
      <c r="M65" s="32">
        <f t="shared" si="23"/>
        <v>39.871230795405332</v>
      </c>
      <c r="N65" s="32">
        <f t="shared" si="23"/>
        <v>45.507899642078108</v>
      </c>
      <c r="O65" s="32">
        <f t="shared" si="23"/>
        <v>49.106577887843592</v>
      </c>
      <c r="P65" s="32">
        <f t="shared" si="23"/>
        <v>42.64834338133435</v>
      </c>
      <c r="Q65" s="32">
        <f t="shared" si="23"/>
        <v>43.944361876544676</v>
      </c>
      <c r="R65" s="32">
        <f t="shared" si="23"/>
        <v>43.017281916592232</v>
      </c>
      <c r="S65" s="32">
        <f t="shared" si="23"/>
        <v>38.535794014615284</v>
      </c>
      <c r="T65" s="32">
        <f t="shared" si="23"/>
        <v>37.420871340237824</v>
      </c>
      <c r="U65" s="32">
        <f t="shared" si="23"/>
        <v>29.172554522319643</v>
      </c>
      <c r="V65" s="32">
        <f t="shared" si="23"/>
        <v>28.508662482954708</v>
      </c>
      <c r="W65" s="32">
        <f t="shared" si="23"/>
        <v>27.862289658226647</v>
      </c>
      <c r="X65" s="32">
        <f t="shared" si="23"/>
        <v>202.19303756115841</v>
      </c>
      <c r="Y65" s="32">
        <f t="shared" si="23"/>
        <v>191.35352201253721</v>
      </c>
      <c r="Z65" s="32">
        <f t="shared" si="23"/>
        <v>193.54778408573065</v>
      </c>
      <c r="AA65" s="32">
        <f t="shared" si="23"/>
        <v>201.53686555188432</v>
      </c>
      <c r="AB65" s="32">
        <f t="shared" si="23"/>
        <v>232.11103539340081</v>
      </c>
      <c r="AC65" s="32">
        <f t="shared" si="23"/>
        <v>307.78457516196346</v>
      </c>
      <c r="AD65" s="32">
        <f t="shared" si="23"/>
        <v>332.01728006056817</v>
      </c>
      <c r="AE65" s="32">
        <f t="shared" si="23"/>
        <v>293.25096023073849</v>
      </c>
      <c r="AF65" s="32">
        <f t="shared" si="23"/>
        <v>362.0920654427822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88" spans="3:32" x14ac:dyDescent="0.25">
      <c r="C88" s="103" t="s">
        <v>824</v>
      </c>
      <c r="D88" s="103">
        <v>1990</v>
      </c>
      <c r="E88" s="103">
        <v>1991</v>
      </c>
      <c r="F88" s="103">
        <v>1992</v>
      </c>
      <c r="G88" s="103">
        <v>1993</v>
      </c>
      <c r="H88" s="103">
        <v>1994</v>
      </c>
      <c r="I88" s="103">
        <v>1995</v>
      </c>
      <c r="J88" s="103">
        <v>1996</v>
      </c>
      <c r="K88" s="103">
        <v>1997</v>
      </c>
      <c r="L88" s="103">
        <v>1998</v>
      </c>
      <c r="M88" s="103">
        <v>1999</v>
      </c>
      <c r="N88" s="103">
        <v>2000</v>
      </c>
      <c r="O88" s="103">
        <v>2001</v>
      </c>
      <c r="P88" s="103">
        <v>2002</v>
      </c>
      <c r="Q88" s="103">
        <v>2003</v>
      </c>
      <c r="R88" s="103">
        <v>2004</v>
      </c>
      <c r="S88" s="103">
        <v>2005</v>
      </c>
      <c r="T88" s="103">
        <v>2006</v>
      </c>
      <c r="U88" s="103">
        <v>2007</v>
      </c>
      <c r="V88" s="103">
        <v>2008</v>
      </c>
      <c r="W88" s="103">
        <v>2009</v>
      </c>
      <c r="X88" s="103">
        <v>2010</v>
      </c>
      <c r="Y88" s="103">
        <v>2011</v>
      </c>
      <c r="Z88" s="103">
        <v>2012</v>
      </c>
      <c r="AA88" s="103">
        <v>2013</v>
      </c>
      <c r="AB88" s="103">
        <v>2014</v>
      </c>
      <c r="AC88" s="103">
        <v>2015</v>
      </c>
      <c r="AD88" s="103">
        <v>2016</v>
      </c>
      <c r="AE88" s="103">
        <v>2017</v>
      </c>
      <c r="AF88" s="103">
        <v>2018</v>
      </c>
    </row>
    <row r="89" spans="3:32" x14ac:dyDescent="0.25">
      <c r="C89" s="103">
        <v>0</v>
      </c>
      <c r="D89" s="103" t="s">
        <v>828</v>
      </c>
      <c r="E89" s="103" t="s">
        <v>828</v>
      </c>
      <c r="F89" s="103" t="s">
        <v>828</v>
      </c>
      <c r="G89" s="103" t="s">
        <v>828</v>
      </c>
      <c r="H89" s="103" t="s">
        <v>828</v>
      </c>
      <c r="I89" s="103" t="s">
        <v>828</v>
      </c>
      <c r="J89" s="103" t="s">
        <v>828</v>
      </c>
      <c r="K89" s="103" t="s">
        <v>828</v>
      </c>
      <c r="L89" s="103" t="s">
        <v>828</v>
      </c>
      <c r="M89" s="103" t="s">
        <v>828</v>
      </c>
      <c r="N89" s="103" t="s">
        <v>828</v>
      </c>
      <c r="O89" s="103" t="s">
        <v>828</v>
      </c>
      <c r="P89" s="103" t="s">
        <v>828</v>
      </c>
      <c r="Q89" s="103" t="s">
        <v>828</v>
      </c>
      <c r="R89" s="103" t="s">
        <v>828</v>
      </c>
      <c r="S89" s="103" t="s">
        <v>828</v>
      </c>
      <c r="T89" s="103" t="s">
        <v>828</v>
      </c>
      <c r="U89" s="103" t="s">
        <v>828</v>
      </c>
      <c r="V89" s="103" t="s">
        <v>828</v>
      </c>
      <c r="W89" s="103" t="s">
        <v>828</v>
      </c>
      <c r="X89" s="103" t="s">
        <v>828</v>
      </c>
      <c r="Y89" s="103" t="s">
        <v>828</v>
      </c>
      <c r="Z89" s="103" t="s">
        <v>828</v>
      </c>
      <c r="AA89" s="103" t="s">
        <v>828</v>
      </c>
      <c r="AB89" s="103" t="s">
        <v>828</v>
      </c>
      <c r="AC89" s="103" t="s">
        <v>828</v>
      </c>
      <c r="AD89" s="103" t="s">
        <v>828</v>
      </c>
      <c r="AE89" s="103" t="s">
        <v>828</v>
      </c>
      <c r="AF89" s="103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-7326.1424603471642</v>
      </c>
      <c r="E90" s="32">
        <f t="shared" si="25"/>
        <v>-7434.4341203204176</v>
      </c>
      <c r="F90" s="32">
        <f t="shared" si="25"/>
        <v>-7697.8972572715684</v>
      </c>
      <c r="G90" s="32">
        <f t="shared" si="25"/>
        <v>-7608.7945631361545</v>
      </c>
      <c r="H90" s="32">
        <f t="shared" si="25"/>
        <v>-8101.811218550868</v>
      </c>
      <c r="I90" s="32">
        <f t="shared" si="25"/>
        <v>-8507.8205083412795</v>
      </c>
      <c r="J90" s="32">
        <f t="shared" si="25"/>
        <v>-8823.637199618237</v>
      </c>
      <c r="K90" s="32">
        <f t="shared" si="25"/>
        <v>-9299.5286667601376</v>
      </c>
      <c r="L90" s="32">
        <f t="shared" si="25"/>
        <v>-9629.7684829286409</v>
      </c>
      <c r="M90" s="32">
        <f t="shared" si="25"/>
        <v>-9714.3424938562512</v>
      </c>
      <c r="N90" s="32">
        <f t="shared" ref="N90:W98" si="26">VLOOKUP($C90,$C$8:$AF$46,N$53-1988,FALSE)</f>
        <v>-9823.3413283942737</v>
      </c>
      <c r="O90" s="32">
        <f t="shared" si="26"/>
        <v>-10008.454910079416</v>
      </c>
      <c r="P90" s="32">
        <f t="shared" si="26"/>
        <v>-10221.578456446498</v>
      </c>
      <c r="Q90" s="32">
        <f t="shared" si="26"/>
        <v>-10297.723086076609</v>
      </c>
      <c r="R90" s="32">
        <f t="shared" si="26"/>
        <v>-10339.405464243458</v>
      </c>
      <c r="S90" s="32">
        <f t="shared" si="26"/>
        <v>-9468.4231686603125</v>
      </c>
      <c r="T90" s="32">
        <f t="shared" si="26"/>
        <v>-10486.104007599821</v>
      </c>
      <c r="U90" s="32">
        <f t="shared" si="26"/>
        <v>-10528.351617961514</v>
      </c>
      <c r="V90" s="32">
        <f t="shared" si="26"/>
        <v>-10575.527260223074</v>
      </c>
      <c r="W90" s="32">
        <f t="shared" si="26"/>
        <v>-10625.122745242168</v>
      </c>
      <c r="X90" s="32">
        <f t="shared" ref="X90:AF98" si="27">VLOOKUP($C90,$C$8:$AF$46,X$53-1988,FALSE)</f>
        <v>-10618.702993100418</v>
      </c>
      <c r="Y90" s="32">
        <f t="shared" si="27"/>
        <v>-10645.591682022712</v>
      </c>
      <c r="Z90" s="32">
        <f t="shared" si="27"/>
        <v>-9941.8012589596383</v>
      </c>
      <c r="AA90" s="32">
        <f t="shared" si="27"/>
        <v>-10626.061083264443</v>
      </c>
      <c r="AB90" s="32">
        <f t="shared" si="27"/>
        <v>-10631.385742565453</v>
      </c>
      <c r="AC90" s="32">
        <f t="shared" si="27"/>
        <v>-10668.273621213344</v>
      </c>
      <c r="AD90" s="32">
        <f t="shared" si="27"/>
        <v>-10672.182361079456</v>
      </c>
      <c r="AE90" s="32">
        <f t="shared" si="27"/>
        <v>-10747.427121810295</v>
      </c>
      <c r="AF90" s="32">
        <f t="shared" si="27"/>
        <v>-10751.985388110248</v>
      </c>
    </row>
    <row r="91" spans="3:32" x14ac:dyDescent="0.25">
      <c r="C91" s="31" t="str">
        <f>'GPC alcances 2018'!Q6</f>
        <v>Industrias manufactureras y de la construcción (electricidad)</v>
      </c>
      <c r="D91" s="32">
        <f t="shared" si="25"/>
        <v>0</v>
      </c>
      <c r="E91" s="32">
        <f t="shared" si="25"/>
        <v>0</v>
      </c>
      <c r="F91" s="32">
        <f t="shared" si="25"/>
        <v>0</v>
      </c>
      <c r="G91" s="32">
        <f t="shared" si="25"/>
        <v>0</v>
      </c>
      <c r="H91" s="32">
        <f t="shared" si="25"/>
        <v>0</v>
      </c>
      <c r="I91" s="32">
        <f t="shared" si="25"/>
        <v>0</v>
      </c>
      <c r="J91" s="32">
        <f t="shared" si="25"/>
        <v>0</v>
      </c>
      <c r="K91" s="32">
        <f t="shared" si="25"/>
        <v>0</v>
      </c>
      <c r="L91" s="32">
        <f t="shared" si="25"/>
        <v>234.3173811272348</v>
      </c>
      <c r="M91" s="32">
        <f t="shared" si="25"/>
        <v>263.71565491982557</v>
      </c>
      <c r="N91" s="32">
        <f t="shared" si="26"/>
        <v>300.53264808209826</v>
      </c>
      <c r="O91" s="32">
        <f t="shared" si="26"/>
        <v>327.33609888634976</v>
      </c>
      <c r="P91" s="32">
        <f t="shared" si="26"/>
        <v>349.30559018786448</v>
      </c>
      <c r="Q91" s="32">
        <f t="shared" si="26"/>
        <v>350.12915903761939</v>
      </c>
      <c r="R91" s="32">
        <f t="shared" si="26"/>
        <v>368.66085183393875</v>
      </c>
      <c r="S91" s="32">
        <f t="shared" si="26"/>
        <v>380.39149605183582</v>
      </c>
      <c r="T91" s="32">
        <f t="shared" si="26"/>
        <v>429.48483217690398</v>
      </c>
      <c r="U91" s="32">
        <f t="shared" si="26"/>
        <v>448.86853232733279</v>
      </c>
      <c r="V91" s="32">
        <f t="shared" si="26"/>
        <v>444.84421268617075</v>
      </c>
      <c r="W91" s="32">
        <f t="shared" si="26"/>
        <v>434.97489391940258</v>
      </c>
      <c r="X91" s="32">
        <f t="shared" si="27"/>
        <v>382.01876972578339</v>
      </c>
      <c r="Y91" s="32">
        <f t="shared" si="27"/>
        <v>452.43816003923496</v>
      </c>
      <c r="Z91" s="32">
        <f t="shared" si="27"/>
        <v>532.9722029050705</v>
      </c>
      <c r="AA91" s="32">
        <f t="shared" si="27"/>
        <v>551.35126051366547</v>
      </c>
      <c r="AB91" s="32">
        <f t="shared" si="27"/>
        <v>465.88578431851209</v>
      </c>
      <c r="AC91" s="32">
        <f t="shared" si="27"/>
        <v>645.72634566020793</v>
      </c>
      <c r="AD91" s="32">
        <f t="shared" si="27"/>
        <v>689.52725069642565</v>
      </c>
      <c r="AE91" s="32">
        <f t="shared" si="27"/>
        <v>606.66010076144585</v>
      </c>
      <c r="AF91" s="32">
        <f t="shared" si="27"/>
        <v>658.33482161619406</v>
      </c>
    </row>
    <row r="92" spans="3:32" x14ac:dyDescent="0.25">
      <c r="C92" s="31" t="str">
        <f>'GPC alcances 2018'!Q7</f>
        <v>Industrias energéticas</v>
      </c>
      <c r="D92" s="32">
        <f t="shared" si="25"/>
        <v>344.81119035942845</v>
      </c>
      <c r="E92" s="32">
        <f t="shared" si="25"/>
        <v>417.88673792237859</v>
      </c>
      <c r="F92" s="32">
        <f t="shared" si="25"/>
        <v>505.21917728334341</v>
      </c>
      <c r="G92" s="32">
        <f t="shared" si="25"/>
        <v>510.04744694323836</v>
      </c>
      <c r="H92" s="32">
        <f t="shared" si="25"/>
        <v>538.81936494912929</v>
      </c>
      <c r="I92" s="32">
        <f t="shared" si="25"/>
        <v>547.59189766459667</v>
      </c>
      <c r="J92" s="32">
        <f t="shared" si="25"/>
        <v>727.25370390870535</v>
      </c>
      <c r="K92" s="32">
        <f t="shared" si="25"/>
        <v>742.92825147947281</v>
      </c>
      <c r="L92" s="32">
        <f t="shared" si="25"/>
        <v>168.30126057859513</v>
      </c>
      <c r="M92" s="32">
        <f t="shared" si="25"/>
        <v>710.65180674266048</v>
      </c>
      <c r="N92" s="32">
        <f t="shared" si="26"/>
        <v>541.7690713863426</v>
      </c>
      <c r="O92" s="32">
        <f t="shared" si="26"/>
        <v>740.51299564321516</v>
      </c>
      <c r="P92" s="32">
        <f t="shared" si="26"/>
        <v>778.2167943963907</v>
      </c>
      <c r="Q92" s="32">
        <f t="shared" si="26"/>
        <v>694.02551957725245</v>
      </c>
      <c r="R92" s="32">
        <f t="shared" si="26"/>
        <v>734.2639527387538</v>
      </c>
      <c r="S92" s="32">
        <f t="shared" si="26"/>
        <v>1143.7634909874914</v>
      </c>
      <c r="T92" s="32">
        <f t="shared" si="26"/>
        <v>1136.2857571622458</v>
      </c>
      <c r="U92" s="32">
        <f t="shared" si="26"/>
        <v>507.25920338530648</v>
      </c>
      <c r="V92" s="32">
        <f t="shared" si="26"/>
        <v>911.01732385016578</v>
      </c>
      <c r="W92" s="32">
        <f t="shared" si="26"/>
        <v>977.20971986268739</v>
      </c>
      <c r="X92" s="32">
        <f t="shared" si="27"/>
        <v>806.51237962676964</v>
      </c>
      <c r="Y92" s="32">
        <f t="shared" si="27"/>
        <v>957.11315903271839</v>
      </c>
      <c r="Z92" s="32">
        <f t="shared" si="27"/>
        <v>1136.1421439044964</v>
      </c>
      <c r="AA92" s="32">
        <f t="shared" si="27"/>
        <v>981.48436012784941</v>
      </c>
      <c r="AB92" s="32">
        <f t="shared" si="27"/>
        <v>1031.7926432133061</v>
      </c>
      <c r="AC92" s="32">
        <f t="shared" si="27"/>
        <v>653.54919684227468</v>
      </c>
      <c r="AD92" s="32">
        <f t="shared" si="27"/>
        <v>565.86707696067322</v>
      </c>
      <c r="AE92" s="32">
        <f t="shared" si="27"/>
        <v>558.99318904938252</v>
      </c>
      <c r="AF92" s="32">
        <f t="shared" si="27"/>
        <v>583.74044471987509</v>
      </c>
    </row>
    <row r="93" spans="3:32" x14ac:dyDescent="0.25">
      <c r="C93" s="31" t="str">
        <f>'GPC alcances 2018'!Q8</f>
        <v>Emisiones fugitivas provenientes de los sistemas de
petróleo y gas natural</v>
      </c>
      <c r="D93" s="32">
        <f t="shared" si="25"/>
        <v>846.56672930439174</v>
      </c>
      <c r="E93" s="32">
        <f t="shared" si="25"/>
        <v>638.28296223136078</v>
      </c>
      <c r="F93" s="32">
        <f t="shared" si="25"/>
        <v>702.20975001470822</v>
      </c>
      <c r="G93" s="32">
        <f t="shared" si="25"/>
        <v>683.85368697787783</v>
      </c>
      <c r="H93" s="32">
        <f t="shared" si="25"/>
        <v>759.4885780187044</v>
      </c>
      <c r="I93" s="32">
        <f t="shared" si="25"/>
        <v>723.72218354343715</v>
      </c>
      <c r="J93" s="32">
        <f t="shared" si="25"/>
        <v>724.37818586433571</v>
      </c>
      <c r="K93" s="32">
        <f t="shared" si="25"/>
        <v>774.68013396030381</v>
      </c>
      <c r="L93" s="32">
        <f t="shared" si="25"/>
        <v>722.97146415385816</v>
      </c>
      <c r="M93" s="32">
        <f t="shared" si="25"/>
        <v>832.72232308748301</v>
      </c>
      <c r="N93" s="32">
        <f t="shared" si="26"/>
        <v>926.40548409619817</v>
      </c>
      <c r="O93" s="32">
        <f t="shared" si="26"/>
        <v>990.90338035556726</v>
      </c>
      <c r="P93" s="32">
        <f t="shared" si="26"/>
        <v>976.54689145487907</v>
      </c>
      <c r="Q93" s="32">
        <f t="shared" si="26"/>
        <v>873.25768846662288</v>
      </c>
      <c r="R93" s="32">
        <f t="shared" si="26"/>
        <v>865.54951568411536</v>
      </c>
      <c r="S93" s="32">
        <f t="shared" si="26"/>
        <v>919.13851877961338</v>
      </c>
      <c r="T93" s="32">
        <f t="shared" si="26"/>
        <v>874.82462897081825</v>
      </c>
      <c r="U93" s="32">
        <f t="shared" si="26"/>
        <v>835.82050166795011</v>
      </c>
      <c r="V93" s="32">
        <f t="shared" si="26"/>
        <v>791.8210533658347</v>
      </c>
      <c r="W93" s="32">
        <f t="shared" si="26"/>
        <v>930.83486410126432</v>
      </c>
      <c r="X93" s="32">
        <f t="shared" si="27"/>
        <v>803.53762764418491</v>
      </c>
      <c r="Y93" s="32">
        <f t="shared" si="27"/>
        <v>681.9016289162555</v>
      </c>
      <c r="Z93" s="32">
        <f t="shared" si="27"/>
        <v>557.74774676752213</v>
      </c>
      <c r="AA93" s="32">
        <f t="shared" si="27"/>
        <v>470.3438846432685</v>
      </c>
      <c r="AB93" s="32">
        <f t="shared" si="27"/>
        <v>389.55119182662332</v>
      </c>
      <c r="AC93" s="32">
        <f t="shared" si="27"/>
        <v>465.76818799280244</v>
      </c>
      <c r="AD93" s="32">
        <f t="shared" si="27"/>
        <v>552.50037473377131</v>
      </c>
      <c r="AE93" s="32">
        <f t="shared" si="27"/>
        <v>565.33364564843066</v>
      </c>
      <c r="AF93" s="32">
        <f t="shared" si="27"/>
        <v>575.13561919980839</v>
      </c>
    </row>
    <row r="94" spans="3:32" x14ac:dyDescent="0.25">
      <c r="C94" s="31" t="str">
        <f>'GPC alcances 2018'!Q9</f>
        <v>Otras industrias de la energía</v>
      </c>
      <c r="D94" s="32">
        <f t="shared" si="25"/>
        <v>325.58509822841012</v>
      </c>
      <c r="E94" s="32">
        <f t="shared" si="25"/>
        <v>402.00852180730288</v>
      </c>
      <c r="F94" s="32">
        <f t="shared" si="25"/>
        <v>488.08761162079054</v>
      </c>
      <c r="G94" s="32">
        <f t="shared" si="25"/>
        <v>487.07657223376032</v>
      </c>
      <c r="H94" s="32">
        <f t="shared" si="25"/>
        <v>505.12806216028309</v>
      </c>
      <c r="I94" s="32">
        <f t="shared" si="25"/>
        <v>508.98715829247465</v>
      </c>
      <c r="J94" s="32">
        <f t="shared" si="25"/>
        <v>675.20994580854892</v>
      </c>
      <c r="K94" s="32">
        <f t="shared" si="25"/>
        <v>687.20455272725576</v>
      </c>
      <c r="L94" s="32">
        <f t="shared" si="25"/>
        <v>105.4174847198901</v>
      </c>
      <c r="M94" s="32">
        <f t="shared" si="25"/>
        <v>644.47014747716264</v>
      </c>
      <c r="N94" s="32">
        <f t="shared" si="26"/>
        <v>467.6266432266662</v>
      </c>
      <c r="O94" s="32">
        <f t="shared" si="26"/>
        <v>660.59630263894371</v>
      </c>
      <c r="P94" s="32">
        <f t="shared" si="26"/>
        <v>697.04496959085782</v>
      </c>
      <c r="Q94" s="32">
        <f t="shared" si="26"/>
        <v>606.62510236604567</v>
      </c>
      <c r="R94" s="32">
        <f t="shared" si="26"/>
        <v>639.55748974345181</v>
      </c>
      <c r="S94" s="32">
        <f t="shared" si="26"/>
        <v>1040.8302573163789</v>
      </c>
      <c r="T94" s="32">
        <f t="shared" si="26"/>
        <v>1029.38137805776</v>
      </c>
      <c r="U94" s="32">
        <f t="shared" si="26"/>
        <v>390.22443868454303</v>
      </c>
      <c r="V94" s="32">
        <f t="shared" si="26"/>
        <v>788.86470232817078</v>
      </c>
      <c r="W94" s="32">
        <f t="shared" si="26"/>
        <v>853.70318762183831</v>
      </c>
      <c r="X94" s="32">
        <f t="shared" si="27"/>
        <v>678.46502067338247</v>
      </c>
      <c r="Y94" s="32">
        <f t="shared" si="27"/>
        <v>814.21465552907307</v>
      </c>
      <c r="Z94" s="32">
        <f t="shared" si="27"/>
        <v>995.2980789271877</v>
      </c>
      <c r="AA94" s="32">
        <f t="shared" si="27"/>
        <v>859.96524949223101</v>
      </c>
      <c r="AB94" s="32">
        <f t="shared" si="27"/>
        <v>903.3495133894935</v>
      </c>
      <c r="AC94" s="32">
        <f t="shared" si="27"/>
        <v>649.08972699760795</v>
      </c>
      <c r="AD94" s="32">
        <f t="shared" si="27"/>
        <v>554.58079441458938</v>
      </c>
      <c r="AE94" s="32">
        <f t="shared" si="27"/>
        <v>544.29391217174816</v>
      </c>
      <c r="AF94" s="32">
        <f t="shared" si="27"/>
        <v>564.78576997501898</v>
      </c>
    </row>
    <row r="95" spans="3:32" x14ac:dyDescent="0.25">
      <c r="C95" s="31" t="str">
        <f>'GPC alcances 2018'!Q10</f>
        <v>Edificios residenciales</v>
      </c>
      <c r="D95" s="32">
        <f t="shared" si="25"/>
        <v>395.88387718329022</v>
      </c>
      <c r="E95" s="32">
        <f t="shared" si="25"/>
        <v>407.66720478162335</v>
      </c>
      <c r="F95" s="32">
        <f t="shared" si="25"/>
        <v>463.79433803261486</v>
      </c>
      <c r="G95" s="32">
        <f t="shared" si="25"/>
        <v>507.49159086683483</v>
      </c>
      <c r="H95" s="32">
        <f t="shared" si="25"/>
        <v>484.94636276374609</v>
      </c>
      <c r="I95" s="32">
        <f t="shared" si="25"/>
        <v>484.3037476380311</v>
      </c>
      <c r="J95" s="32">
        <f t="shared" si="25"/>
        <v>447.41558459888506</v>
      </c>
      <c r="K95" s="32">
        <f t="shared" si="25"/>
        <v>472.08831844111529</v>
      </c>
      <c r="L95" s="32">
        <f t="shared" si="25"/>
        <v>454.85427414519665</v>
      </c>
      <c r="M95" s="32">
        <f t="shared" si="25"/>
        <v>492.8862341158935</v>
      </c>
      <c r="N95" s="32">
        <f t="shared" si="26"/>
        <v>509.9035364312013</v>
      </c>
      <c r="O95" s="32">
        <f t="shared" si="26"/>
        <v>522.9684859471389</v>
      </c>
      <c r="P95" s="32">
        <f t="shared" si="26"/>
        <v>489.98088554852671</v>
      </c>
      <c r="Q95" s="32">
        <f t="shared" si="26"/>
        <v>433.33667664342397</v>
      </c>
      <c r="R95" s="32">
        <f t="shared" si="26"/>
        <v>459.13771324309226</v>
      </c>
      <c r="S95" s="32">
        <f t="shared" si="26"/>
        <v>443.53769175377806</v>
      </c>
      <c r="T95" s="32">
        <f t="shared" si="26"/>
        <v>445.50561929266132</v>
      </c>
      <c r="U95" s="32">
        <f t="shared" si="26"/>
        <v>473.31771397931334</v>
      </c>
      <c r="V95" s="32">
        <f t="shared" si="26"/>
        <v>441.11475831259514</v>
      </c>
      <c r="W95" s="32">
        <f t="shared" si="26"/>
        <v>461.71005868934549</v>
      </c>
      <c r="X95" s="32">
        <f t="shared" si="27"/>
        <v>480.81803505405611</v>
      </c>
      <c r="Y95" s="32">
        <f t="shared" si="27"/>
        <v>490.66478085551574</v>
      </c>
      <c r="Z95" s="32">
        <f t="shared" si="27"/>
        <v>465.13930792556795</v>
      </c>
      <c r="AA95" s="32">
        <f t="shared" si="27"/>
        <v>462.66099401126837</v>
      </c>
      <c r="AB95" s="32">
        <f t="shared" si="27"/>
        <v>444.93961969193396</v>
      </c>
      <c r="AC95" s="32">
        <f t="shared" si="27"/>
        <v>502.47922334204037</v>
      </c>
      <c r="AD95" s="32">
        <f t="shared" si="27"/>
        <v>483.59984929311014</v>
      </c>
      <c r="AE95" s="32">
        <f t="shared" si="27"/>
        <v>493.29360299629411</v>
      </c>
      <c r="AF95" s="32">
        <f t="shared" si="27"/>
        <v>521.26385363283168</v>
      </c>
    </row>
    <row r="96" spans="3:32" x14ac:dyDescent="0.25">
      <c r="C96" s="31" t="str">
        <f>'GPC alcances 2018'!Q11</f>
        <v>Agricultura</v>
      </c>
      <c r="D96" s="32">
        <f t="shared" si="25"/>
        <v>643.03266936223179</v>
      </c>
      <c r="E96" s="32">
        <f t="shared" si="25"/>
        <v>636.80098575439308</v>
      </c>
      <c r="F96" s="32">
        <f t="shared" si="25"/>
        <v>639.16381610614928</v>
      </c>
      <c r="G96" s="32">
        <f t="shared" si="25"/>
        <v>650.23163733109641</v>
      </c>
      <c r="H96" s="32">
        <f t="shared" si="25"/>
        <v>657.40255838057021</v>
      </c>
      <c r="I96" s="32">
        <f t="shared" si="25"/>
        <v>651.67209607623693</v>
      </c>
      <c r="J96" s="32">
        <f t="shared" si="25"/>
        <v>601.24582600722067</v>
      </c>
      <c r="K96" s="32">
        <f t="shared" si="25"/>
        <v>610.81190500477544</v>
      </c>
      <c r="L96" s="32">
        <f t="shared" si="25"/>
        <v>614.80201159319404</v>
      </c>
      <c r="M96" s="32">
        <f t="shared" si="25"/>
        <v>619.43846433822227</v>
      </c>
      <c r="N96" s="32">
        <f t="shared" si="26"/>
        <v>622.7495284884518</v>
      </c>
      <c r="O96" s="32">
        <f t="shared" si="26"/>
        <v>626.6498438649536</v>
      </c>
      <c r="P96" s="32">
        <f t="shared" si="26"/>
        <v>631.2618281480236</v>
      </c>
      <c r="Q96" s="32">
        <f t="shared" si="26"/>
        <v>634.5428057151139</v>
      </c>
      <c r="R96" s="32">
        <f t="shared" si="26"/>
        <v>639.95762267145778</v>
      </c>
      <c r="S96" s="32">
        <f t="shared" si="26"/>
        <v>642.90845364313225</v>
      </c>
      <c r="T96" s="32">
        <f t="shared" si="26"/>
        <v>647.37340603994915</v>
      </c>
      <c r="U96" s="32">
        <f t="shared" si="26"/>
        <v>652.14541971969936</v>
      </c>
      <c r="V96" s="32">
        <f t="shared" si="26"/>
        <v>633.78062335412358</v>
      </c>
      <c r="W96" s="32">
        <f t="shared" si="26"/>
        <v>614.80726321015777</v>
      </c>
      <c r="X96" s="32">
        <f t="shared" si="27"/>
        <v>596.04427459148997</v>
      </c>
      <c r="Y96" s="32">
        <f t="shared" si="27"/>
        <v>576.10009185704587</v>
      </c>
      <c r="Z96" s="32">
        <f t="shared" si="27"/>
        <v>549.60104095099518</v>
      </c>
      <c r="AA96" s="32">
        <f t="shared" si="27"/>
        <v>524.2960536443702</v>
      </c>
      <c r="AB96" s="32">
        <f t="shared" si="27"/>
        <v>525.23235255194288</v>
      </c>
      <c r="AC96" s="32">
        <f t="shared" si="27"/>
        <v>526.33878860096638</v>
      </c>
      <c r="AD96" s="32">
        <f t="shared" si="27"/>
        <v>497.55666318907578</v>
      </c>
      <c r="AE96" s="32">
        <f t="shared" si="27"/>
        <v>469.22121635843757</v>
      </c>
      <c r="AF96" s="32">
        <f t="shared" si="27"/>
        <v>440.92749101685877</v>
      </c>
    </row>
    <row r="97" spans="3:32" x14ac:dyDescent="0.25">
      <c r="C97" s="31" t="str">
        <f>'GPC alcances 2018'!Q12</f>
        <v>Procesos industriales</v>
      </c>
      <c r="D97" s="32">
        <f t="shared" si="25"/>
        <v>609.47622000000001</v>
      </c>
      <c r="E97" s="32">
        <f t="shared" si="25"/>
        <v>494.51553130434786</v>
      </c>
      <c r="F97" s="32">
        <f t="shared" si="25"/>
        <v>599.45671043478262</v>
      </c>
      <c r="G97" s="32">
        <f t="shared" si="25"/>
        <v>575.85812869565211</v>
      </c>
      <c r="H97" s="32">
        <f t="shared" si="25"/>
        <v>623.71447043478258</v>
      </c>
      <c r="I97" s="32">
        <f t="shared" si="25"/>
        <v>600.1158886956523</v>
      </c>
      <c r="J97" s="32">
        <f t="shared" si="25"/>
        <v>608.68520608695655</v>
      </c>
      <c r="K97" s="32">
        <f t="shared" si="25"/>
        <v>1166.7455217391307</v>
      </c>
      <c r="L97" s="32">
        <f t="shared" si="25"/>
        <v>1213.1516713043479</v>
      </c>
      <c r="M97" s="32">
        <f t="shared" si="25"/>
        <v>1647.8138165217392</v>
      </c>
      <c r="N97" s="32">
        <f t="shared" si="26"/>
        <v>2077.8617139130438</v>
      </c>
      <c r="O97" s="32">
        <f t="shared" si="26"/>
        <v>1986.7632782608698</v>
      </c>
      <c r="P97" s="32">
        <f t="shared" si="26"/>
        <v>2092.3636356521743</v>
      </c>
      <c r="Q97" s="32">
        <f t="shared" si="26"/>
        <v>1928.8874269565224</v>
      </c>
      <c r="R97" s="32">
        <f t="shared" si="26"/>
        <v>1921.0536839498088</v>
      </c>
      <c r="S97" s="32">
        <f t="shared" si="26"/>
        <v>2161.3167016984153</v>
      </c>
      <c r="T97" s="32">
        <f t="shared" si="26"/>
        <v>2270.7504279701689</v>
      </c>
      <c r="U97" s="32">
        <f t="shared" si="26"/>
        <v>1313.9849415422923</v>
      </c>
      <c r="V97" s="32">
        <f t="shared" si="26"/>
        <v>776.27153508764741</v>
      </c>
      <c r="W97" s="32">
        <f t="shared" si="26"/>
        <v>672.10789328500869</v>
      </c>
      <c r="X97" s="32">
        <f t="shared" si="27"/>
        <v>667.56965194184636</v>
      </c>
      <c r="Y97" s="32">
        <f t="shared" si="27"/>
        <v>395.22841455133306</v>
      </c>
      <c r="Z97" s="32">
        <f t="shared" si="27"/>
        <v>223.87645751321804</v>
      </c>
      <c r="AA97" s="32">
        <f t="shared" si="27"/>
        <v>145.44776170308265</v>
      </c>
      <c r="AB97" s="32">
        <f t="shared" si="27"/>
        <v>117.97065531612864</v>
      </c>
      <c r="AC97" s="32">
        <f t="shared" si="27"/>
        <v>145.53339686930875</v>
      </c>
      <c r="AD97" s="32">
        <f t="shared" si="27"/>
        <v>281.6062487497905</v>
      </c>
      <c r="AE97" s="32">
        <f t="shared" si="27"/>
        <v>295.46499058065501</v>
      </c>
      <c r="AF97" s="32">
        <f t="shared" si="27"/>
        <v>436.47387873774267</v>
      </c>
    </row>
    <row r="98" spans="3:32" x14ac:dyDescent="0.25">
      <c r="C98" s="31" t="str">
        <f>'GPC alcances 2018'!Q13</f>
        <v>Ferroviario (electricidad)</v>
      </c>
      <c r="D98" s="32">
        <f t="shared" si="25"/>
        <v>0</v>
      </c>
      <c r="E98" s="32">
        <f t="shared" si="25"/>
        <v>0</v>
      </c>
      <c r="F98" s="32">
        <f t="shared" si="25"/>
        <v>0</v>
      </c>
      <c r="G98" s="32">
        <f t="shared" si="25"/>
        <v>0</v>
      </c>
      <c r="H98" s="32">
        <f t="shared" si="25"/>
        <v>0</v>
      </c>
      <c r="I98" s="32">
        <f t="shared" si="25"/>
        <v>0</v>
      </c>
      <c r="J98" s="32">
        <f t="shared" si="25"/>
        <v>0</v>
      </c>
      <c r="K98" s="32">
        <f t="shared" si="25"/>
        <v>0</v>
      </c>
      <c r="L98" s="32">
        <f t="shared" si="25"/>
        <v>41.262730580150112</v>
      </c>
      <c r="M98" s="32">
        <f t="shared" si="25"/>
        <v>39.477293536392899</v>
      </c>
      <c r="N98" s="32">
        <f t="shared" si="26"/>
        <v>45.055489987541208</v>
      </c>
      <c r="O98" s="32">
        <f t="shared" si="26"/>
        <v>48.637908917715095</v>
      </c>
      <c r="P98" s="32">
        <f t="shared" si="26"/>
        <v>42.194821190863628</v>
      </c>
      <c r="Q98" s="32">
        <f t="shared" si="26"/>
        <v>43.477786462289046</v>
      </c>
      <c r="R98" s="32">
        <f t="shared" si="26"/>
        <v>42.496785142552874</v>
      </c>
      <c r="S98" s="32">
        <f t="shared" si="26"/>
        <v>37.916412874657262</v>
      </c>
      <c r="T98" s="32">
        <f t="shared" si="26"/>
        <v>36.533546679361763</v>
      </c>
      <c r="U98" s="32">
        <f t="shared" si="26"/>
        <v>27.949669851325112</v>
      </c>
      <c r="V98" s="32">
        <f t="shared" si="26"/>
        <v>27.221848116553044</v>
      </c>
      <c r="W98" s="32">
        <f t="shared" si="26"/>
        <v>26.58436153128465</v>
      </c>
      <c r="X98" s="32">
        <f t="shared" si="27"/>
        <v>202.06831042572477</v>
      </c>
      <c r="Y98" s="32">
        <f t="shared" si="27"/>
        <v>190.99653605651864</v>
      </c>
      <c r="Z98" s="32">
        <f t="shared" si="27"/>
        <v>193.20917395538623</v>
      </c>
      <c r="AA98" s="32">
        <f t="shared" si="27"/>
        <v>201.13064015382997</v>
      </c>
      <c r="AB98" s="32">
        <f t="shared" si="27"/>
        <v>230.40179456741052</v>
      </c>
      <c r="AC98" s="32">
        <f t="shared" si="27"/>
        <v>298.11807373365804</v>
      </c>
      <c r="AD98" s="32">
        <f t="shared" si="27"/>
        <v>332.01728006056817</v>
      </c>
      <c r="AE98" s="32">
        <f t="shared" si="27"/>
        <v>293.25096023073849</v>
      </c>
      <c r="AF98" s="32">
        <f t="shared" si="27"/>
        <v>362.0920654427822</v>
      </c>
    </row>
  </sheetData>
  <conditionalFormatting sqref="D5:AF5">
    <cfRule type="cellIs" dxfId="41" priority="19" operator="lessThan">
      <formula>0</formula>
    </cfRule>
  </conditionalFormatting>
  <conditionalFormatting sqref="D16:AF16">
    <cfRule type="cellIs" dxfId="40" priority="18" operator="lessThan">
      <formula>0</formula>
    </cfRule>
  </conditionalFormatting>
  <conditionalFormatting sqref="D22:AF22">
    <cfRule type="cellIs" dxfId="39" priority="17" operator="lessThan">
      <formula>0</formula>
    </cfRule>
  </conditionalFormatting>
  <conditionalFormatting sqref="D27:AF27">
    <cfRule type="cellIs" dxfId="38" priority="16" operator="lessThan">
      <formula>0</formula>
    </cfRule>
  </conditionalFormatting>
  <conditionalFormatting sqref="D30:AF30">
    <cfRule type="cellIs" dxfId="37" priority="15" operator="lessThan">
      <formula>0</formula>
    </cfRule>
  </conditionalFormatting>
  <conditionalFormatting sqref="D40:AF40">
    <cfRule type="cellIs" dxfId="36" priority="13" operator="lessThan">
      <formula>0</formula>
    </cfRule>
  </conditionalFormatting>
  <conditionalFormatting sqref="D9:AF9">
    <cfRule type="cellIs" dxfId="35" priority="12" operator="lessThan">
      <formula>0</formula>
    </cfRule>
  </conditionalFormatting>
  <conditionalFormatting sqref="D35:AF35 D43:AF43 D39:AF39 D11:AF11 D18:AF18 D24:AF24 D29:AF29 D32:AF32 D5:AF7">
    <cfRule type="cellIs" dxfId="34" priority="11" operator="lessThan">
      <formula>0</formula>
    </cfRule>
  </conditionalFormatting>
  <conditionalFormatting sqref="C25:C28">
    <cfRule type="cellIs" dxfId="33" priority="10" operator="lessThan">
      <formula>0</formula>
    </cfRule>
  </conditionalFormatting>
  <conditionalFormatting sqref="D90:AF98">
    <cfRule type="cellIs" dxfId="32" priority="7" operator="lessThan">
      <formula>0</formula>
    </cfRule>
  </conditionalFormatting>
  <conditionalFormatting sqref="D90:AF98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C43" sqref="C43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Magallanes</v>
      </c>
      <c r="C1">
        <f>'GPC alcances 2018'!C1</f>
        <v>16</v>
      </c>
    </row>
    <row r="2" spans="1:14" x14ac:dyDescent="0.25">
      <c r="C2" s="104" t="s">
        <v>821</v>
      </c>
      <c r="D2" s="105">
        <f>+D5-'GPC alcances 2018'!D5+'GPC alcances 2018'!D13+'GPC alcances 2018'!D29+'GPC alcances 2018'!D32</f>
        <v>0</v>
      </c>
      <c r="E2" s="105">
        <f>+E5-'GPC alcances 2018'!E5+'GPC alcances 2018'!E13+'GPC alcances 2018'!E29+'GPC alcances 2018'!E32</f>
        <v>0</v>
      </c>
      <c r="F2" s="105">
        <f>+F5-'GPC alcances 2018'!F5+'GPC alcances 2018'!F13+'GPC alcances 2018'!F29+'GPC alcances 2018'!F32</f>
        <v>0</v>
      </c>
      <c r="G2" s="105">
        <f>+G5-'GPC alcances 2018'!G5+'GPC alcances 2018'!G13+'GPC alcances 2018'!G29+'GPC alcances 2018'!G32</f>
        <v>0</v>
      </c>
      <c r="H2" s="105">
        <f>+H5-'GPC alcances 2018'!H5+'GPC alcances 2018'!H13+'GPC alcances 2018'!H29+'GPC alcances 2018'!H32</f>
        <v>0</v>
      </c>
      <c r="I2" s="105">
        <f>+I5-'GPC alcances 2018'!I5+'GPC alcances 2018'!I13+'GPC alcances 2018'!I29+'GPC alcances 2018'!I32</f>
        <v>0</v>
      </c>
      <c r="J2" s="105">
        <f>+J5-'GPC alcances 2018'!J5+'GPC alcances 2018'!J13+'GPC alcances 2018'!J29+'GPC alcances 2018'!J32</f>
        <v>0</v>
      </c>
      <c r="K2" s="105">
        <f>+K5-'GPC alcances 2018'!K5+'GPC alcances 2018'!K13+'GPC alcances 2018'!K29+'GPC alcances 2018'!K32</f>
        <v>0</v>
      </c>
    </row>
    <row r="3" spans="1:14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14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6" t="s">
        <v>829</v>
      </c>
      <c r="N4" s="103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1645.2320138533792</v>
      </c>
      <c r="E5" s="32">
        <f t="shared" ref="E5:G5" si="0">+E7+E18+E24+E29+E32</f>
        <v>0</v>
      </c>
      <c r="F5" s="32">
        <f t="shared" si="0"/>
        <v>29.199491975869812</v>
      </c>
      <c r="G5" s="32">
        <f t="shared" si="0"/>
        <v>4.7967682397892814E-2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2389.5136826046964</v>
      </c>
      <c r="M5" s="31" t="s">
        <v>834</v>
      </c>
      <c r="N5" s="109">
        <f>$K$7</f>
        <v>1931.8031693367507</v>
      </c>
    </row>
    <row r="6" spans="1:14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1157.1918880709104</v>
      </c>
      <c r="M6" s="31" t="s">
        <v>72</v>
      </c>
      <c r="N6" s="109">
        <f>$K$18</f>
        <v>409.56527524281512</v>
      </c>
    </row>
    <row r="7" spans="1:14" x14ac:dyDescent="0.25">
      <c r="A7" s="6">
        <v>1</v>
      </c>
      <c r="B7" s="6" t="s">
        <v>836</v>
      </c>
      <c r="C7" s="31" t="s">
        <v>834</v>
      </c>
      <c r="D7" s="32">
        <f t="shared" ref="D7:K7" si="4">SUM(D8:D11,D14:D17)</f>
        <v>1243.1629847341551</v>
      </c>
      <c r="E7" s="32">
        <f t="shared" si="4"/>
        <v>0</v>
      </c>
      <c r="F7" s="32">
        <f t="shared" si="4"/>
        <v>27.288421205418686</v>
      </c>
      <c r="G7" s="32">
        <f t="shared" si="4"/>
        <v>2.1576021701772627E-2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1931.8031693367507</v>
      </c>
      <c r="M7" s="31" t="s">
        <v>722</v>
      </c>
      <c r="N7" s="86">
        <f>$K$24</f>
        <v>48.145238025130944</v>
      </c>
    </row>
    <row r="8" spans="1:14" x14ac:dyDescent="0.25">
      <c r="A8" s="6">
        <v>1</v>
      </c>
      <c r="B8" s="13" t="s">
        <v>837</v>
      </c>
      <c r="C8" s="13" t="s">
        <v>838</v>
      </c>
      <c r="D8" s="114">
        <f>'CO2'!AE55</f>
        <v>481.62652240830687</v>
      </c>
      <c r="E8" s="115"/>
      <c r="F8" s="113">
        <f>'CH4'!AE55</f>
        <v>1.3654722215154032</v>
      </c>
      <c r="G8" s="113">
        <f>N2O!AE55</f>
        <v>1.8458139888053105E-2</v>
      </c>
      <c r="H8" s="115"/>
      <c r="I8" s="115"/>
      <c r="J8" s="115"/>
      <c r="K8" s="113">
        <f>D8+E8+F8*PCG!$C$5+G8*PCG!$C$6+H8+I8+J8</f>
        <v>521.26385363283168</v>
      </c>
      <c r="M8" s="31" t="s">
        <v>845</v>
      </c>
      <c r="N8" s="109">
        <f>$K$35</f>
        <v>795.09982262812809</v>
      </c>
    </row>
    <row r="9" spans="1:14" x14ac:dyDescent="0.25">
      <c r="A9" s="6">
        <v>1</v>
      </c>
      <c r="B9" s="13" t="s">
        <v>840</v>
      </c>
      <c r="C9" s="13" t="s">
        <v>841</v>
      </c>
      <c r="D9" s="114">
        <f>'CO2'!AE54</f>
        <v>33.627676256381228</v>
      </c>
      <c r="E9" s="115"/>
      <c r="F9" s="113">
        <f>'CH4'!AE54</f>
        <v>6.193371130237141E-3</v>
      </c>
      <c r="G9" s="113">
        <f>N2O!AE54</f>
        <v>2.2815783157664786E-4</v>
      </c>
      <c r="H9" s="115"/>
      <c r="I9" s="115"/>
      <c r="J9" s="115"/>
      <c r="K9" s="113">
        <f>D9+E9+F9*PCG!$C$5+G9*PCG!$C$6+H9+I9+J9</f>
        <v>33.850501568446994</v>
      </c>
      <c r="M9" s="31" t="s">
        <v>849</v>
      </c>
      <c r="N9" s="109">
        <f>$K$43</f>
        <v>362.0920654427822</v>
      </c>
    </row>
    <row r="10" spans="1:14" x14ac:dyDescent="0.25">
      <c r="A10" s="6">
        <v>1</v>
      </c>
      <c r="B10" s="13" t="s">
        <v>844</v>
      </c>
      <c r="C10" s="13" t="s">
        <v>44</v>
      </c>
      <c r="D10" s="114">
        <f>'CO2'!AE17</f>
        <v>122.16334119527082</v>
      </c>
      <c r="E10" s="115"/>
      <c r="F10" s="113">
        <f>'CH4'!AE17</f>
        <v>1.3315120731644094E-2</v>
      </c>
      <c r="G10" s="113">
        <f>N2O!AE17</f>
        <v>1.9939641675669993E-3</v>
      </c>
      <c r="H10" s="115"/>
      <c r="I10" s="115"/>
      <c r="J10" s="115"/>
      <c r="K10" s="113">
        <f>D10+E10+F10*PCG!$C$5+G10*PCG!$C$6+H10+I10+J10</f>
        <v>123.09042053549688</v>
      </c>
      <c r="M10" s="117" t="s">
        <v>821</v>
      </c>
      <c r="N10" s="105">
        <f>SUM(N5:N9)-K5-K6</f>
        <v>0</v>
      </c>
    </row>
    <row r="11" spans="1:14" x14ac:dyDescent="0.25">
      <c r="A11" s="6">
        <v>1</v>
      </c>
      <c r="B11" s="13" t="s">
        <v>847</v>
      </c>
      <c r="C11" s="13" t="s">
        <v>848</v>
      </c>
      <c r="D11" s="116">
        <f>+D12+D13</f>
        <v>563.5331235593078</v>
      </c>
      <c r="E11" s="32">
        <f t="shared" ref="E11:K11" si="5">+E12+E13</f>
        <v>0</v>
      </c>
      <c r="F11" s="32">
        <f t="shared" si="5"/>
        <v>4.3293063495829127E-2</v>
      </c>
      <c r="G11" s="32">
        <f t="shared" si="5"/>
        <v>5.7154304803850567E-4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564.78576997501898</v>
      </c>
    </row>
    <row r="12" spans="1:14" x14ac:dyDescent="0.25">
      <c r="A12" s="6">
        <v>1</v>
      </c>
      <c r="B12" s="13" t="s">
        <v>851</v>
      </c>
      <c r="C12" s="13" t="s">
        <v>42</v>
      </c>
      <c r="D12" s="114">
        <f>'CO2'!AE8-'CO2'!AE10</f>
        <v>563.5331235593078</v>
      </c>
      <c r="E12" s="115"/>
      <c r="F12" s="113">
        <f>'CH4'!AE8-'CH4'!AE10</f>
        <v>4.3293063495829127E-2</v>
      </c>
      <c r="G12" s="113">
        <f>N2O!AE8-N2O!AE10</f>
        <v>5.7154304803850567E-4</v>
      </c>
      <c r="H12" s="115"/>
      <c r="I12" s="115"/>
      <c r="J12" s="115"/>
      <c r="K12" s="113">
        <f>D12+E12+F12*PCG!$C$5+G12*PCG!$C$6+H12+I12+J12</f>
        <v>564.78576997501898</v>
      </c>
    </row>
    <row r="13" spans="1:14" x14ac:dyDescent="0.25">
      <c r="A13" s="6">
        <v>1</v>
      </c>
      <c r="B13" s="13" t="s">
        <v>852</v>
      </c>
      <c r="C13" s="13" t="s">
        <v>853</v>
      </c>
      <c r="D13" s="120"/>
      <c r="E13" s="121"/>
      <c r="F13" s="121"/>
      <c r="G13" s="121"/>
      <c r="H13" s="121"/>
      <c r="I13" s="121"/>
      <c r="J13" s="121"/>
      <c r="K13" s="121"/>
    </row>
    <row r="14" spans="1:14" x14ac:dyDescent="0.25">
      <c r="A14" s="6">
        <v>1</v>
      </c>
      <c r="B14" s="13" t="s">
        <v>854</v>
      </c>
      <c r="C14" s="13" t="s">
        <v>839</v>
      </c>
      <c r="D14" s="114">
        <f>'CO2'!AE56</f>
        <v>39.880486518088155</v>
      </c>
      <c r="E14" s="115"/>
      <c r="F14" s="113">
        <f>'CH4'!AE56</f>
        <v>6.2589427098202694E-3</v>
      </c>
      <c r="G14" s="113">
        <f>N2O!AE56</f>
        <v>3.1554976802885241E-4</v>
      </c>
      <c r="H14" s="115"/>
      <c r="I14" s="115"/>
      <c r="J14" s="115"/>
      <c r="K14" s="113">
        <f>D14+E14+F14*PCG!$C$5+G14*PCG!$C$6+H14+I14+J14</f>
        <v>40.130993916706259</v>
      </c>
    </row>
    <row r="15" spans="1:14" x14ac:dyDescent="0.25">
      <c r="A15" s="6">
        <v>1</v>
      </c>
      <c r="B15" s="13" t="s">
        <v>855</v>
      </c>
      <c r="C15" s="13" t="s">
        <v>856</v>
      </c>
      <c r="D15" s="114">
        <f>'CO2'!AE60</f>
        <v>0.2029631923219235</v>
      </c>
      <c r="E15" s="115"/>
      <c r="F15" s="113">
        <f>'CH4'!AE60</f>
        <v>1.4193230232302344E-6</v>
      </c>
      <c r="G15" s="113">
        <f>N2O!AE60</f>
        <v>5.6772920929209378E-6</v>
      </c>
      <c r="H15" s="115"/>
      <c r="I15" s="115"/>
      <c r="J15" s="115"/>
      <c r="K15" s="113">
        <f>D15+E15+F15*PCG!$C$5+G15*PCG!$C$6+H15+I15+J15</f>
        <v>0.20469050844119471</v>
      </c>
    </row>
    <row r="16" spans="1:14" x14ac:dyDescent="0.25">
      <c r="A16" s="6">
        <v>1</v>
      </c>
      <c r="B16" s="13" t="s">
        <v>857</v>
      </c>
      <c r="C16" s="13" t="s">
        <v>858</v>
      </c>
      <c r="D16" s="113">
        <f>'CO2'!AE68</f>
        <v>0</v>
      </c>
      <c r="E16" s="115"/>
      <c r="F16" s="113">
        <f>'CH4'!AE68</f>
        <v>2.9336527999999999</v>
      </c>
      <c r="G16" s="113">
        <f>N2O!AE68</f>
        <v>0</v>
      </c>
      <c r="H16" s="115"/>
      <c r="I16" s="115"/>
      <c r="J16" s="115"/>
      <c r="K16" s="113">
        <f>D16+E16+F16*PCG!$C$5+G16*PCG!$C$6+H16+I16+J16</f>
        <v>73.341319999999996</v>
      </c>
    </row>
    <row r="17" spans="1:11" x14ac:dyDescent="0.25">
      <c r="A17" s="6">
        <v>1</v>
      </c>
      <c r="B17" s="13" t="s">
        <v>860</v>
      </c>
      <c r="C17" s="13" t="s">
        <v>861</v>
      </c>
      <c r="D17" s="113">
        <f>'CO2'!AE80</f>
        <v>2.1288716044783533</v>
      </c>
      <c r="E17" s="115"/>
      <c r="F17" s="113">
        <f>'CH4'!AE80</f>
        <v>22.920234266512729</v>
      </c>
      <c r="G17" s="113">
        <f>N2O!AE80</f>
        <v>2.9897064155953261E-6</v>
      </c>
      <c r="H17" s="115"/>
      <c r="I17" s="115"/>
      <c r="J17" s="115"/>
      <c r="K17" s="113">
        <f>D17+E17+F17*PCG!$C$5+G17*PCG!$C$6+H17+I17+J17</f>
        <v>575.1356191998085</v>
      </c>
    </row>
    <row r="18" spans="1:11" x14ac:dyDescent="0.25">
      <c r="A18" s="6">
        <v>1</v>
      </c>
      <c r="B18" s="6" t="s">
        <v>862</v>
      </c>
      <c r="C18" s="31" t="s">
        <v>72</v>
      </c>
      <c r="D18" s="32">
        <f>+SUM(D19:D23)</f>
        <v>401.58743627258707</v>
      </c>
      <c r="E18" s="32">
        <f t="shared" ref="E18:K18" si="6">+SUM(E19:E23)</f>
        <v>0</v>
      </c>
      <c r="F18" s="32">
        <f t="shared" si="6"/>
        <v>5.4502048633738198E-2</v>
      </c>
      <c r="G18" s="32">
        <f t="shared" si="6"/>
        <v>2.219895219592144E-2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409.56527524281512</v>
      </c>
    </row>
    <row r="19" spans="1:11" x14ac:dyDescent="0.25">
      <c r="A19" s="6">
        <v>1</v>
      </c>
      <c r="B19" s="13" t="s">
        <v>864</v>
      </c>
      <c r="C19" s="13" t="s">
        <v>843</v>
      </c>
      <c r="D19" s="113">
        <f>'CO2'!AE35</f>
        <v>246.59640856402706</v>
      </c>
      <c r="E19" s="115"/>
      <c r="F19" s="113">
        <f>'CH4'!AE35</f>
        <v>3.6946224573696479E-2</v>
      </c>
      <c r="G19" s="113">
        <f>N2O!AE35</f>
        <v>1.7200774171316303E-2</v>
      </c>
      <c r="H19" s="115"/>
      <c r="I19" s="115"/>
      <c r="J19" s="115"/>
      <c r="K19" s="113">
        <f>D19+E19+F19*PCG!$C$5+G19*PCG!$C$6+H19+I19+J19</f>
        <v>252.64589488142173</v>
      </c>
    </row>
    <row r="20" spans="1:11" x14ac:dyDescent="0.25">
      <c r="A20" s="6">
        <v>1</v>
      </c>
      <c r="B20" s="13" t="s">
        <v>866</v>
      </c>
      <c r="C20" s="13" t="s">
        <v>867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</row>
    <row r="21" spans="1:11" x14ac:dyDescent="0.25">
      <c r="A21" s="6">
        <v>1</v>
      </c>
      <c r="B21" s="13" t="s">
        <v>869</v>
      </c>
      <c r="C21" s="13" t="s">
        <v>865</v>
      </c>
      <c r="D21" s="113">
        <f>'CO2'!AE47</f>
        <v>53.14502981413365</v>
      </c>
      <c r="E21" s="115"/>
      <c r="F21" s="113">
        <f>'CH4'!AE47</f>
        <v>4.9231632969882711E-3</v>
      </c>
      <c r="G21" s="113">
        <f>N2O!AE47</f>
        <v>1.4066180848537914E-3</v>
      </c>
      <c r="H21" s="115"/>
      <c r="I21" s="115"/>
      <c r="J21" s="115"/>
      <c r="K21" s="113">
        <f>D21+E21+F21*PCG!$C$5+G21*PCG!$C$6+H21+I21+J21</f>
        <v>53.687281085844788</v>
      </c>
    </row>
    <row r="22" spans="1:11" x14ac:dyDescent="0.25">
      <c r="A22" s="6">
        <v>1</v>
      </c>
      <c r="B22" s="13" t="s">
        <v>870</v>
      </c>
      <c r="C22" s="13" t="s">
        <v>850</v>
      </c>
      <c r="D22" s="113">
        <f>'CO2'!AE34</f>
        <v>92.607337501195971</v>
      </c>
      <c r="E22" s="115"/>
      <c r="F22" s="113">
        <f>'CH4'!AE34</f>
        <v>6.4760836721134611E-4</v>
      </c>
      <c r="G22" s="113">
        <f>N2O!AE34</f>
        <v>2.5904334688453844E-3</v>
      </c>
      <c r="H22" s="115"/>
      <c r="I22" s="115"/>
      <c r="J22" s="115"/>
      <c r="K22" s="113">
        <f>D22+E22+F22*PCG!$C$5+G22*PCG!$C$6+H22+I22+J22</f>
        <v>93.395476884092176</v>
      </c>
    </row>
    <row r="23" spans="1:11" x14ac:dyDescent="0.25">
      <c r="A23" s="6">
        <v>1</v>
      </c>
      <c r="B23" s="13" t="s">
        <v>872</v>
      </c>
      <c r="C23" s="13" t="s">
        <v>863</v>
      </c>
      <c r="D23" s="113">
        <f>'CO2'!AE52</f>
        <v>9.2386603932304148</v>
      </c>
      <c r="E23" s="115"/>
      <c r="F23" s="113">
        <f>'CH4'!AE52</f>
        <v>1.1985052395842105E-2</v>
      </c>
      <c r="G23" s="113">
        <f>N2O!AE52</f>
        <v>1.0011264709059598E-3</v>
      </c>
      <c r="H23" s="115"/>
      <c r="I23" s="115"/>
      <c r="J23" s="115"/>
      <c r="K23" s="113">
        <f>D23+E23+F23*PCG!$C$5+G23*PCG!$C$6+H23+I23+J23</f>
        <v>9.8366223914564426</v>
      </c>
    </row>
    <row r="24" spans="1:11" x14ac:dyDescent="0.25">
      <c r="A24" s="6">
        <v>1</v>
      </c>
      <c r="B24" s="6" t="s">
        <v>874</v>
      </c>
      <c r="C24" s="31" t="s">
        <v>722</v>
      </c>
      <c r="D24" s="32">
        <f>SUM(D25:D28)</f>
        <v>0.48159284663695962</v>
      </c>
      <c r="E24" s="32">
        <f t="shared" ref="E24:J24" si="7">SUM(E25:E28)</f>
        <v>0</v>
      </c>
      <c r="F24" s="32">
        <f t="shared" si="7"/>
        <v>1.8565687218173905</v>
      </c>
      <c r="G24" s="32">
        <f t="shared" si="7"/>
        <v>4.1927085001987451E-3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8">
        <f>SUM(K25:K28)</f>
        <v>48.145238025130944</v>
      </c>
    </row>
    <row r="25" spans="1:11" x14ac:dyDescent="0.25">
      <c r="A25" s="6">
        <v>1</v>
      </c>
      <c r="B25" s="13" t="s">
        <v>876</v>
      </c>
      <c r="C25" s="13" t="s">
        <v>724</v>
      </c>
      <c r="D25" s="115"/>
      <c r="E25" s="115"/>
      <c r="F25" s="113">
        <f>'CH4'!AE426</f>
        <v>1.4615793992308297</v>
      </c>
      <c r="G25" s="113">
        <f>N2O!AE426</f>
        <v>0</v>
      </c>
      <c r="H25" s="115"/>
      <c r="I25" s="115"/>
      <c r="J25" s="115"/>
      <c r="K25" s="113">
        <f>D25+E25+F25*PCG!$C$5+G25*PCG!$C$6+H25+I25+J25</f>
        <v>36.539484980770744</v>
      </c>
    </row>
    <row r="26" spans="1:11" x14ac:dyDescent="0.25">
      <c r="A26" s="6">
        <v>1</v>
      </c>
      <c r="B26" s="13" t="s">
        <v>878</v>
      </c>
      <c r="C26" s="13" t="s">
        <v>879</v>
      </c>
      <c r="D26" s="115"/>
      <c r="E26" s="115"/>
      <c r="F26" s="113">
        <f>'CH4'!AE430</f>
        <v>0</v>
      </c>
      <c r="G26" s="113">
        <f>N2O!AE430</f>
        <v>0</v>
      </c>
      <c r="H26" s="115"/>
      <c r="I26" s="115"/>
      <c r="J26" s="115"/>
      <c r="K26" s="113">
        <f>D26+E26+F26*PCG!$C$5+G26*PCG!$C$6+H26+I26+J26</f>
        <v>0</v>
      </c>
    </row>
    <row r="27" spans="1:11" x14ac:dyDescent="0.25">
      <c r="A27" s="6">
        <v>1</v>
      </c>
      <c r="B27" s="13" t="s">
        <v>881</v>
      </c>
      <c r="C27" s="13" t="s">
        <v>868</v>
      </c>
      <c r="D27" s="113">
        <f>'CO2'!AE431</f>
        <v>0.48159284663695962</v>
      </c>
      <c r="E27" s="115"/>
      <c r="F27" s="113">
        <f>'CH4'!AE431</f>
        <v>1.3665315900125338E-2</v>
      </c>
      <c r="G27" s="113">
        <f>N2O!AE431</f>
        <v>3.1549835239384413E-4</v>
      </c>
      <c r="H27" s="115"/>
      <c r="I27" s="115"/>
      <c r="J27" s="115"/>
      <c r="K27" s="113">
        <f>D27+E27+F27*PCG!$C$5+G27*PCG!$C$6+H27+I27+J27</f>
        <v>0.91724425315345859</v>
      </c>
    </row>
    <row r="28" spans="1:11" x14ac:dyDescent="0.25">
      <c r="A28" s="6">
        <v>1</v>
      </c>
      <c r="B28" s="13" t="s">
        <v>883</v>
      </c>
      <c r="C28" s="13" t="s">
        <v>859</v>
      </c>
      <c r="D28" s="115"/>
      <c r="E28" s="115"/>
      <c r="F28" s="113">
        <f>'CH4'!AE434</f>
        <v>0.38132400668643535</v>
      </c>
      <c r="G28" s="113">
        <f>N2O!AE434</f>
        <v>3.877210147804901E-3</v>
      </c>
      <c r="H28" s="115"/>
      <c r="I28" s="115"/>
      <c r="J28" s="115"/>
      <c r="K28" s="113">
        <f>D28+E28+F28*PCG!$C$5+G28*PCG!$C$6+H28+I28+J28</f>
        <v>10.688508791206743</v>
      </c>
    </row>
    <row r="29" spans="1:11" x14ac:dyDescent="0.25">
      <c r="A29" s="6">
        <v>1</v>
      </c>
      <c r="B29" s="6" t="s">
        <v>885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887</v>
      </c>
      <c r="C30" s="13" t="s">
        <v>884</v>
      </c>
      <c r="D30" s="121"/>
      <c r="E30" s="121"/>
      <c r="F30" s="121"/>
      <c r="G30" s="121"/>
      <c r="H30" s="121"/>
      <c r="I30" s="121"/>
      <c r="J30" s="121"/>
      <c r="K30" s="121"/>
    </row>
    <row r="31" spans="1:11" x14ac:dyDescent="0.25">
      <c r="A31" s="6">
        <v>1</v>
      </c>
      <c r="B31" s="13" t="s">
        <v>889</v>
      </c>
      <c r="C31" s="13" t="s">
        <v>846</v>
      </c>
      <c r="D31" s="121"/>
      <c r="E31" s="121"/>
      <c r="F31" s="121"/>
      <c r="G31" s="121"/>
      <c r="H31" s="121"/>
      <c r="I31" s="121"/>
      <c r="J31" s="121"/>
      <c r="K31" s="121"/>
    </row>
    <row r="32" spans="1:11" x14ac:dyDescent="0.25">
      <c r="A32" s="6">
        <v>1</v>
      </c>
      <c r="B32" s="6" t="s">
        <v>890</v>
      </c>
      <c r="C32" s="31" t="s">
        <v>842</v>
      </c>
      <c r="D32" s="122"/>
      <c r="E32" s="122"/>
      <c r="F32" s="122"/>
      <c r="G32" s="122"/>
      <c r="H32" s="122"/>
      <c r="I32" s="122"/>
      <c r="J32" s="122"/>
      <c r="K32" s="122"/>
    </row>
    <row r="33" spans="1:11" x14ac:dyDescent="0.25">
      <c r="A33" s="6">
        <v>1</v>
      </c>
      <c r="B33" s="13" t="s">
        <v>891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</row>
    <row r="34" spans="1:11" x14ac:dyDescent="0.25">
      <c r="A34" s="6">
        <v>1</v>
      </c>
      <c r="B34" s="13" t="s">
        <v>892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</row>
    <row r="35" spans="1:11" x14ac:dyDescent="0.25">
      <c r="A35" s="6">
        <v>2</v>
      </c>
      <c r="B35" s="6" t="s">
        <v>836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795.09982262812809</v>
      </c>
    </row>
    <row r="36" spans="1:11" x14ac:dyDescent="0.25">
      <c r="A36" s="6">
        <v>2</v>
      </c>
      <c r="B36" s="13" t="s">
        <v>837</v>
      </c>
      <c r="C36" s="13" t="s">
        <v>877</v>
      </c>
      <c r="D36" s="115"/>
      <c r="E36" s="115"/>
      <c r="F36" s="115"/>
      <c r="G36" s="115"/>
      <c r="H36" s="115"/>
      <c r="I36" s="115"/>
      <c r="J36" s="115"/>
      <c r="K36" s="113">
        <v>36.233858978263733</v>
      </c>
    </row>
    <row r="37" spans="1:11" x14ac:dyDescent="0.25">
      <c r="A37" s="6">
        <v>2</v>
      </c>
      <c r="B37" s="13" t="s">
        <v>840</v>
      </c>
      <c r="C37" s="13" t="s">
        <v>875</v>
      </c>
      <c r="D37" s="115"/>
      <c r="E37" s="115"/>
      <c r="F37" s="115"/>
      <c r="G37" s="115"/>
      <c r="H37" s="115"/>
      <c r="I37" s="115"/>
      <c r="J37" s="115"/>
      <c r="K37" s="113">
        <v>84.74267322252588</v>
      </c>
    </row>
    <row r="38" spans="1:11" x14ac:dyDescent="0.25">
      <c r="A38" s="6">
        <v>2</v>
      </c>
      <c r="B38" s="13" t="s">
        <v>844</v>
      </c>
      <c r="C38" s="13" t="s">
        <v>871</v>
      </c>
      <c r="D38" s="115"/>
      <c r="E38" s="115"/>
      <c r="F38" s="115"/>
      <c r="G38" s="115"/>
      <c r="H38" s="115"/>
      <c r="I38" s="115"/>
      <c r="J38" s="115"/>
      <c r="K38" s="113">
        <v>658.33482161619406</v>
      </c>
    </row>
    <row r="39" spans="1:11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1.1937938827581898</v>
      </c>
    </row>
    <row r="40" spans="1:11" x14ac:dyDescent="0.25">
      <c r="A40" s="6">
        <v>2</v>
      </c>
      <c r="B40" s="13" t="s">
        <v>851</v>
      </c>
      <c r="C40" s="13" t="s">
        <v>873</v>
      </c>
      <c r="D40" s="115"/>
      <c r="E40" s="115"/>
      <c r="F40" s="115"/>
      <c r="G40" s="115"/>
      <c r="H40" s="115"/>
      <c r="I40" s="115"/>
      <c r="J40" s="115"/>
      <c r="K40" s="113">
        <v>0</v>
      </c>
    </row>
    <row r="41" spans="1:11" x14ac:dyDescent="0.25">
      <c r="A41" s="6">
        <v>2</v>
      </c>
      <c r="B41" s="13" t="s">
        <v>852</v>
      </c>
      <c r="C41" s="13" t="s">
        <v>882</v>
      </c>
      <c r="D41" s="115"/>
      <c r="E41" s="115"/>
      <c r="F41" s="115"/>
      <c r="G41" s="115"/>
      <c r="H41" s="115"/>
      <c r="I41" s="115"/>
      <c r="J41" s="115"/>
      <c r="K41" s="113">
        <v>1.1937938827581898</v>
      </c>
    </row>
    <row r="42" spans="1:11" x14ac:dyDescent="0.25">
      <c r="A42" s="6">
        <v>2</v>
      </c>
      <c r="B42" s="13" t="s">
        <v>854</v>
      </c>
      <c r="C42" s="13" t="s">
        <v>880</v>
      </c>
      <c r="D42" s="115"/>
      <c r="E42" s="115"/>
      <c r="F42" s="115"/>
      <c r="G42" s="115"/>
      <c r="H42" s="115"/>
      <c r="I42" s="115"/>
      <c r="J42" s="115"/>
      <c r="K42" s="113">
        <v>14.594674928386237</v>
      </c>
    </row>
    <row r="43" spans="1:11" x14ac:dyDescent="0.25">
      <c r="A43" s="6">
        <v>2</v>
      </c>
      <c r="B43" s="6" t="s">
        <v>862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362.0920654427822</v>
      </c>
    </row>
    <row r="44" spans="1:11" x14ac:dyDescent="0.25">
      <c r="A44" s="6">
        <v>2</v>
      </c>
      <c r="B44" s="13" t="s">
        <v>864</v>
      </c>
      <c r="C44" s="13" t="s">
        <v>886</v>
      </c>
      <c r="D44" s="115"/>
      <c r="E44" s="115"/>
      <c r="F44" s="115"/>
      <c r="G44" s="115"/>
      <c r="H44" s="115"/>
      <c r="I44" s="115"/>
      <c r="J44" s="115"/>
      <c r="K44" s="113">
        <v>0</v>
      </c>
    </row>
    <row r="45" spans="1:11" x14ac:dyDescent="0.25">
      <c r="A45" s="6">
        <v>2</v>
      </c>
      <c r="B45" s="13" t="s">
        <v>866</v>
      </c>
      <c r="C45" s="13" t="s">
        <v>888</v>
      </c>
      <c r="D45" s="115"/>
      <c r="E45" s="115"/>
      <c r="F45" s="115"/>
      <c r="G45" s="115"/>
      <c r="H45" s="115"/>
      <c r="I45" s="115"/>
      <c r="J45" s="115"/>
      <c r="K45" s="113">
        <v>362.0920654427822</v>
      </c>
    </row>
    <row r="46" spans="1:11" x14ac:dyDescent="0.25">
      <c r="A46" s="6">
        <v>2</v>
      </c>
      <c r="B46" s="13" t="s">
        <v>869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11" x14ac:dyDescent="0.25">
      <c r="A47" s="6">
        <v>2</v>
      </c>
      <c r="B47" s="13" t="s">
        <v>870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11" x14ac:dyDescent="0.25">
      <c r="A48" s="6">
        <v>2</v>
      </c>
      <c r="B48" s="13" t="s">
        <v>872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zoomScale="70" zoomScaleNormal="70" workbookViewId="0">
      <selection activeCell="D43" sqref="D43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Magallanes</v>
      </c>
      <c r="C1">
        <f>'GPC alcances 2018'!C1</f>
        <v>16</v>
      </c>
    </row>
    <row r="2" spans="1:32" x14ac:dyDescent="0.25">
      <c r="C2" s="104" t="s">
        <v>821</v>
      </c>
      <c r="D2" s="105">
        <f>+D5-'GPC alcances serie CO2eq'!D5+'GPC alcances serie CO2eq'!D13+'GPC alcances serie CO2eq'!D29+'GPC alcances serie CO2eq'!D32</f>
        <v>0</v>
      </c>
      <c r="E2" s="105">
        <f>+E5-'GPC alcances serie CO2eq'!E5+'GPC alcances serie CO2eq'!E13+'GPC alcances serie CO2eq'!E29+'GPC alcances serie CO2eq'!E32</f>
        <v>0</v>
      </c>
      <c r="F2" s="105">
        <f>+F5-'GPC alcances serie CO2eq'!F5+'GPC alcances serie CO2eq'!F13+'GPC alcances serie CO2eq'!F29+'GPC alcances serie CO2eq'!F32</f>
        <v>0</v>
      </c>
      <c r="G2" s="105">
        <f>+G5-'GPC alcances serie CO2eq'!G5+'GPC alcances serie CO2eq'!G13+'GPC alcances serie CO2eq'!G29+'GPC alcances serie CO2eq'!G32</f>
        <v>0</v>
      </c>
      <c r="H2" s="105">
        <f>+H5-'GPC alcances serie CO2eq'!H5+'GPC alcances serie CO2eq'!H13+'GPC alcances serie CO2eq'!H29+'GPC alcances serie CO2eq'!H32</f>
        <v>0</v>
      </c>
      <c r="I2" s="105">
        <f>+I5-'GPC alcances serie CO2eq'!I5+'GPC alcances serie CO2eq'!I13+'GPC alcances serie CO2eq'!I29+'GPC alcances serie CO2eq'!I32</f>
        <v>0</v>
      </c>
      <c r="J2" s="105">
        <f>+J5-'GPC alcances serie CO2eq'!J5+'GPC alcances serie CO2eq'!J13+'GPC alcances serie CO2eq'!J29+'GPC alcances serie CO2eq'!J32</f>
        <v>0</v>
      </c>
      <c r="K2" s="105">
        <f>+K5-'GPC alcances serie CO2eq'!K5+'GPC alcances serie CO2eq'!K13+'GPC alcances serie CO2eq'!K29+'GPC alcances serie CO2eq'!K32</f>
        <v>0</v>
      </c>
      <c r="L2" s="105">
        <f>+L5-'GPC alcances serie CO2eq'!L5+'GPC alcances serie CO2eq'!L13+'GPC alcances serie CO2eq'!L29+'GPC alcances serie CO2eq'!L32</f>
        <v>0</v>
      </c>
      <c r="M2" s="105">
        <f>+M5-'GPC alcances serie CO2eq'!M5+'GPC alcances serie CO2eq'!M13+'GPC alcances serie CO2eq'!M29+'GPC alcances serie CO2eq'!M32</f>
        <v>0</v>
      </c>
      <c r="N2" s="105">
        <f>+N5-'GPC alcances serie CO2eq'!N5+'GPC alcances serie CO2eq'!N13+'GPC alcances serie CO2eq'!N29+'GPC alcances serie CO2eq'!N32</f>
        <v>0</v>
      </c>
      <c r="O2" s="105">
        <f>+O5-'GPC alcances serie CO2eq'!O5+'GPC alcances serie CO2eq'!O13+'GPC alcances serie CO2eq'!O29+'GPC alcances serie CO2eq'!O32</f>
        <v>0</v>
      </c>
      <c r="P2" s="105">
        <f>+P5-'GPC alcances serie CO2eq'!P5+'GPC alcances serie CO2eq'!P13+'GPC alcances serie CO2eq'!P29+'GPC alcances serie CO2eq'!P32</f>
        <v>0</v>
      </c>
      <c r="Q2" s="105">
        <f>+Q5-'GPC alcances serie CO2eq'!Q5+'GPC alcances serie CO2eq'!Q13+'GPC alcances serie CO2eq'!Q29+'GPC alcances serie CO2eq'!Q32</f>
        <v>0</v>
      </c>
      <c r="R2" s="105">
        <f>+R5-'GPC alcances serie CO2eq'!R5+'GPC alcances serie CO2eq'!R13+'GPC alcances serie CO2eq'!R29+'GPC alcances serie CO2eq'!R32</f>
        <v>0</v>
      </c>
      <c r="S2" s="105">
        <f>+S5-'GPC alcances serie CO2eq'!S5+'GPC alcances serie CO2eq'!S13+'GPC alcances serie CO2eq'!S29+'GPC alcances serie CO2eq'!S32</f>
        <v>0</v>
      </c>
      <c r="T2" s="105">
        <f>+T5-'GPC alcances serie CO2eq'!T5+'GPC alcances serie CO2eq'!T13+'GPC alcances serie CO2eq'!T29+'GPC alcances serie CO2eq'!T32</f>
        <v>0</v>
      </c>
      <c r="U2" s="105">
        <f>+U5-'GPC alcances serie CO2eq'!U5+'GPC alcances serie CO2eq'!U13+'GPC alcances serie CO2eq'!U29+'GPC alcances serie CO2eq'!U32</f>
        <v>0</v>
      </c>
      <c r="V2" s="105">
        <f>+V5-'GPC alcances serie CO2eq'!V5+'GPC alcances serie CO2eq'!V13+'GPC alcances serie CO2eq'!V29+'GPC alcances serie CO2eq'!V32</f>
        <v>0</v>
      </c>
      <c r="W2" s="105">
        <f>+W5-'GPC alcances serie CO2eq'!W5+'GPC alcances serie CO2eq'!W13+'GPC alcances serie CO2eq'!W29+'GPC alcances serie CO2eq'!W32</f>
        <v>0</v>
      </c>
      <c r="X2" s="105">
        <f>+X5-'GPC alcances serie CO2eq'!X5+'GPC alcances serie CO2eq'!X13+'GPC alcances serie CO2eq'!X29+'GPC alcances serie CO2eq'!X32</f>
        <v>0</v>
      </c>
      <c r="Y2" s="105">
        <f>+Y5-'GPC alcances serie CO2eq'!Y5+'GPC alcances serie CO2eq'!Y13+'GPC alcances serie CO2eq'!Y29+'GPC alcances serie CO2eq'!Y32</f>
        <v>0</v>
      </c>
      <c r="Z2" s="105">
        <f>+Z5-'GPC alcances serie CO2eq'!Z5+'GPC alcances serie CO2eq'!Z13+'GPC alcances serie CO2eq'!Z29+'GPC alcances serie CO2eq'!Z32</f>
        <v>0</v>
      </c>
      <c r="AA2" s="105">
        <f>+AA5-'GPC alcances serie CO2eq'!AA5+'GPC alcances serie CO2eq'!AA13+'GPC alcances serie CO2eq'!AA29+'GPC alcances serie CO2eq'!AA32</f>
        <v>0</v>
      </c>
      <c r="AB2" s="105">
        <f>+AB5-'GPC alcances serie CO2eq'!AB5+'GPC alcances serie CO2eq'!AB13+'GPC alcances serie CO2eq'!AB29+'GPC alcances serie CO2eq'!AB32</f>
        <v>0</v>
      </c>
      <c r="AC2" s="105">
        <f>+AC5-'GPC alcances serie CO2eq'!AC5+'GPC alcances serie CO2eq'!AC13+'GPC alcances serie CO2eq'!AC29+'GPC alcances serie CO2eq'!AC32</f>
        <v>0</v>
      </c>
      <c r="AD2" s="105">
        <f>+AD5-'GPC alcances serie CO2eq'!AD5+'GPC alcances serie CO2eq'!AD13+'GPC alcances serie CO2eq'!AD29+'GPC alcances serie CO2eq'!AD32</f>
        <v>0</v>
      </c>
      <c r="AE2" s="105">
        <f>+AE5-'GPC alcances serie CO2eq'!AE5+'GPC alcances serie CO2eq'!AE13+'GPC alcances serie CO2eq'!AE29+'GPC alcances serie CO2eq'!AE32</f>
        <v>0</v>
      </c>
      <c r="AF2" s="105">
        <f>+AF5-'GPC alcances serie CO2eq'!AF5+'GPC alcances serie CO2eq'!AF13+'GPC alcances serie CO2eq'!AF29+'GPC alcances serie CO2eq'!AF32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 t="s">
        <v>828</v>
      </c>
      <c r="F4" s="103" t="s">
        <v>828</v>
      </c>
      <c r="G4" s="103" t="s">
        <v>828</v>
      </c>
      <c r="H4" s="103" t="s">
        <v>828</v>
      </c>
      <c r="I4" s="103" t="s">
        <v>828</v>
      </c>
      <c r="J4" s="103" t="s">
        <v>828</v>
      </c>
      <c r="K4" s="103" t="s">
        <v>828</v>
      </c>
      <c r="L4" s="103" t="s">
        <v>828</v>
      </c>
      <c r="M4" s="103" t="s">
        <v>828</v>
      </c>
      <c r="N4" s="103" t="s">
        <v>828</v>
      </c>
      <c r="O4" s="103" t="s">
        <v>828</v>
      </c>
      <c r="P4" s="103" t="s">
        <v>828</v>
      </c>
      <c r="Q4" s="103" t="s">
        <v>828</v>
      </c>
      <c r="R4" s="103" t="s">
        <v>828</v>
      </c>
      <c r="S4" s="103" t="s">
        <v>828</v>
      </c>
      <c r="T4" s="103" t="s">
        <v>828</v>
      </c>
      <c r="U4" s="103" t="s">
        <v>828</v>
      </c>
      <c r="V4" s="103" t="s">
        <v>828</v>
      </c>
      <c r="W4" s="103" t="s">
        <v>828</v>
      </c>
      <c r="X4" s="103" t="s">
        <v>828</v>
      </c>
      <c r="Y4" s="103" t="s">
        <v>828</v>
      </c>
      <c r="Z4" s="103" t="s">
        <v>828</v>
      </c>
      <c r="AA4" s="103" t="s">
        <v>828</v>
      </c>
      <c r="AB4" s="103" t="s">
        <v>828</v>
      </c>
      <c r="AC4" s="103" t="s">
        <v>828</v>
      </c>
      <c r="AD4" s="103" t="s">
        <v>828</v>
      </c>
      <c r="AE4" s="103" t="s">
        <v>828</v>
      </c>
      <c r="AF4" s="103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2142.8998618211795</v>
      </c>
      <c r="E5" s="32">
        <f t="shared" si="0"/>
        <v>2070.7903715868861</v>
      </c>
      <c r="F5" s="32">
        <f t="shared" si="0"/>
        <v>2226.7759647501348</v>
      </c>
      <c r="G5" s="32">
        <f t="shared" si="0"/>
        <v>2301.8076837791477</v>
      </c>
      <c r="H5" s="32">
        <f t="shared" si="0"/>
        <v>2356.6283246656758</v>
      </c>
      <c r="I5" s="32">
        <f t="shared" si="0"/>
        <v>2393.7404883708887</v>
      </c>
      <c r="J5" s="32">
        <f t="shared" si="0"/>
        <v>2544.6330972455785</v>
      </c>
      <c r="K5" s="32">
        <f t="shared" si="0"/>
        <v>2717.5832116698584</v>
      </c>
      <c r="L5" s="32">
        <f t="shared" si="0"/>
        <v>1985.9336037771254</v>
      </c>
      <c r="M5" s="32">
        <f t="shared" si="0"/>
        <v>2548.1231551651845</v>
      </c>
      <c r="N5" s="32">
        <f t="shared" si="0"/>
        <v>2454.714576756227</v>
      </c>
      <c r="O5" s="32">
        <f t="shared" si="0"/>
        <v>2725.7094403426931</v>
      </c>
      <c r="P5" s="32">
        <f t="shared" si="0"/>
        <v>2705.6181561892604</v>
      </c>
      <c r="Q5" s="32">
        <f t="shared" si="0"/>
        <v>2480.6866999231838</v>
      </c>
      <c r="R5" s="32">
        <f t="shared" si="0"/>
        <v>2557.5921790558605</v>
      </c>
      <c r="S5" s="32">
        <f t="shared" si="0"/>
        <v>3079.632148116691</v>
      </c>
      <c r="T5" s="32">
        <f t="shared" si="0"/>
        <v>3020.8763554965503</v>
      </c>
      <c r="U5" s="32">
        <f t="shared" si="0"/>
        <v>2308.5496735595507</v>
      </c>
      <c r="V5" s="32">
        <f t="shared" si="0"/>
        <v>2593.9716894800576</v>
      </c>
      <c r="W5" s="32">
        <f t="shared" si="0"/>
        <v>2767.8540035038536</v>
      </c>
      <c r="X5" s="32">
        <f t="shared" si="0"/>
        <v>2462.2335472746963</v>
      </c>
      <c r="Y5" s="32">
        <f t="shared" si="0"/>
        <v>2573.0566993967559</v>
      </c>
      <c r="Z5" s="32">
        <f t="shared" si="0"/>
        <v>2863.6884513676691</v>
      </c>
      <c r="AA5" s="32">
        <f t="shared" si="0"/>
        <v>2754.7237319928408</v>
      </c>
      <c r="AB5" s="32">
        <f t="shared" si="0"/>
        <v>2432.7031774083212</v>
      </c>
      <c r="AC5" s="32">
        <f t="shared" si="0"/>
        <v>2288.1242690528748</v>
      </c>
      <c r="AD5" s="32">
        <f t="shared" si="0"/>
        <v>2319.4082120932499</v>
      </c>
      <c r="AE5" s="32">
        <f>+AE7+AE18+AE24+AE29+AE32</f>
        <v>2294.0958866742694</v>
      </c>
      <c r="AF5" s="32">
        <f>+AF7+AF18+AF24+AF29+AF32</f>
        <v>2389.5136826046964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0</v>
      </c>
      <c r="E6" s="32">
        <f t="shared" si="1"/>
        <v>0</v>
      </c>
      <c r="F6" s="32">
        <f t="shared" si="1"/>
        <v>0</v>
      </c>
      <c r="G6" s="32">
        <f t="shared" si="1"/>
        <v>0</v>
      </c>
      <c r="H6" s="32">
        <f t="shared" si="1"/>
        <v>0</v>
      </c>
      <c r="I6" s="32">
        <f t="shared" si="1"/>
        <v>0</v>
      </c>
      <c r="J6" s="32">
        <f t="shared" si="1"/>
        <v>0</v>
      </c>
      <c r="K6" s="32">
        <f t="shared" si="1"/>
        <v>0</v>
      </c>
      <c r="L6" s="32">
        <f t="shared" si="1"/>
        <v>311.60072849549368</v>
      </c>
      <c r="M6" s="32">
        <f t="shared" si="1"/>
        <v>342.67237315323644</v>
      </c>
      <c r="N6" s="32">
        <f t="shared" si="1"/>
        <v>388.22604108055663</v>
      </c>
      <c r="O6" s="32">
        <f t="shared" si="1"/>
        <v>421.45028494618475</v>
      </c>
      <c r="P6" s="32">
        <f t="shared" si="1"/>
        <v>442.33698113387618</v>
      </c>
      <c r="Q6" s="32">
        <f t="shared" si="1"/>
        <v>445.37707772352502</v>
      </c>
      <c r="R6" s="32">
        <f t="shared" si="1"/>
        <v>466.0166394001356</v>
      </c>
      <c r="S6" s="32">
        <f t="shared" si="1"/>
        <v>475.3919905160684</v>
      </c>
      <c r="T6" s="32">
        <f t="shared" si="1"/>
        <v>529.25894487820221</v>
      </c>
      <c r="U6" s="32">
        <f t="shared" si="1"/>
        <v>544.16027611450215</v>
      </c>
      <c r="V6" s="32">
        <f t="shared" si="1"/>
        <v>536.56779413610082</v>
      </c>
      <c r="W6" s="32">
        <f t="shared" si="1"/>
        <v>526.36565816041195</v>
      </c>
      <c r="X6" s="32">
        <f t="shared" si="1"/>
        <v>648.46414158457947</v>
      </c>
      <c r="Y6" s="32">
        <f t="shared" si="1"/>
        <v>712.37771236100639</v>
      </c>
      <c r="Z6" s="32">
        <f t="shared" si="1"/>
        <v>797.72519052212181</v>
      </c>
      <c r="AA6" s="32">
        <f t="shared" si="1"/>
        <v>833.0198169235905</v>
      </c>
      <c r="AB6" s="32">
        <f t="shared" si="1"/>
        <v>779.30818268793723</v>
      </c>
      <c r="AC6" s="32">
        <f t="shared" si="1"/>
        <v>1043.4206345087712</v>
      </c>
      <c r="AD6" s="32">
        <f t="shared" si="1"/>
        <v>1122.3907295291137</v>
      </c>
      <c r="AE6" s="32">
        <f>AE35+AE43</f>
        <v>1009.9435629656539</v>
      </c>
      <c r="AF6" s="32">
        <f>AF35+AF43</f>
        <v>1157.1918880709104</v>
      </c>
    </row>
    <row r="7" spans="1:32" x14ac:dyDescent="0.25">
      <c r="A7" s="6">
        <v>1</v>
      </c>
      <c r="B7" s="6" t="s">
        <v>836</v>
      </c>
      <c r="C7" s="31" t="s">
        <v>834</v>
      </c>
      <c r="D7" s="32">
        <f t="shared" ref="D7:AF7" si="2">SUM(D8:D11,D14:D17)</f>
        <v>1819.8072127845335</v>
      </c>
      <c r="E7" s="32">
        <f t="shared" si="2"/>
        <v>1717.8501651559732</v>
      </c>
      <c r="F7" s="32">
        <f t="shared" si="2"/>
        <v>1901.17779795966</v>
      </c>
      <c r="G7" s="32">
        <f t="shared" si="2"/>
        <v>1937.6036059837497</v>
      </c>
      <c r="H7" s="32">
        <f t="shared" si="2"/>
        <v>1994.2153543208749</v>
      </c>
      <c r="I7" s="32">
        <f t="shared" si="2"/>
        <v>1970.5882504846422</v>
      </c>
      <c r="J7" s="32">
        <f t="shared" si="2"/>
        <v>2085.7126954359287</v>
      </c>
      <c r="K7" s="32">
        <f t="shared" si="2"/>
        <v>2239.8999936820619</v>
      </c>
      <c r="L7" s="32">
        <f t="shared" si="2"/>
        <v>1547.0165791862134</v>
      </c>
      <c r="M7" s="32">
        <f t="shared" si="2"/>
        <v>2182.968532144102</v>
      </c>
      <c r="N7" s="32">
        <f t="shared" si="2"/>
        <v>2097.2138583531028</v>
      </c>
      <c r="O7" s="32">
        <f t="shared" si="2"/>
        <v>2372.2643380456861</v>
      </c>
      <c r="P7" s="32">
        <f t="shared" si="2"/>
        <v>2352.6067556139601</v>
      </c>
      <c r="Q7" s="32">
        <f t="shared" si="2"/>
        <v>2157.7787180432092</v>
      </c>
      <c r="R7" s="32">
        <f t="shared" si="2"/>
        <v>2188.3367918760869</v>
      </c>
      <c r="S7" s="32">
        <f t="shared" si="2"/>
        <v>2628.7015225418281</v>
      </c>
      <c r="T7" s="32">
        <f t="shared" si="2"/>
        <v>2588.6302578841523</v>
      </c>
      <c r="U7" s="32">
        <f t="shared" si="2"/>
        <v>1899.1982230172343</v>
      </c>
      <c r="V7" s="32">
        <f t="shared" si="2"/>
        <v>2181.3606144082346</v>
      </c>
      <c r="W7" s="32">
        <f t="shared" si="2"/>
        <v>2385.2004481084978</v>
      </c>
      <c r="X7" s="32">
        <f t="shared" si="2"/>
        <v>2138.7367931048075</v>
      </c>
      <c r="Y7" s="32">
        <f t="shared" si="2"/>
        <v>2242.7208893239517</v>
      </c>
      <c r="Z7" s="32">
        <f t="shared" si="2"/>
        <v>2522.0312127058933</v>
      </c>
      <c r="AA7" s="32">
        <f t="shared" si="2"/>
        <v>2363.889146637865</v>
      </c>
      <c r="AB7" s="32">
        <f t="shared" si="2"/>
        <v>2088.6231063608425</v>
      </c>
      <c r="AC7" s="32">
        <f t="shared" si="2"/>
        <v>1900.4003717142268</v>
      </c>
      <c r="AD7" s="32">
        <f t="shared" si="2"/>
        <v>1859.4201019270604</v>
      </c>
      <c r="AE7" s="32">
        <f t="shared" si="2"/>
        <v>1857.253875339512</v>
      </c>
      <c r="AF7" s="32">
        <f t="shared" si="2"/>
        <v>1931.8031693367504</v>
      </c>
    </row>
    <row r="8" spans="1:32" x14ac:dyDescent="0.25">
      <c r="A8" s="6">
        <v>1</v>
      </c>
      <c r="B8" s="13" t="s">
        <v>837</v>
      </c>
      <c r="C8" s="13" t="s">
        <v>838</v>
      </c>
      <c r="D8" s="114">
        <f>CO2eq!C55</f>
        <v>395.88387718329022</v>
      </c>
      <c r="E8" s="114">
        <f>CO2eq!D55</f>
        <v>407.66720478162335</v>
      </c>
      <c r="F8" s="114">
        <f>CO2eq!E55</f>
        <v>463.79433803261486</v>
      </c>
      <c r="G8" s="114">
        <f>CO2eq!F55</f>
        <v>507.49159086683483</v>
      </c>
      <c r="H8" s="114">
        <f>CO2eq!G55</f>
        <v>484.94636276374609</v>
      </c>
      <c r="I8" s="114">
        <f>CO2eq!H55</f>
        <v>484.3037476380311</v>
      </c>
      <c r="J8" s="114">
        <f>CO2eq!I55</f>
        <v>447.41558459888506</v>
      </c>
      <c r="K8" s="114">
        <f>CO2eq!J55</f>
        <v>472.08831844111529</v>
      </c>
      <c r="L8" s="114">
        <f>CO2eq!K55</f>
        <v>454.85427414519665</v>
      </c>
      <c r="M8" s="114">
        <f>CO2eq!L55</f>
        <v>492.8862341158935</v>
      </c>
      <c r="N8" s="114">
        <f>CO2eq!M55</f>
        <v>509.9035364312013</v>
      </c>
      <c r="O8" s="114">
        <f>CO2eq!N55</f>
        <v>522.9684859471389</v>
      </c>
      <c r="P8" s="114">
        <f>CO2eq!O55</f>
        <v>489.98088554852671</v>
      </c>
      <c r="Q8" s="114">
        <f>CO2eq!P55</f>
        <v>433.33667664342397</v>
      </c>
      <c r="R8" s="114">
        <f>CO2eq!Q55</f>
        <v>459.13771324309226</v>
      </c>
      <c r="S8" s="114">
        <f>CO2eq!R55</f>
        <v>443.53769175377806</v>
      </c>
      <c r="T8" s="114">
        <f>CO2eq!S55</f>
        <v>445.50561929266132</v>
      </c>
      <c r="U8" s="114">
        <f>CO2eq!T55</f>
        <v>473.31771397931334</v>
      </c>
      <c r="V8" s="114">
        <f>CO2eq!U55</f>
        <v>441.11475831259514</v>
      </c>
      <c r="W8" s="114">
        <f>CO2eq!V55</f>
        <v>461.71005868934549</v>
      </c>
      <c r="X8" s="114">
        <f>CO2eq!W55</f>
        <v>480.81803505405611</v>
      </c>
      <c r="Y8" s="114">
        <f>CO2eq!X55</f>
        <v>490.66478085551574</v>
      </c>
      <c r="Z8" s="114">
        <f>CO2eq!Y55</f>
        <v>465.13930792556795</v>
      </c>
      <c r="AA8" s="114">
        <f>CO2eq!Z55</f>
        <v>462.66099401126837</v>
      </c>
      <c r="AB8" s="114">
        <f>CO2eq!AA55</f>
        <v>444.93961969193396</v>
      </c>
      <c r="AC8" s="114">
        <f>CO2eq!AB55</f>
        <v>502.47922334204037</v>
      </c>
      <c r="AD8" s="114">
        <f>CO2eq!AC55</f>
        <v>483.59984929311014</v>
      </c>
      <c r="AE8" s="114">
        <f>CO2eq!AD55</f>
        <v>493.29360299629411</v>
      </c>
      <c r="AF8" s="114">
        <f>CO2eq!AE55</f>
        <v>521.26385363283168</v>
      </c>
    </row>
    <row r="9" spans="1:32" x14ac:dyDescent="0.25">
      <c r="A9" s="6">
        <v>1</v>
      </c>
      <c r="B9" s="13" t="s">
        <v>840</v>
      </c>
      <c r="C9" s="13" t="s">
        <v>841</v>
      </c>
      <c r="D9" s="114">
        <f>CO2eq!C54</f>
        <v>11.22070675031237</v>
      </c>
      <c r="E9" s="114">
        <f>CO2eq!D54</f>
        <v>11.781600432909638</v>
      </c>
      <c r="F9" s="114">
        <f>CO2eq!E54</f>
        <v>12.618646989697066</v>
      </c>
      <c r="G9" s="114">
        <f>CO2eq!F54</f>
        <v>7.25454571828414</v>
      </c>
      <c r="H9" s="114">
        <f>CO2eq!G54</f>
        <v>12.823153885193317</v>
      </c>
      <c r="I9" s="114">
        <f>CO2eq!H54</f>
        <v>12.928512210652991</v>
      </c>
      <c r="J9" s="114">
        <f>CO2eq!I54</f>
        <v>11.906716388430318</v>
      </c>
      <c r="K9" s="114">
        <f>CO2eq!J54</f>
        <v>16.580760940205359</v>
      </c>
      <c r="L9" s="114">
        <f>CO2eq!K54</f>
        <v>9.4369216721871023</v>
      </c>
      <c r="M9" s="114">
        <f>CO2eq!L54</f>
        <v>10.965238044921691</v>
      </c>
      <c r="N9" s="114">
        <f>CO2eq!M54</f>
        <v>11.123290693704641</v>
      </c>
      <c r="O9" s="114">
        <f>CO2eq!N54</f>
        <v>9.8288289178589352</v>
      </c>
      <c r="P9" s="114">
        <f>CO2eq!O54</f>
        <v>11.592216772587633</v>
      </c>
      <c r="Q9" s="114">
        <f>CO2eq!P54</f>
        <v>16.872859883521553</v>
      </c>
      <c r="R9" s="114">
        <f>CO2eq!Q54</f>
        <v>20.11318409504802</v>
      </c>
      <c r="S9" s="114">
        <f>CO2eq!R54</f>
        <v>16.892210265227696</v>
      </c>
      <c r="T9" s="114">
        <f>CO2eq!S54</f>
        <v>17.190333866751487</v>
      </c>
      <c r="U9" s="114">
        <f>CO2eq!T54</f>
        <v>19.703205320714513</v>
      </c>
      <c r="V9" s="114">
        <f>CO2eq!U54</f>
        <v>19.152254396351797</v>
      </c>
      <c r="W9" s="114">
        <f>CO2eq!V54</f>
        <v>19.757874006228192</v>
      </c>
      <c r="X9" s="114">
        <f>CO2eq!W54</f>
        <v>25.266085962622224</v>
      </c>
      <c r="Y9" s="114">
        <f>CO2eq!X54</f>
        <v>24.704732002426198</v>
      </c>
      <c r="Z9" s="114">
        <f>CO2eq!Y54</f>
        <v>24.637163063082134</v>
      </c>
      <c r="AA9" s="114">
        <f>CO2eq!Z54</f>
        <v>18.798499447049238</v>
      </c>
      <c r="AB9" s="114">
        <f>CO2eq!AA54</f>
        <v>20.206016856607715</v>
      </c>
      <c r="AC9" s="114">
        <f>CO2eq!AB54</f>
        <v>19.185116847432724</v>
      </c>
      <c r="AD9" s="114">
        <f>CO2eq!AC54</f>
        <v>27.561914939501381</v>
      </c>
      <c r="AE9" s="114">
        <f>CO2eq!AD54</f>
        <v>32.884079540843018</v>
      </c>
      <c r="AF9" s="114">
        <f>CO2eq!AE54</f>
        <v>33.850501568446994</v>
      </c>
    </row>
    <row r="10" spans="1:32" x14ac:dyDescent="0.25">
      <c r="A10" s="6">
        <v>1</v>
      </c>
      <c r="B10" s="13" t="s">
        <v>844</v>
      </c>
      <c r="C10" s="13" t="s">
        <v>44</v>
      </c>
      <c r="D10" s="114">
        <f>CO2eq!C17</f>
        <v>144.308678088737</v>
      </c>
      <c r="E10" s="114">
        <f>CO2eq!D17</f>
        <v>137.00997633768651</v>
      </c>
      <c r="F10" s="114">
        <f>CO2eq!E17</f>
        <v>138.44047676097514</v>
      </c>
      <c r="G10" s="114">
        <f>CO2eq!F17</f>
        <v>158.27969400239377</v>
      </c>
      <c r="H10" s="114">
        <f>CO2eq!G17</f>
        <v>156.66200146364645</v>
      </c>
      <c r="I10" s="114">
        <f>CO2eq!H17</f>
        <v>169.35069811382334</v>
      </c>
      <c r="J10" s="114">
        <f>CO2eq!I17</f>
        <v>107.05298332832133</v>
      </c>
      <c r="K10" s="114">
        <f>CO2eq!J17</f>
        <v>145.24144182227326</v>
      </c>
      <c r="L10" s="114">
        <f>CO2eq!K17</f>
        <v>133.64381756864518</v>
      </c>
      <c r="M10" s="114">
        <f>CO2eq!L17</f>
        <v>118.57681566939371</v>
      </c>
      <c r="N10" s="114">
        <f>CO2eq!M17</f>
        <v>115.64633230918909</v>
      </c>
      <c r="O10" s="114">
        <f>CO2eq!N17</f>
        <v>132.05255710571038</v>
      </c>
      <c r="P10" s="114">
        <f>CO2eq!O17</f>
        <v>117.14803058216378</v>
      </c>
      <c r="Q10" s="114">
        <f>CO2eq!P17</f>
        <v>194.85607678382371</v>
      </c>
      <c r="R10" s="114">
        <f>CO2eq!Q17</f>
        <v>160.82944345041165</v>
      </c>
      <c r="S10" s="114">
        <f>CO2eq!R17</f>
        <v>163.46970093669</v>
      </c>
      <c r="T10" s="114">
        <f>CO2eq!S17</f>
        <v>183.78003486092734</v>
      </c>
      <c r="U10" s="114">
        <f>CO2eq!T17</f>
        <v>157.39964402840974</v>
      </c>
      <c r="V10" s="114">
        <f>CO2eq!U17</f>
        <v>116.43617156183811</v>
      </c>
      <c r="W10" s="114">
        <f>CO2eq!V17</f>
        <v>88.010198962301757</v>
      </c>
      <c r="X10" s="114">
        <f>CO2eq!W17</f>
        <v>105.7860862753524</v>
      </c>
      <c r="Y10" s="114">
        <f>CO2eq!X17</f>
        <v>177.64293650442801</v>
      </c>
      <c r="Z10" s="114">
        <f>CO2eq!Y17</f>
        <v>421.7622691440763</v>
      </c>
      <c r="AA10" s="114">
        <f>CO2eq!Z17</f>
        <v>424.74676439919591</v>
      </c>
      <c r="AB10" s="114">
        <f>CO2eq!AA17</f>
        <v>165.45487695936515</v>
      </c>
      <c r="AC10" s="114">
        <f>CO2eq!AB17</f>
        <v>141.56940924516715</v>
      </c>
      <c r="AD10" s="114">
        <f>CO2eq!AC17</f>
        <v>138.02356640793019</v>
      </c>
      <c r="AE10" s="114">
        <f>CO2eq!AD17</f>
        <v>123.52798020646452</v>
      </c>
      <c r="AF10" s="114">
        <f>CO2eq!AE17</f>
        <v>123.09042053549686</v>
      </c>
    </row>
    <row r="11" spans="1:32" x14ac:dyDescent="0.25">
      <c r="A11" s="6">
        <v>1</v>
      </c>
      <c r="B11" s="13" t="s">
        <v>847</v>
      </c>
      <c r="C11" s="13" t="s">
        <v>848</v>
      </c>
      <c r="D11" s="116">
        <f t="shared" ref="D11:AD11" si="3">+D12+D13</f>
        <v>325.58509822841012</v>
      </c>
      <c r="E11" s="116">
        <f t="shared" si="3"/>
        <v>402.00852180730288</v>
      </c>
      <c r="F11" s="116">
        <f t="shared" si="3"/>
        <v>488.08761162079054</v>
      </c>
      <c r="G11" s="116">
        <f t="shared" si="3"/>
        <v>487.07657223376032</v>
      </c>
      <c r="H11" s="116">
        <f t="shared" si="3"/>
        <v>505.12806216028309</v>
      </c>
      <c r="I11" s="116">
        <f t="shared" si="3"/>
        <v>508.98715829247465</v>
      </c>
      <c r="J11" s="116">
        <f t="shared" si="3"/>
        <v>675.20994580854892</v>
      </c>
      <c r="K11" s="116">
        <f t="shared" si="3"/>
        <v>687.20455272725576</v>
      </c>
      <c r="L11" s="116">
        <f t="shared" si="3"/>
        <v>105.4174847198901</v>
      </c>
      <c r="M11" s="116">
        <f t="shared" si="3"/>
        <v>644.47014747716264</v>
      </c>
      <c r="N11" s="116">
        <f t="shared" si="3"/>
        <v>467.6266432266662</v>
      </c>
      <c r="O11" s="116">
        <f t="shared" si="3"/>
        <v>660.59630263894371</v>
      </c>
      <c r="P11" s="116">
        <f t="shared" si="3"/>
        <v>697.04496959085782</v>
      </c>
      <c r="Q11" s="116">
        <f t="shared" si="3"/>
        <v>606.62510236604567</v>
      </c>
      <c r="R11" s="116">
        <f t="shared" si="3"/>
        <v>639.55748974345181</v>
      </c>
      <c r="S11" s="116">
        <f t="shared" si="3"/>
        <v>1040.8302573163789</v>
      </c>
      <c r="T11" s="116">
        <f t="shared" si="3"/>
        <v>1029.38137805776</v>
      </c>
      <c r="U11" s="116">
        <f t="shared" si="3"/>
        <v>390.22443868454303</v>
      </c>
      <c r="V11" s="116">
        <f t="shared" si="3"/>
        <v>788.86470232817078</v>
      </c>
      <c r="W11" s="116">
        <f t="shared" si="3"/>
        <v>853.70318762183831</v>
      </c>
      <c r="X11" s="116">
        <f t="shared" si="3"/>
        <v>678.46502067338247</v>
      </c>
      <c r="Y11" s="116">
        <f t="shared" si="3"/>
        <v>814.21465552907307</v>
      </c>
      <c r="Z11" s="116">
        <f t="shared" si="3"/>
        <v>995.2980789271877</v>
      </c>
      <c r="AA11" s="116">
        <f t="shared" si="3"/>
        <v>859.96524949223101</v>
      </c>
      <c r="AB11" s="116">
        <f t="shared" si="3"/>
        <v>903.3495133894935</v>
      </c>
      <c r="AC11" s="116">
        <f t="shared" si="3"/>
        <v>649.08972699760795</v>
      </c>
      <c r="AD11" s="116">
        <f t="shared" si="3"/>
        <v>554.58079441458938</v>
      </c>
      <c r="AE11" s="116">
        <f>+AE12+AE13</f>
        <v>544.29391217174816</v>
      </c>
      <c r="AF11" s="116">
        <f>+AF12+AF13</f>
        <v>564.78576997501898</v>
      </c>
    </row>
    <row r="12" spans="1:32" x14ac:dyDescent="0.25">
      <c r="A12" s="6">
        <v>1</v>
      </c>
      <c r="B12" s="13" t="s">
        <v>851</v>
      </c>
      <c r="C12" s="13" t="s">
        <v>42</v>
      </c>
      <c r="D12" s="114">
        <f>CO2eq!C8-CO2eq!C10</f>
        <v>325.58509822841012</v>
      </c>
      <c r="E12" s="114">
        <f>CO2eq!D8-CO2eq!D10</f>
        <v>402.00852180730288</v>
      </c>
      <c r="F12" s="114">
        <f>CO2eq!E8-CO2eq!E10</f>
        <v>488.08761162079054</v>
      </c>
      <c r="G12" s="114">
        <f>CO2eq!F8-CO2eq!F10</f>
        <v>487.07657223376032</v>
      </c>
      <c r="H12" s="114">
        <f>CO2eq!G8-CO2eq!G10</f>
        <v>505.12806216028309</v>
      </c>
      <c r="I12" s="114">
        <f>CO2eq!H8-CO2eq!H10</f>
        <v>508.98715829247465</v>
      </c>
      <c r="J12" s="114">
        <f>CO2eq!I8-CO2eq!I10</f>
        <v>675.20994580854892</v>
      </c>
      <c r="K12" s="114">
        <f>CO2eq!J8-CO2eq!J10</f>
        <v>687.20455272725576</v>
      </c>
      <c r="L12" s="114">
        <f>CO2eq!K8-CO2eq!K10</f>
        <v>105.4174847198901</v>
      </c>
      <c r="M12" s="114">
        <f>CO2eq!L8-CO2eq!L10</f>
        <v>644.47014747716264</v>
      </c>
      <c r="N12" s="114">
        <f>CO2eq!M8-CO2eq!M10</f>
        <v>467.6266432266662</v>
      </c>
      <c r="O12" s="114">
        <f>CO2eq!N8-CO2eq!N10</f>
        <v>660.59630263894371</v>
      </c>
      <c r="P12" s="114">
        <f>CO2eq!O8-CO2eq!O10</f>
        <v>697.04496959085782</v>
      </c>
      <c r="Q12" s="114">
        <f>CO2eq!P8-CO2eq!P10</f>
        <v>606.62510236604567</v>
      </c>
      <c r="R12" s="114">
        <f>CO2eq!Q8-CO2eq!Q10</f>
        <v>639.55748974345181</v>
      </c>
      <c r="S12" s="114">
        <f>CO2eq!R8-CO2eq!R10</f>
        <v>1040.8302573163789</v>
      </c>
      <c r="T12" s="114">
        <f>CO2eq!S8-CO2eq!S10</f>
        <v>1029.38137805776</v>
      </c>
      <c r="U12" s="114">
        <f>CO2eq!T8-CO2eq!T10</f>
        <v>390.22443868454303</v>
      </c>
      <c r="V12" s="114">
        <f>CO2eq!U8-CO2eq!U10</f>
        <v>788.86470232817078</v>
      </c>
      <c r="W12" s="114">
        <f>CO2eq!V8-CO2eq!V10</f>
        <v>853.70318762183831</v>
      </c>
      <c r="X12" s="114">
        <f>CO2eq!W8-CO2eq!W10</f>
        <v>678.46502067338247</v>
      </c>
      <c r="Y12" s="114">
        <f>CO2eq!X8-CO2eq!X10</f>
        <v>814.21465552907307</v>
      </c>
      <c r="Z12" s="114">
        <f>CO2eq!Y8-CO2eq!Y10</f>
        <v>995.2980789271877</v>
      </c>
      <c r="AA12" s="114">
        <f>CO2eq!Z8-CO2eq!Z10</f>
        <v>859.96524949223101</v>
      </c>
      <c r="AB12" s="114">
        <f>CO2eq!AA8-CO2eq!AA10</f>
        <v>903.3495133894935</v>
      </c>
      <c r="AC12" s="114">
        <f>CO2eq!AB8-CO2eq!AB10</f>
        <v>649.08972699760795</v>
      </c>
      <c r="AD12" s="114">
        <f>CO2eq!AC8-CO2eq!AC10</f>
        <v>554.58079441458938</v>
      </c>
      <c r="AE12" s="114">
        <f>CO2eq!AD8-CO2eq!AD10</f>
        <v>544.29391217174816</v>
      </c>
      <c r="AF12" s="114">
        <f>CO2eq!AE8-CO2eq!AE10</f>
        <v>564.78576997501898</v>
      </c>
    </row>
    <row r="13" spans="1:32" x14ac:dyDescent="0.25">
      <c r="A13" s="6">
        <v>1</v>
      </c>
      <c r="B13" s="13" t="s">
        <v>852</v>
      </c>
      <c r="C13" s="13" t="s">
        <v>853</v>
      </c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x14ac:dyDescent="0.25">
      <c r="A14" s="6">
        <v>1</v>
      </c>
      <c r="B14" s="13" t="s">
        <v>854</v>
      </c>
      <c r="C14" s="13" t="s">
        <v>839</v>
      </c>
      <c r="D14" s="114">
        <f>CO2eq!C56</f>
        <v>59.456348229391885</v>
      </c>
      <c r="E14" s="114">
        <f>CO2eq!D56</f>
        <v>80.057274565089656</v>
      </c>
      <c r="F14" s="114">
        <f>CO2eq!E56</f>
        <v>64.343049540874404</v>
      </c>
      <c r="G14" s="114">
        <f>CO2eq!F56</f>
        <v>66.956241184599051</v>
      </c>
      <c r="H14" s="114">
        <f>CO2eq!G56</f>
        <v>41.581046029301419</v>
      </c>
      <c r="I14" s="114">
        <f>CO2eq!H56</f>
        <v>39.382900686222619</v>
      </c>
      <c r="J14" s="114">
        <f>CO2eq!I56</f>
        <v>85.070154447407248</v>
      </c>
      <c r="K14" s="114">
        <f>CO2eq!J56</f>
        <v>106.3300357909086</v>
      </c>
      <c r="L14" s="114">
        <f>CO2eq!K56</f>
        <v>86.680879426436306</v>
      </c>
      <c r="M14" s="114">
        <f>CO2eq!L56</f>
        <v>72.28834874924766</v>
      </c>
      <c r="N14" s="114">
        <f>CO2eq!M56</f>
        <v>57.969196596143199</v>
      </c>
      <c r="O14" s="114">
        <f>CO2eq!N56</f>
        <v>42.173133080467288</v>
      </c>
      <c r="P14" s="114">
        <f>CO2eq!O56</f>
        <v>49.838836664945383</v>
      </c>
      <c r="Q14" s="114">
        <f>CO2eq!P56</f>
        <v>25.979963899771608</v>
      </c>
      <c r="R14" s="114">
        <f>CO2eq!Q56</f>
        <v>39.960545659967913</v>
      </c>
      <c r="S14" s="114">
        <f>CO2eq!R56</f>
        <v>25.518100990139754</v>
      </c>
      <c r="T14" s="114">
        <f>CO2eq!S56</f>
        <v>19.258455335234302</v>
      </c>
      <c r="U14" s="114">
        <f>CO2eq!T56</f>
        <v>19.35691183630372</v>
      </c>
      <c r="V14" s="114">
        <f>CO2eq!U56</f>
        <v>13.525621943444021</v>
      </c>
      <c r="W14" s="114">
        <f>CO2eq!V56</f>
        <v>14.356772227519706</v>
      </c>
      <c r="X14" s="114">
        <f>CO2eq!W56</f>
        <v>26.718691748553983</v>
      </c>
      <c r="Y14" s="114">
        <f>CO2eq!X56</f>
        <v>35.115596034361467</v>
      </c>
      <c r="Z14" s="114">
        <f>CO2eq!Y56</f>
        <v>30.9280723087833</v>
      </c>
      <c r="AA14" s="114">
        <f>CO2eq!Z56</f>
        <v>28.115673531078489</v>
      </c>
      <c r="AB14" s="114">
        <f>CO2eq!AA56</f>
        <v>26.789673709131531</v>
      </c>
      <c r="AC14" s="114">
        <f>CO2eq!AB56</f>
        <v>16.547786535025409</v>
      </c>
      <c r="AD14" s="114">
        <f>CO2eq!AC56</f>
        <v>24.13651043168397</v>
      </c>
      <c r="AE14" s="114">
        <f>CO2eq!AD56</f>
        <v>18.571653184996183</v>
      </c>
      <c r="AF14" s="114">
        <f>CO2eq!AE56</f>
        <v>40.130993916706259</v>
      </c>
    </row>
    <row r="15" spans="1:32" x14ac:dyDescent="0.25">
      <c r="A15" s="6">
        <v>1</v>
      </c>
      <c r="B15" s="13" t="s">
        <v>855</v>
      </c>
      <c r="C15" s="13" t="s">
        <v>856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1.4800582466553818</v>
      </c>
      <c r="Y15" s="114">
        <f>CO2eq!X60</f>
        <v>1.4897194818915473</v>
      </c>
      <c r="Z15" s="114">
        <f>CO2eq!Y60</f>
        <v>7.974269569674151</v>
      </c>
      <c r="AA15" s="114">
        <f>CO2eq!Z60</f>
        <v>9.6188236137737135</v>
      </c>
      <c r="AB15" s="114">
        <f>CO2eq!AA60</f>
        <v>9.195478927687633</v>
      </c>
      <c r="AC15" s="114">
        <f>CO2eq!AB60</f>
        <v>8.1078782541505987</v>
      </c>
      <c r="AD15" s="114">
        <f>CO2eq!AC60</f>
        <v>0.68286170647422617</v>
      </c>
      <c r="AE15" s="114">
        <f>CO2eq!AD60</f>
        <v>0.53295909073519376</v>
      </c>
      <c r="AF15" s="114">
        <f>CO2eq!AE60</f>
        <v>0.20469050844119471</v>
      </c>
    </row>
    <row r="16" spans="1:32" x14ac:dyDescent="0.25">
      <c r="A16" s="6">
        <v>1</v>
      </c>
      <c r="B16" s="13" t="s">
        <v>857</v>
      </c>
      <c r="C16" s="13" t="s">
        <v>858</v>
      </c>
      <c r="D16" s="113">
        <f>CO2eq!C68</f>
        <v>36.785775000000001</v>
      </c>
      <c r="E16" s="113">
        <f>CO2eq!D68</f>
        <v>41.042625000000001</v>
      </c>
      <c r="F16" s="113">
        <f>CO2eq!E68</f>
        <v>31.683924999999999</v>
      </c>
      <c r="G16" s="113">
        <f>CO2eq!F68</f>
        <v>26.691274999999997</v>
      </c>
      <c r="H16" s="113">
        <f>CO2eq!G68</f>
        <v>33.586150000000004</v>
      </c>
      <c r="I16" s="113">
        <f>CO2eq!H68</f>
        <v>31.913050000000002</v>
      </c>
      <c r="J16" s="113">
        <f>CO2eq!I68</f>
        <v>34.679124999999999</v>
      </c>
      <c r="K16" s="113">
        <f>CO2eq!J68</f>
        <v>37.774749999999997</v>
      </c>
      <c r="L16" s="113">
        <f>CO2eq!K68</f>
        <v>34.011737500000002</v>
      </c>
      <c r="M16" s="113">
        <f>CO2eq!L68</f>
        <v>11.059425000000001</v>
      </c>
      <c r="N16" s="113">
        <f>CO2eq!M68</f>
        <v>8.5393749999999997</v>
      </c>
      <c r="O16" s="113">
        <f>CO2eq!N68</f>
        <v>13.741649999999998</v>
      </c>
      <c r="P16" s="113">
        <f>CO2eq!O68</f>
        <v>10.454924999999999</v>
      </c>
      <c r="Q16" s="113">
        <f>CO2eq!P68</f>
        <v>6.8503499999999997</v>
      </c>
      <c r="R16" s="113">
        <f>CO2eq!Q68</f>
        <v>3.1888999999999998</v>
      </c>
      <c r="S16" s="113">
        <f>CO2eq!R68</f>
        <v>19.315042499999997</v>
      </c>
      <c r="T16" s="113">
        <f>CO2eq!S68</f>
        <v>18.689807499999997</v>
      </c>
      <c r="U16" s="113">
        <f>CO2eq!T68</f>
        <v>3.3758075000000001</v>
      </c>
      <c r="V16" s="113">
        <f>CO2eq!U68</f>
        <v>10.446052499999999</v>
      </c>
      <c r="W16" s="113">
        <f>CO2eq!V68</f>
        <v>16.827492499999998</v>
      </c>
      <c r="X16" s="113">
        <f>CO2eq!W68</f>
        <v>16.665187500000002</v>
      </c>
      <c r="Y16" s="113">
        <f>CO2eq!X68</f>
        <v>16.986840000000001</v>
      </c>
      <c r="Z16" s="113">
        <f>CO2eq!Y68</f>
        <v>18.544304999999998</v>
      </c>
      <c r="AA16" s="113">
        <f>CO2eq!Z68</f>
        <v>89.639257499999985</v>
      </c>
      <c r="AB16" s="113">
        <f>CO2eq!AA68</f>
        <v>129.13673499999999</v>
      </c>
      <c r="AC16" s="113">
        <f>CO2eq!AB68</f>
        <v>97.653042499999998</v>
      </c>
      <c r="AD16" s="113">
        <f>CO2eq!AC68</f>
        <v>78.334230000000005</v>
      </c>
      <c r="AE16" s="113">
        <f>CO2eq!AD68</f>
        <v>78.81604249999998</v>
      </c>
      <c r="AF16" s="113">
        <f>CO2eq!AE68</f>
        <v>73.341319999999996</v>
      </c>
    </row>
    <row r="17" spans="1:32" x14ac:dyDescent="0.25">
      <c r="A17" s="6">
        <v>1</v>
      </c>
      <c r="B17" s="13" t="s">
        <v>860</v>
      </c>
      <c r="C17" s="13" t="s">
        <v>861</v>
      </c>
      <c r="D17" s="113">
        <f>CO2eq!C80</f>
        <v>846.56672930439174</v>
      </c>
      <c r="E17" s="113">
        <f>CO2eq!D80</f>
        <v>638.28296223136078</v>
      </c>
      <c r="F17" s="113">
        <f>CO2eq!E80</f>
        <v>702.20975001470822</v>
      </c>
      <c r="G17" s="113">
        <f>CO2eq!F80</f>
        <v>683.85368697787783</v>
      </c>
      <c r="H17" s="113">
        <f>CO2eq!G80</f>
        <v>759.4885780187044</v>
      </c>
      <c r="I17" s="113">
        <f>CO2eq!H80</f>
        <v>723.72218354343715</v>
      </c>
      <c r="J17" s="113">
        <f>CO2eq!I80</f>
        <v>724.37818586433571</v>
      </c>
      <c r="K17" s="113">
        <f>CO2eq!J80</f>
        <v>774.68013396030381</v>
      </c>
      <c r="L17" s="113">
        <f>CO2eq!K80</f>
        <v>722.97146415385816</v>
      </c>
      <c r="M17" s="113">
        <f>CO2eq!L80</f>
        <v>832.72232308748301</v>
      </c>
      <c r="N17" s="113">
        <f>CO2eq!M80</f>
        <v>926.40548409619817</v>
      </c>
      <c r="O17" s="113">
        <f>CO2eq!N80</f>
        <v>990.90338035556726</v>
      </c>
      <c r="P17" s="113">
        <f>CO2eq!O80</f>
        <v>976.54689145487907</v>
      </c>
      <c r="Q17" s="113">
        <f>CO2eq!P80</f>
        <v>873.25768846662288</v>
      </c>
      <c r="R17" s="113">
        <f>CO2eq!Q80</f>
        <v>865.54951568411536</v>
      </c>
      <c r="S17" s="113">
        <f>CO2eq!R80</f>
        <v>919.13851877961338</v>
      </c>
      <c r="T17" s="113">
        <f>CO2eq!S80</f>
        <v>874.82462897081825</v>
      </c>
      <c r="U17" s="113">
        <f>CO2eq!T80</f>
        <v>835.82050166795011</v>
      </c>
      <c r="V17" s="113">
        <f>CO2eq!U80</f>
        <v>791.8210533658347</v>
      </c>
      <c r="W17" s="113">
        <f>CO2eq!V80</f>
        <v>930.83486410126432</v>
      </c>
      <c r="X17" s="113">
        <f>CO2eq!W80</f>
        <v>803.53762764418491</v>
      </c>
      <c r="Y17" s="113">
        <f>CO2eq!X80</f>
        <v>681.9016289162555</v>
      </c>
      <c r="Z17" s="113">
        <f>CO2eq!Y80</f>
        <v>557.74774676752213</v>
      </c>
      <c r="AA17" s="113">
        <f>CO2eq!Z80</f>
        <v>470.3438846432685</v>
      </c>
      <c r="AB17" s="113">
        <f>CO2eq!AA80</f>
        <v>389.55119182662332</v>
      </c>
      <c r="AC17" s="113">
        <f>CO2eq!AB80</f>
        <v>465.76818799280244</v>
      </c>
      <c r="AD17" s="113">
        <f>CO2eq!AC80</f>
        <v>552.50037473377131</v>
      </c>
      <c r="AE17" s="113">
        <f>CO2eq!AD80</f>
        <v>565.33364564843066</v>
      </c>
      <c r="AF17" s="113">
        <f>CO2eq!AE80</f>
        <v>575.13561919980839</v>
      </c>
    </row>
    <row r="18" spans="1:32" x14ac:dyDescent="0.25">
      <c r="A18" s="6">
        <v>1</v>
      </c>
      <c r="B18" s="6" t="s">
        <v>862</v>
      </c>
      <c r="C18" s="31" t="s">
        <v>72</v>
      </c>
      <c r="D18" s="32">
        <f t="shared" ref="D18:AD18" si="4">+SUM(D19:D23)</f>
        <v>299.0791404233774</v>
      </c>
      <c r="E18" s="32">
        <f t="shared" si="4"/>
        <v>327.74741311528368</v>
      </c>
      <c r="F18" s="32">
        <f t="shared" si="4"/>
        <v>299.11959821290759</v>
      </c>
      <c r="G18" s="32">
        <f t="shared" si="4"/>
        <v>337.61253504413764</v>
      </c>
      <c r="H18" s="32">
        <f t="shared" si="4"/>
        <v>336.02134741951653</v>
      </c>
      <c r="I18" s="32">
        <f t="shared" si="4"/>
        <v>395.06044627413581</v>
      </c>
      <c r="J18" s="32">
        <f t="shared" si="4"/>
        <v>429.82238165261725</v>
      </c>
      <c r="K18" s="32">
        <f t="shared" si="4"/>
        <v>447.58755270242699</v>
      </c>
      <c r="L18" s="32">
        <f t="shared" si="4"/>
        <v>407.97789369199785</v>
      </c>
      <c r="M18" s="32">
        <f t="shared" si="4"/>
        <v>334.10789218817109</v>
      </c>
      <c r="N18" s="32">
        <f t="shared" si="4"/>
        <v>326.44651331287236</v>
      </c>
      <c r="O18" s="32">
        <f t="shared" si="4"/>
        <v>323.11909931723494</v>
      </c>
      <c r="P18" s="32">
        <f t="shared" si="4"/>
        <v>322.63912662768524</v>
      </c>
      <c r="Q18" s="32">
        <f t="shared" si="4"/>
        <v>292.35697049932139</v>
      </c>
      <c r="R18" s="32">
        <f t="shared" si="4"/>
        <v>332.71229210031584</v>
      </c>
      <c r="S18" s="32">
        <f t="shared" si="4"/>
        <v>415.28125864196534</v>
      </c>
      <c r="T18" s="32">
        <f t="shared" si="4"/>
        <v>394.09492070035321</v>
      </c>
      <c r="U18" s="32">
        <f t="shared" si="4"/>
        <v>370.7842561177016</v>
      </c>
      <c r="V18" s="32">
        <f t="shared" si="4"/>
        <v>377.34919405558418</v>
      </c>
      <c r="W18" s="32">
        <f t="shared" si="4"/>
        <v>349.34199493610731</v>
      </c>
      <c r="X18" s="32">
        <f t="shared" si="4"/>
        <v>288.54932812948147</v>
      </c>
      <c r="Y18" s="32">
        <f t="shared" si="4"/>
        <v>294.38344118391365</v>
      </c>
      <c r="Z18" s="32">
        <f t="shared" si="4"/>
        <v>305.69531888248105</v>
      </c>
      <c r="AA18" s="32">
        <f t="shared" si="4"/>
        <v>353.97035335776991</v>
      </c>
      <c r="AB18" s="32">
        <f t="shared" si="4"/>
        <v>303.30613416551893</v>
      </c>
      <c r="AC18" s="32">
        <f t="shared" si="4"/>
        <v>344.34176834194375</v>
      </c>
      <c r="AD18" s="32">
        <f t="shared" si="4"/>
        <v>416.37481372666031</v>
      </c>
      <c r="AE18" s="32">
        <f>+SUM(AE19:AE23)</f>
        <v>392.92682891913182</v>
      </c>
      <c r="AF18" s="32">
        <f>+SUM(AF19:AF23)</f>
        <v>409.56527524281512</v>
      </c>
    </row>
    <row r="19" spans="1:32" x14ac:dyDescent="0.25">
      <c r="A19" s="6">
        <v>1</v>
      </c>
      <c r="B19" s="13" t="s">
        <v>864</v>
      </c>
      <c r="C19" s="13" t="s">
        <v>843</v>
      </c>
      <c r="D19" s="113">
        <f>CO2eq!C35</f>
        <v>82.552026941533725</v>
      </c>
      <c r="E19" s="113">
        <f>CO2eq!D35</f>
        <v>86.17548070215669</v>
      </c>
      <c r="F19" s="113">
        <f>CO2eq!E35</f>
        <v>93.202332231423185</v>
      </c>
      <c r="G19" s="113">
        <f>CO2eq!F35</f>
        <v>103.57945573953383</v>
      </c>
      <c r="H19" s="113">
        <f>CO2eq!G35</f>
        <v>116.57483588524848</v>
      </c>
      <c r="I19" s="113">
        <f>CO2eq!H35</f>
        <v>127.87097547711869</v>
      </c>
      <c r="J19" s="113">
        <f>CO2eq!I35</f>
        <v>138.59730407075003</v>
      </c>
      <c r="K19" s="113">
        <f>CO2eq!J35</f>
        <v>145.49936440637816</v>
      </c>
      <c r="L19" s="113">
        <f>CO2eq!K35</f>
        <v>153.59044437573954</v>
      </c>
      <c r="M19" s="113">
        <f>CO2eq!L35</f>
        <v>160.13111418210698</v>
      </c>
      <c r="N19" s="113">
        <f>CO2eq!M35</f>
        <v>165.57327288754414</v>
      </c>
      <c r="O19" s="113">
        <f>CO2eq!N35</f>
        <v>156.35714607471061</v>
      </c>
      <c r="P19" s="113">
        <f>CO2eq!O35</f>
        <v>168.09702341265952</v>
      </c>
      <c r="Q19" s="113">
        <f>CO2eq!P35</f>
        <v>175.37429253476532</v>
      </c>
      <c r="R19" s="113">
        <f>CO2eq!Q35</f>
        <v>184.87938419151234</v>
      </c>
      <c r="S19" s="113">
        <f>CO2eq!R35</f>
        <v>195.69563486667272</v>
      </c>
      <c r="T19" s="113">
        <f>CO2eq!S35</f>
        <v>196.44194244305584</v>
      </c>
      <c r="U19" s="113">
        <f>CO2eq!T35</f>
        <v>183.97959561449514</v>
      </c>
      <c r="V19" s="113">
        <f>CO2eq!U35</f>
        <v>178.76015973547669</v>
      </c>
      <c r="W19" s="113">
        <f>CO2eq!V35</f>
        <v>190.77052181716547</v>
      </c>
      <c r="X19" s="113">
        <f>CO2eq!W35</f>
        <v>195.3808098104376</v>
      </c>
      <c r="Y19" s="113">
        <f>CO2eq!X35</f>
        <v>201.53589099540127</v>
      </c>
      <c r="Z19" s="113">
        <f>CO2eq!Y35</f>
        <v>198.19685407457888</v>
      </c>
      <c r="AA19" s="113">
        <f>CO2eq!Z35</f>
        <v>218.87902835316143</v>
      </c>
      <c r="AB19" s="113">
        <f>CO2eq!AA35</f>
        <v>204.39866375253888</v>
      </c>
      <c r="AC19" s="113">
        <f>CO2eq!AB35</f>
        <v>224.41829154834082</v>
      </c>
      <c r="AD19" s="113">
        <f>CO2eq!AC35</f>
        <v>239.01250452795969</v>
      </c>
      <c r="AE19" s="113">
        <f>CO2eq!AD35</f>
        <v>246.31870754601351</v>
      </c>
      <c r="AF19" s="113">
        <f>CO2eq!AE35</f>
        <v>252.64589488142167</v>
      </c>
    </row>
    <row r="20" spans="1:32" x14ac:dyDescent="0.25">
      <c r="A20" s="6">
        <v>1</v>
      </c>
      <c r="B20" s="13" t="s">
        <v>866</v>
      </c>
      <c r="C20" s="13" t="s">
        <v>867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869</v>
      </c>
      <c r="C21" s="13" t="s">
        <v>865</v>
      </c>
      <c r="D21" s="113">
        <f>CO2eq!C47</f>
        <v>143.85563704206712</v>
      </c>
      <c r="E21" s="113">
        <f>CO2eq!D47</f>
        <v>191.01069292461688</v>
      </c>
      <c r="F21" s="113">
        <f>CO2eq!E47</f>
        <v>140.41445931100893</v>
      </c>
      <c r="G21" s="113">
        <f>CO2eq!F47</f>
        <v>153.26466735612783</v>
      </c>
      <c r="H21" s="113">
        <f>CO2eq!G47</f>
        <v>151.72738648099144</v>
      </c>
      <c r="I21" s="113">
        <f>CO2eq!H47</f>
        <v>178.64080295917387</v>
      </c>
      <c r="J21" s="113">
        <f>CO2eq!I47</f>
        <v>190.12807673507467</v>
      </c>
      <c r="K21" s="113">
        <f>CO2eq!J47</f>
        <v>188.95993067143161</v>
      </c>
      <c r="L21" s="113">
        <f>CO2eq!K47</f>
        <v>143.58270883597166</v>
      </c>
      <c r="M21" s="113">
        <f>CO2eq!L47</f>
        <v>68.855868050876879</v>
      </c>
      <c r="N21" s="113">
        <f>CO2eq!M47</f>
        <v>65.026199574451439</v>
      </c>
      <c r="O21" s="113">
        <f>CO2eq!N47</f>
        <v>47.660215575147092</v>
      </c>
      <c r="P21" s="113">
        <f>CO2eq!O47</f>
        <v>50.664623247020323</v>
      </c>
      <c r="Q21" s="113">
        <f>CO2eq!P47</f>
        <v>36.836540183628138</v>
      </c>
      <c r="R21" s="113">
        <f>CO2eq!Q47</f>
        <v>53.941091896700705</v>
      </c>
      <c r="S21" s="113">
        <f>CO2eq!R47</f>
        <v>97.582750988466486</v>
      </c>
      <c r="T21" s="113">
        <f>CO2eq!S47</f>
        <v>86.997827711535052</v>
      </c>
      <c r="U21" s="113">
        <f>CO2eq!T47</f>
        <v>74.163741046614575</v>
      </c>
      <c r="V21" s="113">
        <f>CO2eq!U47</f>
        <v>64.228156024838654</v>
      </c>
      <c r="W21" s="113">
        <f>CO2eq!V47</f>
        <v>63.058132595389488</v>
      </c>
      <c r="X21" s="113">
        <f>CO2eq!W47</f>
        <v>19.452538538003015</v>
      </c>
      <c r="Y21" s="113">
        <f>CO2eq!X47</f>
        <v>22.640718530727863</v>
      </c>
      <c r="Z21" s="113">
        <f>CO2eq!Y47</f>
        <v>16.748826351627681</v>
      </c>
      <c r="AA21" s="113">
        <f>CO2eq!Z47</f>
        <v>54.07826457635344</v>
      </c>
      <c r="AB21" s="113">
        <f>CO2eq!AA47</f>
        <v>22.60244524539544</v>
      </c>
      <c r="AC21" s="113">
        <f>CO2eq!AB47</f>
        <v>2.358220742866326</v>
      </c>
      <c r="AD21" s="113">
        <f>CO2eq!AC47</f>
        <v>65.583057990675741</v>
      </c>
      <c r="AE21" s="113">
        <f>CO2eq!AD47</f>
        <v>66.856968125963263</v>
      </c>
      <c r="AF21" s="113">
        <f>CO2eq!AE47</f>
        <v>53.687281085844788</v>
      </c>
    </row>
    <row r="22" spans="1:32" x14ac:dyDescent="0.25">
      <c r="A22" s="6">
        <v>1</v>
      </c>
      <c r="B22" s="13" t="s">
        <v>870</v>
      </c>
      <c r="C22" s="13" t="s">
        <v>850</v>
      </c>
      <c r="D22" s="113">
        <f>CO2eq!C34</f>
        <v>62.428752516073907</v>
      </c>
      <c r="E22" s="113">
        <f>CO2eq!D34</f>
        <v>39.47298626577394</v>
      </c>
      <c r="F22" s="113">
        <f>CO2eq!E34</f>
        <v>52.858896815290379</v>
      </c>
      <c r="G22" s="113">
        <f>CO2eq!F34</f>
        <v>66.553849866735533</v>
      </c>
      <c r="H22" s="113">
        <f>CO2eq!G34</f>
        <v>51.066306583655766</v>
      </c>
      <c r="I22" s="113">
        <f>CO2eq!H34</f>
        <v>69.994976132560055</v>
      </c>
      <c r="J22" s="113">
        <f>CO2eq!I34</f>
        <v>80.668487243468491</v>
      </c>
      <c r="K22" s="113">
        <f>CO2eq!J34</f>
        <v>91.327666536676929</v>
      </c>
      <c r="L22" s="113">
        <f>CO2eq!K34</f>
        <v>87.502842055061322</v>
      </c>
      <c r="M22" s="113">
        <f>CO2eq!L34</f>
        <v>79.503776459756423</v>
      </c>
      <c r="N22" s="113">
        <f>CO2eq!M34</f>
        <v>68.823096325645352</v>
      </c>
      <c r="O22" s="113">
        <f>CO2eq!N34</f>
        <v>93.272674295086247</v>
      </c>
      <c r="P22" s="113">
        <f>CO2eq!O34</f>
        <v>79.460285889048009</v>
      </c>
      <c r="Q22" s="113">
        <f>CO2eq!P34</f>
        <v>58.527015247410283</v>
      </c>
      <c r="R22" s="113">
        <f>CO2eq!Q34</f>
        <v>72.806709096210795</v>
      </c>
      <c r="S22" s="113">
        <f>CO2eq!R34</f>
        <v>99.665016865229077</v>
      </c>
      <c r="T22" s="113">
        <f>CO2eq!S34</f>
        <v>91.879687342312494</v>
      </c>
      <c r="U22" s="113">
        <f>CO2eq!T34</f>
        <v>97.137835468461972</v>
      </c>
      <c r="V22" s="113">
        <f>CO2eq!U34</f>
        <v>119.29673185132</v>
      </c>
      <c r="W22" s="113">
        <f>CO2eq!V34</f>
        <v>79.838590305604413</v>
      </c>
      <c r="X22" s="113">
        <f>CO2eq!W34</f>
        <v>58.798890235098504</v>
      </c>
      <c r="Y22" s="113">
        <f>CO2eq!X34</f>
        <v>56.700393242620351</v>
      </c>
      <c r="Z22" s="113">
        <f>CO2eq!Y34</f>
        <v>79.186315985171433</v>
      </c>
      <c r="AA22" s="113">
        <f>CO2eq!Z34</f>
        <v>68.194278702147301</v>
      </c>
      <c r="AB22" s="113">
        <f>CO2eq!AA34</f>
        <v>64.890174966864606</v>
      </c>
      <c r="AC22" s="113">
        <f>CO2eq!AB34</f>
        <v>107.2406662382249</v>
      </c>
      <c r="AD22" s="113">
        <f>CO2eq!AC34</f>
        <v>101.33714793648795</v>
      </c>
      <c r="AE22" s="113">
        <f>CO2eq!AD34</f>
        <v>69.52994402122404</v>
      </c>
      <c r="AF22" s="113">
        <f>CO2eq!AE34</f>
        <v>93.395476884092176</v>
      </c>
    </row>
    <row r="23" spans="1:32" x14ac:dyDescent="0.25">
      <c r="A23" s="6">
        <v>1</v>
      </c>
      <c r="B23" s="13" t="s">
        <v>872</v>
      </c>
      <c r="C23" s="13" t="s">
        <v>863</v>
      </c>
      <c r="D23" s="113">
        <f>CO2eq!C52</f>
        <v>10.242723923702625</v>
      </c>
      <c r="E23" s="113">
        <f>CO2eq!D52</f>
        <v>11.088253222736194</v>
      </c>
      <c r="F23" s="113">
        <f>CO2eq!E52</f>
        <v>12.643909855185083</v>
      </c>
      <c r="G23" s="113">
        <f>CO2eq!F52</f>
        <v>14.214562081740468</v>
      </c>
      <c r="H23" s="113">
        <f>CO2eq!G52</f>
        <v>16.652818469620868</v>
      </c>
      <c r="I23" s="113">
        <f>CO2eq!H52</f>
        <v>18.553691705283192</v>
      </c>
      <c r="J23" s="113">
        <f>CO2eq!I52</f>
        <v>20.428513603324134</v>
      </c>
      <c r="K23" s="113">
        <f>CO2eq!J52</f>
        <v>21.800591087940269</v>
      </c>
      <c r="L23" s="113">
        <f>CO2eq!K52</f>
        <v>23.301898425225342</v>
      </c>
      <c r="M23" s="113">
        <f>CO2eq!L52</f>
        <v>25.617133495430821</v>
      </c>
      <c r="N23" s="113">
        <f>CO2eq!M52</f>
        <v>27.02394452523145</v>
      </c>
      <c r="O23" s="113">
        <f>CO2eq!N52</f>
        <v>25.829063372290967</v>
      </c>
      <c r="P23" s="113">
        <f>CO2eq!O52</f>
        <v>24.417194078957369</v>
      </c>
      <c r="Q23" s="113">
        <f>CO2eq!P52</f>
        <v>21.619122533517697</v>
      </c>
      <c r="R23" s="113">
        <f>CO2eq!Q52</f>
        <v>21.085106915891981</v>
      </c>
      <c r="S23" s="113">
        <f>CO2eq!R52</f>
        <v>22.337855921597033</v>
      </c>
      <c r="T23" s="113">
        <f>CO2eq!S52</f>
        <v>18.775463203449878</v>
      </c>
      <c r="U23" s="113">
        <f>CO2eq!T52</f>
        <v>15.503083988129923</v>
      </c>
      <c r="V23" s="113">
        <f>CO2eq!U52</f>
        <v>15.0641464439488</v>
      </c>
      <c r="W23" s="113">
        <f>CO2eq!V52</f>
        <v>15.674750217947905</v>
      </c>
      <c r="X23" s="113">
        <f>CO2eq!W52</f>
        <v>14.917089545942355</v>
      </c>
      <c r="Y23" s="113">
        <f>CO2eq!X52</f>
        <v>13.506438415164132</v>
      </c>
      <c r="Z23" s="113">
        <f>CO2eq!Y52</f>
        <v>11.563322471103051</v>
      </c>
      <c r="AA23" s="113">
        <f>CO2eq!Z52</f>
        <v>12.818781726107703</v>
      </c>
      <c r="AB23" s="113">
        <f>CO2eq!AA52</f>
        <v>11.414850200719961</v>
      </c>
      <c r="AC23" s="113">
        <f>CO2eq!AB52</f>
        <v>10.324589812511723</v>
      </c>
      <c r="AD23" s="113">
        <f>CO2eq!AC52</f>
        <v>10.442103271536876</v>
      </c>
      <c r="AE23" s="113">
        <f>CO2eq!AD52</f>
        <v>10.22120922593103</v>
      </c>
      <c r="AF23" s="113">
        <f>CO2eq!AE52</f>
        <v>9.8366223914564426</v>
      </c>
    </row>
    <row r="24" spans="1:32" x14ac:dyDescent="0.25">
      <c r="A24" s="6">
        <v>1</v>
      </c>
      <c r="B24" s="6" t="s">
        <v>874</v>
      </c>
      <c r="C24" s="31" t="s">
        <v>722</v>
      </c>
      <c r="D24" s="118">
        <f t="shared" ref="D24:AD24" si="5">SUM(D25:D28)</f>
        <v>24.013508613268577</v>
      </c>
      <c r="E24" s="118">
        <f t="shared" si="5"/>
        <v>25.192793315629089</v>
      </c>
      <c r="F24" s="118">
        <f t="shared" si="5"/>
        <v>26.478568577567142</v>
      </c>
      <c r="G24" s="118">
        <f t="shared" si="5"/>
        <v>26.591542751260249</v>
      </c>
      <c r="H24" s="118">
        <f t="shared" si="5"/>
        <v>26.391622925284615</v>
      </c>
      <c r="I24" s="118">
        <f t="shared" si="5"/>
        <v>28.091791612110541</v>
      </c>
      <c r="J24" s="118">
        <f t="shared" si="5"/>
        <v>29.098020157032146</v>
      </c>
      <c r="K24" s="118">
        <f t="shared" si="5"/>
        <v>30.095665285369648</v>
      </c>
      <c r="L24" s="118">
        <f t="shared" si="5"/>
        <v>30.939130898914186</v>
      </c>
      <c r="M24" s="118">
        <f t="shared" si="5"/>
        <v>31.046730832911194</v>
      </c>
      <c r="N24" s="118">
        <f t="shared" si="5"/>
        <v>31.054205090251713</v>
      </c>
      <c r="O24" s="118">
        <f t="shared" si="5"/>
        <v>30.326002979772202</v>
      </c>
      <c r="P24" s="118">
        <f t="shared" si="5"/>
        <v>30.37227394761539</v>
      </c>
      <c r="Q24" s="118">
        <f t="shared" si="5"/>
        <v>30.551011380653144</v>
      </c>
      <c r="R24" s="118">
        <f t="shared" si="5"/>
        <v>36.543095079458141</v>
      </c>
      <c r="S24" s="118">
        <f t="shared" si="5"/>
        <v>35.649366932897408</v>
      </c>
      <c r="T24" s="118">
        <f t="shared" si="5"/>
        <v>38.151176912044789</v>
      </c>
      <c r="U24" s="118">
        <f t="shared" si="5"/>
        <v>38.567194424614421</v>
      </c>
      <c r="V24" s="118">
        <f t="shared" si="5"/>
        <v>35.261881016238732</v>
      </c>
      <c r="W24" s="118">
        <f t="shared" si="5"/>
        <v>33.311560459248398</v>
      </c>
      <c r="X24" s="118">
        <f t="shared" si="5"/>
        <v>34.947426040407294</v>
      </c>
      <c r="Y24" s="118">
        <f t="shared" si="5"/>
        <v>35.952368888890412</v>
      </c>
      <c r="Z24" s="118">
        <f t="shared" si="5"/>
        <v>35.961919779295151</v>
      </c>
      <c r="AA24" s="118">
        <f t="shared" si="5"/>
        <v>36.864231997206076</v>
      </c>
      <c r="AB24" s="118">
        <f t="shared" si="5"/>
        <v>40.773936881959749</v>
      </c>
      <c r="AC24" s="118">
        <f t="shared" si="5"/>
        <v>43.382128996703997</v>
      </c>
      <c r="AD24" s="118">
        <f t="shared" si="5"/>
        <v>43.613296439529449</v>
      </c>
      <c r="AE24" s="118">
        <f>SUM(AE25:AE28)</f>
        <v>43.915182415625395</v>
      </c>
      <c r="AF24" s="118">
        <f>SUM(AF25:AF28)</f>
        <v>48.145238025130944</v>
      </c>
    </row>
    <row r="25" spans="1:32" x14ac:dyDescent="0.25">
      <c r="A25" s="6">
        <v>1</v>
      </c>
      <c r="B25" s="13" t="s">
        <v>876</v>
      </c>
      <c r="C25" s="13" t="s">
        <v>724</v>
      </c>
      <c r="D25" s="113">
        <f>CO2eq!C426</f>
        <v>16.827261186892166</v>
      </c>
      <c r="E25" s="113">
        <f>CO2eq!D426</f>
        <v>17.324875634949745</v>
      </c>
      <c r="F25" s="113">
        <f>CO2eq!E426</f>
        <v>17.953177788851626</v>
      </c>
      <c r="G25" s="113">
        <f>CO2eq!F426</f>
        <v>18.485976668898587</v>
      </c>
      <c r="H25" s="113">
        <f>CO2eq!G426</f>
        <v>19.0476425909374</v>
      </c>
      <c r="I25" s="113">
        <f>CO2eq!H426</f>
        <v>19.632955272873296</v>
      </c>
      <c r="J25" s="113">
        <f>CO2eq!I426</f>
        <v>20.303212495986024</v>
      </c>
      <c r="K25" s="113">
        <f>CO2eq!J426</f>
        <v>21.006805327019045</v>
      </c>
      <c r="L25" s="113">
        <f>CO2eq!K426</f>
        <v>21.760489298075548</v>
      </c>
      <c r="M25" s="113">
        <f>CO2eq!L426</f>
        <v>22.506410819943461</v>
      </c>
      <c r="N25" s="113">
        <f>CO2eq!M426</f>
        <v>23.162354309784224</v>
      </c>
      <c r="O25" s="113">
        <f>CO2eq!N426</f>
        <v>23.918711220108129</v>
      </c>
      <c r="P25" s="113">
        <f>CO2eq!O426</f>
        <v>24.615131369359027</v>
      </c>
      <c r="Q25" s="113">
        <f>CO2eq!P426</f>
        <v>25.220204139130473</v>
      </c>
      <c r="R25" s="113">
        <f>CO2eq!Q426</f>
        <v>25.873305327046605</v>
      </c>
      <c r="S25" s="113">
        <f>CO2eq!R426</f>
        <v>26.498822595894435</v>
      </c>
      <c r="T25" s="113">
        <f>CO2eq!S426</f>
        <v>26.149866575910966</v>
      </c>
      <c r="U25" s="113">
        <f>CO2eq!T426</f>
        <v>25.959790939206066</v>
      </c>
      <c r="V25" s="113">
        <f>CO2eq!U426</f>
        <v>25.942392929938666</v>
      </c>
      <c r="W25" s="113">
        <f>CO2eq!V426</f>
        <v>25.786968954043189</v>
      </c>
      <c r="X25" s="113">
        <f>CO2eq!W426</f>
        <v>26.23048599679791</v>
      </c>
      <c r="Y25" s="113">
        <f>CO2eq!X426</f>
        <v>26.991822462514317</v>
      </c>
      <c r="Z25" s="113">
        <f>CO2eq!Y426</f>
        <v>28.124040503480742</v>
      </c>
      <c r="AA25" s="113">
        <f>CO2eq!Z426</f>
        <v>28.633543437197702</v>
      </c>
      <c r="AB25" s="113">
        <f>CO2eq!AA426</f>
        <v>30.012085984008614</v>
      </c>
      <c r="AC25" s="113">
        <f>CO2eq!AB426</f>
        <v>33.031652215324584</v>
      </c>
      <c r="AD25" s="113">
        <f>CO2eq!AC426</f>
        <v>32.740138554876943</v>
      </c>
      <c r="AE25" s="113">
        <f>CO2eq!AD426</f>
        <v>33.376149117172176</v>
      </c>
      <c r="AF25" s="113">
        <f>CO2eq!AE426</f>
        <v>36.539484980770744</v>
      </c>
    </row>
    <row r="26" spans="1:32" x14ac:dyDescent="0.25">
      <c r="A26" s="6">
        <v>1</v>
      </c>
      <c r="B26" s="13" t="s">
        <v>878</v>
      </c>
      <c r="C26" s="13" t="s">
        <v>879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0</v>
      </c>
      <c r="X26" s="113">
        <f>CO2eq!W430</f>
        <v>0</v>
      </c>
      <c r="Y26" s="113">
        <f>CO2eq!X430</f>
        <v>0</v>
      </c>
      <c r="Z26" s="113">
        <f>CO2eq!Y430</f>
        <v>0</v>
      </c>
      <c r="AA26" s="113">
        <f>CO2eq!Z430</f>
        <v>0</v>
      </c>
      <c r="AB26" s="113">
        <f>CO2eq!AA430</f>
        <v>0</v>
      </c>
      <c r="AC26" s="113">
        <f>CO2eq!AB430</f>
        <v>0</v>
      </c>
      <c r="AD26" s="113">
        <f>CO2eq!AC430</f>
        <v>0</v>
      </c>
      <c r="AE26" s="113">
        <f>CO2eq!AD430</f>
        <v>0</v>
      </c>
      <c r="AF26" s="113">
        <f>CO2eq!AE430</f>
        <v>0</v>
      </c>
    </row>
    <row r="27" spans="1:32" x14ac:dyDescent="0.25">
      <c r="A27" s="6">
        <v>1</v>
      </c>
      <c r="B27" s="13" t="s">
        <v>881</v>
      </c>
      <c r="C27" s="13" t="s">
        <v>868</v>
      </c>
      <c r="D27" s="113">
        <f>CO2eq!C431</f>
        <v>0.8005452974020314</v>
      </c>
      <c r="E27" s="113">
        <f>CO2eq!D431</f>
        <v>0.8081577668503841</v>
      </c>
      <c r="F27" s="113">
        <f>CO2eq!E431</f>
        <v>0.77587211499720332</v>
      </c>
      <c r="G27" s="113">
        <f>CO2eq!F431</f>
        <v>0.78306653426391137</v>
      </c>
      <c r="H27" s="113">
        <f>CO2eq!G431</f>
        <v>0.78448185479717247</v>
      </c>
      <c r="I27" s="113">
        <f>CO2eq!H431</f>
        <v>0.79774926210358843</v>
      </c>
      <c r="J27" s="113">
        <f>CO2eq!I431</f>
        <v>0.79828910815196119</v>
      </c>
      <c r="K27" s="113">
        <f>CO2eq!J431</f>
        <v>0.80008343896251033</v>
      </c>
      <c r="L27" s="113">
        <f>CO2eq!K431</f>
        <v>0.79079468545670051</v>
      </c>
      <c r="M27" s="113">
        <f>CO2eq!L431</f>
        <v>0.76519351548140691</v>
      </c>
      <c r="N27" s="113">
        <f>CO2eq!M431</f>
        <v>0.75802326534104147</v>
      </c>
      <c r="O27" s="113">
        <f>CO2eq!N431</f>
        <v>0.75028507744149708</v>
      </c>
      <c r="P27" s="113">
        <f>CO2eq!O431</f>
        <v>0.73628253249847508</v>
      </c>
      <c r="Q27" s="113">
        <f>CO2eq!P431</f>
        <v>0.73939378092477648</v>
      </c>
      <c r="R27" s="113">
        <f>CO2eq!Q431</f>
        <v>0.74981028986692178</v>
      </c>
      <c r="S27" s="113">
        <f>CO2eq!R431</f>
        <v>0.56449894187647709</v>
      </c>
      <c r="T27" s="113">
        <f>CO2eq!S431</f>
        <v>0.58460286086995716</v>
      </c>
      <c r="U27" s="113">
        <f>CO2eq!T431</f>
        <v>0.6143482407937515</v>
      </c>
      <c r="V27" s="113">
        <f>CO2eq!U431</f>
        <v>0.59976212850468413</v>
      </c>
      <c r="W27" s="113">
        <f>CO2eq!V431</f>
        <v>0.73935185931945246</v>
      </c>
      <c r="X27" s="113">
        <f>CO2eq!W431</f>
        <v>0.82190446492857516</v>
      </c>
      <c r="Y27" s="113">
        <f>CO2eq!X431</f>
        <v>0.93224748349249664</v>
      </c>
      <c r="Z27" s="113">
        <f>CO2eq!Y431</f>
        <v>0.82866653501731635</v>
      </c>
      <c r="AA27" s="113">
        <f>CO2eq!Z431</f>
        <v>1.0104724182195948</v>
      </c>
      <c r="AB27" s="113">
        <f>CO2eq!AA431</f>
        <v>1.3800940887109157</v>
      </c>
      <c r="AC27" s="113">
        <f>CO2eq!AB431</f>
        <v>0.64615932735029058</v>
      </c>
      <c r="AD27" s="113">
        <f>CO2eq!AC431</f>
        <v>0.77848919513939652</v>
      </c>
      <c r="AE27" s="113">
        <f>CO2eq!AD431</f>
        <v>1.4422189223014221</v>
      </c>
      <c r="AF27" s="113">
        <f>CO2eq!AE431</f>
        <v>0.91724425315345859</v>
      </c>
    </row>
    <row r="28" spans="1:32" x14ac:dyDescent="0.25">
      <c r="A28" s="6">
        <v>1</v>
      </c>
      <c r="B28" s="13" t="s">
        <v>883</v>
      </c>
      <c r="C28" s="13" t="s">
        <v>859</v>
      </c>
      <c r="D28" s="113">
        <f>CO2eq!C434</f>
        <v>6.3857021289743798</v>
      </c>
      <c r="E28" s="113">
        <f>CO2eq!D434</f>
        <v>7.0597599138289588</v>
      </c>
      <c r="F28" s="113">
        <f>CO2eq!E434</f>
        <v>7.7495186737183133</v>
      </c>
      <c r="G28" s="113">
        <f>CO2eq!F434</f>
        <v>7.3224995480977491</v>
      </c>
      <c r="H28" s="113">
        <f>CO2eq!G434</f>
        <v>6.5594984795500446</v>
      </c>
      <c r="I28" s="113">
        <f>CO2eq!H434</f>
        <v>7.6610870771336543</v>
      </c>
      <c r="J28" s="113">
        <f>CO2eq!I434</f>
        <v>7.9965185528941571</v>
      </c>
      <c r="K28" s="113">
        <f>CO2eq!J434</f>
        <v>8.2887765193880956</v>
      </c>
      <c r="L28" s="113">
        <f>CO2eq!K434</f>
        <v>8.3878469153819388</v>
      </c>
      <c r="M28" s="113">
        <f>CO2eq!L434</f>
        <v>7.775126497486327</v>
      </c>
      <c r="N28" s="113">
        <f>CO2eq!M434</f>
        <v>7.1338275151264501</v>
      </c>
      <c r="O28" s="113">
        <f>CO2eq!N434</f>
        <v>5.6570066822225771</v>
      </c>
      <c r="P28" s="113">
        <f>CO2eq!O434</f>
        <v>5.020860045757888</v>
      </c>
      <c r="Q28" s="113">
        <f>CO2eq!P434</f>
        <v>4.5914134605978969</v>
      </c>
      <c r="R28" s="113">
        <f>CO2eq!Q434</f>
        <v>9.9199794625446174</v>
      </c>
      <c r="S28" s="113">
        <f>CO2eq!R434</f>
        <v>8.586045395126499</v>
      </c>
      <c r="T28" s="113">
        <f>CO2eq!S434</f>
        <v>11.416707475263868</v>
      </c>
      <c r="U28" s="113">
        <f>CO2eq!T434</f>
        <v>11.993055244614602</v>
      </c>
      <c r="V28" s="113">
        <f>CO2eq!U434</f>
        <v>8.7197259577953847</v>
      </c>
      <c r="W28" s="113">
        <f>CO2eq!V434</f>
        <v>6.7852396458857589</v>
      </c>
      <c r="X28" s="113">
        <f>CO2eq!W434</f>
        <v>7.8950355786808117</v>
      </c>
      <c r="Y28" s="113">
        <f>CO2eq!X434</f>
        <v>8.0282989428835982</v>
      </c>
      <c r="Z28" s="113">
        <f>CO2eq!Y434</f>
        <v>7.0092127407970954</v>
      </c>
      <c r="AA28" s="113">
        <f>CO2eq!Z434</f>
        <v>7.2202161417887787</v>
      </c>
      <c r="AB28" s="113">
        <f>CO2eq!AA434</f>
        <v>9.381756809240219</v>
      </c>
      <c r="AC28" s="113">
        <f>CO2eq!AB434</f>
        <v>9.7043174540291268</v>
      </c>
      <c r="AD28" s="113">
        <f>CO2eq!AC434</f>
        <v>10.09466868951311</v>
      </c>
      <c r="AE28" s="113">
        <f>CO2eq!AD434</f>
        <v>9.0968143761517943</v>
      </c>
      <c r="AF28" s="113">
        <f>CO2eq!AE434</f>
        <v>10.688508791206743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887</v>
      </c>
      <c r="C30" s="13" t="s">
        <v>884</v>
      </c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</row>
    <row r="31" spans="1:32" x14ac:dyDescent="0.25">
      <c r="A31" s="6">
        <v>1</v>
      </c>
      <c r="B31" s="13" t="s">
        <v>889</v>
      </c>
      <c r="C31" s="13" t="s">
        <v>846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</row>
    <row r="32" spans="1:32" x14ac:dyDescent="0.25">
      <c r="A32" s="6">
        <v>1</v>
      </c>
      <c r="B32" s="6" t="s">
        <v>890</v>
      </c>
      <c r="C32" s="31" t="s">
        <v>842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891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</row>
    <row r="34" spans="1:32" x14ac:dyDescent="0.25">
      <c r="A34" s="6">
        <v>1</v>
      </c>
      <c r="B34" s="13" t="s">
        <v>892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</row>
    <row r="35" spans="1:32" x14ac:dyDescent="0.25">
      <c r="A35" s="6">
        <v>2</v>
      </c>
      <c r="B35" s="6" t="s">
        <v>836</v>
      </c>
      <c r="C35" s="31" t="s">
        <v>845</v>
      </c>
      <c r="D35" s="32">
        <f t="shared" ref="D35:AD35" si="8">SUM(D36:D39)+D42</f>
        <v>0</v>
      </c>
      <c r="E35" s="32">
        <f t="shared" si="8"/>
        <v>0</v>
      </c>
      <c r="F35" s="32">
        <f t="shared" si="8"/>
        <v>0</v>
      </c>
      <c r="G35" s="32">
        <f t="shared" si="8"/>
        <v>0</v>
      </c>
      <c r="H35" s="32">
        <f t="shared" si="8"/>
        <v>0</v>
      </c>
      <c r="I35" s="32">
        <f t="shared" si="8"/>
        <v>0</v>
      </c>
      <c r="J35" s="32">
        <f t="shared" si="8"/>
        <v>0</v>
      </c>
      <c r="K35" s="32">
        <f t="shared" si="8"/>
        <v>0</v>
      </c>
      <c r="L35" s="32">
        <f t="shared" si="8"/>
        <v>269.90408186160687</v>
      </c>
      <c r="M35" s="32">
        <f t="shared" si="8"/>
        <v>302.80114235783111</v>
      </c>
      <c r="N35" s="32">
        <f t="shared" si="8"/>
        <v>342.71814143847854</v>
      </c>
      <c r="O35" s="32">
        <f t="shared" si="8"/>
        <v>372.34370705834118</v>
      </c>
      <c r="P35" s="32">
        <f t="shared" si="8"/>
        <v>399.68863775254181</v>
      </c>
      <c r="Q35" s="32">
        <f t="shared" si="8"/>
        <v>401.43271584698033</v>
      </c>
      <c r="R35" s="32">
        <f t="shared" si="8"/>
        <v>422.99935748354335</v>
      </c>
      <c r="S35" s="32">
        <f t="shared" si="8"/>
        <v>436.8561965014531</v>
      </c>
      <c r="T35" s="32">
        <f t="shared" si="8"/>
        <v>491.83807353796436</v>
      </c>
      <c r="U35" s="32">
        <f t="shared" si="8"/>
        <v>514.98772159218254</v>
      </c>
      <c r="V35" s="32">
        <f t="shared" si="8"/>
        <v>508.05913165314615</v>
      </c>
      <c r="W35" s="32">
        <f t="shared" si="8"/>
        <v>498.50336850218525</v>
      </c>
      <c r="X35" s="32">
        <f t="shared" si="8"/>
        <v>446.271104023421</v>
      </c>
      <c r="Y35" s="32">
        <f t="shared" si="8"/>
        <v>521.02419034846912</v>
      </c>
      <c r="Z35" s="32">
        <f t="shared" si="8"/>
        <v>604.17740643639115</v>
      </c>
      <c r="AA35" s="32">
        <f t="shared" si="8"/>
        <v>631.48295137170624</v>
      </c>
      <c r="AB35" s="32">
        <f t="shared" si="8"/>
        <v>547.19714729453642</v>
      </c>
      <c r="AC35" s="32">
        <f t="shared" si="8"/>
        <v>735.63605934680766</v>
      </c>
      <c r="AD35" s="32">
        <f t="shared" si="8"/>
        <v>790.37344946854546</v>
      </c>
      <c r="AE35" s="32">
        <f>SUM(AE36:AE39)+AE42</f>
        <v>716.69260273491545</v>
      </c>
      <c r="AF35" s="32">
        <f>SUM(AF36:AF39)+AF42</f>
        <v>795.09982262812809</v>
      </c>
    </row>
    <row r="36" spans="1:32" x14ac:dyDescent="0.25">
      <c r="A36" s="6">
        <v>2</v>
      </c>
      <c r="B36" s="13" t="s">
        <v>837</v>
      </c>
      <c r="C36" s="13" t="s">
        <v>877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12.264039858415183</v>
      </c>
      <c r="M36" s="113">
        <v>12.778547129738826</v>
      </c>
      <c r="N36" s="113">
        <v>13.302519616628183</v>
      </c>
      <c r="O36" s="113">
        <v>14.871757618952936</v>
      </c>
      <c r="P36" s="113">
        <v>15.449905135242917</v>
      </c>
      <c r="Q36" s="113">
        <v>15.868152523969043</v>
      </c>
      <c r="R36" s="113">
        <v>16.981008303938282</v>
      </c>
      <c r="S36" s="113">
        <v>17.996512615119396</v>
      </c>
      <c r="T36" s="113">
        <v>18.683538585234519</v>
      </c>
      <c r="U36" s="113">
        <v>19.22709206460652</v>
      </c>
      <c r="V36" s="113">
        <v>18.862223301764473</v>
      </c>
      <c r="W36" s="113">
        <v>19.199907702474661</v>
      </c>
      <c r="X36" s="113">
        <v>20.182471873153908</v>
      </c>
      <c r="Y36" s="113">
        <v>20.582998355238107</v>
      </c>
      <c r="Z36" s="113">
        <v>21.995507911960978</v>
      </c>
      <c r="AA36" s="113">
        <v>23.458745368299436</v>
      </c>
      <c r="AB36" s="113">
        <v>24.576658178927431</v>
      </c>
      <c r="AC36" s="113">
        <v>34.520305949408154</v>
      </c>
      <c r="AD36" s="113">
        <v>32.77761899534989</v>
      </c>
      <c r="AE36" s="113">
        <v>33.34014619285702</v>
      </c>
      <c r="AF36" s="113">
        <v>36.233858978263733</v>
      </c>
    </row>
    <row r="37" spans="1:32" x14ac:dyDescent="0.25">
      <c r="A37" s="6">
        <v>2</v>
      </c>
      <c r="B37" s="13" t="s">
        <v>840</v>
      </c>
      <c r="C37" s="13" t="s">
        <v>875</v>
      </c>
      <c r="D37" s="113">
        <v>0</v>
      </c>
      <c r="E37" s="11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16.655593808505031</v>
      </c>
      <c r="M37" s="113">
        <v>17.653918022417383</v>
      </c>
      <c r="N37" s="113">
        <v>19.524089212593161</v>
      </c>
      <c r="O37" s="113">
        <v>21.81052429173576</v>
      </c>
      <c r="P37" s="113">
        <v>23.033421921815467</v>
      </c>
      <c r="Q37" s="113">
        <v>25.288222188354382</v>
      </c>
      <c r="R37" s="113">
        <v>29.116810186415641</v>
      </c>
      <c r="S37" s="113">
        <v>30.953467532005941</v>
      </c>
      <c r="T37" s="113">
        <v>32.801409226665932</v>
      </c>
      <c r="U37" s="113">
        <v>32.46757230473311</v>
      </c>
      <c r="V37" s="113">
        <v>33.115316252304503</v>
      </c>
      <c r="W37" s="113">
        <v>34.529332886111227</v>
      </c>
      <c r="X37" s="113">
        <v>39.113233896070348</v>
      </c>
      <c r="Y37" s="113">
        <v>40.557239844655619</v>
      </c>
      <c r="Z37" s="113">
        <v>40.559515021764106</v>
      </c>
      <c r="AA37" s="113">
        <v>47.361087344502877</v>
      </c>
      <c r="AB37" s="113">
        <v>50.134284234826815</v>
      </c>
      <c r="AC37" s="113">
        <v>51.46698365452216</v>
      </c>
      <c r="AD37" s="113">
        <v>63.370912995491786</v>
      </c>
      <c r="AE37" s="113">
        <v>62.196895344663041</v>
      </c>
      <c r="AF37" s="113">
        <v>84.74267322252588</v>
      </c>
    </row>
    <row r="38" spans="1:32" x14ac:dyDescent="0.25">
      <c r="A38" s="6">
        <v>2</v>
      </c>
      <c r="B38" s="13" t="s">
        <v>844</v>
      </c>
      <c r="C38" s="13" t="s">
        <v>871</v>
      </c>
      <c r="D38" s="113">
        <v>0</v>
      </c>
      <c r="E38" s="11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234.3173811272348</v>
      </c>
      <c r="M38" s="113">
        <v>263.71565491982557</v>
      </c>
      <c r="N38" s="113">
        <v>300.53264808209826</v>
      </c>
      <c r="O38" s="113">
        <v>327.33609888634976</v>
      </c>
      <c r="P38" s="113">
        <v>349.30559018786448</v>
      </c>
      <c r="Q38" s="113">
        <v>350.12915903761939</v>
      </c>
      <c r="R38" s="113">
        <v>368.66085183393875</v>
      </c>
      <c r="S38" s="113">
        <v>380.39149605183582</v>
      </c>
      <c r="T38" s="113">
        <v>429.48483217690398</v>
      </c>
      <c r="U38" s="113">
        <v>448.86853232733279</v>
      </c>
      <c r="V38" s="113">
        <v>444.84421268617075</v>
      </c>
      <c r="W38" s="113">
        <v>434.97489391940258</v>
      </c>
      <c r="X38" s="113">
        <v>382.01876972578339</v>
      </c>
      <c r="Y38" s="113">
        <v>452.43816003923496</v>
      </c>
      <c r="Z38" s="113">
        <v>532.9722029050705</v>
      </c>
      <c r="AA38" s="113">
        <v>551.35126051366547</v>
      </c>
      <c r="AB38" s="113">
        <v>465.88578431851209</v>
      </c>
      <c r="AC38" s="113">
        <v>645.72634566020793</v>
      </c>
      <c r="AD38" s="113">
        <v>689.52725069642565</v>
      </c>
      <c r="AE38" s="113">
        <v>606.66010076144585</v>
      </c>
      <c r="AF38" s="113">
        <v>658.33482161619406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0</v>
      </c>
      <c r="E39" s="32">
        <f t="shared" si="9"/>
        <v>0</v>
      </c>
      <c r="F39" s="32">
        <f t="shared" si="9"/>
        <v>0</v>
      </c>
      <c r="G39" s="32">
        <f t="shared" si="9"/>
        <v>0</v>
      </c>
      <c r="H39" s="32">
        <f t="shared" si="9"/>
        <v>0</v>
      </c>
      <c r="I39" s="32">
        <f t="shared" si="9"/>
        <v>0</v>
      </c>
      <c r="J39" s="32">
        <f t="shared" si="9"/>
        <v>0</v>
      </c>
      <c r="K39" s="32">
        <f t="shared" si="9"/>
        <v>0</v>
      </c>
      <c r="L39" s="32">
        <f t="shared" si="9"/>
        <v>0.44072671929807145</v>
      </c>
      <c r="M39" s="32">
        <f t="shared" si="9"/>
        <v>0.39849057103809238</v>
      </c>
      <c r="N39" s="32">
        <f t="shared" si="9"/>
        <v>0.39446113165059343</v>
      </c>
      <c r="O39" s="32">
        <f t="shared" si="9"/>
        <v>0.27950833236314004</v>
      </c>
      <c r="P39" s="32">
        <f t="shared" si="9"/>
        <v>0.46840445174968665</v>
      </c>
      <c r="Q39" s="32">
        <f t="shared" si="9"/>
        <v>0.34651567567436242</v>
      </c>
      <c r="R39" s="32">
        <f t="shared" si="9"/>
        <v>0.50539414619382472</v>
      </c>
      <c r="S39" s="32">
        <f t="shared" si="9"/>
        <v>0.39338512425668359</v>
      </c>
      <c r="T39" s="32">
        <f t="shared" si="9"/>
        <v>0.44240939675593233</v>
      </c>
      <c r="U39" s="32">
        <f t="shared" si="9"/>
        <v>0.51621609903724686</v>
      </c>
      <c r="V39" s="32">
        <f t="shared" si="9"/>
        <v>0.53279772852358076</v>
      </c>
      <c r="W39" s="32">
        <f t="shared" si="9"/>
        <v>0.54103605658470721</v>
      </c>
      <c r="X39" s="32">
        <f t="shared" si="9"/>
        <v>0.53943973505550569</v>
      </c>
      <c r="Y39" s="32">
        <f t="shared" si="9"/>
        <v>0.68173392619634832</v>
      </c>
      <c r="Z39" s="32">
        <f t="shared" si="9"/>
        <v>1.0914622447172728</v>
      </c>
      <c r="AA39" s="32">
        <f t="shared" si="9"/>
        <v>0.9646110025613448</v>
      </c>
      <c r="AB39" s="32">
        <f t="shared" si="9"/>
        <v>0.99090815214195582</v>
      </c>
      <c r="AC39" s="32">
        <f t="shared" si="9"/>
        <v>1.2320362563024549</v>
      </c>
      <c r="AD39" s="32">
        <f t="shared" si="9"/>
        <v>1.1464286459557085</v>
      </c>
      <c r="AE39" s="32">
        <f>AE40+AE41</f>
        <v>0.90275969098648201</v>
      </c>
      <c r="AF39" s="32">
        <f>AF40+AF41</f>
        <v>1.1937938827581898</v>
      </c>
    </row>
    <row r="40" spans="1:32" x14ac:dyDescent="0.25">
      <c r="A40" s="6">
        <v>2</v>
      </c>
      <c r="B40" s="13" t="s">
        <v>851</v>
      </c>
      <c r="C40" s="13" t="s">
        <v>873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852</v>
      </c>
      <c r="C41" s="13" t="s">
        <v>882</v>
      </c>
      <c r="D41" s="113">
        <v>0</v>
      </c>
      <c r="E41" s="113">
        <v>0</v>
      </c>
      <c r="F41" s="113">
        <v>0</v>
      </c>
      <c r="G41" s="113">
        <v>0</v>
      </c>
      <c r="H41" s="113">
        <v>0</v>
      </c>
      <c r="I41" s="113">
        <v>0</v>
      </c>
      <c r="J41" s="113">
        <v>0</v>
      </c>
      <c r="K41" s="113">
        <v>0</v>
      </c>
      <c r="L41" s="113">
        <v>0.44072671929807145</v>
      </c>
      <c r="M41" s="113">
        <v>0.39849057103809238</v>
      </c>
      <c r="N41" s="113">
        <v>0.39446113165059343</v>
      </c>
      <c r="O41" s="113">
        <v>0.27950833236314004</v>
      </c>
      <c r="P41" s="113">
        <v>0.46840445174968665</v>
      </c>
      <c r="Q41" s="113">
        <v>0.34651567567436242</v>
      </c>
      <c r="R41" s="113">
        <v>0.50539414619382472</v>
      </c>
      <c r="S41" s="113">
        <v>0.39338512425668359</v>
      </c>
      <c r="T41" s="113">
        <v>0.44240939675593233</v>
      </c>
      <c r="U41" s="113">
        <v>0.51621609903724686</v>
      </c>
      <c r="V41" s="113">
        <v>0.53279772852358076</v>
      </c>
      <c r="W41" s="113">
        <v>0.54103605658470721</v>
      </c>
      <c r="X41" s="113">
        <v>0.53943973505550569</v>
      </c>
      <c r="Y41" s="113">
        <v>0.68173392619634832</v>
      </c>
      <c r="Z41" s="113">
        <v>1.0914622447172728</v>
      </c>
      <c r="AA41" s="113">
        <v>0.9646110025613448</v>
      </c>
      <c r="AB41" s="113">
        <v>0.99090815214195582</v>
      </c>
      <c r="AC41" s="113">
        <v>1.2320362563024549</v>
      </c>
      <c r="AD41" s="113">
        <v>1.1464286459557085</v>
      </c>
      <c r="AE41" s="113">
        <v>0.90275969098648201</v>
      </c>
      <c r="AF41" s="113">
        <v>1.1937938827581898</v>
      </c>
    </row>
    <row r="42" spans="1:32" x14ac:dyDescent="0.25">
      <c r="A42" s="6">
        <v>2</v>
      </c>
      <c r="B42" s="13" t="s">
        <v>854</v>
      </c>
      <c r="C42" s="13" t="s">
        <v>880</v>
      </c>
      <c r="D42" s="113">
        <v>0</v>
      </c>
      <c r="E42" s="11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6.2263403481537862</v>
      </c>
      <c r="M42" s="113">
        <v>8.2545317148112005</v>
      </c>
      <c r="N42" s="113">
        <v>8.9644233955083319</v>
      </c>
      <c r="O42" s="113">
        <v>8.045817928939563</v>
      </c>
      <c r="P42" s="113">
        <v>11.431316055869253</v>
      </c>
      <c r="Q42" s="113">
        <v>9.800666421363152</v>
      </c>
      <c r="R42" s="113">
        <v>7.735293013056852</v>
      </c>
      <c r="S42" s="113">
        <v>7.1213351782352472</v>
      </c>
      <c r="T42" s="113">
        <v>10.425884152404031</v>
      </c>
      <c r="U42" s="113">
        <v>13.908308796472898</v>
      </c>
      <c r="V42" s="113">
        <v>10.704581684382827</v>
      </c>
      <c r="W42" s="113">
        <v>9.2581979376121044</v>
      </c>
      <c r="X42" s="113">
        <v>4.4171887933578393</v>
      </c>
      <c r="Y42" s="113">
        <v>6.7640581831440736</v>
      </c>
      <c r="Z42" s="113">
        <v>7.558718352878282</v>
      </c>
      <c r="AA42" s="113">
        <v>8.3472471426771637</v>
      </c>
      <c r="AB42" s="113">
        <v>5.6095124101281373</v>
      </c>
      <c r="AC42" s="113">
        <v>2.6903878263670404</v>
      </c>
      <c r="AD42" s="113">
        <v>3.5512381353225053</v>
      </c>
      <c r="AE42" s="113">
        <v>13.592700744963086</v>
      </c>
      <c r="AF42" s="113">
        <v>14.594674928386237</v>
      </c>
    </row>
    <row r="43" spans="1:32" x14ac:dyDescent="0.25">
      <c r="A43" s="6">
        <v>2</v>
      </c>
      <c r="B43" s="6" t="s">
        <v>862</v>
      </c>
      <c r="C43" s="31" t="s">
        <v>849</v>
      </c>
      <c r="D43" s="32">
        <f t="shared" ref="D43:AD43" si="10">SUM(D44:D48)</f>
        <v>0</v>
      </c>
      <c r="E43" s="32">
        <f t="shared" si="10"/>
        <v>0</v>
      </c>
      <c r="F43" s="32">
        <f t="shared" si="10"/>
        <v>0</v>
      </c>
      <c r="G43" s="32">
        <f t="shared" si="10"/>
        <v>0</v>
      </c>
      <c r="H43" s="32">
        <f t="shared" si="10"/>
        <v>0</v>
      </c>
      <c r="I43" s="32">
        <f t="shared" si="10"/>
        <v>0</v>
      </c>
      <c r="J43" s="32">
        <f t="shared" si="10"/>
        <v>0</v>
      </c>
      <c r="K43" s="32">
        <f t="shared" si="10"/>
        <v>0</v>
      </c>
      <c r="L43" s="32">
        <f t="shared" si="10"/>
        <v>41.696646633886829</v>
      </c>
      <c r="M43" s="32">
        <f t="shared" si="10"/>
        <v>39.871230795405332</v>
      </c>
      <c r="N43" s="32">
        <f t="shared" si="10"/>
        <v>45.507899642078108</v>
      </c>
      <c r="O43" s="32">
        <f t="shared" si="10"/>
        <v>49.106577887843592</v>
      </c>
      <c r="P43" s="32">
        <f t="shared" si="10"/>
        <v>42.64834338133435</v>
      </c>
      <c r="Q43" s="32">
        <f t="shared" si="10"/>
        <v>43.944361876544676</v>
      </c>
      <c r="R43" s="32">
        <f t="shared" si="10"/>
        <v>43.017281916592232</v>
      </c>
      <c r="S43" s="32">
        <f t="shared" si="10"/>
        <v>38.535794014615284</v>
      </c>
      <c r="T43" s="32">
        <f t="shared" si="10"/>
        <v>37.420871340237824</v>
      </c>
      <c r="U43" s="32">
        <f t="shared" si="10"/>
        <v>29.172554522319643</v>
      </c>
      <c r="V43" s="32">
        <f t="shared" si="10"/>
        <v>28.508662482954708</v>
      </c>
      <c r="W43" s="32">
        <f t="shared" si="10"/>
        <v>27.862289658226647</v>
      </c>
      <c r="X43" s="32">
        <f t="shared" si="10"/>
        <v>202.19303756115841</v>
      </c>
      <c r="Y43" s="32">
        <f t="shared" si="10"/>
        <v>191.35352201253721</v>
      </c>
      <c r="Z43" s="32">
        <f t="shared" si="10"/>
        <v>193.54778408573065</v>
      </c>
      <c r="AA43" s="32">
        <f t="shared" si="10"/>
        <v>201.53686555188432</v>
      </c>
      <c r="AB43" s="32">
        <f t="shared" si="10"/>
        <v>232.11103539340081</v>
      </c>
      <c r="AC43" s="32">
        <f t="shared" si="10"/>
        <v>307.78457516196346</v>
      </c>
      <c r="AD43" s="32">
        <f t="shared" si="10"/>
        <v>332.01728006056817</v>
      </c>
      <c r="AE43" s="32">
        <f>SUM(AE44:AE48)</f>
        <v>293.25096023073849</v>
      </c>
      <c r="AF43" s="32">
        <f>SUM(AF44:AF48)</f>
        <v>362.0920654427822</v>
      </c>
    </row>
    <row r="44" spans="1:32" x14ac:dyDescent="0.25">
      <c r="A44" s="6">
        <v>2</v>
      </c>
      <c r="B44" s="13" t="s">
        <v>864</v>
      </c>
      <c r="C44" s="13" t="s">
        <v>886</v>
      </c>
      <c r="D44" s="113">
        <v>0</v>
      </c>
      <c r="E44" s="11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0.43391605373671538</v>
      </c>
      <c r="M44" s="113">
        <v>0.39393725901243482</v>
      </c>
      <c r="N44" s="113">
        <v>0.45240965453690379</v>
      </c>
      <c r="O44" s="113">
        <v>0.46866897012850112</v>
      </c>
      <c r="P44" s="113">
        <v>0.45352219047072378</v>
      </c>
      <c r="Q44" s="113">
        <v>0.46657541425562599</v>
      </c>
      <c r="R44" s="113">
        <v>0.52049677403935979</v>
      </c>
      <c r="S44" s="113">
        <v>0.61938113995802413</v>
      </c>
      <c r="T44" s="113">
        <v>0.88732466087606443</v>
      </c>
      <c r="U44" s="113">
        <v>1.2228846709945329</v>
      </c>
      <c r="V44" s="113">
        <v>1.2868143664016638</v>
      </c>
      <c r="W44" s="113">
        <v>1.277928126941996</v>
      </c>
      <c r="X44" s="113">
        <v>0.12472713543363878</v>
      </c>
      <c r="Y44" s="113">
        <v>0.35698595601858102</v>
      </c>
      <c r="Z44" s="113">
        <v>0.33861013034443355</v>
      </c>
      <c r="AA44" s="113">
        <v>0.40622539805434765</v>
      </c>
      <c r="AB44" s="113">
        <v>1.7092408259902854</v>
      </c>
      <c r="AC44" s="113">
        <v>9.666501428305418</v>
      </c>
      <c r="AD44" s="113">
        <v>0</v>
      </c>
      <c r="AE44" s="113">
        <v>0</v>
      </c>
      <c r="AF44" s="113">
        <v>0</v>
      </c>
    </row>
    <row r="45" spans="1:32" x14ac:dyDescent="0.25">
      <c r="A45" s="6">
        <v>2</v>
      </c>
      <c r="B45" s="13" t="s">
        <v>866</v>
      </c>
      <c r="C45" s="13" t="s">
        <v>888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41.262730580150112</v>
      </c>
      <c r="M45" s="113">
        <v>39.477293536392899</v>
      </c>
      <c r="N45" s="113">
        <v>45.055489987541208</v>
      </c>
      <c r="O45" s="113">
        <v>48.637908917715095</v>
      </c>
      <c r="P45" s="113">
        <v>42.194821190863628</v>
      </c>
      <c r="Q45" s="113">
        <v>43.477786462289046</v>
      </c>
      <c r="R45" s="113">
        <v>42.496785142552874</v>
      </c>
      <c r="S45" s="113">
        <v>37.916412874657262</v>
      </c>
      <c r="T45" s="113">
        <v>36.533546679361763</v>
      </c>
      <c r="U45" s="113">
        <v>27.949669851325112</v>
      </c>
      <c r="V45" s="113">
        <v>27.221848116553044</v>
      </c>
      <c r="W45" s="113">
        <v>26.58436153128465</v>
      </c>
      <c r="X45" s="113">
        <v>202.06831042572477</v>
      </c>
      <c r="Y45" s="113">
        <v>190.99653605651864</v>
      </c>
      <c r="Z45" s="113">
        <v>193.20917395538623</v>
      </c>
      <c r="AA45" s="113">
        <v>201.13064015382997</v>
      </c>
      <c r="AB45" s="113">
        <v>230.40179456741052</v>
      </c>
      <c r="AC45" s="113">
        <v>298.11807373365804</v>
      </c>
      <c r="AD45" s="113">
        <v>332.01728006056817</v>
      </c>
      <c r="AE45" s="113">
        <v>293.25096023073849</v>
      </c>
      <c r="AF45" s="113">
        <v>362.0920654427822</v>
      </c>
    </row>
    <row r="46" spans="1:32" x14ac:dyDescent="0.25">
      <c r="A46" s="6">
        <v>2</v>
      </c>
      <c r="B46" s="13" t="s">
        <v>869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870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872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3" spans="1:32" x14ac:dyDescent="0.25">
      <c r="A53" s="103" t="str">
        <f t="shared" ref="A53:AF53" si="11">A3</f>
        <v>Alcance</v>
      </c>
      <c r="B53" s="103" t="str">
        <f t="shared" si="11"/>
        <v>Código GPC</v>
      </c>
      <c r="C53" s="103" t="str">
        <f t="shared" si="11"/>
        <v>Clasificación GPC</v>
      </c>
      <c r="D53" s="103">
        <f t="shared" si="11"/>
        <v>1990</v>
      </c>
      <c r="E53" s="103">
        <f t="shared" si="11"/>
        <v>1991</v>
      </c>
      <c r="F53" s="103">
        <f t="shared" si="11"/>
        <v>1992</v>
      </c>
      <c r="G53" s="103">
        <f t="shared" si="11"/>
        <v>1993</v>
      </c>
      <c r="H53" s="103">
        <f t="shared" si="11"/>
        <v>1994</v>
      </c>
      <c r="I53" s="103">
        <f t="shared" si="11"/>
        <v>1995</v>
      </c>
      <c r="J53" s="103">
        <f t="shared" si="11"/>
        <v>1996</v>
      </c>
      <c r="K53" s="103">
        <f t="shared" si="11"/>
        <v>1997</v>
      </c>
      <c r="L53" s="103">
        <f t="shared" si="11"/>
        <v>1998</v>
      </c>
      <c r="M53" s="103">
        <f t="shared" si="11"/>
        <v>1999</v>
      </c>
      <c r="N53" s="103">
        <f t="shared" si="11"/>
        <v>2000</v>
      </c>
      <c r="O53" s="103">
        <f t="shared" si="11"/>
        <v>2001</v>
      </c>
      <c r="P53" s="103">
        <f t="shared" si="11"/>
        <v>2002</v>
      </c>
      <c r="Q53" s="103">
        <f t="shared" si="11"/>
        <v>2003</v>
      </c>
      <c r="R53" s="103">
        <f t="shared" si="11"/>
        <v>2004</v>
      </c>
      <c r="S53" s="103">
        <f t="shared" si="11"/>
        <v>2005</v>
      </c>
      <c r="T53" s="103">
        <f t="shared" si="11"/>
        <v>2006</v>
      </c>
      <c r="U53" s="103">
        <f t="shared" si="11"/>
        <v>2007</v>
      </c>
      <c r="V53" s="103">
        <f t="shared" si="11"/>
        <v>2008</v>
      </c>
      <c r="W53" s="103">
        <f t="shared" si="11"/>
        <v>2009</v>
      </c>
      <c r="X53" s="103">
        <f t="shared" si="11"/>
        <v>2010</v>
      </c>
      <c r="Y53" s="103">
        <f t="shared" si="11"/>
        <v>2011</v>
      </c>
      <c r="Z53" s="103">
        <f t="shared" si="11"/>
        <v>2012</v>
      </c>
      <c r="AA53" s="103">
        <f t="shared" si="11"/>
        <v>2013</v>
      </c>
      <c r="AB53" s="103">
        <f t="shared" si="11"/>
        <v>2014</v>
      </c>
      <c r="AC53" s="103">
        <f t="shared" si="11"/>
        <v>2015</v>
      </c>
      <c r="AD53" s="103">
        <f t="shared" si="11"/>
        <v>2016</v>
      </c>
      <c r="AE53" s="103">
        <f t="shared" si="11"/>
        <v>2017</v>
      </c>
      <c r="AF53" s="103">
        <f t="shared" si="11"/>
        <v>2018</v>
      </c>
    </row>
    <row r="54" spans="1:32" x14ac:dyDescent="0.25">
      <c r="A54" s="103">
        <f t="shared" ref="A54:AF54" si="12">A4</f>
        <v>0</v>
      </c>
      <c r="B54" s="103">
        <f t="shared" si="12"/>
        <v>0</v>
      </c>
      <c r="C54" s="103">
        <f t="shared" si="12"/>
        <v>0</v>
      </c>
      <c r="D54" s="103" t="str">
        <f t="shared" si="12"/>
        <v>ktCO₂eq</v>
      </c>
      <c r="E54" s="103" t="str">
        <f t="shared" si="12"/>
        <v>ktCO₂eq</v>
      </c>
      <c r="F54" s="103" t="str">
        <f t="shared" si="12"/>
        <v>ktCO₂eq</v>
      </c>
      <c r="G54" s="103" t="str">
        <f t="shared" si="12"/>
        <v>ktCO₂eq</v>
      </c>
      <c r="H54" s="103" t="str">
        <f t="shared" si="12"/>
        <v>ktCO₂eq</v>
      </c>
      <c r="I54" s="103" t="str">
        <f t="shared" si="12"/>
        <v>ktCO₂eq</v>
      </c>
      <c r="J54" s="103" t="str">
        <f t="shared" si="12"/>
        <v>ktCO₂eq</v>
      </c>
      <c r="K54" s="103" t="str">
        <f t="shared" si="12"/>
        <v>ktCO₂eq</v>
      </c>
      <c r="L54" s="103" t="str">
        <f t="shared" si="12"/>
        <v>ktCO₂eq</v>
      </c>
      <c r="M54" s="103" t="str">
        <f t="shared" si="12"/>
        <v>ktCO₂eq</v>
      </c>
      <c r="N54" s="103" t="str">
        <f t="shared" si="12"/>
        <v>ktCO₂eq</v>
      </c>
      <c r="O54" s="103" t="str">
        <f t="shared" si="12"/>
        <v>ktCO₂eq</v>
      </c>
      <c r="P54" s="103" t="str">
        <f t="shared" si="12"/>
        <v>ktCO₂eq</v>
      </c>
      <c r="Q54" s="103" t="str">
        <f t="shared" si="12"/>
        <v>ktCO₂eq</v>
      </c>
      <c r="R54" s="103" t="str">
        <f t="shared" si="12"/>
        <v>ktCO₂eq</v>
      </c>
      <c r="S54" s="103" t="str">
        <f t="shared" si="12"/>
        <v>ktCO₂eq</v>
      </c>
      <c r="T54" s="103" t="str">
        <f t="shared" si="12"/>
        <v>ktCO₂eq</v>
      </c>
      <c r="U54" s="103" t="str">
        <f t="shared" si="12"/>
        <v>ktCO₂eq</v>
      </c>
      <c r="V54" s="103" t="str">
        <f t="shared" si="12"/>
        <v>ktCO₂eq</v>
      </c>
      <c r="W54" s="103" t="str">
        <f t="shared" si="12"/>
        <v>ktCO₂eq</v>
      </c>
      <c r="X54" s="103" t="str">
        <f t="shared" si="12"/>
        <v>ktCO₂eq</v>
      </c>
      <c r="Y54" s="103" t="str">
        <f t="shared" si="12"/>
        <v>ktCO₂eq</v>
      </c>
      <c r="Z54" s="103" t="str">
        <f t="shared" si="12"/>
        <v>ktCO₂eq</v>
      </c>
      <c r="AA54" s="103" t="str">
        <f t="shared" si="12"/>
        <v>ktCO₂eq</v>
      </c>
      <c r="AB54" s="103" t="str">
        <f t="shared" si="12"/>
        <v>ktCO₂eq</v>
      </c>
      <c r="AC54" s="103" t="str">
        <f t="shared" si="12"/>
        <v>ktCO₂eq</v>
      </c>
      <c r="AD54" s="103" t="str">
        <f t="shared" si="12"/>
        <v>ktCO₂eq</v>
      </c>
      <c r="AE54" s="103" t="str">
        <f t="shared" si="12"/>
        <v>ktCO₂eq</v>
      </c>
      <c r="AF54" s="103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2142.8998618211795</v>
      </c>
      <c r="E55" s="32">
        <f t="shared" si="13"/>
        <v>2070.7903715868861</v>
      </c>
      <c r="F55" s="32">
        <f t="shared" si="13"/>
        <v>2226.7759647501348</v>
      </c>
      <c r="G55" s="32">
        <f t="shared" si="13"/>
        <v>2301.8076837791477</v>
      </c>
      <c r="H55" s="32">
        <f t="shared" si="13"/>
        <v>2356.6283246656758</v>
      </c>
      <c r="I55" s="32">
        <f t="shared" si="13"/>
        <v>2393.7404883708887</v>
      </c>
      <c r="J55" s="32">
        <f t="shared" si="13"/>
        <v>2544.6330972455785</v>
      </c>
      <c r="K55" s="32">
        <f t="shared" si="13"/>
        <v>2717.5832116698584</v>
      </c>
      <c r="L55" s="32">
        <f t="shared" si="13"/>
        <v>1985.9336037771254</v>
      </c>
      <c r="M55" s="32">
        <f t="shared" si="13"/>
        <v>2548.1231551651845</v>
      </c>
      <c r="N55" s="32">
        <f t="shared" si="13"/>
        <v>2454.714576756227</v>
      </c>
      <c r="O55" s="32">
        <f t="shared" si="13"/>
        <v>2725.7094403426931</v>
      </c>
      <c r="P55" s="32">
        <f t="shared" si="13"/>
        <v>2705.6181561892604</v>
      </c>
      <c r="Q55" s="32">
        <f t="shared" si="13"/>
        <v>2480.6866999231838</v>
      </c>
      <c r="R55" s="32">
        <f t="shared" si="13"/>
        <v>2557.5921790558605</v>
      </c>
      <c r="S55" s="32">
        <f t="shared" si="13"/>
        <v>3079.632148116691</v>
      </c>
      <c r="T55" s="32">
        <f t="shared" si="13"/>
        <v>3020.8763554965503</v>
      </c>
      <c r="U55" s="32">
        <f t="shared" si="13"/>
        <v>2308.5496735595507</v>
      </c>
      <c r="V55" s="32">
        <f t="shared" si="13"/>
        <v>2593.9716894800576</v>
      </c>
      <c r="W55" s="32">
        <f t="shared" si="13"/>
        <v>2767.8540035038536</v>
      </c>
      <c r="X55" s="32">
        <f t="shared" si="13"/>
        <v>2462.2335472746963</v>
      </c>
      <c r="Y55" s="32">
        <f t="shared" si="13"/>
        <v>2573.0566993967559</v>
      </c>
      <c r="Z55" s="32">
        <f t="shared" si="13"/>
        <v>2863.6884513676691</v>
      </c>
      <c r="AA55" s="32">
        <f t="shared" si="13"/>
        <v>2754.7237319928408</v>
      </c>
      <c r="AB55" s="32">
        <f t="shared" si="13"/>
        <v>2432.7031774083212</v>
      </c>
      <c r="AC55" s="32">
        <f t="shared" si="13"/>
        <v>2288.1242690528748</v>
      </c>
      <c r="AD55" s="32">
        <f t="shared" si="13"/>
        <v>2319.4082120932499</v>
      </c>
      <c r="AE55" s="32">
        <f t="shared" si="13"/>
        <v>2294.0958866742694</v>
      </c>
      <c r="AF55" s="32">
        <f t="shared" si="13"/>
        <v>2389.5136826046964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0</v>
      </c>
      <c r="E56" s="32">
        <f t="shared" si="14"/>
        <v>0</v>
      </c>
      <c r="F56" s="32">
        <f t="shared" si="14"/>
        <v>0</v>
      </c>
      <c r="G56" s="32">
        <f t="shared" si="14"/>
        <v>0</v>
      </c>
      <c r="H56" s="32">
        <f t="shared" si="14"/>
        <v>0</v>
      </c>
      <c r="I56" s="32">
        <f t="shared" si="14"/>
        <v>0</v>
      </c>
      <c r="J56" s="32">
        <f t="shared" si="14"/>
        <v>0</v>
      </c>
      <c r="K56" s="32">
        <f t="shared" si="14"/>
        <v>0</v>
      </c>
      <c r="L56" s="32">
        <f t="shared" si="14"/>
        <v>311.60072849549368</v>
      </c>
      <c r="M56" s="32">
        <f t="shared" si="14"/>
        <v>342.67237315323644</v>
      </c>
      <c r="N56" s="32">
        <f t="shared" si="14"/>
        <v>388.22604108055663</v>
      </c>
      <c r="O56" s="32">
        <f t="shared" si="14"/>
        <v>421.45028494618475</v>
      </c>
      <c r="P56" s="32">
        <f t="shared" si="14"/>
        <v>442.33698113387618</v>
      </c>
      <c r="Q56" s="32">
        <f t="shared" si="14"/>
        <v>445.37707772352502</v>
      </c>
      <c r="R56" s="32">
        <f t="shared" si="14"/>
        <v>466.0166394001356</v>
      </c>
      <c r="S56" s="32">
        <f t="shared" si="14"/>
        <v>475.3919905160684</v>
      </c>
      <c r="T56" s="32">
        <f t="shared" si="14"/>
        <v>529.25894487820221</v>
      </c>
      <c r="U56" s="32">
        <f t="shared" si="14"/>
        <v>544.16027611450215</v>
      </c>
      <c r="V56" s="32">
        <f t="shared" si="14"/>
        <v>536.56779413610082</v>
      </c>
      <c r="W56" s="32">
        <f t="shared" si="14"/>
        <v>526.36565816041195</v>
      </c>
      <c r="X56" s="32">
        <f t="shared" si="14"/>
        <v>648.46414158457947</v>
      </c>
      <c r="Y56" s="32">
        <f t="shared" si="14"/>
        <v>712.37771236100639</v>
      </c>
      <c r="Z56" s="32">
        <f t="shared" si="14"/>
        <v>797.72519052212181</v>
      </c>
      <c r="AA56" s="32">
        <f t="shared" si="14"/>
        <v>833.0198169235905</v>
      </c>
      <c r="AB56" s="32">
        <f t="shared" si="14"/>
        <v>779.30818268793723</v>
      </c>
      <c r="AC56" s="32">
        <f t="shared" si="14"/>
        <v>1043.4206345087712</v>
      </c>
      <c r="AD56" s="32">
        <f t="shared" si="14"/>
        <v>1122.3907295291137</v>
      </c>
      <c r="AE56" s="32">
        <f t="shared" si="14"/>
        <v>1009.9435629656539</v>
      </c>
      <c r="AF56" s="32">
        <f t="shared" si="14"/>
        <v>1157.1918880709104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1819.8072127845335</v>
      </c>
      <c r="E57" s="32">
        <f t="shared" si="15"/>
        <v>1717.8501651559732</v>
      </c>
      <c r="F57" s="32">
        <f t="shared" si="15"/>
        <v>1901.17779795966</v>
      </c>
      <c r="G57" s="32">
        <f t="shared" si="15"/>
        <v>1937.6036059837497</v>
      </c>
      <c r="H57" s="32">
        <f t="shared" si="15"/>
        <v>1994.2153543208749</v>
      </c>
      <c r="I57" s="32">
        <f t="shared" si="15"/>
        <v>1970.5882504846422</v>
      </c>
      <c r="J57" s="32">
        <f t="shared" si="15"/>
        <v>2085.7126954359287</v>
      </c>
      <c r="K57" s="32">
        <f t="shared" si="15"/>
        <v>2239.8999936820619</v>
      </c>
      <c r="L57" s="32">
        <f t="shared" si="15"/>
        <v>1547.0165791862134</v>
      </c>
      <c r="M57" s="32">
        <f t="shared" si="15"/>
        <v>2182.968532144102</v>
      </c>
      <c r="N57" s="32">
        <f t="shared" si="15"/>
        <v>2097.2138583531028</v>
      </c>
      <c r="O57" s="32">
        <f t="shared" si="15"/>
        <v>2372.2643380456861</v>
      </c>
      <c r="P57" s="32">
        <f t="shared" si="15"/>
        <v>2352.6067556139601</v>
      </c>
      <c r="Q57" s="32">
        <f t="shared" si="15"/>
        <v>2157.7787180432092</v>
      </c>
      <c r="R57" s="32">
        <f t="shared" si="15"/>
        <v>2188.3367918760869</v>
      </c>
      <c r="S57" s="32">
        <f t="shared" si="15"/>
        <v>2628.7015225418281</v>
      </c>
      <c r="T57" s="32">
        <f t="shared" si="15"/>
        <v>2588.6302578841523</v>
      </c>
      <c r="U57" s="32">
        <f t="shared" si="15"/>
        <v>1899.1982230172343</v>
      </c>
      <c r="V57" s="32">
        <f t="shared" si="15"/>
        <v>2181.3606144082346</v>
      </c>
      <c r="W57" s="32">
        <f t="shared" si="15"/>
        <v>2385.2004481084978</v>
      </c>
      <c r="X57" s="32">
        <f t="shared" si="15"/>
        <v>2138.7367931048075</v>
      </c>
      <c r="Y57" s="32">
        <f t="shared" si="15"/>
        <v>2242.7208893239517</v>
      </c>
      <c r="Z57" s="32">
        <f t="shared" si="15"/>
        <v>2522.0312127058933</v>
      </c>
      <c r="AA57" s="32">
        <f t="shared" si="15"/>
        <v>2363.889146637865</v>
      </c>
      <c r="AB57" s="32">
        <f t="shared" si="15"/>
        <v>2088.6231063608425</v>
      </c>
      <c r="AC57" s="32">
        <f t="shared" si="15"/>
        <v>1900.4003717142268</v>
      </c>
      <c r="AD57" s="32">
        <f t="shared" si="15"/>
        <v>1859.4201019270604</v>
      </c>
      <c r="AE57" s="32">
        <f t="shared" si="15"/>
        <v>1857.253875339512</v>
      </c>
      <c r="AF57" s="32">
        <f t="shared" si="15"/>
        <v>1931.8031693367504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299.0791404233774</v>
      </c>
      <c r="E58" s="32">
        <f t="shared" si="16"/>
        <v>327.74741311528368</v>
      </c>
      <c r="F58" s="32">
        <f t="shared" si="16"/>
        <v>299.11959821290759</v>
      </c>
      <c r="G58" s="32">
        <f t="shared" si="16"/>
        <v>337.61253504413764</v>
      </c>
      <c r="H58" s="32">
        <f t="shared" si="16"/>
        <v>336.02134741951653</v>
      </c>
      <c r="I58" s="32">
        <f t="shared" si="16"/>
        <v>395.06044627413581</v>
      </c>
      <c r="J58" s="32">
        <f t="shared" si="16"/>
        <v>429.82238165261725</v>
      </c>
      <c r="K58" s="32">
        <f t="shared" si="16"/>
        <v>447.58755270242699</v>
      </c>
      <c r="L58" s="32">
        <f t="shared" si="16"/>
        <v>407.97789369199785</v>
      </c>
      <c r="M58" s="32">
        <f t="shared" si="16"/>
        <v>334.10789218817109</v>
      </c>
      <c r="N58" s="32">
        <f t="shared" si="16"/>
        <v>326.44651331287236</v>
      </c>
      <c r="O58" s="32">
        <f t="shared" si="16"/>
        <v>323.11909931723494</v>
      </c>
      <c r="P58" s="32">
        <f t="shared" si="16"/>
        <v>322.63912662768524</v>
      </c>
      <c r="Q58" s="32">
        <f t="shared" si="16"/>
        <v>292.35697049932139</v>
      </c>
      <c r="R58" s="32">
        <f t="shared" si="16"/>
        <v>332.71229210031584</v>
      </c>
      <c r="S58" s="32">
        <f t="shared" si="16"/>
        <v>415.28125864196534</v>
      </c>
      <c r="T58" s="32">
        <f t="shared" si="16"/>
        <v>394.09492070035321</v>
      </c>
      <c r="U58" s="32">
        <f t="shared" si="16"/>
        <v>370.7842561177016</v>
      </c>
      <c r="V58" s="32">
        <f t="shared" si="16"/>
        <v>377.34919405558418</v>
      </c>
      <c r="W58" s="32">
        <f t="shared" si="16"/>
        <v>349.34199493610731</v>
      </c>
      <c r="X58" s="32">
        <f t="shared" si="16"/>
        <v>288.54932812948147</v>
      </c>
      <c r="Y58" s="32">
        <f t="shared" si="16"/>
        <v>294.38344118391365</v>
      </c>
      <c r="Z58" s="32">
        <f t="shared" si="16"/>
        <v>305.69531888248105</v>
      </c>
      <c r="AA58" s="32">
        <f t="shared" si="16"/>
        <v>353.97035335776991</v>
      </c>
      <c r="AB58" s="32">
        <f t="shared" si="16"/>
        <v>303.30613416551893</v>
      </c>
      <c r="AC58" s="32">
        <f t="shared" si="16"/>
        <v>344.34176834194375</v>
      </c>
      <c r="AD58" s="32">
        <f t="shared" si="16"/>
        <v>416.37481372666031</v>
      </c>
      <c r="AE58" s="32">
        <f t="shared" si="16"/>
        <v>392.92682891913182</v>
      </c>
      <c r="AF58" s="32">
        <f t="shared" si="16"/>
        <v>409.56527524281512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8">
        <f t="shared" ref="D59:AF59" si="17">D24</f>
        <v>24.013508613268577</v>
      </c>
      <c r="E59" s="118">
        <f t="shared" si="17"/>
        <v>25.192793315629089</v>
      </c>
      <c r="F59" s="118">
        <f t="shared" si="17"/>
        <v>26.478568577567142</v>
      </c>
      <c r="G59" s="118">
        <f t="shared" si="17"/>
        <v>26.591542751260249</v>
      </c>
      <c r="H59" s="118">
        <f t="shared" si="17"/>
        <v>26.391622925284615</v>
      </c>
      <c r="I59" s="118">
        <f t="shared" si="17"/>
        <v>28.091791612110541</v>
      </c>
      <c r="J59" s="118">
        <f t="shared" si="17"/>
        <v>29.098020157032146</v>
      </c>
      <c r="K59" s="118">
        <f t="shared" si="17"/>
        <v>30.095665285369648</v>
      </c>
      <c r="L59" s="118">
        <f t="shared" si="17"/>
        <v>30.939130898914186</v>
      </c>
      <c r="M59" s="118">
        <f t="shared" si="17"/>
        <v>31.046730832911194</v>
      </c>
      <c r="N59" s="118">
        <f t="shared" si="17"/>
        <v>31.054205090251713</v>
      </c>
      <c r="O59" s="118">
        <f t="shared" si="17"/>
        <v>30.326002979772202</v>
      </c>
      <c r="P59" s="118">
        <f t="shared" si="17"/>
        <v>30.37227394761539</v>
      </c>
      <c r="Q59" s="118">
        <f t="shared" si="17"/>
        <v>30.551011380653144</v>
      </c>
      <c r="R59" s="118">
        <f t="shared" si="17"/>
        <v>36.543095079458141</v>
      </c>
      <c r="S59" s="118">
        <f t="shared" si="17"/>
        <v>35.649366932897408</v>
      </c>
      <c r="T59" s="118">
        <f t="shared" si="17"/>
        <v>38.151176912044789</v>
      </c>
      <c r="U59" s="118">
        <f t="shared" si="17"/>
        <v>38.567194424614421</v>
      </c>
      <c r="V59" s="118">
        <f t="shared" si="17"/>
        <v>35.261881016238732</v>
      </c>
      <c r="W59" s="118">
        <f t="shared" si="17"/>
        <v>33.311560459248398</v>
      </c>
      <c r="X59" s="118">
        <f t="shared" si="17"/>
        <v>34.947426040407294</v>
      </c>
      <c r="Y59" s="118">
        <f t="shared" si="17"/>
        <v>35.952368888890412</v>
      </c>
      <c r="Z59" s="118">
        <f t="shared" si="17"/>
        <v>35.961919779295151</v>
      </c>
      <c r="AA59" s="118">
        <f t="shared" si="17"/>
        <v>36.864231997206076</v>
      </c>
      <c r="AB59" s="118">
        <f t="shared" si="17"/>
        <v>40.773936881959749</v>
      </c>
      <c r="AC59" s="118">
        <f t="shared" si="17"/>
        <v>43.382128996703997</v>
      </c>
      <c r="AD59" s="118">
        <f t="shared" si="17"/>
        <v>43.613296439529449</v>
      </c>
      <c r="AE59" s="118">
        <f t="shared" si="17"/>
        <v>43.915182415625395</v>
      </c>
      <c r="AF59" s="118">
        <f t="shared" si="17"/>
        <v>48.145238025130944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0</v>
      </c>
      <c r="E60" s="32">
        <f t="shared" si="18"/>
        <v>0</v>
      </c>
      <c r="F60" s="32">
        <f t="shared" si="18"/>
        <v>0</v>
      </c>
      <c r="G60" s="32">
        <f t="shared" si="18"/>
        <v>0</v>
      </c>
      <c r="H60" s="32">
        <f t="shared" si="18"/>
        <v>0</v>
      </c>
      <c r="I60" s="32">
        <f t="shared" si="18"/>
        <v>0</v>
      </c>
      <c r="J60" s="32">
        <f t="shared" si="18"/>
        <v>0</v>
      </c>
      <c r="K60" s="32">
        <f t="shared" si="18"/>
        <v>0</v>
      </c>
      <c r="L60" s="32">
        <f t="shared" si="18"/>
        <v>269.90408186160687</v>
      </c>
      <c r="M60" s="32">
        <f t="shared" si="18"/>
        <v>302.80114235783111</v>
      </c>
      <c r="N60" s="32">
        <f t="shared" si="18"/>
        <v>342.71814143847854</v>
      </c>
      <c r="O60" s="32">
        <f t="shared" si="18"/>
        <v>372.34370705834118</v>
      </c>
      <c r="P60" s="32">
        <f t="shared" si="18"/>
        <v>399.68863775254181</v>
      </c>
      <c r="Q60" s="32">
        <f t="shared" si="18"/>
        <v>401.43271584698033</v>
      </c>
      <c r="R60" s="32">
        <f t="shared" si="18"/>
        <v>422.99935748354335</v>
      </c>
      <c r="S60" s="32">
        <f t="shared" si="18"/>
        <v>436.8561965014531</v>
      </c>
      <c r="T60" s="32">
        <f t="shared" si="18"/>
        <v>491.83807353796436</v>
      </c>
      <c r="U60" s="32">
        <f t="shared" si="18"/>
        <v>514.98772159218254</v>
      </c>
      <c r="V60" s="32">
        <f t="shared" si="18"/>
        <v>508.05913165314615</v>
      </c>
      <c r="W60" s="32">
        <f t="shared" si="18"/>
        <v>498.50336850218525</v>
      </c>
      <c r="X60" s="32">
        <f t="shared" si="18"/>
        <v>446.271104023421</v>
      </c>
      <c r="Y60" s="32">
        <f t="shared" si="18"/>
        <v>521.02419034846912</v>
      </c>
      <c r="Z60" s="32">
        <f t="shared" si="18"/>
        <v>604.17740643639115</v>
      </c>
      <c r="AA60" s="32">
        <f t="shared" si="18"/>
        <v>631.48295137170624</v>
      </c>
      <c r="AB60" s="32">
        <f t="shared" si="18"/>
        <v>547.19714729453642</v>
      </c>
      <c r="AC60" s="32">
        <f t="shared" si="18"/>
        <v>735.63605934680766</v>
      </c>
      <c r="AD60" s="32">
        <f t="shared" si="18"/>
        <v>790.37344946854546</v>
      </c>
      <c r="AE60" s="32">
        <f t="shared" si="18"/>
        <v>716.69260273491545</v>
      </c>
      <c r="AF60" s="32">
        <f t="shared" si="18"/>
        <v>795.09982262812809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0</v>
      </c>
      <c r="E61" s="32">
        <f t="shared" si="19"/>
        <v>0</v>
      </c>
      <c r="F61" s="32">
        <f t="shared" si="19"/>
        <v>0</v>
      </c>
      <c r="G61" s="32">
        <f t="shared" si="19"/>
        <v>0</v>
      </c>
      <c r="H61" s="32">
        <f t="shared" si="19"/>
        <v>0</v>
      </c>
      <c r="I61" s="32">
        <f t="shared" si="19"/>
        <v>0</v>
      </c>
      <c r="J61" s="32">
        <f t="shared" si="19"/>
        <v>0</v>
      </c>
      <c r="K61" s="32">
        <f t="shared" si="19"/>
        <v>0</v>
      </c>
      <c r="L61" s="32">
        <f t="shared" si="19"/>
        <v>41.696646633886829</v>
      </c>
      <c r="M61" s="32">
        <f t="shared" si="19"/>
        <v>39.871230795405332</v>
      </c>
      <c r="N61" s="32">
        <f t="shared" si="19"/>
        <v>45.507899642078108</v>
      </c>
      <c r="O61" s="32">
        <f t="shared" si="19"/>
        <v>49.106577887843592</v>
      </c>
      <c r="P61" s="32">
        <f t="shared" si="19"/>
        <v>42.64834338133435</v>
      </c>
      <c r="Q61" s="32">
        <f t="shared" si="19"/>
        <v>43.944361876544676</v>
      </c>
      <c r="R61" s="32">
        <f t="shared" si="19"/>
        <v>43.017281916592232</v>
      </c>
      <c r="S61" s="32">
        <f t="shared" si="19"/>
        <v>38.535794014615284</v>
      </c>
      <c r="T61" s="32">
        <f t="shared" si="19"/>
        <v>37.420871340237824</v>
      </c>
      <c r="U61" s="32">
        <f t="shared" si="19"/>
        <v>29.172554522319643</v>
      </c>
      <c r="V61" s="32">
        <f t="shared" si="19"/>
        <v>28.508662482954708</v>
      </c>
      <c r="W61" s="32">
        <f t="shared" si="19"/>
        <v>27.862289658226647</v>
      </c>
      <c r="X61" s="32">
        <f t="shared" si="19"/>
        <v>202.19303756115841</v>
      </c>
      <c r="Y61" s="32">
        <f t="shared" si="19"/>
        <v>191.35352201253721</v>
      </c>
      <c r="Z61" s="32">
        <f t="shared" si="19"/>
        <v>193.54778408573065</v>
      </c>
      <c r="AA61" s="32">
        <f t="shared" si="19"/>
        <v>201.53686555188432</v>
      </c>
      <c r="AB61" s="32">
        <f t="shared" si="19"/>
        <v>232.11103539340081</v>
      </c>
      <c r="AC61" s="32">
        <f t="shared" si="19"/>
        <v>307.78457516196346</v>
      </c>
      <c r="AD61" s="32">
        <f t="shared" si="19"/>
        <v>332.01728006056817</v>
      </c>
      <c r="AE61" s="32">
        <f t="shared" si="19"/>
        <v>293.25096023073849</v>
      </c>
      <c r="AF61" s="32">
        <f t="shared" si="19"/>
        <v>362.0920654427822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workbookViewId="0">
      <selection activeCell="H11" sqref="H11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B1" t="s">
        <v>913</v>
      </c>
      <c r="C1" s="109">
        <f>SUM(C3:C238)</f>
        <v>-6261.9444024232707</v>
      </c>
      <c r="D1" s="109">
        <f>SUM(D3:D238)</f>
        <v>16010.729457597321</v>
      </c>
      <c r="F1" t="s">
        <v>821</v>
      </c>
      <c r="G1" s="109">
        <f>D1-'GPC alcances 2018'!K35-CO2eq!AE657-CO2eq!AE658-CO2eq!AE659-CO2eq!AE661-ABS(CO2eq!AE660)</f>
        <v>1131.9589688314372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0" t="str">
        <f>CO2eq!A10</f>
        <v>1.A.1.a.i.</v>
      </c>
      <c r="B3" s="140" t="str">
        <f>CO2eq!B10</f>
        <v>Generación de electricidad</v>
      </c>
      <c r="C3" s="94">
        <f>CO2eq!AE10</f>
        <v>18.954674744856099</v>
      </c>
      <c r="D3" s="94">
        <f t="shared" ref="D3:D66" si="0">ABS(C3)</f>
        <v>18.954674744856099</v>
      </c>
    </row>
    <row r="4" spans="1:7" x14ac:dyDescent="0.25">
      <c r="A4" s="140" t="str">
        <f>CO2eq!A11</f>
        <v>1.A.1.a.ii.</v>
      </c>
      <c r="B4" s="140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0" t="str">
        <f>CO2eq!A12</f>
        <v>1.A.1.a.iii.</v>
      </c>
      <c r="B5" s="140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0" t="str">
        <f>CO2eq!A13</f>
        <v>1.A.1.b.</v>
      </c>
      <c r="B6" s="140" t="str">
        <f>CO2eq!B13</f>
        <v>Refinación del petróleo</v>
      </c>
      <c r="C6" s="94">
        <f>CO2eq!AE13</f>
        <v>13.368115928289033</v>
      </c>
      <c r="D6" s="94">
        <f t="shared" si="0"/>
        <v>13.368115928289033</v>
      </c>
    </row>
    <row r="7" spans="1:7" x14ac:dyDescent="0.25">
      <c r="A7" s="140" t="str">
        <f>CO2eq!A15</f>
        <v>1.A.1.c.i.</v>
      </c>
      <c r="B7" s="140" t="str">
        <f>CO2eq!B15</f>
        <v>Manufactura de combustibles sólidos</v>
      </c>
      <c r="C7" s="94">
        <f>CO2eq!AE15</f>
        <v>551.41765404672992</v>
      </c>
      <c r="D7" s="94">
        <f t="shared" si="0"/>
        <v>551.41765404672992</v>
      </c>
    </row>
    <row r="8" spans="1:7" x14ac:dyDescent="0.25">
      <c r="A8" s="140" t="str">
        <f>CO2eq!A16</f>
        <v>1.A.1.c.ii.</v>
      </c>
      <c r="B8" s="140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0" t="str">
        <f>CO2eq!A18</f>
        <v>1.A.2.a.</v>
      </c>
      <c r="B9" s="140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0" t="str">
        <f>CO2eq!A19</f>
        <v>1.A.2.b.</v>
      </c>
      <c r="B10" s="140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0" t="str">
        <f>CO2eq!A20</f>
        <v>1.A.2.c.</v>
      </c>
      <c r="B11" s="140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0" t="str">
        <f>CO2eq!A21</f>
        <v>1.A.2.d.</v>
      </c>
      <c r="B12" s="140" t="str">
        <f>CO2eq!B21</f>
        <v>Pulpa, papel e imprenta</v>
      </c>
      <c r="C12" s="94">
        <f>CO2eq!AE21</f>
        <v>1.3956077815563128</v>
      </c>
      <c r="D12" s="94">
        <f t="shared" si="0"/>
        <v>1.3956077815563128</v>
      </c>
    </row>
    <row r="13" spans="1:7" x14ac:dyDescent="0.25">
      <c r="A13" s="140" t="str">
        <f>CO2eq!A22</f>
        <v>1.A.2.e.</v>
      </c>
      <c r="B13" s="140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0" t="str">
        <f>CO2eq!A23</f>
        <v>1.A.2.f.</v>
      </c>
      <c r="B14" s="140" t="str">
        <f>CO2eq!B23</f>
        <v>Minerales no metálicos</v>
      </c>
      <c r="C14" s="94">
        <f>CO2eq!AE23</f>
        <v>0</v>
      </c>
      <c r="D14" s="94">
        <f t="shared" si="0"/>
        <v>0</v>
      </c>
    </row>
    <row r="15" spans="1:7" x14ac:dyDescent="0.25">
      <c r="A15" s="140" t="str">
        <f>CO2eq!A24</f>
        <v>1.A.2.g.</v>
      </c>
      <c r="B15" s="140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0" t="str">
        <f>CO2eq!A25</f>
        <v>1.A.2.h.</v>
      </c>
      <c r="B16" s="140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0" t="str">
        <f>CO2eq!A26</f>
        <v>1.A.2.i.</v>
      </c>
      <c r="B17" s="140" t="str">
        <f>CO2eq!B26</f>
        <v>Minería (con excepción de combustibles) y cantería</v>
      </c>
      <c r="C17" s="94">
        <f>CO2eq!AE26</f>
        <v>46.587131731789484</v>
      </c>
      <c r="D17" s="94">
        <f t="shared" si="0"/>
        <v>46.587131731789484</v>
      </c>
    </row>
    <row r="18" spans="1:4" x14ac:dyDescent="0.25">
      <c r="A18" s="140" t="str">
        <f>CO2eq!A27</f>
        <v>1.A.2.j.</v>
      </c>
      <c r="B18" s="140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0" t="str">
        <f>CO2eq!A28</f>
        <v>1.A.2.k.</v>
      </c>
      <c r="B19" s="140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0" t="str">
        <f>CO2eq!A29</f>
        <v>1.A.2.l.</v>
      </c>
      <c r="B20" s="140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75.10768102215107</v>
      </c>
      <c r="D21" s="94">
        <f t="shared" si="0"/>
        <v>75.10768102215107</v>
      </c>
    </row>
    <row r="22" spans="1:4" x14ac:dyDescent="0.25">
      <c r="A22" s="140" t="str">
        <f>CO2eq!A34</f>
        <v>1.A.3.a.ii.</v>
      </c>
      <c r="B22" s="140" t="str">
        <f>CO2eq!B34</f>
        <v>Aviación de cabotaje</v>
      </c>
      <c r="C22" s="94">
        <f>CO2eq!AE34</f>
        <v>93.395476884092176</v>
      </c>
      <c r="D22" s="94">
        <f t="shared" si="0"/>
        <v>93.395476884092176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69.093271074341075</v>
      </c>
      <c r="D23" s="94">
        <f t="shared" si="0"/>
        <v>69.093271074341075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40.426035363235798</v>
      </c>
      <c r="D24" s="94">
        <f t="shared" si="0"/>
        <v>40.426035363235798</v>
      </c>
    </row>
    <row r="25" spans="1:4" x14ac:dyDescent="0.25">
      <c r="A25" s="140" t="str">
        <f>CO2eq!A42</f>
        <v>1.A.3.b.iii.</v>
      </c>
      <c r="B25" s="140" t="str">
        <f>CO2eq!B42</f>
        <v>Camiones para servicio pesado y autobuses</v>
      </c>
      <c r="C25" s="94">
        <f>CO2eq!AE42</f>
        <v>142.55520055030576</v>
      </c>
      <c r="D25" s="94">
        <f t="shared" si="0"/>
        <v>142.55520055030576</v>
      </c>
    </row>
    <row r="26" spans="1:4" x14ac:dyDescent="0.25">
      <c r="A26" s="140" t="str">
        <f>CO2eq!A43</f>
        <v>1.A.3.b.iv.</v>
      </c>
      <c r="B26" s="140" t="str">
        <f>CO2eq!B43</f>
        <v>Motocicletas</v>
      </c>
      <c r="C26" s="94">
        <f>CO2eq!AE43</f>
        <v>0.57138789353906216</v>
      </c>
      <c r="D26" s="94">
        <f t="shared" si="0"/>
        <v>0.57138789353906216</v>
      </c>
    </row>
    <row r="27" spans="1:4" x14ac:dyDescent="0.25">
      <c r="A27" s="140" t="str">
        <f>CO2eq!A44</f>
        <v>1.A.3.b.v.</v>
      </c>
      <c r="B27" s="140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0" t="str">
        <f>CO2eq!A45</f>
        <v>1.A.3.b.vi.</v>
      </c>
      <c r="B28" s="140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0" t="str">
        <f>CO2eq!A46</f>
        <v>1.A.3.c.</v>
      </c>
      <c r="B29" s="140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40" t="str">
        <f>CO2eq!A49</f>
        <v>1.A.3.d.ii.</v>
      </c>
      <c r="B30" s="140" t="str">
        <f>CO2eq!B49</f>
        <v>Navegación marítima y fluvial nacional</v>
      </c>
      <c r="C30" s="94">
        <f>CO2eq!AE49</f>
        <v>53.687281085844788</v>
      </c>
      <c r="D30" s="94">
        <f t="shared" si="0"/>
        <v>53.687281085844788</v>
      </c>
    </row>
    <row r="31" spans="1:4" x14ac:dyDescent="0.25">
      <c r="A31" s="140" t="str">
        <f>CO2eq!A51</f>
        <v>1.A.3.e.i.</v>
      </c>
      <c r="B31" s="140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0" t="str">
        <f>CO2eq!A52</f>
        <v>1.A.3.e.ii.</v>
      </c>
      <c r="B32" s="140" t="str">
        <f>CO2eq!B52</f>
        <v>Todo terreno</v>
      </c>
      <c r="C32" s="94">
        <f>CO2eq!AE52</f>
        <v>9.8366223914564426</v>
      </c>
      <c r="D32" s="94">
        <f t="shared" si="0"/>
        <v>9.8366223914564426</v>
      </c>
    </row>
    <row r="33" spans="1:4" x14ac:dyDescent="0.25">
      <c r="A33" s="140" t="str">
        <f>CO2eq!A54</f>
        <v>1.A.4.a.</v>
      </c>
      <c r="B33" s="140" t="str">
        <f>CO2eq!B54</f>
        <v>Comercial / Institucional</v>
      </c>
      <c r="C33" s="94">
        <f>CO2eq!AE54</f>
        <v>33.850501568446994</v>
      </c>
      <c r="D33" s="94">
        <f t="shared" si="0"/>
        <v>33.850501568446994</v>
      </c>
    </row>
    <row r="34" spans="1:4" x14ac:dyDescent="0.25">
      <c r="A34" s="140" t="str">
        <f>CO2eq!A55</f>
        <v>1.A.4.b.</v>
      </c>
      <c r="B34" s="140" t="str">
        <f>CO2eq!B55</f>
        <v>Residencial</v>
      </c>
      <c r="C34" s="94">
        <f>CO2eq!AE55</f>
        <v>521.26385363283168</v>
      </c>
      <c r="D34" s="94">
        <f t="shared" si="0"/>
        <v>521.26385363283168</v>
      </c>
    </row>
    <row r="35" spans="1:4" x14ac:dyDescent="0.25">
      <c r="A35" s="140" t="str">
        <f>CO2eq!A57</f>
        <v>1.A.4.c.i.</v>
      </c>
      <c r="B35" s="140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0" t="str">
        <f>CO2eq!A58</f>
        <v>1.A.4.c.ii.</v>
      </c>
      <c r="B36" s="140" t="str">
        <f>CO2eq!B58</f>
        <v>Vehículo todo terreno y otra maquinaria</v>
      </c>
      <c r="C36" s="94">
        <f>CO2eq!AE58</f>
        <v>0.41516340182875139</v>
      </c>
      <c r="D36" s="94">
        <f t="shared" si="0"/>
        <v>0.41516340182875139</v>
      </c>
    </row>
    <row r="37" spans="1:4" x14ac:dyDescent="0.25">
      <c r="A37" s="140" t="str">
        <f>CO2eq!A59</f>
        <v>1.A.4.c.iii.</v>
      </c>
      <c r="B37" s="140" t="str">
        <f>CO2eq!B59</f>
        <v>Pesca (combustión móvil)</v>
      </c>
      <c r="C37" s="94">
        <f>CO2eq!AE59</f>
        <v>39.71583051487751</v>
      </c>
      <c r="D37" s="94">
        <f t="shared" si="0"/>
        <v>39.71583051487751</v>
      </c>
    </row>
    <row r="38" spans="1:4" x14ac:dyDescent="0.25">
      <c r="A38" s="140" t="str">
        <f>CO2eq!A61</f>
        <v>1.A.5.a.</v>
      </c>
      <c r="B38" s="140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0" t="str">
        <f>CO2eq!A63</f>
        <v>1.A.5.b.i.</v>
      </c>
      <c r="B39" s="140" t="str">
        <f>CO2eq!B63</f>
        <v>Móvil (componente aviación)</v>
      </c>
      <c r="C39" s="94">
        <f>CO2eq!AE63</f>
        <v>0.20469050844119471</v>
      </c>
      <c r="D39" s="94">
        <f t="shared" si="0"/>
        <v>0.20469050844119471</v>
      </c>
    </row>
    <row r="40" spans="1:4" x14ac:dyDescent="0.25">
      <c r="A40" s="140" t="str">
        <f>CO2eq!A64</f>
        <v>1.A.5.b.ii.</v>
      </c>
      <c r="B40" s="140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0" t="str">
        <f>CO2eq!A65</f>
        <v>1.A.5.b.iii.</v>
      </c>
      <c r="B41" s="140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0" t="str">
        <f>CO2eq!A71</f>
        <v>1.B.1.a.i.1.</v>
      </c>
      <c r="B42" s="140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0" t="str">
        <f>CO2eq!A72</f>
        <v>1.B.1.a.i.2.</v>
      </c>
      <c r="B43" s="140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0" t="str">
        <f>CO2eq!A73</f>
        <v>1.B.1.a.i.3.</v>
      </c>
      <c r="B44" s="140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0" t="str">
        <f>CO2eq!A74</f>
        <v>1.B.1.a.i.4.</v>
      </c>
      <c r="B45" s="140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0" t="str">
        <f>CO2eq!A76</f>
        <v>1.B.1.a.ii.1.</v>
      </c>
      <c r="B46" s="140" t="str">
        <f>CO2eq!B76</f>
        <v>Minería</v>
      </c>
      <c r="C46" s="94">
        <f>CO2eq!AE76</f>
        <v>67.699680000000001</v>
      </c>
      <c r="D46" s="94">
        <f t="shared" si="0"/>
        <v>67.699680000000001</v>
      </c>
    </row>
    <row r="47" spans="1:4" x14ac:dyDescent="0.25">
      <c r="A47" s="140" t="str">
        <f>CO2eq!A77</f>
        <v>1.B.1.a.ii.2.</v>
      </c>
      <c r="B47" s="140" t="str">
        <f>CO2eq!B77</f>
        <v>Emisiones de gas de carbono posteriores a la minería</v>
      </c>
      <c r="C47" s="94">
        <f>CO2eq!AE77</f>
        <v>5.6416399999999998</v>
      </c>
      <c r="D47" s="94">
        <f t="shared" si="0"/>
        <v>5.6416399999999998</v>
      </c>
    </row>
    <row r="48" spans="1:4" x14ac:dyDescent="0.25">
      <c r="A48" s="140" t="str">
        <f>CO2eq!A78</f>
        <v>1.B.1.b.</v>
      </c>
      <c r="B48" s="140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0" t="str">
        <f>CO2eq!A79</f>
        <v>1.B.1.c.</v>
      </c>
      <c r="B49" s="140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0" t="str">
        <f>CO2eq!A82</f>
        <v>1.B.2.a.i.</v>
      </c>
      <c r="B50" s="140" t="str">
        <f>CO2eq!B82</f>
        <v>Venteo</v>
      </c>
      <c r="C50" s="94">
        <f>CO2eq!AE82</f>
        <v>1.1781510881358436E-3</v>
      </c>
      <c r="D50" s="94">
        <f t="shared" si="0"/>
        <v>1.1781510881358436E-3</v>
      </c>
    </row>
    <row r="51" spans="1:4" x14ac:dyDescent="0.25">
      <c r="A51" s="140" t="str">
        <f>CO2eq!A83</f>
        <v>1.B.2.a.ii.</v>
      </c>
      <c r="B51" s="140" t="str">
        <f>CO2eq!B83</f>
        <v>Quema en antorcha</v>
      </c>
      <c r="C51" s="94">
        <f>CO2eq!AE83</f>
        <v>2.2336543449800542E-4</v>
      </c>
      <c r="D51" s="94">
        <f t="shared" si="0"/>
        <v>2.2336543449800542E-4</v>
      </c>
    </row>
    <row r="52" spans="1:4" x14ac:dyDescent="0.25">
      <c r="A52" s="140" t="str">
        <f>CO2eq!A85</f>
        <v>1.B.2.a.iii.1.</v>
      </c>
      <c r="B52" s="140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0" t="str">
        <f>CO2eq!A86</f>
        <v>1.B.2.a.iii.2.</v>
      </c>
      <c r="B53" s="140" t="str">
        <f>CO2eq!B86</f>
        <v>Producción y refinación</v>
      </c>
      <c r="C53" s="94">
        <f>CO2eq!AE86</f>
        <v>3.395820690985643</v>
      </c>
      <c r="D53" s="94">
        <f t="shared" si="0"/>
        <v>3.395820690985643</v>
      </c>
    </row>
    <row r="54" spans="1:4" x14ac:dyDescent="0.25">
      <c r="A54" s="140" t="str">
        <f>CO2eq!A87</f>
        <v>1.B.2.a.iii.3.</v>
      </c>
      <c r="B54" s="140" t="str">
        <f>CO2eq!B87</f>
        <v>Transporte</v>
      </c>
      <c r="C54" s="94">
        <f>CO2eq!AE87</f>
        <v>3.4788361574432242E-2</v>
      </c>
      <c r="D54" s="94">
        <f t="shared" si="0"/>
        <v>3.4788361574432242E-2</v>
      </c>
    </row>
    <row r="55" spans="1:4" x14ac:dyDescent="0.25">
      <c r="A55" s="140" t="str">
        <f>CO2eq!A88</f>
        <v>1.B.2.a.iii.4.</v>
      </c>
      <c r="B55" s="140" t="str">
        <f>CO2eq!B88</f>
        <v>Refinación</v>
      </c>
      <c r="C55" s="94">
        <f>CO2eq!AE88</f>
        <v>0.13993399555735161</v>
      </c>
      <c r="D55" s="94">
        <f t="shared" si="0"/>
        <v>0.13993399555735161</v>
      </c>
    </row>
    <row r="56" spans="1:4" x14ac:dyDescent="0.25">
      <c r="A56" s="140" t="str">
        <f>CO2eq!A89</f>
        <v>1.B.2.a.iii.5.</v>
      </c>
      <c r="B56" s="140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0" t="str">
        <f>CO2eq!A90</f>
        <v>1.B.2.a.iii.6.</v>
      </c>
      <c r="B57" s="140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0" t="str">
        <f>CO2eq!A92</f>
        <v>1.B.2.b.i.</v>
      </c>
      <c r="B58" s="140" t="str">
        <f>CO2eq!B92</f>
        <v>Venteo</v>
      </c>
      <c r="C58" s="94">
        <f>CO2eq!AE92</f>
        <v>12.251472144323104</v>
      </c>
      <c r="D58" s="94">
        <f t="shared" si="0"/>
        <v>12.251472144323104</v>
      </c>
    </row>
    <row r="59" spans="1:4" x14ac:dyDescent="0.25">
      <c r="A59" s="140" t="str">
        <f>CO2eq!A93</f>
        <v>1.B.2.b.ii.</v>
      </c>
      <c r="B59" s="140" t="str">
        <f>CO2eq!B93</f>
        <v>Quema en antorcha</v>
      </c>
      <c r="C59" s="94">
        <f>CO2eq!AE93</f>
        <v>1.7776607445761519</v>
      </c>
      <c r="D59" s="94">
        <f t="shared" si="0"/>
        <v>1.7776607445761519</v>
      </c>
    </row>
    <row r="60" spans="1:4" x14ac:dyDescent="0.25">
      <c r="A60" s="140" t="str">
        <f>CO2eq!A95</f>
        <v>1.B.2.b.iii.1.</v>
      </c>
      <c r="B60" s="140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0" t="str">
        <f>CO2eq!A96</f>
        <v>1.B.2.b.iii.2.</v>
      </c>
      <c r="B61" s="140" t="str">
        <f>CO2eq!B96</f>
        <v>Producción y refinación</v>
      </c>
      <c r="C61" s="94">
        <f>CO2eq!AE96</f>
        <v>380.90243225844091</v>
      </c>
      <c r="D61" s="94">
        <f t="shared" si="0"/>
        <v>380.90243225844091</v>
      </c>
    </row>
    <row r="62" spans="1:4" x14ac:dyDescent="0.25">
      <c r="A62" s="140" t="str">
        <f>CO2eq!A97</f>
        <v>1.B.2.b.iii.3.</v>
      </c>
      <c r="B62" s="140" t="str">
        <f>CO2eq!B97</f>
        <v>Procesamiento</v>
      </c>
      <c r="C62" s="94">
        <f>CO2eq!AE97</f>
        <v>32.532466868347726</v>
      </c>
      <c r="D62" s="94">
        <f t="shared" si="0"/>
        <v>32.532466868347726</v>
      </c>
    </row>
    <row r="63" spans="1:4" x14ac:dyDescent="0.25">
      <c r="A63" s="140" t="str">
        <f>CO2eq!A98</f>
        <v>1.B.2.b.iii.4.</v>
      </c>
      <c r="B63" s="140" t="str">
        <f>CO2eq!B98</f>
        <v>Transmisión y almacenamiento</v>
      </c>
      <c r="C63" s="94">
        <f>CO2eq!AE98</f>
        <v>82.11692742326845</v>
      </c>
      <c r="D63" s="94">
        <f t="shared" si="0"/>
        <v>82.11692742326845</v>
      </c>
    </row>
    <row r="64" spans="1:4" x14ac:dyDescent="0.25">
      <c r="A64" s="140" t="str">
        <f>CO2eq!A99</f>
        <v>1.B.2.b.iii.5.</v>
      </c>
      <c r="B64" s="140" t="str">
        <f>CO2eq!B99</f>
        <v>Distribución</v>
      </c>
      <c r="C64" s="94">
        <f>CO2eq!AE99</f>
        <v>61.982715196212062</v>
      </c>
      <c r="D64" s="94">
        <f t="shared" si="0"/>
        <v>61.982715196212062</v>
      </c>
    </row>
    <row r="65" spans="1:4" x14ac:dyDescent="0.25">
      <c r="A65" s="140" t="str">
        <f>CO2eq!A100</f>
        <v>1.B.2.b.iii.6.</v>
      </c>
      <c r="B65" s="140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0" t="str">
        <f>CO2eq!A101</f>
        <v>1.B.3.</v>
      </c>
      <c r="B66" s="140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0" t="str">
        <f>CO2eq!A104</f>
        <v>1.C.1.a.</v>
      </c>
      <c r="B67" s="140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0" t="str">
        <f>CO2eq!A105</f>
        <v>1.C.1.b.</v>
      </c>
      <c r="B68" s="140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0" t="str">
        <f>CO2eq!A106</f>
        <v>1.C.1.c.</v>
      </c>
      <c r="B69" s="140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0" t="str">
        <f>CO2eq!A108</f>
        <v>1.C.2.a.</v>
      </c>
      <c r="B70" s="140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0" t="str">
        <f>CO2eq!A109</f>
        <v>1.C.2.b.</v>
      </c>
      <c r="B71" s="140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0" t="str">
        <f>CO2eq!A110</f>
        <v>1.C.3.</v>
      </c>
      <c r="B72" s="140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0" t="str">
        <f>CO2eq!A113</f>
        <v>2.A.1.</v>
      </c>
      <c r="B73" s="140" t="str">
        <f>CO2eq!B113</f>
        <v>Producción de cemento</v>
      </c>
      <c r="C73" s="94">
        <f>CO2eq!AE113</f>
        <v>0</v>
      </c>
      <c r="D73" s="94">
        <f t="shared" si="1"/>
        <v>0</v>
      </c>
    </row>
    <row r="74" spans="1:4" x14ac:dyDescent="0.25">
      <c r="A74" s="140" t="str">
        <f>CO2eq!A114</f>
        <v>2.A.2.</v>
      </c>
      <c r="B74" s="140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0" t="str">
        <f>CO2eq!A115</f>
        <v>2.A.3.</v>
      </c>
      <c r="B75" s="140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0" t="str">
        <f>CO2eq!A123</f>
        <v>2.B.1.</v>
      </c>
      <c r="B77" s="140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0" t="str">
        <f>CO2eq!A124</f>
        <v>2.B.2.</v>
      </c>
      <c r="B78" s="140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0" t="str">
        <f>CO2eq!A125</f>
        <v>2.B.3.</v>
      </c>
      <c r="B79" s="140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0" t="str">
        <f>CO2eq!A126</f>
        <v>2.B.4.</v>
      </c>
      <c r="B80" s="140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0" t="str">
        <f>CO2eq!A127</f>
        <v>2.B.5.</v>
      </c>
      <c r="B81" s="140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0" t="str">
        <f>CO2eq!A128</f>
        <v>2.B.6.</v>
      </c>
      <c r="B82" s="140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0" t="str">
        <f>CO2eq!A129</f>
        <v>2.B.7.</v>
      </c>
      <c r="B83" s="140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0" t="str">
        <f>CO2eq!A131</f>
        <v>2.B.8.a.</v>
      </c>
      <c r="B84" s="140" t="str">
        <f>CO2eq!B131</f>
        <v>Metanol</v>
      </c>
      <c r="C84" s="94">
        <f>CO2eq!AE131</f>
        <v>436.47387873774267</v>
      </c>
      <c r="D84" s="94">
        <f t="shared" si="1"/>
        <v>436.47387873774267</v>
      </c>
    </row>
    <row r="85" spans="1:4" x14ac:dyDescent="0.25">
      <c r="A85" s="140" t="str">
        <f>CO2eq!A132</f>
        <v>2.B.8.b.</v>
      </c>
      <c r="B85" s="140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0" t="str">
        <f>CO2eq!A133</f>
        <v>2.B.8.c.</v>
      </c>
      <c r="B86" s="140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0" t="str">
        <f>CO2eq!A134</f>
        <v>2.B.8.d.</v>
      </c>
      <c r="B87" s="140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0" t="str">
        <f>CO2eq!A135</f>
        <v>2.B.8.e.</v>
      </c>
      <c r="B88" s="140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0" t="str">
        <f>CO2eq!A136</f>
        <v>2.B.8.f.</v>
      </c>
      <c r="B89" s="140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0" t="str">
        <f>CO2eq!A138</f>
        <v>2.B.9.a.</v>
      </c>
      <c r="B90" s="140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0" t="str">
        <f>CO2eq!A139</f>
        <v>2.B.9.b.</v>
      </c>
      <c r="B91" s="140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0" t="str">
        <f>CO2eq!A140</f>
        <v>2.B.10.</v>
      </c>
      <c r="B92" s="140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0" t="str">
        <f>CO2eq!A142</f>
        <v>2.C.1.</v>
      </c>
      <c r="B93" s="140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0" t="str">
        <f>CO2eq!A143</f>
        <v>2.C.2.</v>
      </c>
      <c r="B94" s="140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0" t="str">
        <f>CO2eq!A144</f>
        <v>2.C.3.</v>
      </c>
      <c r="B95" s="140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0" t="str">
        <f>CO2eq!A145</f>
        <v>2.C.4.</v>
      </c>
      <c r="B96" s="140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0" t="str">
        <f>CO2eq!A146</f>
        <v>2.C.5.</v>
      </c>
      <c r="B97" s="140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0" t="str">
        <f>CO2eq!A147</f>
        <v>2.C.6.</v>
      </c>
      <c r="B98" s="140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0" t="str">
        <f>CO2eq!A148</f>
        <v>2.C.7.</v>
      </c>
      <c r="B99" s="140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0" t="str">
        <f>CO2eq!A150</f>
        <v>2.D.1.</v>
      </c>
      <c r="B100" s="140" t="str">
        <f>CO2eq!B150</f>
        <v>Uso de lubricantes</v>
      </c>
      <c r="C100" s="94">
        <f>CO2eq!AE150</f>
        <v>1.0520211942234405</v>
      </c>
      <c r="D100" s="94">
        <f t="shared" si="1"/>
        <v>1.0520211942234405</v>
      </c>
    </row>
    <row r="101" spans="1:4" x14ac:dyDescent="0.25">
      <c r="A101" s="140" t="str">
        <f>CO2eq!A151</f>
        <v>2.D.2.</v>
      </c>
      <c r="B101" s="140" t="str">
        <f>CO2eq!B151</f>
        <v>Uso de la cera de parafina</v>
      </c>
      <c r="C101" s="94">
        <f>CO2eq!AE151</f>
        <v>8.4756172287546033E-2</v>
      </c>
      <c r="D101" s="94">
        <f t="shared" si="1"/>
        <v>8.4756172287546033E-2</v>
      </c>
    </row>
    <row r="102" spans="1:4" x14ac:dyDescent="0.25">
      <c r="A102" s="140" t="str">
        <f>CO2eq!A152</f>
        <v>2.D.3.</v>
      </c>
      <c r="B102" s="140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0" t="str">
        <f>CO2eq!A153</f>
        <v>2.D.4.</v>
      </c>
      <c r="B103" s="140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0" t="str">
        <f>CO2eq!A155</f>
        <v>2.E.1.</v>
      </c>
      <c r="B104" s="140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0" t="str">
        <f>CO2eq!A156</f>
        <v>2.E.2.</v>
      </c>
      <c r="B105" s="140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0" t="str">
        <f>CO2eq!A157</f>
        <v>2.E.3.</v>
      </c>
      <c r="B106" s="140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0" t="str">
        <f>CO2eq!A158</f>
        <v>2.E.4.</v>
      </c>
      <c r="B107" s="140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0" t="str">
        <f>CO2eq!A159</f>
        <v>2.E.5.</v>
      </c>
      <c r="B108" s="140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0" t="str">
        <f>CO2eq!A162</f>
        <v>2.F.1.a.</v>
      </c>
      <c r="B109" s="140" t="str">
        <f>CO2eq!B162</f>
        <v>Refrigeración comercial</v>
      </c>
      <c r="C109" s="94">
        <f>CO2eq!AE162</f>
        <v>6.789841625763084</v>
      </c>
      <c r="D109" s="94">
        <f t="shared" si="1"/>
        <v>6.789841625763084</v>
      </c>
    </row>
    <row r="110" spans="1:4" x14ac:dyDescent="0.25">
      <c r="A110" s="140" t="str">
        <f>CO2eq!A163</f>
        <v>2.F.1.b.</v>
      </c>
      <c r="B110" s="140" t="str">
        <f>CO2eq!B163</f>
        <v>Refrigeración doméstica</v>
      </c>
      <c r="C110" s="94">
        <f>CO2eq!AE163</f>
        <v>0.69132673054069071</v>
      </c>
      <c r="D110" s="94">
        <f t="shared" si="1"/>
        <v>0.69132673054069071</v>
      </c>
    </row>
    <row r="111" spans="1:4" x14ac:dyDescent="0.25">
      <c r="A111" s="140" t="str">
        <f>CO2eq!A164</f>
        <v>2.F.1.c.</v>
      </c>
      <c r="B111" s="140" t="str">
        <f>CO2eq!B164</f>
        <v>Refrigeración industrial</v>
      </c>
      <c r="C111" s="94">
        <f>CO2eq!AE164</f>
        <v>22.279457430913414</v>
      </c>
      <c r="D111" s="94">
        <f t="shared" si="1"/>
        <v>22.279457430913414</v>
      </c>
    </row>
    <row r="112" spans="1:4" x14ac:dyDescent="0.25">
      <c r="A112" s="140" t="str">
        <f>CO2eq!A165</f>
        <v>2.F.1.d.</v>
      </c>
      <c r="B112" s="140" t="str">
        <f>CO2eq!B165</f>
        <v>Transporte refrigerado</v>
      </c>
      <c r="C112" s="94">
        <f>CO2eq!AE165</f>
        <v>0.88248324170517356</v>
      </c>
      <c r="D112" s="94">
        <f t="shared" si="1"/>
        <v>0.88248324170517356</v>
      </c>
    </row>
    <row r="113" spans="1:4" x14ac:dyDescent="0.25">
      <c r="A113" s="140" t="str">
        <f>CO2eq!A166</f>
        <v>2.F.1.e.</v>
      </c>
      <c r="B113" s="140" t="str">
        <f>CO2eq!B166</f>
        <v>Aire acondicionado fijo</v>
      </c>
      <c r="C113" s="94">
        <f>CO2eq!AE166</f>
        <v>5.8513243954865004</v>
      </c>
      <c r="D113" s="94">
        <f t="shared" si="1"/>
        <v>5.8513243954865004</v>
      </c>
    </row>
    <row r="114" spans="1:4" x14ac:dyDescent="0.25">
      <c r="A114" s="140" t="str">
        <f>CO2eq!A167</f>
        <v>2.F.1.f.</v>
      </c>
      <c r="B114" s="140" t="str">
        <f>CO2eq!B167</f>
        <v>Aire acondicionado móvil</v>
      </c>
      <c r="C114" s="94">
        <f>CO2eq!AE167</f>
        <v>6.0324583084119681</v>
      </c>
      <c r="D114" s="94">
        <f t="shared" si="1"/>
        <v>6.0324583084119681</v>
      </c>
    </row>
    <row r="115" spans="1:4" x14ac:dyDescent="0.25">
      <c r="A115" s="140" t="str">
        <f>CO2eq!A168</f>
        <v>2.F.2.</v>
      </c>
      <c r="B115" s="140" t="str">
        <f>CO2eq!B168</f>
        <v>Agentes espumantes</v>
      </c>
      <c r="C115" s="94">
        <f>CO2eq!AE168</f>
        <v>0.6110197604858727</v>
      </c>
      <c r="D115" s="94">
        <f t="shared" si="1"/>
        <v>0.6110197604858727</v>
      </c>
    </row>
    <row r="116" spans="1:4" x14ac:dyDescent="0.25">
      <c r="A116" s="140" t="str">
        <f>CO2eq!A169</f>
        <v>2.F.3.</v>
      </c>
      <c r="B116" s="140" t="str">
        <f>CO2eq!B169</f>
        <v>Protección contra incendios</v>
      </c>
      <c r="C116" s="94">
        <f>CO2eq!AE169</f>
        <v>0.9053151989495023</v>
      </c>
      <c r="D116" s="94">
        <f t="shared" si="1"/>
        <v>0.9053151989495023</v>
      </c>
    </row>
    <row r="117" spans="1:4" x14ac:dyDescent="0.25">
      <c r="A117" s="140" t="str">
        <f>CO2eq!A170</f>
        <v>2.F.4.</v>
      </c>
      <c r="B117" s="140" t="str">
        <f>CO2eq!B170</f>
        <v>Aerosoles</v>
      </c>
      <c r="C117" s="94">
        <f>CO2eq!AE170</f>
        <v>0.19751754469171043</v>
      </c>
      <c r="D117" s="94">
        <f t="shared" si="1"/>
        <v>0.19751754469171043</v>
      </c>
    </row>
    <row r="118" spans="1:4" x14ac:dyDescent="0.25">
      <c r="A118" s="140" t="str">
        <f>CO2eq!A171</f>
        <v>2.F.5.</v>
      </c>
      <c r="B118" s="140" t="str">
        <f>CO2eq!B171</f>
        <v>Solventes</v>
      </c>
      <c r="C118" s="94">
        <f>CO2eq!AE171</f>
        <v>0.43575042567877242</v>
      </c>
      <c r="D118" s="94">
        <f t="shared" si="1"/>
        <v>0.43575042567877242</v>
      </c>
    </row>
    <row r="119" spans="1:4" x14ac:dyDescent="0.25">
      <c r="A119" s="140" t="str">
        <f>CO2eq!A172</f>
        <v>2.F.6.</v>
      </c>
      <c r="B119" s="140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0" t="str">
        <f>CO2eq!A175</f>
        <v>2.G.1.a.</v>
      </c>
      <c r="B120" s="140" t="str">
        <f>CO2eq!B175</f>
        <v>Manufactura de equipos eléctricos</v>
      </c>
      <c r="C120" s="94">
        <f>CO2eq!AE175</f>
        <v>0</v>
      </c>
      <c r="D120" s="94">
        <f t="shared" si="1"/>
        <v>0</v>
      </c>
    </row>
    <row r="121" spans="1:4" x14ac:dyDescent="0.25">
      <c r="A121" s="140" t="str">
        <f>CO2eq!A176</f>
        <v>2.G.1.b.</v>
      </c>
      <c r="B121" s="140" t="str">
        <f>CO2eq!B176</f>
        <v>Uso de equipos eléctricos</v>
      </c>
      <c r="C121" s="94">
        <f>CO2eq!AE176</f>
        <v>0</v>
      </c>
      <c r="D121" s="94">
        <f t="shared" si="1"/>
        <v>0</v>
      </c>
    </row>
    <row r="122" spans="1:4" x14ac:dyDescent="0.25">
      <c r="A122" s="140" t="str">
        <f>CO2eq!A177</f>
        <v>2.G.1.c.</v>
      </c>
      <c r="B122" s="140" t="str">
        <f>CO2eq!B177</f>
        <v>Eliminación de equipos eléctricos</v>
      </c>
      <c r="C122" s="94">
        <f>CO2eq!AE177</f>
        <v>0</v>
      </c>
      <c r="D122" s="94">
        <f t="shared" si="1"/>
        <v>0</v>
      </c>
    </row>
    <row r="123" spans="1:4" x14ac:dyDescent="0.25">
      <c r="A123" s="140" t="str">
        <f>CO2eq!A179</f>
        <v>2.G.2.a.</v>
      </c>
      <c r="B123" s="140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0" t="str">
        <f>CO2eq!A180</f>
        <v>2.G.2.b.</v>
      </c>
      <c r="B124" s="140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0" t="str">
        <f>CO2eq!A181</f>
        <v>2.G.2.c.</v>
      </c>
      <c r="B125" s="140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0" t="str">
        <f>CO2eq!A183</f>
        <v>2.G.3.a.</v>
      </c>
      <c r="B126" s="140" t="str">
        <f>CO2eq!B183</f>
        <v>Aplicaciones médicas</v>
      </c>
      <c r="C126" s="94">
        <f>CO2eq!AE183</f>
        <v>2.2788942176195101E-3</v>
      </c>
      <c r="D126" s="94">
        <f t="shared" si="1"/>
        <v>2.2788942176195101E-3</v>
      </c>
    </row>
    <row r="127" spans="1:4" x14ac:dyDescent="0.25">
      <c r="A127" s="140" t="str">
        <f>CO2eq!A184</f>
        <v>2.G.3.b.</v>
      </c>
      <c r="B127" s="140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0" t="str">
        <f>CO2eq!A185</f>
        <v>2.G.3.c.</v>
      </c>
      <c r="B128" s="140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0" t="str">
        <f>CO2eq!A186</f>
        <v>2.G.4.</v>
      </c>
      <c r="B129" s="140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0" t="str">
        <f>CO2eq!A188</f>
        <v>2.H.1.</v>
      </c>
      <c r="B130" s="140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0" t="str">
        <f>CO2eq!A189</f>
        <v>2.H.2.</v>
      </c>
      <c r="B131" s="140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0" t="str">
        <f>CO2eq!A190</f>
        <v>2.H.3.</v>
      </c>
      <c r="B132" s="140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114.62624506832289</v>
      </c>
      <c r="D133" s="94">
        <f t="shared" si="2"/>
        <v>114.62624506832289</v>
      </c>
    </row>
    <row r="134" spans="1:4" x14ac:dyDescent="0.25">
      <c r="A134" s="140" t="str">
        <f>CO2eq!A201</f>
        <v>3.A.2.</v>
      </c>
      <c r="B134" s="140" t="str">
        <f>CO2eq!B201</f>
        <v>Ovinos</v>
      </c>
      <c r="C134" s="94">
        <f>CO2eq!AE201</f>
        <v>191.84575479018565</v>
      </c>
      <c r="D134" s="94">
        <f t="shared" si="2"/>
        <v>191.84575479018565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5.7395204538392128E-2</v>
      </c>
      <c r="D135" s="94">
        <f t="shared" si="2"/>
        <v>5.7395204538392128E-2</v>
      </c>
    </row>
    <row r="136" spans="1:4" x14ac:dyDescent="0.25">
      <c r="A136" s="140" t="str">
        <f>CO2eq!A207</f>
        <v>3.A.4.a.</v>
      </c>
      <c r="B136" s="140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0" t="str">
        <f>CO2eq!A208</f>
        <v>3.A.4.b.</v>
      </c>
      <c r="B137" s="140" t="str">
        <f>CO2eq!B208</f>
        <v>Caprinos</v>
      </c>
      <c r="C137" s="94">
        <f>CO2eq!AE208</f>
        <v>1.3712349538698616E-2</v>
      </c>
      <c r="D137" s="94">
        <f t="shared" si="2"/>
        <v>1.3712349538698616E-2</v>
      </c>
    </row>
    <row r="138" spans="1:4" x14ac:dyDescent="0.25">
      <c r="A138" s="140" t="str">
        <f>CO2eq!A209</f>
        <v>3.A.4.c.</v>
      </c>
      <c r="B138" s="140" t="str">
        <f>CO2eq!B209</f>
        <v>Equinos</v>
      </c>
      <c r="C138" s="94">
        <f>CO2eq!AE209</f>
        <v>3.7179900000000035</v>
      </c>
      <c r="D138" s="94">
        <f t="shared" si="2"/>
        <v>3.7179900000000035</v>
      </c>
    </row>
    <row r="139" spans="1:4" x14ac:dyDescent="0.25">
      <c r="A139" s="140" t="str">
        <f>CO2eq!A210</f>
        <v>3.A.4.d.</v>
      </c>
      <c r="B139" s="140" t="str">
        <f>CO2eq!B210</f>
        <v>Mulas y asnos</v>
      </c>
      <c r="C139" s="94">
        <f>CO2eq!AE210</f>
        <v>2.6249999999999997E-3</v>
      </c>
      <c r="D139" s="94">
        <f t="shared" si="2"/>
        <v>2.6249999999999997E-3</v>
      </c>
    </row>
    <row r="140" spans="1:4" x14ac:dyDescent="0.25">
      <c r="A140" s="140" t="str">
        <f>CO2eq!A211</f>
        <v>3.A.4.e.</v>
      </c>
      <c r="B140" s="140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0" t="str">
        <f>CO2eq!A212</f>
        <v>3.A.4.f.</v>
      </c>
      <c r="B141" s="140" t="str">
        <f>CO2eq!B212</f>
        <v>Camélidos (llamas y alpacas)</v>
      </c>
      <c r="C141" s="94">
        <f>CO2eq!AE212</f>
        <v>0.34813999999999962</v>
      </c>
      <c r="D141" s="94">
        <f t="shared" si="2"/>
        <v>0.34813999999999962</v>
      </c>
    </row>
    <row r="142" spans="1:4" x14ac:dyDescent="0.25">
      <c r="A142" s="140" t="str">
        <f>CO2eq!A214</f>
        <v>3.A.4.g.i.</v>
      </c>
      <c r="B142" s="140" t="str">
        <f>CO2eq!B214</f>
        <v>Ciervos</v>
      </c>
      <c r="C142" s="94">
        <f>CO2eq!AE214</f>
        <v>0.12025</v>
      </c>
      <c r="D142" s="94">
        <f t="shared" si="2"/>
        <v>0.12025</v>
      </c>
    </row>
    <row r="143" spans="1:4" x14ac:dyDescent="0.25">
      <c r="A143" s="140" t="str">
        <f>CO2eq!A215</f>
        <v>3.A.4.g.ii.</v>
      </c>
      <c r="B143" s="140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3.0902593959596492</v>
      </c>
      <c r="D144" s="94">
        <f t="shared" si="2"/>
        <v>3.0902593959596492</v>
      </c>
    </row>
    <row r="145" spans="1:4" x14ac:dyDescent="0.25">
      <c r="A145" s="140" t="str">
        <f>CO2eq!A225</f>
        <v>3.B.2.</v>
      </c>
      <c r="B145" s="140" t="str">
        <f>CO2eq!B225</f>
        <v>Ovinos</v>
      </c>
      <c r="C145" s="94">
        <f>CO2eq!AE225</f>
        <v>5.7553726437055692</v>
      </c>
      <c r="D145" s="94">
        <f t="shared" si="2"/>
        <v>5.7553726437055692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0.53404813111062122</v>
      </c>
      <c r="D146" s="94">
        <f t="shared" si="2"/>
        <v>0.53404813111062122</v>
      </c>
    </row>
    <row r="147" spans="1:4" x14ac:dyDescent="0.25">
      <c r="A147" s="140" t="str">
        <f>CO2eq!A231</f>
        <v>3.B.4.a.</v>
      </c>
      <c r="B147" s="140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0" t="str">
        <f>CO2eq!A232</f>
        <v>3.B.4.b.</v>
      </c>
      <c r="B148" s="140" t="str">
        <f>CO2eq!B232</f>
        <v>Caprinos</v>
      </c>
      <c r="C148" s="94">
        <f>CO2eq!AE232</f>
        <v>4.6621988431575303E-4</v>
      </c>
      <c r="D148" s="94">
        <f t="shared" si="2"/>
        <v>4.6621988431575303E-4</v>
      </c>
    </row>
    <row r="149" spans="1:4" x14ac:dyDescent="0.25">
      <c r="A149" s="140" t="str">
        <f>CO2eq!A233</f>
        <v>3.B.4.c.</v>
      </c>
      <c r="B149" s="140" t="str">
        <f>CO2eq!B233</f>
        <v>Equinos</v>
      </c>
      <c r="C149" s="94">
        <f>CO2eq!AE233</f>
        <v>0.33875020000000033</v>
      </c>
      <c r="D149" s="94">
        <f t="shared" si="2"/>
        <v>0.33875020000000033</v>
      </c>
    </row>
    <row r="150" spans="1:4" x14ac:dyDescent="0.25">
      <c r="A150" s="140" t="str">
        <f>CO2eq!A234</f>
        <v>3.B.4.d.</v>
      </c>
      <c r="B150" s="140" t="str">
        <f>CO2eq!B234</f>
        <v>Mulas y asnos</v>
      </c>
      <c r="C150" s="94">
        <f>CO2eq!AE234</f>
        <v>2.3625000000000002E-4</v>
      </c>
      <c r="D150" s="94">
        <f t="shared" si="2"/>
        <v>2.3625000000000002E-4</v>
      </c>
    </row>
    <row r="151" spans="1:4" x14ac:dyDescent="0.25">
      <c r="A151" s="140" t="str">
        <f>CO2eq!A235</f>
        <v>3.B.4.e.</v>
      </c>
      <c r="B151" s="140" t="str">
        <f>CO2eq!B235</f>
        <v>Aves de corral</v>
      </c>
      <c r="C151" s="94">
        <f>CO2eq!AE235</f>
        <v>1.8451619262630205E-2</v>
      </c>
      <c r="D151" s="94">
        <f t="shared" si="2"/>
        <v>1.8451619262630205E-2</v>
      </c>
    </row>
    <row r="152" spans="1:4" x14ac:dyDescent="0.25">
      <c r="A152" s="140" t="str">
        <f>CO2eq!A236</f>
        <v>3.B.4.f.</v>
      </c>
      <c r="B152" s="140" t="str">
        <f>CO2eq!B236</f>
        <v>Camélidos (llamas y alpacas)</v>
      </c>
      <c r="C152" s="94">
        <f>CO2eq!AE236</f>
        <v>8.3553599999999908E-2</v>
      </c>
      <c r="D152" s="94">
        <f t="shared" si="2"/>
        <v>8.3553599999999908E-2</v>
      </c>
    </row>
    <row r="153" spans="1:4" x14ac:dyDescent="0.25">
      <c r="A153" s="140" t="str">
        <f>CO2eq!A238</f>
        <v>3.B.4.g.i.</v>
      </c>
      <c r="B153" s="140" t="str">
        <f>CO2eq!B238</f>
        <v>Ciervos</v>
      </c>
      <c r="C153" s="94">
        <f>CO2eq!AE238</f>
        <v>1.3227499999999999E-3</v>
      </c>
      <c r="D153" s="94">
        <f t="shared" si="2"/>
        <v>1.3227499999999999E-3</v>
      </c>
    </row>
    <row r="154" spans="1:4" x14ac:dyDescent="0.25">
      <c r="A154" s="140" t="str">
        <f>CO2eq!A239</f>
        <v>3.B.4.g.ii.</v>
      </c>
      <c r="B154" s="140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0" t="str">
        <f>CO2eq!A241</f>
        <v>3.B.5.a.</v>
      </c>
      <c r="B155" s="140" t="str">
        <f>CO2eq!B241</f>
        <v>Ganado vacuno</v>
      </c>
      <c r="C155" s="94">
        <f>CO2eq!AE241</f>
        <v>6.5596320956450615E-3</v>
      </c>
      <c r="D155" s="94">
        <f t="shared" si="2"/>
        <v>6.5596320956450615E-3</v>
      </c>
    </row>
    <row r="156" spans="1:4" x14ac:dyDescent="0.25">
      <c r="A156" s="140" t="str">
        <f>CO2eq!A242</f>
        <v>3.B.5.b.</v>
      </c>
      <c r="B156" s="140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0" t="str">
        <f>CO2eq!A243</f>
        <v>3.B.5.c.</v>
      </c>
      <c r="B157" s="140" t="str">
        <f>CO2eq!B243</f>
        <v>Porcinos</v>
      </c>
      <c r="C157" s="94">
        <f>CO2eq!AE243</f>
        <v>2.8674826150775639E-2</v>
      </c>
      <c r="D157" s="94">
        <f t="shared" si="2"/>
        <v>2.8674826150775639E-2</v>
      </c>
    </row>
    <row r="158" spans="1:4" x14ac:dyDescent="0.25">
      <c r="A158" s="140" t="str">
        <f>CO2eq!A245</f>
        <v>3.B.5.d.i.</v>
      </c>
      <c r="B158" s="140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0" t="str">
        <f>CO2eq!A246</f>
        <v>3.B.5.d.ii.</v>
      </c>
      <c r="B159" s="140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0" t="str">
        <f>CO2eq!A247</f>
        <v>3.B.5.d.iii.</v>
      </c>
      <c r="B160" s="140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0" t="str">
        <f>CO2eq!A248</f>
        <v>3.B.5.d.iv.</v>
      </c>
      <c r="B161" s="140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0" t="str">
        <f>CO2eq!A249</f>
        <v>3.B.5.d.v.</v>
      </c>
      <c r="B162" s="140" t="str">
        <f>CO2eq!B249</f>
        <v>Aves de corral</v>
      </c>
      <c r="C162" s="94">
        <f>CO2eq!AE249</f>
        <v>3.0411057481639428E-2</v>
      </c>
      <c r="D162" s="94">
        <f t="shared" si="2"/>
        <v>3.0411057481639428E-2</v>
      </c>
    </row>
    <row r="163" spans="1:4" x14ac:dyDescent="0.25">
      <c r="A163" s="140" t="str">
        <f>CO2eq!A250</f>
        <v>3.B.5.d.vi.</v>
      </c>
      <c r="B163" s="140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0" t="str">
        <f>CO2eq!A251</f>
        <v>3.B.5.d.vii.</v>
      </c>
      <c r="B164" s="140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0" t="str">
        <f>CO2eq!A259</f>
        <v>3.D.1.a.</v>
      </c>
      <c r="B166" s="140" t="str">
        <f>CO2eq!B259</f>
        <v>Fertilizante inorgánicos</v>
      </c>
      <c r="C166" s="94">
        <f>CO2eq!AE259</f>
        <v>4.8106032596745427</v>
      </c>
      <c r="D166" s="94">
        <f t="shared" si="2"/>
        <v>4.8106032596745427</v>
      </c>
    </row>
    <row r="167" spans="1:4" x14ac:dyDescent="0.25">
      <c r="A167" s="140" t="str">
        <f>CO2eq!A261</f>
        <v>3.D.1.b.i.</v>
      </c>
      <c r="B167" s="140" t="str">
        <f>CO2eq!B261</f>
        <v>Estiércol animal aplicado a los suelos</v>
      </c>
      <c r="C167" s="94">
        <f>CO2eq!AE261</f>
        <v>0.94107611291610749</v>
      </c>
      <c r="D167" s="94">
        <f t="shared" si="2"/>
        <v>0.94107611291610749</v>
      </c>
    </row>
    <row r="168" spans="1:4" x14ac:dyDescent="0.25">
      <c r="A168" s="140" t="str">
        <f>CO2eq!A262</f>
        <v>3.D.1.b.ii.</v>
      </c>
      <c r="B168" s="140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0" t="str">
        <f>CO2eq!A263</f>
        <v>3.D.1.b.iii.</v>
      </c>
      <c r="B169" s="140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0" t="str">
        <f>CO2eq!A264</f>
        <v>3.D.1.c.</v>
      </c>
      <c r="B170" s="140" t="str">
        <f>CO2eq!B264</f>
        <v>Orina y estiércol depositado por animales de pastoreo</v>
      </c>
      <c r="C170" s="94">
        <f>CO2eq!AE264</f>
        <v>86.357081130628416</v>
      </c>
      <c r="D170" s="94">
        <f t="shared" si="2"/>
        <v>86.357081130628416</v>
      </c>
    </row>
    <row r="171" spans="1:4" x14ac:dyDescent="0.25">
      <c r="A171" s="140" t="str">
        <f>CO2eq!A265</f>
        <v>3.D.1.d.</v>
      </c>
      <c r="B171" s="140" t="str">
        <f>CO2eq!B265</f>
        <v>Residuos de cosechas</v>
      </c>
      <c r="C171" s="94">
        <f>CO2eq!AE265</f>
        <v>0.65881332614106292</v>
      </c>
      <c r="D171" s="94">
        <f t="shared" si="2"/>
        <v>0.65881332614106292</v>
      </c>
    </row>
    <row r="172" spans="1:4" x14ac:dyDescent="0.25">
      <c r="A172" s="140" t="str">
        <f>CO2eq!A266</f>
        <v>3.D.1.e.</v>
      </c>
      <c r="B172" s="140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0" t="str">
        <f>CO2eq!A267</f>
        <v>3.D.1.f.</v>
      </c>
      <c r="B173" s="140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0" t="str">
        <f>CO2eq!A268</f>
        <v>3.D.1.g.</v>
      </c>
      <c r="B174" s="140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0" t="str">
        <f>CO2eq!A271</f>
        <v>3.D.2.a.i</v>
      </c>
      <c r="B175" s="140" t="str">
        <f>CO2eq!B271</f>
        <v>Fertilizante inorgánicos</v>
      </c>
      <c r="C175" s="94">
        <f>CO2eq!AE271</f>
        <v>0.48106032596745418</v>
      </c>
      <c r="D175" s="94">
        <f t="shared" si="2"/>
        <v>0.48106032596745418</v>
      </c>
    </row>
    <row r="176" spans="1:4" x14ac:dyDescent="0.25">
      <c r="A176" s="140" t="str">
        <f>CO2eq!A273</f>
        <v>3.D.2.a.ii.1.</v>
      </c>
      <c r="B176" s="140" t="str">
        <f>CO2eq!B273</f>
        <v>Estiércol animal aplicado a los suelos</v>
      </c>
      <c r="C176" s="94">
        <f>CO2eq!AE273</f>
        <v>0.18821522258322151</v>
      </c>
      <c r="D176" s="94">
        <f t="shared" si="2"/>
        <v>0.18821522258322151</v>
      </c>
    </row>
    <row r="177" spans="1:4" x14ac:dyDescent="0.25">
      <c r="A177" s="140" t="str">
        <f>CO2eq!A274</f>
        <v>3.D.2.a.ii.2.</v>
      </c>
      <c r="B177" s="140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0" t="str">
        <f>CO2eq!A275</f>
        <v>3.D.2.a.ii.3.</v>
      </c>
      <c r="B178" s="140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0" t="str">
        <f>CO2eq!A276</f>
        <v>3.D.2.a.iii.</v>
      </c>
      <c r="B179" s="140" t="str">
        <f>CO2eq!B276</f>
        <v>Orina y estiércol depositado por animales de pastoreo</v>
      </c>
      <c r="C179" s="94">
        <f>CO2eq!AE276</f>
        <v>11.2876659059077</v>
      </c>
      <c r="D179" s="94">
        <f t="shared" si="2"/>
        <v>11.2876659059077</v>
      </c>
    </row>
    <row r="180" spans="1:4" x14ac:dyDescent="0.25">
      <c r="A180" s="140" t="str">
        <f>CO2eq!A278</f>
        <v>3.D.2.b.i.</v>
      </c>
      <c r="B180" s="140" t="str">
        <f>CO2eq!B278</f>
        <v>Fertilizante inorgánicos</v>
      </c>
      <c r="C180" s="94">
        <f>CO2eq!AE278</f>
        <v>1.0823857334267721</v>
      </c>
      <c r="D180" s="94">
        <f t="shared" si="2"/>
        <v>1.0823857334267721</v>
      </c>
    </row>
    <row r="181" spans="1:4" x14ac:dyDescent="0.25">
      <c r="A181" s="140" t="str">
        <f>CO2eq!A280</f>
        <v>3.D.2.b.ii.1.</v>
      </c>
      <c r="B181" s="140" t="str">
        <f>CO2eq!B280</f>
        <v>Estiércol animal aplicado a los suelos</v>
      </c>
      <c r="C181" s="94">
        <f>CO2eq!AE280</f>
        <v>0.21174212540612414</v>
      </c>
      <c r="D181" s="94">
        <f t="shared" si="2"/>
        <v>0.21174212540612414</v>
      </c>
    </row>
    <row r="182" spans="1:4" x14ac:dyDescent="0.25">
      <c r="A182" s="140" t="str">
        <f>CO2eq!A281</f>
        <v>3.D.2.b.ii.2.</v>
      </c>
      <c r="B182" s="140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0" t="str">
        <f>CO2eq!A282</f>
        <v>3.D.2.b.ii.3.</v>
      </c>
      <c r="B183" s="140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0" t="str">
        <f>CO2eq!A283</f>
        <v>3.D.2.b.iii.</v>
      </c>
      <c r="B184" s="140" t="str">
        <f>CO2eq!B283</f>
        <v>Orina y estiércol depositado por animales de pastoreo</v>
      </c>
      <c r="C184" s="94">
        <f>CO2eq!AE283</f>
        <v>12.698624144146155</v>
      </c>
      <c r="D184" s="94">
        <f t="shared" si="2"/>
        <v>12.698624144146155</v>
      </c>
    </row>
    <row r="185" spans="1:4" x14ac:dyDescent="0.25">
      <c r="A185" s="140" t="str">
        <f>CO2eq!A284</f>
        <v>3.D.2.b.iv.</v>
      </c>
      <c r="B185" s="140" t="str">
        <f>CO2eq!B284</f>
        <v>Residuos de cosechas</v>
      </c>
      <c r="C185" s="94">
        <f>CO2eq!AE284</f>
        <v>0.14823299838173917</v>
      </c>
      <c r="D185" s="94">
        <f t="shared" si="2"/>
        <v>0.14823299838173917</v>
      </c>
    </row>
    <row r="186" spans="1:4" x14ac:dyDescent="0.25">
      <c r="A186" s="140" t="str">
        <f>CO2eq!A285</f>
        <v>3.D.2.b.v.</v>
      </c>
      <c r="B186" s="140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0" t="str">
        <f>CO2eq!A286</f>
        <v>3.E.</v>
      </c>
      <c r="B187" s="140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8.3473161931086384E-5</v>
      </c>
      <c r="D188" s="94">
        <f t="shared" si="2"/>
        <v>8.3473161931086384E-5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0" t="str">
        <f>CO2eq!A294</f>
        <v>3.H.</v>
      </c>
      <c r="B190" s="140" t="str">
        <f>CO2eq!B294</f>
        <v>Aplicación de urea</v>
      </c>
      <c r="C190" s="94">
        <f>CO2eq!AE294</f>
        <v>1.4416885202811225</v>
      </c>
      <c r="D190" s="94">
        <f t="shared" si="2"/>
        <v>1.4416885202811225</v>
      </c>
    </row>
    <row r="191" spans="1:4" x14ac:dyDescent="0.25">
      <c r="A191" s="140" t="str">
        <f>CO2eq!A295</f>
        <v>3.I.</v>
      </c>
      <c r="B191" s="140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0" t="str">
        <f>CO2eq!A296</f>
        <v>3.J.</v>
      </c>
      <c r="B192" s="140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0" t="str">
        <f>CO2eq!A301</f>
        <v>4.A.1.a.i.</v>
      </c>
      <c r="B193" s="140" t="str">
        <f>CO2eq!B301</f>
        <v>Bosque nativo</v>
      </c>
      <c r="C193" s="94">
        <f>CO2eq!AE301</f>
        <v>-11120.260704338094</v>
      </c>
      <c r="D193" s="94">
        <f t="shared" si="2"/>
        <v>11120.260704338094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-0.9466923658777201</v>
      </c>
      <c r="D194" s="94">
        <f t="shared" si="2"/>
        <v>0.9466923658777201</v>
      </c>
    </row>
    <row r="195" spans="1:4" x14ac:dyDescent="0.25">
      <c r="A195" s="140" t="str">
        <f>CO2eq!A350</f>
        <v>4.A.1.b.i.</v>
      </c>
      <c r="B195" s="140" t="str">
        <f>CO2eq!B350</f>
        <v>Cosecha</v>
      </c>
      <c r="C195" s="94">
        <f>CO2eq!AE350</f>
        <v>152.48901313056678</v>
      </c>
      <c r="D195" s="94">
        <f t="shared" ref="D195:D238" si="3">ABS(C195)</f>
        <v>152.48901313056678</v>
      </c>
    </row>
    <row r="196" spans="1:4" x14ac:dyDescent="0.25">
      <c r="A196" s="140" t="str">
        <f>CO2eq!A356</f>
        <v>4.A.1.b.ii.1.</v>
      </c>
      <c r="B196" s="140" t="str">
        <f>CO2eq!B356</f>
        <v>Leña especies nativas</v>
      </c>
      <c r="C196" s="94">
        <f>CO2eq!AE356</f>
        <v>231.79335264196681</v>
      </c>
      <c r="D196" s="94">
        <f t="shared" si="3"/>
        <v>231.79335264196681</v>
      </c>
    </row>
    <row r="197" spans="1:4" x14ac:dyDescent="0.25">
      <c r="A197" s="140" t="str">
        <f>CO2eq!A357</f>
        <v>4.A.1.b.ii.2.</v>
      </c>
      <c r="B197" s="140" t="str">
        <f>CO2eq!B357</f>
        <v>Leña especies exótica</v>
      </c>
      <c r="C197" s="94">
        <f>CO2eq!AE357</f>
        <v>0</v>
      </c>
      <c r="D197" s="94">
        <f t="shared" si="3"/>
        <v>0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1.5679025890598858E-2</v>
      </c>
      <c r="D198" s="94">
        <f t="shared" si="3"/>
        <v>1.5679025890598858E-2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0</v>
      </c>
      <c r="D199" s="94">
        <f t="shared" si="3"/>
        <v>0</v>
      </c>
    </row>
    <row r="200" spans="1:4" x14ac:dyDescent="0.25">
      <c r="A200" s="140" t="str">
        <f>CO2eq!A369</f>
        <v>4.A.2.a.i.</v>
      </c>
      <c r="B200" s="140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0" t="str">
        <f>CO2eq!A370</f>
        <v>4.A.2.a.ii.</v>
      </c>
      <c r="B201" s="140" t="str">
        <f>CO2eq!B370</f>
        <v>Tierras de cultivo convertidas en plantaciones forestales</v>
      </c>
      <c r="C201" s="94">
        <f>CO2eq!AE370</f>
        <v>0</v>
      </c>
      <c r="D201" s="94">
        <f t="shared" si="3"/>
        <v>0</v>
      </c>
    </row>
    <row r="202" spans="1:4" x14ac:dyDescent="0.25">
      <c r="A202" s="140" t="str">
        <f>CO2eq!A372</f>
        <v>4.A.2.b.i.</v>
      </c>
      <c r="B202" s="140" t="str">
        <f>CO2eq!B372</f>
        <v>Pastizales convertidos en bosque nativo</v>
      </c>
      <c r="C202" s="94">
        <f>CO2eq!AE372</f>
        <v>0</v>
      </c>
      <c r="D202" s="94">
        <f t="shared" si="3"/>
        <v>0</v>
      </c>
    </row>
    <row r="203" spans="1:4" x14ac:dyDescent="0.25">
      <c r="A203" s="140" t="str">
        <f>CO2eq!A373</f>
        <v>4.A.2.b.ii.</v>
      </c>
      <c r="B203" s="140" t="str">
        <f>CO2eq!B373</f>
        <v>Pastizales convertidos en plantaciones forestales</v>
      </c>
      <c r="C203" s="94">
        <f>CO2eq!AE373</f>
        <v>-2.6630040813768785</v>
      </c>
      <c r="D203" s="94">
        <f t="shared" si="3"/>
        <v>2.6630040813768785</v>
      </c>
    </row>
    <row r="204" spans="1:4" x14ac:dyDescent="0.25">
      <c r="A204" s="140" t="str">
        <f>CO2eq!A375</f>
        <v>4.A.2.c.i.</v>
      </c>
      <c r="B204" s="140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0" t="str">
        <f>CO2eq!A376</f>
        <v>4.A.2.c.ii.</v>
      </c>
      <c r="B205" s="140" t="str">
        <f>CO2eq!B376</f>
        <v>Humedales convertidos en plantaciones forestales</v>
      </c>
      <c r="C205" s="94">
        <f>CO2eq!AE376</f>
        <v>0</v>
      </c>
      <c r="D205" s="94">
        <f t="shared" si="3"/>
        <v>0</v>
      </c>
    </row>
    <row r="206" spans="1:4" x14ac:dyDescent="0.25">
      <c r="A206" s="140" t="str">
        <f>CO2eq!A378</f>
        <v>4.A.2.d.i.</v>
      </c>
      <c r="B206" s="140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0" t="str">
        <f>CO2eq!A379</f>
        <v>4.A.2.d.ii.</v>
      </c>
      <c r="B207" s="140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0" t="str">
        <f>CO2eq!A381</f>
        <v>4.A.2.e.i.</v>
      </c>
      <c r="B208" s="140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0" t="str">
        <f>CO2eq!A382</f>
        <v>4.A.2.e.ii.</v>
      </c>
      <c r="B209" s="140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0" t="str">
        <f>CO2eq!A384</f>
        <v>4.B.1.</v>
      </c>
      <c r="B210" s="140" t="str">
        <f>CO2eq!B384</f>
        <v>Tierras de cultivo que permanecen como tales</v>
      </c>
      <c r="C210" s="94">
        <f>CO2eq!AE384</f>
        <v>0</v>
      </c>
      <c r="D210" s="94">
        <f t="shared" si="3"/>
        <v>0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0</v>
      </c>
      <c r="D211" s="94">
        <f t="shared" si="3"/>
        <v>0</v>
      </c>
    </row>
    <row r="212" spans="1:4" x14ac:dyDescent="0.25">
      <c r="A212" s="140" t="str">
        <f>CO2eq!A392</f>
        <v>4.C.1.</v>
      </c>
      <c r="B212" s="140" t="str">
        <f>CO2eq!B392</f>
        <v>Pastizales que permanecen como tales</v>
      </c>
      <c r="C212" s="94">
        <f>CO2eq!AE392</f>
        <v>2.3522807423999995E-2</v>
      </c>
      <c r="D212" s="94">
        <f t="shared" si="3"/>
        <v>2.3522807423999995E-2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0</v>
      </c>
      <c r="D213" s="94">
        <f t="shared" si="3"/>
        <v>0</v>
      </c>
    </row>
    <row r="214" spans="1:4" x14ac:dyDescent="0.25">
      <c r="A214" s="140" t="str">
        <f>CO2eq!A400</f>
        <v>4.D.1.</v>
      </c>
      <c r="B214" s="140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0</v>
      </c>
      <c r="D215" s="94">
        <f t="shared" si="3"/>
        <v>0</v>
      </c>
    </row>
    <row r="216" spans="1:4" x14ac:dyDescent="0.25">
      <c r="A216" s="140" t="str">
        <f>CO2eq!A408</f>
        <v>4.E.1.</v>
      </c>
      <c r="B216" s="140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0</v>
      </c>
      <c r="D217" s="94">
        <f t="shared" si="3"/>
        <v>0</v>
      </c>
    </row>
    <row r="218" spans="1:4" x14ac:dyDescent="0.25">
      <c r="A218" s="140" t="str">
        <f>CO2eq!A416</f>
        <v>4.F.1.</v>
      </c>
      <c r="B218" s="140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0</v>
      </c>
      <c r="D219" s="94">
        <f t="shared" si="3"/>
        <v>0</v>
      </c>
    </row>
    <row r="220" spans="1:4" x14ac:dyDescent="0.25">
      <c r="A220" s="140" t="str">
        <f>CO2eq!A423</f>
        <v>4.G.</v>
      </c>
      <c r="B220" s="140" t="str">
        <f>CO2eq!B423</f>
        <v>Productos de madera recolectada</v>
      </c>
      <c r="C220" s="94">
        <f>CO2eq!AE423</f>
        <v>-12.466529224947957</v>
      </c>
      <c r="D220" s="94">
        <f t="shared" si="3"/>
        <v>12.466529224947957</v>
      </c>
    </row>
    <row r="221" spans="1:4" x14ac:dyDescent="0.25">
      <c r="A221" s="140" t="str">
        <f>CO2eq!A424</f>
        <v>4.H.</v>
      </c>
      <c r="B221" s="140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36.539484980770744</v>
      </c>
      <c r="D222" s="94">
        <f t="shared" si="3"/>
        <v>36.539484980770744</v>
      </c>
    </row>
    <row r="223" spans="1:4" x14ac:dyDescent="0.25">
      <c r="A223" s="140" t="str">
        <f>CO2eq!A430</f>
        <v>5.B.</v>
      </c>
      <c r="B223" s="140" t="str">
        <f>CO2eq!B430</f>
        <v>Tratamiento biológico de residuos sólidos</v>
      </c>
      <c r="C223" s="94">
        <f>CO2eq!AE430</f>
        <v>0</v>
      </c>
      <c r="D223" s="94">
        <f t="shared" si="3"/>
        <v>0</v>
      </c>
    </row>
    <row r="224" spans="1:4" x14ac:dyDescent="0.25">
      <c r="A224" s="140" t="str">
        <f>CO2eq!A432</f>
        <v>5.C.1.</v>
      </c>
      <c r="B224" s="140" t="str">
        <f>CO2eq!B432</f>
        <v>Incineración de residuos</v>
      </c>
      <c r="C224" s="94">
        <f>CO2eq!AE432</f>
        <v>1.1495636500000002E-3</v>
      </c>
      <c r="D224" s="94">
        <f t="shared" si="3"/>
        <v>1.1495636500000002E-3</v>
      </c>
    </row>
    <row r="225" spans="1:4" x14ac:dyDescent="0.25">
      <c r="A225" s="140" t="str">
        <f>CO2eq!A433</f>
        <v>5.C.2.</v>
      </c>
      <c r="B225" s="140" t="str">
        <f>CO2eq!B433</f>
        <v>Incineración abierta de residuos</v>
      </c>
      <c r="C225" s="94">
        <f>CO2eq!AE433</f>
        <v>0.91609468950345863</v>
      </c>
      <c r="D225" s="94">
        <f t="shared" si="3"/>
        <v>0.91609468950345863</v>
      </c>
    </row>
    <row r="226" spans="1:4" x14ac:dyDescent="0.25">
      <c r="A226" s="140" t="str">
        <f>CO2eq!A435</f>
        <v>5.D.1.</v>
      </c>
      <c r="B226" s="140" t="str">
        <f>CO2eq!B435</f>
        <v>Tratamiento y descarga de aguas residuales domésticas</v>
      </c>
      <c r="C226" s="94">
        <f>CO2eq!AE435</f>
        <v>6.3731596351198911</v>
      </c>
      <c r="D226" s="94">
        <f t="shared" si="3"/>
        <v>6.3731596351198911</v>
      </c>
    </row>
    <row r="227" spans="1:4" x14ac:dyDescent="0.25">
      <c r="A227" s="140" t="str">
        <f>CO2eq!A436</f>
        <v>5.D.2.</v>
      </c>
      <c r="B227" s="140" t="str">
        <f>CO2eq!B436</f>
        <v>Tratamiento y descarga de aguas residuales industriales</v>
      </c>
      <c r="C227" s="94">
        <f>CO2eq!AE436</f>
        <v>4.3153491560868531</v>
      </c>
      <c r="D227" s="94">
        <f t="shared" si="3"/>
        <v>4.3153491560868531</v>
      </c>
    </row>
    <row r="228" spans="1:4" x14ac:dyDescent="0.25">
      <c r="A228" s="140" t="str">
        <f>CO2eq!A437</f>
        <v>5.E.</v>
      </c>
      <c r="B228" s="140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36.233858978263733</v>
      </c>
      <c r="D229" s="94">
        <f t="shared" si="3"/>
        <v>36.233858978263733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84.74267322252588</v>
      </c>
      <c r="D230" s="94">
        <f t="shared" si="3"/>
        <v>84.74267322252588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658.33482161619406</v>
      </c>
      <c r="D231" s="94">
        <f t="shared" si="3"/>
        <v>658.33482161619406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1.1937938827581898</v>
      </c>
      <c r="D232" s="94">
        <f t="shared" si="3"/>
        <v>1.1937938827581898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0</v>
      </c>
      <c r="D233" s="94">
        <f t="shared" si="3"/>
        <v>0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1.1937938827581898</v>
      </c>
      <c r="D234" s="94">
        <f t="shared" si="3"/>
        <v>1.1937938827581898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14.594674928386237</v>
      </c>
      <c r="D235" s="94">
        <f t="shared" si="3"/>
        <v>14.594674928386237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0</v>
      </c>
      <c r="D236" s="94">
        <f t="shared" si="3"/>
        <v>0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362.0920654427822</v>
      </c>
      <c r="D237" s="94">
        <f t="shared" si="3"/>
        <v>362.0920654427822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2021-06-15T13:05:27Z</dcterms:modified>
  <cp:category/>
  <cp:contentStatus/>
</cp:coreProperties>
</file>