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 VRID\GESTION VRID 2018\Estudio Universidades Chilenas Enero 2020\"/>
    </mc:Choice>
  </mc:AlternateContent>
  <bookViews>
    <workbookView xWindow="0" yWindow="0" windowWidth="17775" windowHeight="7545" tabRatio="708"/>
  </bookViews>
  <sheets>
    <sheet name="F. REGULAR" sheetId="1" r:id="rId1"/>
    <sheet name="F. Iniciación" sheetId="3" r:id="rId2"/>
    <sheet name="F.Postdoctorado" sheetId="4" r:id="rId3"/>
    <sheet name="FONDAP" sheetId="5" r:id="rId4"/>
    <sheet name="FONDEF" sheetId="2" r:id="rId5"/>
    <sheet name="Hoja2" sheetId="7" state="hidden" r:id="rId6"/>
    <sheet name="PIA" sheetId="14" r:id="rId7"/>
    <sheet name="FONDEQUIP" sheetId="16" r:id="rId8"/>
    <sheet name="FONIS" sheetId="17" r:id="rId9"/>
    <sheet name="Hoja1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6" l="1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9" i="16"/>
  <c r="D29" i="16"/>
  <c r="E29" i="16"/>
  <c r="G29" i="16"/>
  <c r="F29" i="16"/>
  <c r="M29" i="17"/>
  <c r="L29" i="17"/>
  <c r="K29" i="17"/>
  <c r="J29" i="17"/>
  <c r="I29" i="17"/>
  <c r="H29" i="17"/>
  <c r="G29" i="17"/>
  <c r="F29" i="17"/>
  <c r="E29" i="17"/>
  <c r="D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M29" i="16"/>
  <c r="L29" i="16"/>
  <c r="K29" i="16"/>
  <c r="J29" i="16"/>
  <c r="I29" i="16"/>
  <c r="H29" i="16"/>
  <c r="J18" i="14"/>
  <c r="I18" i="14"/>
  <c r="H18" i="14"/>
  <c r="G18" i="14"/>
  <c r="F18" i="14"/>
  <c r="E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9" i="2"/>
  <c r="O29" i="2" s="1"/>
  <c r="N29" i="2"/>
  <c r="N28" i="2"/>
  <c r="E29" i="2"/>
  <c r="F29" i="2"/>
  <c r="G29" i="2"/>
  <c r="H29" i="2"/>
  <c r="I29" i="2"/>
  <c r="J29" i="2"/>
  <c r="K29" i="2"/>
  <c r="L29" i="2"/>
  <c r="M29" i="2"/>
  <c r="D2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9" i="2"/>
  <c r="N29" i="16" l="1"/>
  <c r="N29" i="17"/>
  <c r="O29" i="17"/>
  <c r="O29" i="16"/>
  <c r="K18" i="14"/>
  <c r="L18" i="14"/>
  <c r="S7" i="5" l="1"/>
  <c r="S8" i="5"/>
  <c r="S9" i="5"/>
  <c r="S6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D10" i="5"/>
  <c r="R7" i="5"/>
  <c r="R8" i="5"/>
  <c r="R9" i="5"/>
  <c r="R6" i="5"/>
  <c r="R10" i="5" s="1"/>
  <c r="E27" i="4"/>
  <c r="D27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E27" i="3"/>
  <c r="D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26" i="1"/>
  <c r="F26" i="1" s="1"/>
  <c r="D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25" i="1" s="1"/>
  <c r="S10" i="5" l="1"/>
  <c r="F26" i="4"/>
  <c r="F27" i="4"/>
  <c r="F26" i="3"/>
  <c r="F27" i="3"/>
</calcChain>
</file>

<file path=xl/sharedStrings.xml><?xml version="1.0" encoding="utf-8"?>
<sst xmlns="http://schemas.openxmlformats.org/spreadsheetml/2006/main" count="258" uniqueCount="62">
  <si>
    <t>Institución</t>
  </si>
  <si>
    <t>A</t>
  </si>
  <si>
    <t>U. de Chile</t>
  </si>
  <si>
    <t>PUC</t>
  </si>
  <si>
    <t>UdeC</t>
  </si>
  <si>
    <t>U.Talca</t>
  </si>
  <si>
    <t>UFRO</t>
  </si>
  <si>
    <t>P.U.C.V</t>
  </si>
  <si>
    <t>U.C Norte</t>
  </si>
  <si>
    <t>Austral</t>
  </si>
  <si>
    <t>USACH</t>
  </si>
  <si>
    <t>U.T.F.S.M</t>
  </si>
  <si>
    <t>U.C.Temuco</t>
  </si>
  <si>
    <t>U.Antofagasta</t>
  </si>
  <si>
    <t>U.Adolfo I.</t>
  </si>
  <si>
    <t>UNAB</t>
  </si>
  <si>
    <t>U. Andes</t>
  </si>
  <si>
    <t>UTA</t>
  </si>
  <si>
    <t>UDP</t>
  </si>
  <si>
    <t>U.VALPO</t>
  </si>
  <si>
    <t>UDD</t>
  </si>
  <si>
    <t>UBB</t>
  </si>
  <si>
    <t>Adjudicados</t>
  </si>
  <si>
    <t>Postulados</t>
  </si>
  <si>
    <t>Tasa de Aprobación</t>
  </si>
  <si>
    <t>TOTAL</t>
  </si>
  <si>
    <t>X tasas</t>
  </si>
  <si>
    <t>FONDECYT REGULAR 2014 al 2019</t>
  </si>
  <si>
    <t>N° Proyectos Adjudicados</t>
  </si>
  <si>
    <t>Presupuesto Total Asignado (MM$)</t>
  </si>
  <si>
    <t>MM$</t>
  </si>
  <si>
    <t>Total</t>
  </si>
  <si>
    <t>A:  Adjudicado</t>
  </si>
  <si>
    <t>Total general</t>
  </si>
  <si>
    <t>Adjudicado</t>
  </si>
  <si>
    <t>Monto MM$</t>
  </si>
  <si>
    <t>Nota: Solo se cuentan Universidades como Patrocinantes</t>
  </si>
  <si>
    <t>Proyectos y Recursos Asignados Anualmente 2015-2019</t>
  </si>
  <si>
    <t>PIA (Anillos de Investigación)</t>
  </si>
  <si>
    <t>Proyectos y Recursos Asignados Anualmente 2017-2019</t>
  </si>
  <si>
    <t xml:space="preserve">N° Proy. </t>
  </si>
  <si>
    <t></t>
  </si>
  <si>
    <r>
      <rPr>
        <b/>
        <sz val="10"/>
        <color theme="0"/>
        <rFont val="MS Reference Sans Serif"/>
        <family val="2"/>
      </rPr>
      <t></t>
    </r>
    <r>
      <rPr>
        <b/>
        <sz val="10"/>
        <color theme="0"/>
        <rFont val="Calibri"/>
        <family val="2"/>
      </rPr>
      <t xml:space="preserve"> tasas Univ Acreditadas 5, 6 y 7</t>
    </r>
  </si>
  <si>
    <t>FONDEQUIP</t>
  </si>
  <si>
    <t>Años Acreditación en I+D+i</t>
  </si>
  <si>
    <t>FONIS</t>
  </si>
  <si>
    <t>FONIS 2017</t>
  </si>
  <si>
    <t>Etiquetas de fila</t>
  </si>
  <si>
    <t>Cuenta de Código</t>
  </si>
  <si>
    <t>Suma de Monto Adjudicado ($)</t>
  </si>
  <si>
    <t>Universidad de Chile</t>
  </si>
  <si>
    <t>Universidad de la Frontera</t>
  </si>
  <si>
    <t>Universidad de los Lagos</t>
  </si>
  <si>
    <t>Universidad de Valparaiso</t>
  </si>
  <si>
    <t>Universidad Mayor</t>
  </si>
  <si>
    <t>Universidad San Sebastian</t>
  </si>
  <si>
    <t>FONDECYT INICIACION 2014 al 2019</t>
  </si>
  <si>
    <t>FONDECYT POSTDOCTORADO 2014 al 2019</t>
  </si>
  <si>
    <t>X tasas Univ Acreditadas 5, 6 y 7</t>
  </si>
  <si>
    <t xml:space="preserve">FONDAP </t>
  </si>
  <si>
    <t>Nota: Solo se cuentan Universidades  Beneficiarias</t>
  </si>
  <si>
    <t>FONDEF I+D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</si>
</sst>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name val="Calibri"/>
      <family val="2"/>
    </font>
    <font>
      <b/>
      <sz val="10"/>
      <color theme="0"/>
      <name val="Arial"/>
      <family val="2"/>
    </font>
    <font>
      <b/>
      <sz val="14"/>
      <color rgb="FF59595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S Reference Sans Serif"/>
      <family val="2"/>
    </font>
    <font>
      <b/>
      <sz val="10"/>
      <color theme="0"/>
      <name val="MS Reference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BC2A1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0E8E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51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0" applyBorder="1"/>
    <xf numFmtId="0" fontId="4" fillId="0" borderId="0" xfId="2"/>
    <xf numFmtId="0" fontId="5" fillId="0" borderId="0" xfId="2" applyFont="1" applyFill="1"/>
    <xf numFmtId="0" fontId="6" fillId="0" borderId="0" xfId="2" applyFont="1" applyFill="1" applyAlignment="1">
      <alignment horizontal="center"/>
    </xf>
    <xf numFmtId="0" fontId="6" fillId="0" borderId="0" xfId="2" applyFont="1" applyFill="1"/>
    <xf numFmtId="165" fontId="6" fillId="0" borderId="0" xfId="3" applyNumberFormat="1" applyFont="1" applyFill="1"/>
    <xf numFmtId="0" fontId="9" fillId="0" borderId="0" xfId="2" applyFont="1" applyFill="1"/>
    <xf numFmtId="0" fontId="2" fillId="2" borderId="1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wrapText="1"/>
    </xf>
    <xf numFmtId="165" fontId="6" fillId="0" borderId="2" xfId="3" applyNumberFormat="1" applyFont="1" applyFill="1" applyBorder="1" applyAlignment="1">
      <alignment horizontal="center"/>
    </xf>
    <xf numFmtId="0" fontId="8" fillId="7" borderId="2" xfId="2" applyFont="1" applyFill="1" applyBorder="1" applyAlignment="1">
      <alignment horizontal="center" wrapText="1"/>
    </xf>
    <xf numFmtId="165" fontId="6" fillId="7" borderId="2" xfId="3" applyNumberFormat="1" applyFont="1" applyFill="1" applyBorder="1" applyAlignment="1">
      <alignment horizontal="center"/>
    </xf>
    <xf numFmtId="0" fontId="8" fillId="0" borderId="3" xfId="2" applyFont="1" applyFill="1" applyBorder="1" applyAlignment="1">
      <alignment horizontal="center" wrapText="1"/>
    </xf>
    <xf numFmtId="165" fontId="6" fillId="0" borderId="3" xfId="3" applyNumberFormat="1" applyFont="1" applyFill="1" applyBorder="1" applyAlignment="1">
      <alignment horizontal="center"/>
    </xf>
    <xf numFmtId="0" fontId="8" fillId="7" borderId="3" xfId="2" applyFont="1" applyFill="1" applyBorder="1" applyAlignment="1">
      <alignment horizontal="center" wrapText="1"/>
    </xf>
    <xf numFmtId="165" fontId="6" fillId="7" borderId="3" xfId="3" applyNumberFormat="1" applyFont="1" applyFill="1" applyBorder="1" applyAlignment="1">
      <alignment horizontal="center"/>
    </xf>
    <xf numFmtId="0" fontId="11" fillId="0" borderId="0" xfId="0" applyFont="1" applyAlignment="1">
      <alignment vertical="center" readingOrder="1"/>
    </xf>
    <xf numFmtId="0" fontId="7" fillId="0" borderId="0" xfId="2" applyFont="1" applyFill="1" applyAlignment="1">
      <alignment horizontal="left" vertical="top" wrapText="1"/>
    </xf>
    <xf numFmtId="0" fontId="3" fillId="2" borderId="1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wrapText="1"/>
    </xf>
    <xf numFmtId="3" fontId="6" fillId="0" borderId="3" xfId="3" applyNumberFormat="1" applyFont="1" applyFill="1" applyBorder="1" applyAlignment="1">
      <alignment horizontal="right"/>
    </xf>
    <xf numFmtId="165" fontId="2" fillId="2" borderId="1" xfId="3" applyNumberFormat="1" applyFont="1" applyFill="1" applyBorder="1" applyAlignment="1">
      <alignment horizontal="right" vertical="center" wrapText="1"/>
    </xf>
    <xf numFmtId="3" fontId="6" fillId="0" borderId="2" xfId="2" applyNumberFormat="1" applyFont="1" applyFill="1" applyBorder="1" applyAlignment="1">
      <alignment horizontal="right"/>
    </xf>
    <xf numFmtId="3" fontId="6" fillId="0" borderId="3" xfId="2" applyNumberFormat="1" applyFont="1" applyFill="1" applyBorder="1" applyAlignment="1">
      <alignment horizontal="right"/>
    </xf>
    <xf numFmtId="0" fontId="2" fillId="2" borderId="1" xfId="2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5" xfId="0" applyBorder="1"/>
    <xf numFmtId="0" fontId="13" fillId="0" borderId="0" xfId="0" applyFont="1"/>
    <xf numFmtId="1" fontId="0" fillId="0" borderId="0" xfId="0" applyNumberFormat="1"/>
    <xf numFmtId="0" fontId="12" fillId="0" borderId="0" xfId="0" applyFont="1"/>
    <xf numFmtId="165" fontId="6" fillId="7" borderId="3" xfId="3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8" fillId="0" borderId="3" xfId="2" applyNumberFormat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 wrapText="1"/>
    </xf>
    <xf numFmtId="0" fontId="10" fillId="2" borderId="1" xfId="2" applyFont="1" applyFill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7" fillId="0" borderId="0" xfId="2" applyFont="1" applyFill="1" applyAlignment="1">
      <alignment horizontal="left" vertical="top" wrapText="1"/>
    </xf>
  </cellXfs>
  <cellStyles count="4"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FONDECYT REGULAR 2014 al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'F. REGULAR'!$D$4</c:f>
              <c:strCache>
                <c:ptCount val="1"/>
                <c:pt idx="0">
                  <c:v>Postulados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'F. REGULAR'!$C$5:$C$24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REGULAR'!$D$5:$D$24</c:f>
              <c:numCache>
                <c:formatCode>General</c:formatCode>
                <c:ptCount val="20"/>
                <c:pt idx="0">
                  <c:v>1850</c:v>
                </c:pt>
                <c:pt idx="1">
                  <c:v>1497</c:v>
                </c:pt>
                <c:pt idx="2">
                  <c:v>822</c:v>
                </c:pt>
                <c:pt idx="3">
                  <c:v>300</c:v>
                </c:pt>
                <c:pt idx="4">
                  <c:v>270</c:v>
                </c:pt>
                <c:pt idx="5">
                  <c:v>525</c:v>
                </c:pt>
                <c:pt idx="6">
                  <c:v>198</c:v>
                </c:pt>
                <c:pt idx="7">
                  <c:v>405</c:v>
                </c:pt>
                <c:pt idx="8">
                  <c:v>598</c:v>
                </c:pt>
                <c:pt idx="9">
                  <c:v>308</c:v>
                </c:pt>
                <c:pt idx="10">
                  <c:v>122</c:v>
                </c:pt>
                <c:pt idx="11">
                  <c:v>94</c:v>
                </c:pt>
                <c:pt idx="12">
                  <c:v>224</c:v>
                </c:pt>
                <c:pt idx="13">
                  <c:v>304</c:v>
                </c:pt>
                <c:pt idx="14">
                  <c:v>189</c:v>
                </c:pt>
                <c:pt idx="15">
                  <c:v>139</c:v>
                </c:pt>
                <c:pt idx="16">
                  <c:v>235</c:v>
                </c:pt>
                <c:pt idx="17">
                  <c:v>258</c:v>
                </c:pt>
                <c:pt idx="18">
                  <c:v>110</c:v>
                </c:pt>
                <c:pt idx="19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A55-9171-782A45A21D48}"/>
            </c:ext>
          </c:extLst>
        </c:ser>
        <c:ser>
          <c:idx val="1"/>
          <c:order val="1"/>
          <c:tx>
            <c:strRef>
              <c:f>'F. REGULAR'!$E$4</c:f>
              <c:strCache>
                <c:ptCount val="1"/>
                <c:pt idx="0">
                  <c:v>Adjudicados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'F. REGULAR'!$C$5:$C$24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REGULAR'!$E$5:$E$24</c:f>
              <c:numCache>
                <c:formatCode>General</c:formatCode>
                <c:ptCount val="20"/>
                <c:pt idx="0">
                  <c:v>652</c:v>
                </c:pt>
                <c:pt idx="1">
                  <c:v>628</c:v>
                </c:pt>
                <c:pt idx="2">
                  <c:v>241</c:v>
                </c:pt>
                <c:pt idx="3">
                  <c:v>101</c:v>
                </c:pt>
                <c:pt idx="4">
                  <c:v>79</c:v>
                </c:pt>
                <c:pt idx="5">
                  <c:v>175</c:v>
                </c:pt>
                <c:pt idx="6">
                  <c:v>44</c:v>
                </c:pt>
                <c:pt idx="7">
                  <c:v>134</c:v>
                </c:pt>
                <c:pt idx="8">
                  <c:v>169</c:v>
                </c:pt>
                <c:pt idx="9">
                  <c:v>114</c:v>
                </c:pt>
                <c:pt idx="10">
                  <c:v>26</c:v>
                </c:pt>
                <c:pt idx="11">
                  <c:v>14</c:v>
                </c:pt>
                <c:pt idx="12">
                  <c:v>59</c:v>
                </c:pt>
                <c:pt idx="13">
                  <c:v>110</c:v>
                </c:pt>
                <c:pt idx="14">
                  <c:v>59</c:v>
                </c:pt>
                <c:pt idx="15">
                  <c:v>36</c:v>
                </c:pt>
                <c:pt idx="16">
                  <c:v>88</c:v>
                </c:pt>
                <c:pt idx="17">
                  <c:v>68</c:v>
                </c:pt>
                <c:pt idx="18">
                  <c:v>29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3-4A55-9171-782A45A2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77288"/>
        <c:axId val="328276960"/>
      </c:barChart>
      <c:lineChart>
        <c:grouping val="standard"/>
        <c:varyColors val="0"/>
        <c:ser>
          <c:idx val="2"/>
          <c:order val="2"/>
          <c:tx>
            <c:strRef>
              <c:f>'F. REGULAR'!$F$4</c:f>
              <c:strCache>
                <c:ptCount val="1"/>
                <c:pt idx="0">
                  <c:v>Tasa de Aprobación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'F. REGULAR'!$C$5:$C$24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REGULAR'!$F$5:$F$24</c:f>
              <c:numCache>
                <c:formatCode>0%</c:formatCode>
                <c:ptCount val="20"/>
                <c:pt idx="0">
                  <c:v>0.35243243243243244</c:v>
                </c:pt>
                <c:pt idx="1">
                  <c:v>0.4195056780227121</c:v>
                </c:pt>
                <c:pt idx="2">
                  <c:v>0.29318734793187345</c:v>
                </c:pt>
                <c:pt idx="3">
                  <c:v>0.33666666666666667</c:v>
                </c:pt>
                <c:pt idx="4">
                  <c:v>0.29259259259259257</c:v>
                </c:pt>
                <c:pt idx="5">
                  <c:v>0.33333333333333331</c:v>
                </c:pt>
                <c:pt idx="6">
                  <c:v>0.22222222222222221</c:v>
                </c:pt>
                <c:pt idx="7">
                  <c:v>0.33086419753086421</c:v>
                </c:pt>
                <c:pt idx="8">
                  <c:v>0.28260869565217389</c:v>
                </c:pt>
                <c:pt idx="9">
                  <c:v>0.37012987012987014</c:v>
                </c:pt>
                <c:pt idx="10">
                  <c:v>0.21311475409836064</c:v>
                </c:pt>
                <c:pt idx="11">
                  <c:v>0.14893617021276595</c:v>
                </c:pt>
                <c:pt idx="12">
                  <c:v>0.26339285714285715</c:v>
                </c:pt>
                <c:pt idx="13">
                  <c:v>0.36184210526315791</c:v>
                </c:pt>
                <c:pt idx="14">
                  <c:v>0.31216931216931215</c:v>
                </c:pt>
                <c:pt idx="15">
                  <c:v>0.25899280575539568</c:v>
                </c:pt>
                <c:pt idx="16">
                  <c:v>0.37446808510638296</c:v>
                </c:pt>
                <c:pt idx="17">
                  <c:v>0.26356589147286824</c:v>
                </c:pt>
                <c:pt idx="18">
                  <c:v>0.26363636363636361</c:v>
                </c:pt>
                <c:pt idx="19">
                  <c:v>0.20512820512820512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3-4A55-9171-782A45A21D48}"/>
            </c:ext>
          </c:extLst>
        </c:ser>
        <c:ser>
          <c:idx val="3"/>
          <c:order val="3"/>
          <c:tx>
            <c:strRef>
              <c:f>'F. REGULAR'!$G$4</c:f>
              <c:strCache>
                <c:ptCount val="1"/>
                <c:pt idx="0">
                  <c:v> tasas Univ Acreditadas 5, 6 y 7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'F. REGULAR'!$C$5:$C$24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REGULAR'!$G$5:$G$24</c:f>
              <c:numCache>
                <c:formatCode>0%</c:formatCode>
                <c:ptCount val="20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3-4A55-9171-782A45A2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57856"/>
        <c:axId val="327941496"/>
      </c:lineChart>
      <c:catAx>
        <c:axId val="327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941496"/>
        <c:crosses val="autoZero"/>
        <c:auto val="1"/>
        <c:lblAlgn val="ctr"/>
        <c:lblOffset val="100"/>
        <c:noMultiLvlLbl val="0"/>
      </c:catAx>
      <c:valAx>
        <c:axId val="3279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557856"/>
        <c:crosses val="autoZero"/>
        <c:crossBetween val="between"/>
      </c:valAx>
      <c:valAx>
        <c:axId val="32827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8277288"/>
        <c:crosses val="max"/>
        <c:crossBetween val="between"/>
      </c:valAx>
      <c:catAx>
        <c:axId val="32827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7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FONDECYT Iniciación  2014 al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'F. Iniciación'!$D$5</c:f>
              <c:strCache>
                <c:ptCount val="1"/>
                <c:pt idx="0">
                  <c:v>Postulados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'F. Iniciación'!$C$6:$C$25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Iniciación'!$D$6:$D$25</c:f>
              <c:numCache>
                <c:formatCode>General</c:formatCode>
                <c:ptCount val="20"/>
                <c:pt idx="0">
                  <c:v>590</c:v>
                </c:pt>
                <c:pt idx="1">
                  <c:v>548</c:v>
                </c:pt>
                <c:pt idx="2">
                  <c:v>305</c:v>
                </c:pt>
                <c:pt idx="3">
                  <c:v>140</c:v>
                </c:pt>
                <c:pt idx="4">
                  <c:v>206</c:v>
                </c:pt>
                <c:pt idx="5">
                  <c:v>298</c:v>
                </c:pt>
                <c:pt idx="6">
                  <c:v>130</c:v>
                </c:pt>
                <c:pt idx="7">
                  <c:v>198</c:v>
                </c:pt>
                <c:pt idx="8">
                  <c:v>261</c:v>
                </c:pt>
                <c:pt idx="9">
                  <c:v>158</c:v>
                </c:pt>
                <c:pt idx="10">
                  <c:v>111</c:v>
                </c:pt>
                <c:pt idx="11">
                  <c:v>65</c:v>
                </c:pt>
                <c:pt idx="12">
                  <c:v>137</c:v>
                </c:pt>
                <c:pt idx="13">
                  <c:v>177</c:v>
                </c:pt>
                <c:pt idx="14">
                  <c:v>102</c:v>
                </c:pt>
                <c:pt idx="15">
                  <c:v>72</c:v>
                </c:pt>
                <c:pt idx="16">
                  <c:v>106</c:v>
                </c:pt>
                <c:pt idx="17">
                  <c:v>130</c:v>
                </c:pt>
                <c:pt idx="18">
                  <c:v>92</c:v>
                </c:pt>
                <c:pt idx="1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7-458D-A2CB-0F8BF88F89B3}"/>
            </c:ext>
          </c:extLst>
        </c:ser>
        <c:ser>
          <c:idx val="1"/>
          <c:order val="1"/>
          <c:tx>
            <c:strRef>
              <c:f>'F. Iniciación'!$E$5</c:f>
              <c:strCache>
                <c:ptCount val="1"/>
                <c:pt idx="0">
                  <c:v>Adjudicados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'F. Iniciación'!$C$6:$C$25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Iniciación'!$E$6:$E$25</c:f>
              <c:numCache>
                <c:formatCode>General</c:formatCode>
                <c:ptCount val="20"/>
                <c:pt idx="0">
                  <c:v>206</c:v>
                </c:pt>
                <c:pt idx="1">
                  <c:v>215</c:v>
                </c:pt>
                <c:pt idx="2">
                  <c:v>89</c:v>
                </c:pt>
                <c:pt idx="3">
                  <c:v>43</c:v>
                </c:pt>
                <c:pt idx="4">
                  <c:v>68</c:v>
                </c:pt>
                <c:pt idx="5">
                  <c:v>79</c:v>
                </c:pt>
                <c:pt idx="6">
                  <c:v>24</c:v>
                </c:pt>
                <c:pt idx="7">
                  <c:v>55</c:v>
                </c:pt>
                <c:pt idx="8">
                  <c:v>69</c:v>
                </c:pt>
                <c:pt idx="9">
                  <c:v>46</c:v>
                </c:pt>
                <c:pt idx="10">
                  <c:v>26</c:v>
                </c:pt>
                <c:pt idx="11">
                  <c:v>13</c:v>
                </c:pt>
                <c:pt idx="12">
                  <c:v>40</c:v>
                </c:pt>
                <c:pt idx="13">
                  <c:v>56</c:v>
                </c:pt>
                <c:pt idx="14">
                  <c:v>38</c:v>
                </c:pt>
                <c:pt idx="15">
                  <c:v>16</c:v>
                </c:pt>
                <c:pt idx="16">
                  <c:v>30</c:v>
                </c:pt>
                <c:pt idx="17">
                  <c:v>44</c:v>
                </c:pt>
                <c:pt idx="18">
                  <c:v>20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7-458D-A2CB-0F8BF88F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77288"/>
        <c:axId val="328276960"/>
      </c:barChart>
      <c:lineChart>
        <c:grouping val="standard"/>
        <c:varyColors val="0"/>
        <c:ser>
          <c:idx val="2"/>
          <c:order val="2"/>
          <c:tx>
            <c:strRef>
              <c:f>'F. Iniciación'!$F$5</c:f>
              <c:strCache>
                <c:ptCount val="1"/>
                <c:pt idx="0">
                  <c:v>Tasa de Aprobación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'F. Iniciación'!$C$6:$C$25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Iniciación'!$F$6:$F$25</c:f>
              <c:numCache>
                <c:formatCode>0%</c:formatCode>
                <c:ptCount val="20"/>
                <c:pt idx="0">
                  <c:v>0.34915254237288135</c:v>
                </c:pt>
                <c:pt idx="1">
                  <c:v>0.39233576642335766</c:v>
                </c:pt>
                <c:pt idx="2">
                  <c:v>0.29180327868852457</c:v>
                </c:pt>
                <c:pt idx="3">
                  <c:v>0.30714285714285716</c:v>
                </c:pt>
                <c:pt idx="4">
                  <c:v>0.3300970873786408</c:v>
                </c:pt>
                <c:pt idx="5">
                  <c:v>0.2651006711409396</c:v>
                </c:pt>
                <c:pt idx="6">
                  <c:v>0.18461538461538463</c:v>
                </c:pt>
                <c:pt idx="7">
                  <c:v>0.27777777777777779</c:v>
                </c:pt>
                <c:pt idx="8">
                  <c:v>0.26436781609195403</c:v>
                </c:pt>
                <c:pt idx="9">
                  <c:v>0.29113924050632911</c:v>
                </c:pt>
                <c:pt idx="10">
                  <c:v>0.23423423423423423</c:v>
                </c:pt>
                <c:pt idx="11">
                  <c:v>0.2</c:v>
                </c:pt>
                <c:pt idx="12">
                  <c:v>0.29197080291970801</c:v>
                </c:pt>
                <c:pt idx="13">
                  <c:v>0.31638418079096048</c:v>
                </c:pt>
                <c:pt idx="14">
                  <c:v>0.37254901960784315</c:v>
                </c:pt>
                <c:pt idx="15">
                  <c:v>0.22222222222222221</c:v>
                </c:pt>
                <c:pt idx="16">
                  <c:v>0.28301886792452829</c:v>
                </c:pt>
                <c:pt idx="17">
                  <c:v>0.33846153846153848</c:v>
                </c:pt>
                <c:pt idx="18">
                  <c:v>0.21739130434782608</c:v>
                </c:pt>
                <c:pt idx="19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7-458D-A2CB-0F8BF88F89B3}"/>
            </c:ext>
          </c:extLst>
        </c:ser>
        <c:ser>
          <c:idx val="3"/>
          <c:order val="3"/>
          <c:tx>
            <c:strRef>
              <c:f>'F. Iniciación'!$G$5</c:f>
              <c:strCache>
                <c:ptCount val="1"/>
                <c:pt idx="0">
                  <c:v>X tasas Univ Acreditadas 5, 6 y 7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'F. Iniciación'!$C$6:$C$25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'F. Iniciación'!$G$6:$G$25</c:f>
              <c:numCache>
                <c:formatCode>0%</c:formatCode>
                <c:ptCount val="2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7-458D-A2CB-0F8BF88F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57856"/>
        <c:axId val="327941496"/>
      </c:lineChart>
      <c:catAx>
        <c:axId val="327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941496"/>
        <c:crosses val="autoZero"/>
        <c:auto val="1"/>
        <c:lblAlgn val="ctr"/>
        <c:lblOffset val="100"/>
        <c:noMultiLvlLbl val="0"/>
      </c:catAx>
      <c:valAx>
        <c:axId val="3279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557856"/>
        <c:crosses val="autoZero"/>
        <c:crossBetween val="between"/>
      </c:valAx>
      <c:valAx>
        <c:axId val="32827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8277288"/>
        <c:crosses val="max"/>
        <c:crossBetween val="between"/>
      </c:valAx>
      <c:catAx>
        <c:axId val="32827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7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FONDECYT Postdoctorado 2014 al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F.Postdoctorado!$D$5</c:f>
              <c:strCache>
                <c:ptCount val="1"/>
                <c:pt idx="0">
                  <c:v>Postulados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F.Postdoctorado!$C$6:$C$25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F.Postdoctorado!$D$6:$D$25</c:f>
              <c:numCache>
                <c:formatCode>General</c:formatCode>
                <c:ptCount val="20"/>
                <c:pt idx="0">
                  <c:v>941</c:v>
                </c:pt>
                <c:pt idx="1">
                  <c:v>901</c:v>
                </c:pt>
                <c:pt idx="2">
                  <c:v>433</c:v>
                </c:pt>
                <c:pt idx="3">
                  <c:v>115</c:v>
                </c:pt>
                <c:pt idx="4">
                  <c:v>137</c:v>
                </c:pt>
                <c:pt idx="5">
                  <c:v>265</c:v>
                </c:pt>
                <c:pt idx="6">
                  <c:v>52</c:v>
                </c:pt>
                <c:pt idx="7">
                  <c:v>210</c:v>
                </c:pt>
                <c:pt idx="8">
                  <c:v>253</c:v>
                </c:pt>
                <c:pt idx="9">
                  <c:v>117</c:v>
                </c:pt>
                <c:pt idx="10">
                  <c:v>18</c:v>
                </c:pt>
                <c:pt idx="11">
                  <c:v>39</c:v>
                </c:pt>
                <c:pt idx="12">
                  <c:v>73</c:v>
                </c:pt>
                <c:pt idx="13">
                  <c:v>190</c:v>
                </c:pt>
                <c:pt idx="14">
                  <c:v>50</c:v>
                </c:pt>
                <c:pt idx="15">
                  <c:v>24</c:v>
                </c:pt>
                <c:pt idx="16">
                  <c:v>73</c:v>
                </c:pt>
                <c:pt idx="17">
                  <c:v>134</c:v>
                </c:pt>
                <c:pt idx="18">
                  <c:v>29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2-4F22-A7CB-51CF68B37761}"/>
            </c:ext>
          </c:extLst>
        </c:ser>
        <c:ser>
          <c:idx val="1"/>
          <c:order val="1"/>
          <c:tx>
            <c:strRef>
              <c:f>F.Postdoctorado!$E$5</c:f>
              <c:strCache>
                <c:ptCount val="1"/>
                <c:pt idx="0">
                  <c:v>Adjudicados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F.Postdoctorado!$C$6:$C$25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F.Postdoctorado!$E$6:$E$25</c:f>
              <c:numCache>
                <c:formatCode>General</c:formatCode>
                <c:ptCount val="20"/>
                <c:pt idx="0">
                  <c:v>385</c:v>
                </c:pt>
                <c:pt idx="1">
                  <c:v>367</c:v>
                </c:pt>
                <c:pt idx="2">
                  <c:v>145</c:v>
                </c:pt>
                <c:pt idx="3">
                  <c:v>48</c:v>
                </c:pt>
                <c:pt idx="4">
                  <c:v>55</c:v>
                </c:pt>
                <c:pt idx="5">
                  <c:v>83</c:v>
                </c:pt>
                <c:pt idx="6">
                  <c:v>17</c:v>
                </c:pt>
                <c:pt idx="7">
                  <c:v>78</c:v>
                </c:pt>
                <c:pt idx="8">
                  <c:v>77</c:v>
                </c:pt>
                <c:pt idx="9">
                  <c:v>51</c:v>
                </c:pt>
                <c:pt idx="10">
                  <c:v>4</c:v>
                </c:pt>
                <c:pt idx="11">
                  <c:v>14</c:v>
                </c:pt>
                <c:pt idx="12">
                  <c:v>32</c:v>
                </c:pt>
                <c:pt idx="13">
                  <c:v>70</c:v>
                </c:pt>
                <c:pt idx="14">
                  <c:v>18</c:v>
                </c:pt>
                <c:pt idx="15">
                  <c:v>7</c:v>
                </c:pt>
                <c:pt idx="16">
                  <c:v>35</c:v>
                </c:pt>
                <c:pt idx="17">
                  <c:v>51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2-4F22-A7CB-51CF68B3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77288"/>
        <c:axId val="328276960"/>
      </c:barChart>
      <c:lineChart>
        <c:grouping val="standard"/>
        <c:varyColors val="0"/>
        <c:ser>
          <c:idx val="2"/>
          <c:order val="2"/>
          <c:tx>
            <c:strRef>
              <c:f>F.Postdoctorado!$F$5</c:f>
              <c:strCache>
                <c:ptCount val="1"/>
                <c:pt idx="0">
                  <c:v>Tasa de Aprobación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F.Postdoctorado!$C$6:$C$25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F.Postdoctorado!$F$6:$F$25</c:f>
              <c:numCache>
                <c:formatCode>0%</c:formatCode>
                <c:ptCount val="20"/>
                <c:pt idx="0">
                  <c:v>0.40913921360255046</c:v>
                </c:pt>
                <c:pt idx="1">
                  <c:v>0.40732519422863483</c:v>
                </c:pt>
                <c:pt idx="2">
                  <c:v>0.3348729792147806</c:v>
                </c:pt>
                <c:pt idx="3">
                  <c:v>0.41739130434782606</c:v>
                </c:pt>
                <c:pt idx="4">
                  <c:v>0.40145985401459855</c:v>
                </c:pt>
                <c:pt idx="5">
                  <c:v>0.31320754716981131</c:v>
                </c:pt>
                <c:pt idx="6">
                  <c:v>0.32692307692307693</c:v>
                </c:pt>
                <c:pt idx="7">
                  <c:v>0.37142857142857144</c:v>
                </c:pt>
                <c:pt idx="8">
                  <c:v>0.30434782608695654</c:v>
                </c:pt>
                <c:pt idx="9">
                  <c:v>0.4358974358974359</c:v>
                </c:pt>
                <c:pt idx="10">
                  <c:v>0.22222222222222221</c:v>
                </c:pt>
                <c:pt idx="11">
                  <c:v>0.35897435897435898</c:v>
                </c:pt>
                <c:pt idx="12">
                  <c:v>0.43835616438356162</c:v>
                </c:pt>
                <c:pt idx="13">
                  <c:v>0.36842105263157893</c:v>
                </c:pt>
                <c:pt idx="14">
                  <c:v>0.36</c:v>
                </c:pt>
                <c:pt idx="15">
                  <c:v>0.29166666666666669</c:v>
                </c:pt>
                <c:pt idx="16">
                  <c:v>0.47945205479452052</c:v>
                </c:pt>
                <c:pt idx="17">
                  <c:v>0.38059701492537312</c:v>
                </c:pt>
                <c:pt idx="18">
                  <c:v>0.20689655172413793</c:v>
                </c:pt>
                <c:pt idx="19">
                  <c:v>0.19230769230769232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2-4F22-A7CB-51CF68B37761}"/>
            </c:ext>
          </c:extLst>
        </c:ser>
        <c:ser>
          <c:idx val="3"/>
          <c:order val="3"/>
          <c:tx>
            <c:strRef>
              <c:f>F.Postdoctorado!$G$5</c:f>
              <c:strCache>
                <c:ptCount val="1"/>
                <c:pt idx="0">
                  <c:v>X tasas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F.Postdoctorado!$C$6:$C$25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F.Postdoctorado!$G$6:$G$25</c:f>
              <c:numCache>
                <c:formatCode>0%</c:formatCode>
                <c:ptCount val="2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2-4F22-A7CB-51CF68B3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57856"/>
        <c:axId val="327941496"/>
      </c:lineChart>
      <c:catAx>
        <c:axId val="327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941496"/>
        <c:crosses val="autoZero"/>
        <c:auto val="1"/>
        <c:lblAlgn val="ctr"/>
        <c:lblOffset val="100"/>
        <c:noMultiLvlLbl val="0"/>
      </c:catAx>
      <c:valAx>
        <c:axId val="3279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557856"/>
        <c:crosses val="autoZero"/>
        <c:crossBetween val="between"/>
      </c:valAx>
      <c:valAx>
        <c:axId val="32827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8277288"/>
        <c:crosses val="max"/>
        <c:crossBetween val="between"/>
      </c:valAx>
      <c:catAx>
        <c:axId val="32827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7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FONDAP 1999 al 2015</a:t>
            </a:r>
          </a:p>
        </c:rich>
      </c:tx>
      <c:layout>
        <c:manualLayout>
          <c:xMode val="edge"/>
          <c:yMode val="edge"/>
          <c:x val="0.38611796982167351"/>
          <c:y val="2.01257835057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FONDAP!$R$5</c:f>
              <c:strCache>
                <c:ptCount val="1"/>
                <c:pt idx="0">
                  <c:v>N° Proyectos Adjudicados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FONDAP!$B$6:$B$9</c:f>
              <c:strCache>
                <c:ptCount val="4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Austral</c:v>
                </c:pt>
              </c:strCache>
            </c:strRef>
          </c:cat>
          <c:val>
            <c:numRef>
              <c:f>FONDAP!$R$6:$R$9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B-4B13-B5D9-C2768D98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705600"/>
        <c:axId val="352705184"/>
      </c:barChart>
      <c:lineChart>
        <c:grouping val="standard"/>
        <c:varyColors val="0"/>
        <c:ser>
          <c:idx val="2"/>
          <c:order val="2"/>
          <c:tx>
            <c:strRef>
              <c:f>FONDAP!$S$5</c:f>
              <c:strCache>
                <c:ptCount val="1"/>
                <c:pt idx="0">
                  <c:v>Presupuesto Total Asignado (MM$)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FONDAP!$B$6:$B$9</c:f>
              <c:strCache>
                <c:ptCount val="4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Austral</c:v>
                </c:pt>
              </c:strCache>
            </c:strRef>
          </c:cat>
          <c:val>
            <c:numRef>
              <c:f>FONDAP!$S$6:$S$9</c:f>
              <c:numCache>
                <c:formatCode>General</c:formatCode>
                <c:ptCount val="4"/>
                <c:pt idx="0">
                  <c:v>21465</c:v>
                </c:pt>
                <c:pt idx="1">
                  <c:v>11891</c:v>
                </c:pt>
                <c:pt idx="2">
                  <c:v>8500</c:v>
                </c:pt>
                <c:pt idx="3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B-4B13-B5D9-C2768D98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55792"/>
        <c:axId val="315965648"/>
      </c:lineChart>
      <c:lineChart>
        <c:grouping val="standard"/>
        <c:varyColors val="0"/>
        <c:ser>
          <c:idx val="0"/>
          <c:order val="0"/>
          <c:tx>
            <c:strRef>
              <c:f>FONDAP!$C$5</c:f>
              <c:strCache>
                <c:ptCount val="1"/>
                <c:pt idx="0">
                  <c:v>Años Acreditación en I+D+i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FONDAP!$B$6:$B$9</c:f>
              <c:strCache>
                <c:ptCount val="4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Austral</c:v>
                </c:pt>
              </c:strCache>
            </c:strRef>
          </c:cat>
          <c:val>
            <c:numRef>
              <c:f>FONDAP!$C$6:$C$9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B13-B5D9-C2768D98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05600"/>
        <c:axId val="352705184"/>
      </c:lineChart>
      <c:catAx>
        <c:axId val="4097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5965648"/>
        <c:crosses val="autoZero"/>
        <c:auto val="1"/>
        <c:lblAlgn val="ctr"/>
        <c:lblOffset val="100"/>
        <c:noMultiLvlLbl val="0"/>
      </c:catAx>
      <c:valAx>
        <c:axId val="3159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9755792"/>
        <c:crosses val="autoZero"/>
        <c:crossBetween val="between"/>
      </c:valAx>
      <c:valAx>
        <c:axId val="35270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2705600"/>
        <c:crosses val="max"/>
        <c:crossBetween val="between"/>
      </c:valAx>
      <c:catAx>
        <c:axId val="3527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0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1" i="0" baseline="0">
                <a:effectLst/>
              </a:rPr>
              <a:t>FONDEF I+D 2015 al 2019</a:t>
            </a:r>
            <a:endParaRPr lang="es-C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FONDEF!$N$8</c:f>
              <c:strCache>
                <c:ptCount val="1"/>
                <c:pt idx="0">
                  <c:v>N° Proyectos Adjudicados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5.772431311144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861-42DA-A6E7-4CF48A23D1B5}"/>
                </c:ext>
              </c:extLst>
            </c:dLbl>
            <c:dLbl>
              <c:idx val="4"/>
              <c:layout>
                <c:manualLayout>
                  <c:x val="0"/>
                  <c:y val="5.459809231606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861-42DA-A6E7-4CF48A23D1B5}"/>
                </c:ext>
              </c:extLst>
            </c:dLbl>
            <c:dLbl>
              <c:idx val="5"/>
              <c:layout>
                <c:manualLayout>
                  <c:x val="0"/>
                  <c:y val="4.6819464195294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861-42DA-A6E7-4CF48A23D1B5}"/>
                </c:ext>
              </c:extLst>
            </c:dLbl>
            <c:dLbl>
              <c:idx val="1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035982750996931E-2"/>
                      <c:h val="7.0121132440251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861-42DA-A6E7-4CF48A23D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FONDEF!$B$9:$B$28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FONDEF!$N$9:$N$28</c:f>
              <c:numCache>
                <c:formatCode>General</c:formatCode>
                <c:ptCount val="20"/>
                <c:pt idx="0">
                  <c:v>81</c:v>
                </c:pt>
                <c:pt idx="1">
                  <c:v>45</c:v>
                </c:pt>
                <c:pt idx="2">
                  <c:v>63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18</c:v>
                </c:pt>
                <c:pt idx="9">
                  <c:v>14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4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1-42DA-A6E7-4CF48A2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8096"/>
        <c:axId val="388048928"/>
      </c:barChart>
      <c:lineChart>
        <c:grouping val="standard"/>
        <c:varyColors val="0"/>
        <c:ser>
          <c:idx val="2"/>
          <c:order val="2"/>
          <c:tx>
            <c:strRef>
              <c:f>FONDEF!$O$8</c:f>
              <c:strCache>
                <c:ptCount val="1"/>
                <c:pt idx="0">
                  <c:v>Presupuesto Total Asignado (MM$)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FONDEF!$B$9:$B$28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FONDEF!$O$9:$O$28</c:f>
              <c:numCache>
                <c:formatCode>#,##0</c:formatCode>
                <c:ptCount val="20"/>
                <c:pt idx="0">
                  <c:v>11571</c:v>
                </c:pt>
                <c:pt idx="1">
                  <c:v>7337</c:v>
                </c:pt>
                <c:pt idx="2">
                  <c:v>10442</c:v>
                </c:pt>
                <c:pt idx="3">
                  <c:v>903</c:v>
                </c:pt>
                <c:pt idx="4">
                  <c:v>1090</c:v>
                </c:pt>
                <c:pt idx="5">
                  <c:v>679</c:v>
                </c:pt>
                <c:pt idx="6">
                  <c:v>1430</c:v>
                </c:pt>
                <c:pt idx="7">
                  <c:v>1164</c:v>
                </c:pt>
                <c:pt idx="8">
                  <c:v>3048</c:v>
                </c:pt>
                <c:pt idx="9">
                  <c:v>2377</c:v>
                </c:pt>
                <c:pt idx="10">
                  <c:v>1153</c:v>
                </c:pt>
                <c:pt idx="11">
                  <c:v>1713</c:v>
                </c:pt>
                <c:pt idx="12">
                  <c:v>718</c:v>
                </c:pt>
                <c:pt idx="13">
                  <c:v>897</c:v>
                </c:pt>
                <c:pt idx="14">
                  <c:v>1535</c:v>
                </c:pt>
                <c:pt idx="15">
                  <c:v>0</c:v>
                </c:pt>
                <c:pt idx="16">
                  <c:v>198</c:v>
                </c:pt>
                <c:pt idx="17">
                  <c:v>2040</c:v>
                </c:pt>
                <c:pt idx="18">
                  <c:v>701</c:v>
                </c:pt>
                <c:pt idx="19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1-42DA-A6E7-4CF48A2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47136"/>
        <c:axId val="312446720"/>
      </c:lineChart>
      <c:lineChart>
        <c:grouping val="standard"/>
        <c:varyColors val="0"/>
        <c:ser>
          <c:idx val="0"/>
          <c:order val="0"/>
          <c:tx>
            <c:strRef>
              <c:f>FONDEF!$C$8</c:f>
              <c:strCache>
                <c:ptCount val="1"/>
                <c:pt idx="0">
                  <c:v>Años Acreditación en I+D+i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2.2215271777272044E-2"/>
                  <c:y val="1.2307955887301462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761978361669237E-2"/>
                      <c:h val="4.99727624936213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61-42DA-A6E7-4CF48A23D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FONDEF!$B$9:$B$28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FONDEF!$C$9:$C$28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1-42DA-A6E7-4CF48A2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48096"/>
        <c:axId val="388048928"/>
      </c:lineChart>
      <c:catAx>
        <c:axId val="3124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6720"/>
        <c:crosses val="autoZero"/>
        <c:auto val="1"/>
        <c:lblAlgn val="ctr"/>
        <c:lblOffset val="100"/>
        <c:noMultiLvlLbl val="0"/>
      </c:catAx>
      <c:valAx>
        <c:axId val="31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7136"/>
        <c:crosses val="autoZero"/>
        <c:crossBetween val="between"/>
      </c:valAx>
      <c:valAx>
        <c:axId val="3880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8048096"/>
        <c:crosses val="max"/>
        <c:crossBetween val="between"/>
      </c:valAx>
      <c:catAx>
        <c:axId val="3880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0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Programa PIA</a:t>
            </a:r>
            <a:r>
              <a:rPr lang="es-CL" baseline="0"/>
              <a:t> de CONICYT</a:t>
            </a:r>
          </a:p>
          <a:p>
            <a:pPr>
              <a:defRPr/>
            </a:pPr>
            <a:r>
              <a:rPr lang="es-CL" baseline="0"/>
              <a:t>2017-2019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PIA!$K$8</c:f>
              <c:strCache>
                <c:ptCount val="1"/>
                <c:pt idx="0">
                  <c:v>N° Proyectos Adjudicados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373814668308701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300-4381-9272-9634D1407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PIA!$C$9:$C$17</c:f>
              <c:strCache>
                <c:ptCount val="9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UFRO</c:v>
                </c:pt>
                <c:pt idx="4">
                  <c:v>USACH</c:v>
                </c:pt>
                <c:pt idx="5">
                  <c:v>U.T.F.S.M</c:v>
                </c:pt>
                <c:pt idx="6">
                  <c:v>U.Adolfo I.</c:v>
                </c:pt>
                <c:pt idx="7">
                  <c:v>UNAB</c:v>
                </c:pt>
                <c:pt idx="8">
                  <c:v>U.VALPO</c:v>
                </c:pt>
              </c:strCache>
            </c:strRef>
          </c:cat>
          <c:val>
            <c:numRef>
              <c:f>PIA!$K$9:$K$17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0-4381-9272-9634D140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84496"/>
        <c:axId val="345384080"/>
      </c:barChart>
      <c:lineChart>
        <c:grouping val="standard"/>
        <c:varyColors val="0"/>
        <c:ser>
          <c:idx val="2"/>
          <c:order val="2"/>
          <c:tx>
            <c:strRef>
              <c:f>PIA!$L$8</c:f>
              <c:strCache>
                <c:ptCount val="1"/>
                <c:pt idx="0">
                  <c:v>Presupuesto Total Asignado (MM$)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3209449765668766E-2"/>
                  <c:y val="2.5927555944200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300-4381-9272-9634D1407FCF}"/>
                </c:ext>
              </c:extLst>
            </c:dLbl>
            <c:dLbl>
              <c:idx val="3"/>
              <c:layout>
                <c:manualLayout>
                  <c:x val="-2.7162457478926705E-2"/>
                  <c:y val="-5.6358148468463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300-4381-9272-9634D1407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PIA!$C$9:$C$17</c:f>
              <c:strCache>
                <c:ptCount val="9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UFRO</c:v>
                </c:pt>
                <c:pt idx="4">
                  <c:v>USACH</c:v>
                </c:pt>
                <c:pt idx="5">
                  <c:v>U.T.F.S.M</c:v>
                </c:pt>
                <c:pt idx="6">
                  <c:v>U.Adolfo I.</c:v>
                </c:pt>
                <c:pt idx="7">
                  <c:v>UNAB</c:v>
                </c:pt>
                <c:pt idx="8">
                  <c:v>U.VALPO</c:v>
                </c:pt>
              </c:strCache>
            </c:strRef>
          </c:cat>
          <c:val>
            <c:numRef>
              <c:f>PIA!$L$9:$L$17</c:f>
              <c:numCache>
                <c:formatCode>#,##0</c:formatCode>
                <c:ptCount val="9"/>
                <c:pt idx="0">
                  <c:v>13953</c:v>
                </c:pt>
                <c:pt idx="1">
                  <c:v>8033</c:v>
                </c:pt>
                <c:pt idx="2">
                  <c:v>6340</c:v>
                </c:pt>
                <c:pt idx="3">
                  <c:v>300</c:v>
                </c:pt>
                <c:pt idx="4">
                  <c:v>750</c:v>
                </c:pt>
                <c:pt idx="5">
                  <c:v>1350</c:v>
                </c:pt>
                <c:pt idx="6">
                  <c:v>450</c:v>
                </c:pt>
                <c:pt idx="7">
                  <c:v>450</c:v>
                </c:pt>
                <c:pt idx="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0-4381-9272-9634D140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86016"/>
        <c:axId val="273298496"/>
      </c:lineChart>
      <c:lineChart>
        <c:grouping val="standard"/>
        <c:varyColors val="0"/>
        <c:ser>
          <c:idx val="0"/>
          <c:order val="0"/>
          <c:tx>
            <c:strRef>
              <c:f>PIA!$D$8</c:f>
              <c:strCache>
                <c:ptCount val="1"/>
                <c:pt idx="0">
                  <c:v>Años Acreditación en I+D+i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PIA!$C$9:$C$17</c:f>
              <c:strCache>
                <c:ptCount val="9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UFRO</c:v>
                </c:pt>
                <c:pt idx="4">
                  <c:v>USACH</c:v>
                </c:pt>
                <c:pt idx="5">
                  <c:v>U.T.F.S.M</c:v>
                </c:pt>
                <c:pt idx="6">
                  <c:v>U.Adolfo I.</c:v>
                </c:pt>
                <c:pt idx="7">
                  <c:v>UNAB</c:v>
                </c:pt>
                <c:pt idx="8">
                  <c:v>U.VALPO</c:v>
                </c:pt>
              </c:strCache>
            </c:strRef>
          </c:cat>
          <c:val>
            <c:numRef>
              <c:f>PIA!$D$9:$D$17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381-9272-9634D140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4496"/>
        <c:axId val="345384080"/>
      </c:lineChart>
      <c:catAx>
        <c:axId val="3533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298496"/>
        <c:crosses val="autoZero"/>
        <c:auto val="1"/>
        <c:lblAlgn val="ctr"/>
        <c:lblOffset val="100"/>
        <c:noMultiLvlLbl val="0"/>
      </c:catAx>
      <c:valAx>
        <c:axId val="273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3386016"/>
        <c:crosses val="autoZero"/>
        <c:crossBetween val="between"/>
      </c:valAx>
      <c:valAx>
        <c:axId val="345384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384496"/>
        <c:crosses val="max"/>
        <c:crossBetween val="between"/>
      </c:valAx>
      <c:catAx>
        <c:axId val="34538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3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1" i="0" baseline="0">
                <a:effectLst/>
              </a:rPr>
              <a:t>FONDEQUIP 2015 al 2019</a:t>
            </a:r>
            <a:endParaRPr lang="es-C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FONDEQUIP!$N$8</c:f>
              <c:strCache>
                <c:ptCount val="1"/>
                <c:pt idx="0">
                  <c:v>N° Proyectos Adjudicados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035982750996931E-2"/>
                      <c:h val="7.0121132440251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BF1-4142-A8B5-139EAF042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FONDEQUIP!$B$9:$B$28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FONDEQUIP!$N$9:$N$28</c:f>
              <c:numCache>
                <c:formatCode>General</c:formatCode>
                <c:ptCount val="20"/>
                <c:pt idx="0">
                  <c:v>26</c:v>
                </c:pt>
                <c:pt idx="1">
                  <c:v>24</c:v>
                </c:pt>
                <c:pt idx="2">
                  <c:v>18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13</c:v>
                </c:pt>
                <c:pt idx="9">
                  <c:v>10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1-4142-A8B5-139EAF04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8096"/>
        <c:axId val="388048928"/>
      </c:barChart>
      <c:lineChart>
        <c:grouping val="standard"/>
        <c:varyColors val="0"/>
        <c:ser>
          <c:idx val="2"/>
          <c:order val="2"/>
          <c:tx>
            <c:strRef>
              <c:f>FONDEQUIP!$O$8</c:f>
              <c:strCache>
                <c:ptCount val="1"/>
                <c:pt idx="0">
                  <c:v>Presupuesto Total Asignado (MM$)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FONDEQUIP!$B$9:$B$28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FONDEQUIP!$O$9:$O$28</c:f>
              <c:numCache>
                <c:formatCode>_ * #,##0_ ;_ * \-#,##0_ ;_ * "-"??_ ;_ @_ </c:formatCode>
                <c:ptCount val="20"/>
                <c:pt idx="0">
                  <c:v>4294</c:v>
                </c:pt>
                <c:pt idx="1">
                  <c:v>4598</c:v>
                </c:pt>
                <c:pt idx="2">
                  <c:v>2961</c:v>
                </c:pt>
                <c:pt idx="3">
                  <c:v>1106</c:v>
                </c:pt>
                <c:pt idx="4">
                  <c:v>735</c:v>
                </c:pt>
                <c:pt idx="5">
                  <c:v>617</c:v>
                </c:pt>
                <c:pt idx="6">
                  <c:v>682</c:v>
                </c:pt>
                <c:pt idx="7">
                  <c:v>2701</c:v>
                </c:pt>
                <c:pt idx="8">
                  <c:v>2318</c:v>
                </c:pt>
                <c:pt idx="9">
                  <c:v>1654</c:v>
                </c:pt>
                <c:pt idx="10">
                  <c:v>406</c:v>
                </c:pt>
                <c:pt idx="11">
                  <c:v>589</c:v>
                </c:pt>
                <c:pt idx="12">
                  <c:v>0</c:v>
                </c:pt>
                <c:pt idx="13">
                  <c:v>170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998</c:v>
                </c:pt>
                <c:pt idx="18">
                  <c:v>0</c:v>
                </c:pt>
                <c:pt idx="1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142-A8B5-139EAF04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47136"/>
        <c:axId val="312446720"/>
      </c:lineChart>
      <c:lineChart>
        <c:grouping val="standard"/>
        <c:varyColors val="0"/>
        <c:ser>
          <c:idx val="0"/>
          <c:order val="0"/>
          <c:tx>
            <c:strRef>
              <c:f>FONDEQUIP!$C$8</c:f>
              <c:strCache>
                <c:ptCount val="1"/>
                <c:pt idx="0">
                  <c:v>Años Acreditación en I+D+i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761978361669237E-2"/>
                      <c:h val="4.99727624936213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F1-4142-A8B5-139EAF042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FONDEQUIP!$B$9:$B$28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FONDEQUIP!$C$9:$C$28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1-4142-A8B5-139EAF04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48096"/>
        <c:axId val="388048928"/>
      </c:lineChart>
      <c:catAx>
        <c:axId val="3124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6720"/>
        <c:crosses val="autoZero"/>
        <c:auto val="1"/>
        <c:lblAlgn val="ctr"/>
        <c:lblOffset val="100"/>
        <c:noMultiLvlLbl val="0"/>
      </c:catAx>
      <c:valAx>
        <c:axId val="31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7136"/>
        <c:crosses val="autoZero"/>
        <c:crossBetween val="between"/>
      </c:valAx>
      <c:valAx>
        <c:axId val="3880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8048096"/>
        <c:crosses val="max"/>
        <c:crossBetween val="between"/>
      </c:valAx>
      <c:catAx>
        <c:axId val="3880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0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1" i="0" baseline="0">
                <a:effectLst/>
              </a:rPr>
              <a:t>FONIS 2015 al 2019</a:t>
            </a:r>
            <a:endParaRPr lang="es-C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FONIS!$N$8</c:f>
              <c:strCache>
                <c:ptCount val="1"/>
                <c:pt idx="0">
                  <c:v>N° Proyectos Adjudicados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5.772431311144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749-403A-A117-FBF20FC67581}"/>
                </c:ext>
              </c:extLst>
            </c:dLbl>
            <c:dLbl>
              <c:idx val="4"/>
              <c:layout>
                <c:manualLayout>
                  <c:x val="0"/>
                  <c:y val="5.459809231606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49-403A-A117-FBF20FC67581}"/>
                </c:ext>
              </c:extLst>
            </c:dLbl>
            <c:dLbl>
              <c:idx val="5"/>
              <c:layout>
                <c:manualLayout>
                  <c:x val="0"/>
                  <c:y val="4.6819464195294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749-403A-A117-FBF20FC67581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49-403A-A117-FBF20FC67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FONIS!$B$9:$B$28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FONIS!$N$9:$N$28</c:f>
              <c:numCache>
                <c:formatCode>General</c:formatCode>
                <c:ptCount val="20"/>
                <c:pt idx="0">
                  <c:v>33</c:v>
                </c:pt>
                <c:pt idx="1">
                  <c:v>21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9-403A-A117-FBF20FC6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8096"/>
        <c:axId val="388048928"/>
      </c:barChart>
      <c:lineChart>
        <c:grouping val="standard"/>
        <c:varyColors val="0"/>
        <c:ser>
          <c:idx val="2"/>
          <c:order val="2"/>
          <c:tx>
            <c:strRef>
              <c:f>FONIS!$O$8</c:f>
              <c:strCache>
                <c:ptCount val="1"/>
                <c:pt idx="0">
                  <c:v>Presupuesto Total Asignado (MM$)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FONIS!$B$9:$B$28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FONIS!$O$9:$O$28</c:f>
              <c:numCache>
                <c:formatCode>#,##0</c:formatCode>
                <c:ptCount val="20"/>
                <c:pt idx="0">
                  <c:v>1397</c:v>
                </c:pt>
                <c:pt idx="1">
                  <c:v>800</c:v>
                </c:pt>
                <c:pt idx="2">
                  <c:v>87</c:v>
                </c:pt>
                <c:pt idx="3">
                  <c:v>0</c:v>
                </c:pt>
                <c:pt idx="4">
                  <c:v>228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49</c:v>
                </c:pt>
                <c:pt idx="14">
                  <c:v>103</c:v>
                </c:pt>
                <c:pt idx="15">
                  <c:v>0</c:v>
                </c:pt>
                <c:pt idx="16">
                  <c:v>0</c:v>
                </c:pt>
                <c:pt idx="17">
                  <c:v>215</c:v>
                </c:pt>
                <c:pt idx="18">
                  <c:v>370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03A-A117-FBF20FC6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47136"/>
        <c:axId val="312446720"/>
      </c:lineChart>
      <c:lineChart>
        <c:grouping val="standard"/>
        <c:varyColors val="0"/>
        <c:ser>
          <c:idx val="0"/>
          <c:order val="0"/>
          <c:tx>
            <c:strRef>
              <c:f>FONIS!$C$8</c:f>
              <c:strCache>
                <c:ptCount val="1"/>
                <c:pt idx="0">
                  <c:v>Años Acreditación en I+D+i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1761978361669237E-2"/>
                      <c:h val="4.99727624936213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749-403A-A117-FBF20FC67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FONIS!$B$9:$B$28</c:f>
              <c:strCache>
                <c:ptCount val="20"/>
                <c:pt idx="0">
                  <c:v>U. de Chile</c:v>
                </c:pt>
                <c:pt idx="1">
                  <c:v>PUC</c:v>
                </c:pt>
                <c:pt idx="2">
                  <c:v>UdeC</c:v>
                </c:pt>
                <c:pt idx="3">
                  <c:v>U.Talca</c:v>
                </c:pt>
                <c:pt idx="4">
                  <c:v>UFRO</c:v>
                </c:pt>
                <c:pt idx="5">
                  <c:v>P.U.C.V</c:v>
                </c:pt>
                <c:pt idx="6">
                  <c:v>U.C Norte</c:v>
                </c:pt>
                <c:pt idx="7">
                  <c:v>Austral</c:v>
                </c:pt>
                <c:pt idx="8">
                  <c:v>USACH</c:v>
                </c:pt>
                <c:pt idx="9">
                  <c:v>U.T.F.S.M</c:v>
                </c:pt>
                <c:pt idx="10">
                  <c:v>U.C.Temuco</c:v>
                </c:pt>
                <c:pt idx="11">
                  <c:v>U.Antofagasta</c:v>
                </c:pt>
                <c:pt idx="12">
                  <c:v>U.Adolfo I.</c:v>
                </c:pt>
                <c:pt idx="13">
                  <c:v>UNAB</c:v>
                </c:pt>
                <c:pt idx="14">
                  <c:v>U. Andes</c:v>
                </c:pt>
                <c:pt idx="15">
                  <c:v>UTA</c:v>
                </c:pt>
                <c:pt idx="16">
                  <c:v>UDP</c:v>
                </c:pt>
                <c:pt idx="17">
                  <c:v>U.VALPO</c:v>
                </c:pt>
                <c:pt idx="18">
                  <c:v>UDD</c:v>
                </c:pt>
                <c:pt idx="19">
                  <c:v>UBB</c:v>
                </c:pt>
              </c:strCache>
            </c:strRef>
          </c:cat>
          <c:val>
            <c:numRef>
              <c:f>FONIS!$C$9:$C$28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9-403A-A117-FBF20FC6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48096"/>
        <c:axId val="388048928"/>
      </c:lineChart>
      <c:catAx>
        <c:axId val="3124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6720"/>
        <c:crosses val="autoZero"/>
        <c:auto val="1"/>
        <c:lblAlgn val="ctr"/>
        <c:lblOffset val="100"/>
        <c:noMultiLvlLbl val="0"/>
      </c:catAx>
      <c:valAx>
        <c:axId val="31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447136"/>
        <c:crosses val="autoZero"/>
        <c:crossBetween val="between"/>
      </c:valAx>
      <c:valAx>
        <c:axId val="3880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8048096"/>
        <c:crosses val="max"/>
        <c:crossBetween val="between"/>
      </c:valAx>
      <c:catAx>
        <c:axId val="3880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0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3</xdr:row>
      <xdr:rowOff>4761</xdr:rowOff>
    </xdr:from>
    <xdr:to>
      <xdr:col>16</xdr:col>
      <xdr:colOff>523874</xdr:colOff>
      <xdr:row>23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38100</xdr:rowOff>
    </xdr:from>
    <xdr:to>
      <xdr:col>16</xdr:col>
      <xdr:colOff>428625</xdr:colOff>
      <xdr:row>30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128585</xdr:rowOff>
    </xdr:from>
    <xdr:to>
      <xdr:col>17</xdr:col>
      <xdr:colOff>85725</xdr:colOff>
      <xdr:row>27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13</xdr:row>
      <xdr:rowOff>100012</xdr:rowOff>
    </xdr:from>
    <xdr:to>
      <xdr:col>17</xdr:col>
      <xdr:colOff>66674</xdr:colOff>
      <xdr:row>34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33</xdr:row>
      <xdr:rowOff>109536</xdr:rowOff>
    </xdr:from>
    <xdr:to>
      <xdr:col>13</xdr:col>
      <xdr:colOff>19050</xdr:colOff>
      <xdr:row>54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676273</xdr:colOff>
      <xdr:row>21</xdr:row>
      <xdr:rowOff>23811</xdr:rowOff>
    </xdr:from>
    <xdr:to>
      <xdr:col>12</xdr:col>
      <xdr:colOff>657224</xdr:colOff>
      <xdr:row>43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33</xdr:row>
      <xdr:rowOff>109536</xdr:rowOff>
    </xdr:from>
    <xdr:to>
      <xdr:col>14</xdr:col>
      <xdr:colOff>638175</xdr:colOff>
      <xdr:row>54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30</xdr:row>
      <xdr:rowOff>28576</xdr:rowOff>
    </xdr:from>
    <xdr:to>
      <xdr:col>10</xdr:col>
      <xdr:colOff>104775</xdr:colOff>
      <xdr:row>54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H2" sqref="H2"/>
    </sheetView>
  </sheetViews>
  <sheetFormatPr baseColWidth="10" defaultRowHeight="15" x14ac:dyDescent="0.25"/>
  <cols>
    <col min="2" max="2" width="13.28515625" customWidth="1"/>
  </cols>
  <sheetData>
    <row r="2" spans="2:9" ht="18.75" x14ac:dyDescent="0.25">
      <c r="B2" s="28" t="s">
        <v>27</v>
      </c>
    </row>
    <row r="4" spans="2:9" ht="38.25" x14ac:dyDescent="0.25">
      <c r="B4" s="4" t="s">
        <v>44</v>
      </c>
      <c r="C4" s="4" t="s">
        <v>0</v>
      </c>
      <c r="D4" s="4" t="s">
        <v>23</v>
      </c>
      <c r="E4" s="4" t="s">
        <v>22</v>
      </c>
      <c r="F4" s="4" t="s">
        <v>24</v>
      </c>
      <c r="G4" s="4" t="s">
        <v>42</v>
      </c>
    </row>
    <row r="5" spans="2:9" x14ac:dyDescent="0.25">
      <c r="B5" s="2">
        <v>7</v>
      </c>
      <c r="C5" s="2" t="s">
        <v>2</v>
      </c>
      <c r="D5" s="2">
        <v>1850</v>
      </c>
      <c r="E5" s="2">
        <v>652</v>
      </c>
      <c r="F5" s="3">
        <f>E5/D5</f>
        <v>0.35243243243243244</v>
      </c>
      <c r="G5" s="1">
        <v>0.28999999999999998</v>
      </c>
    </row>
    <row r="6" spans="2:9" x14ac:dyDescent="0.25">
      <c r="B6" s="2">
        <v>7</v>
      </c>
      <c r="C6" s="2" t="s">
        <v>3</v>
      </c>
      <c r="D6" s="2">
        <v>1497</v>
      </c>
      <c r="E6" s="2">
        <v>628</v>
      </c>
      <c r="F6" s="3">
        <f t="shared" ref="F6:F26" si="0">E6/D6</f>
        <v>0.4195056780227121</v>
      </c>
      <c r="G6" s="1">
        <v>0.28999999999999998</v>
      </c>
    </row>
    <row r="7" spans="2:9" x14ac:dyDescent="0.25">
      <c r="B7" s="2">
        <v>7</v>
      </c>
      <c r="C7" s="2" t="s">
        <v>4</v>
      </c>
      <c r="D7" s="2">
        <v>822</v>
      </c>
      <c r="E7" s="2">
        <v>241</v>
      </c>
      <c r="F7" s="3">
        <f t="shared" si="0"/>
        <v>0.29318734793187345</v>
      </c>
      <c r="G7" s="1">
        <v>0.28999999999999998</v>
      </c>
      <c r="I7" s="39"/>
    </row>
    <row r="8" spans="2:9" x14ac:dyDescent="0.25">
      <c r="B8" s="2">
        <v>6</v>
      </c>
      <c r="C8" s="2" t="s">
        <v>5</v>
      </c>
      <c r="D8" s="2">
        <v>300</v>
      </c>
      <c r="E8" s="2">
        <v>101</v>
      </c>
      <c r="F8" s="3">
        <f t="shared" si="0"/>
        <v>0.33666666666666667</v>
      </c>
      <c r="G8" s="1">
        <v>0.28999999999999998</v>
      </c>
    </row>
    <row r="9" spans="2:9" x14ac:dyDescent="0.25">
      <c r="B9" s="2">
        <v>6</v>
      </c>
      <c r="C9" s="2" t="s">
        <v>6</v>
      </c>
      <c r="D9" s="2">
        <v>270</v>
      </c>
      <c r="E9" s="2">
        <v>79</v>
      </c>
      <c r="F9" s="3">
        <f t="shared" si="0"/>
        <v>0.29259259259259257</v>
      </c>
      <c r="G9" s="1">
        <v>0.28999999999999998</v>
      </c>
    </row>
    <row r="10" spans="2:9" x14ac:dyDescent="0.25">
      <c r="B10" s="2">
        <v>6</v>
      </c>
      <c r="C10" s="2" t="s">
        <v>7</v>
      </c>
      <c r="D10" s="2">
        <v>525</v>
      </c>
      <c r="E10" s="2">
        <v>175</v>
      </c>
      <c r="F10" s="3">
        <f t="shared" si="0"/>
        <v>0.33333333333333331</v>
      </c>
      <c r="G10" s="1">
        <v>0.28999999999999998</v>
      </c>
    </row>
    <row r="11" spans="2:9" x14ac:dyDescent="0.25">
      <c r="B11" s="2">
        <v>6</v>
      </c>
      <c r="C11" s="2" t="s">
        <v>8</v>
      </c>
      <c r="D11" s="2">
        <v>198</v>
      </c>
      <c r="E11" s="2">
        <v>44</v>
      </c>
      <c r="F11" s="3">
        <f t="shared" si="0"/>
        <v>0.22222222222222221</v>
      </c>
      <c r="G11" s="1">
        <v>0.28999999999999998</v>
      </c>
    </row>
    <row r="12" spans="2:9" x14ac:dyDescent="0.25">
      <c r="B12" s="2">
        <v>6</v>
      </c>
      <c r="C12" s="2" t="s">
        <v>9</v>
      </c>
      <c r="D12" s="2">
        <v>405</v>
      </c>
      <c r="E12" s="2">
        <v>134</v>
      </c>
      <c r="F12" s="3">
        <f t="shared" si="0"/>
        <v>0.33086419753086421</v>
      </c>
      <c r="G12" s="1">
        <v>0.28999999999999998</v>
      </c>
    </row>
    <row r="13" spans="2:9" x14ac:dyDescent="0.25">
      <c r="B13" s="2">
        <v>6</v>
      </c>
      <c r="C13" s="2" t="s">
        <v>10</v>
      </c>
      <c r="D13" s="2">
        <v>598</v>
      </c>
      <c r="E13" s="2">
        <v>169</v>
      </c>
      <c r="F13" s="3">
        <f t="shared" si="0"/>
        <v>0.28260869565217389</v>
      </c>
      <c r="G13" s="1">
        <v>0.28999999999999998</v>
      </c>
    </row>
    <row r="14" spans="2:9" x14ac:dyDescent="0.25">
      <c r="B14" s="2">
        <v>6</v>
      </c>
      <c r="C14" s="2" t="s">
        <v>11</v>
      </c>
      <c r="D14" s="2">
        <v>308</v>
      </c>
      <c r="E14" s="2">
        <v>114</v>
      </c>
      <c r="F14" s="3">
        <f t="shared" si="0"/>
        <v>0.37012987012987014</v>
      </c>
      <c r="G14" s="1">
        <v>0.28999999999999998</v>
      </c>
    </row>
    <row r="15" spans="2:9" x14ac:dyDescent="0.25">
      <c r="B15" s="2">
        <v>5</v>
      </c>
      <c r="C15" s="2" t="s">
        <v>12</v>
      </c>
      <c r="D15" s="2">
        <v>122</v>
      </c>
      <c r="E15" s="2">
        <v>26</v>
      </c>
      <c r="F15" s="3">
        <f t="shared" si="0"/>
        <v>0.21311475409836064</v>
      </c>
      <c r="G15" s="1">
        <v>0.28999999999999998</v>
      </c>
    </row>
    <row r="16" spans="2:9" x14ac:dyDescent="0.25">
      <c r="B16" s="2">
        <v>5</v>
      </c>
      <c r="C16" s="2" t="s">
        <v>13</v>
      </c>
      <c r="D16" s="2">
        <v>94</v>
      </c>
      <c r="E16" s="2">
        <v>14</v>
      </c>
      <c r="F16" s="3">
        <f t="shared" si="0"/>
        <v>0.14893617021276595</v>
      </c>
      <c r="G16" s="1">
        <v>0.28999999999999998</v>
      </c>
    </row>
    <row r="17" spans="2:7" x14ac:dyDescent="0.25">
      <c r="B17" s="2">
        <v>5</v>
      </c>
      <c r="C17" s="2" t="s">
        <v>14</v>
      </c>
      <c r="D17" s="2">
        <v>224</v>
      </c>
      <c r="E17" s="2">
        <v>59</v>
      </c>
      <c r="F17" s="3">
        <f t="shared" si="0"/>
        <v>0.26339285714285715</v>
      </c>
      <c r="G17" s="1">
        <v>0.28999999999999998</v>
      </c>
    </row>
    <row r="18" spans="2:7" x14ac:dyDescent="0.25">
      <c r="B18" s="2">
        <v>5</v>
      </c>
      <c r="C18" s="2" t="s">
        <v>15</v>
      </c>
      <c r="D18" s="2">
        <v>304</v>
      </c>
      <c r="E18" s="2">
        <v>110</v>
      </c>
      <c r="F18" s="3">
        <f t="shared" si="0"/>
        <v>0.36184210526315791</v>
      </c>
      <c r="G18" s="1">
        <v>0.28999999999999998</v>
      </c>
    </row>
    <row r="19" spans="2:7" x14ac:dyDescent="0.25">
      <c r="B19" s="2">
        <v>5</v>
      </c>
      <c r="C19" s="2" t="s">
        <v>16</v>
      </c>
      <c r="D19" s="2">
        <v>189</v>
      </c>
      <c r="E19" s="2">
        <v>59</v>
      </c>
      <c r="F19" s="3">
        <f t="shared" si="0"/>
        <v>0.31216931216931215</v>
      </c>
      <c r="G19" s="1">
        <v>0.28999999999999998</v>
      </c>
    </row>
    <row r="20" spans="2:7" x14ac:dyDescent="0.25">
      <c r="B20" s="2">
        <v>5</v>
      </c>
      <c r="C20" s="2" t="s">
        <v>17</v>
      </c>
      <c r="D20" s="2">
        <v>139</v>
      </c>
      <c r="E20" s="2">
        <v>36</v>
      </c>
      <c r="F20" s="3">
        <f t="shared" si="0"/>
        <v>0.25899280575539568</v>
      </c>
      <c r="G20" s="1">
        <v>0.28999999999999998</v>
      </c>
    </row>
    <row r="21" spans="2:7" x14ac:dyDescent="0.25">
      <c r="B21" s="2">
        <v>5</v>
      </c>
      <c r="C21" s="2" t="s">
        <v>18</v>
      </c>
      <c r="D21" s="2">
        <v>235</v>
      </c>
      <c r="E21" s="2">
        <v>88</v>
      </c>
      <c r="F21" s="3">
        <f t="shared" si="0"/>
        <v>0.37446808510638296</v>
      </c>
      <c r="G21" s="1">
        <v>0.28999999999999998</v>
      </c>
    </row>
    <row r="22" spans="2:7" x14ac:dyDescent="0.25">
      <c r="B22" s="2">
        <v>5</v>
      </c>
      <c r="C22" s="2" t="s">
        <v>19</v>
      </c>
      <c r="D22" s="2">
        <v>258</v>
      </c>
      <c r="E22" s="2">
        <v>68</v>
      </c>
      <c r="F22" s="3">
        <f t="shared" si="0"/>
        <v>0.26356589147286824</v>
      </c>
      <c r="G22" s="1">
        <v>0.28999999999999998</v>
      </c>
    </row>
    <row r="23" spans="2:7" x14ac:dyDescent="0.25">
      <c r="B23" s="2">
        <v>5</v>
      </c>
      <c r="C23" s="2" t="s">
        <v>20</v>
      </c>
      <c r="D23" s="2">
        <v>110</v>
      </c>
      <c r="E23" s="2">
        <v>29</v>
      </c>
      <c r="F23" s="3">
        <f t="shared" si="0"/>
        <v>0.26363636363636361</v>
      </c>
      <c r="G23" s="1">
        <v>0.28999999999999998</v>
      </c>
    </row>
    <row r="24" spans="2:7" x14ac:dyDescent="0.25">
      <c r="B24" s="2">
        <v>5</v>
      </c>
      <c r="C24" s="2" t="s">
        <v>21</v>
      </c>
      <c r="D24" s="2">
        <v>234</v>
      </c>
      <c r="E24" s="2">
        <v>48</v>
      </c>
      <c r="F24" s="3">
        <f t="shared" si="0"/>
        <v>0.20512820512820512</v>
      </c>
      <c r="G24" s="1">
        <v>0.28999999999999998</v>
      </c>
    </row>
    <row r="25" spans="2:7" x14ac:dyDescent="0.25">
      <c r="B25" s="2"/>
      <c r="C25" s="2"/>
      <c r="D25" s="2"/>
      <c r="E25" s="2"/>
      <c r="F25" s="3">
        <f>SUM(F5:F24)/20</f>
        <v>0.29493947932502051</v>
      </c>
    </row>
    <row r="26" spans="2:7" x14ac:dyDescent="0.25">
      <c r="B26" s="2"/>
      <c r="C26" s="2" t="s">
        <v>25</v>
      </c>
      <c r="D26" s="2">
        <f>SUM(D5:D24)</f>
        <v>8682</v>
      </c>
      <c r="E26" s="2">
        <f>SUM(E5:E24)</f>
        <v>2874</v>
      </c>
      <c r="F26" s="3">
        <f t="shared" si="0"/>
        <v>0.33102971665514858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M3" sqref="M3"/>
    </sheetView>
  </sheetViews>
  <sheetFormatPr baseColWidth="10" defaultRowHeight="15" x14ac:dyDescent="0.25"/>
  <cols>
    <col min="2" max="2" width="15" bestFit="1" customWidth="1"/>
  </cols>
  <sheetData>
    <row r="2" spans="2:8" ht="18.75" x14ac:dyDescent="0.25">
      <c r="B2" s="28" t="s">
        <v>56</v>
      </c>
    </row>
    <row r="3" spans="2:8" x14ac:dyDescent="0.25">
      <c r="H3" s="39" t="s">
        <v>41</v>
      </c>
    </row>
    <row r="5" spans="2:8" ht="38.25" x14ac:dyDescent="0.25">
      <c r="B5" s="9" t="s">
        <v>44</v>
      </c>
      <c r="C5" s="9" t="s">
        <v>0</v>
      </c>
      <c r="D5" s="9" t="s">
        <v>23</v>
      </c>
      <c r="E5" s="9" t="s">
        <v>22</v>
      </c>
      <c r="F5" s="9" t="s">
        <v>24</v>
      </c>
      <c r="G5" s="9" t="s">
        <v>58</v>
      </c>
    </row>
    <row r="6" spans="2:8" x14ac:dyDescent="0.25">
      <c r="B6" s="43">
        <v>7</v>
      </c>
      <c r="C6" s="2" t="s">
        <v>2</v>
      </c>
      <c r="D6" s="2">
        <v>590</v>
      </c>
      <c r="E6" s="2">
        <v>206</v>
      </c>
      <c r="F6" s="3">
        <f>E6/D6</f>
        <v>0.34915254237288135</v>
      </c>
      <c r="G6" s="1">
        <v>0.28000000000000003</v>
      </c>
    </row>
    <row r="7" spans="2:8" x14ac:dyDescent="0.25">
      <c r="B7" s="43">
        <v>7</v>
      </c>
      <c r="C7" s="2" t="s">
        <v>3</v>
      </c>
      <c r="D7" s="2">
        <v>548</v>
      </c>
      <c r="E7" s="2">
        <v>215</v>
      </c>
      <c r="F7" s="3">
        <f t="shared" ref="F7:F27" si="0">E7/D7</f>
        <v>0.39233576642335766</v>
      </c>
      <c r="G7" s="1">
        <v>0.28000000000000003</v>
      </c>
    </row>
    <row r="8" spans="2:8" x14ac:dyDescent="0.25">
      <c r="B8" s="43">
        <v>7</v>
      </c>
      <c r="C8" s="2" t="s">
        <v>4</v>
      </c>
      <c r="D8" s="2">
        <v>305</v>
      </c>
      <c r="E8" s="2">
        <v>89</v>
      </c>
      <c r="F8" s="3">
        <f t="shared" si="0"/>
        <v>0.29180327868852457</v>
      </c>
      <c r="G8" s="1">
        <v>0.28000000000000003</v>
      </c>
    </row>
    <row r="9" spans="2:8" x14ac:dyDescent="0.25">
      <c r="B9" s="43">
        <v>6</v>
      </c>
      <c r="C9" s="2" t="s">
        <v>5</v>
      </c>
      <c r="D9" s="2">
        <v>140</v>
      </c>
      <c r="E9" s="2">
        <v>43</v>
      </c>
      <c r="F9" s="3">
        <f t="shared" si="0"/>
        <v>0.30714285714285716</v>
      </c>
      <c r="G9" s="1">
        <v>0.28000000000000003</v>
      </c>
    </row>
    <row r="10" spans="2:8" x14ac:dyDescent="0.25">
      <c r="B10" s="43">
        <v>6</v>
      </c>
      <c r="C10" s="2" t="s">
        <v>6</v>
      </c>
      <c r="D10" s="2">
        <v>206</v>
      </c>
      <c r="E10" s="2">
        <v>68</v>
      </c>
      <c r="F10" s="3">
        <f t="shared" si="0"/>
        <v>0.3300970873786408</v>
      </c>
      <c r="G10" s="1">
        <v>0.28000000000000003</v>
      </c>
    </row>
    <row r="11" spans="2:8" x14ac:dyDescent="0.25">
      <c r="B11" s="43">
        <v>6</v>
      </c>
      <c r="C11" s="2" t="s">
        <v>7</v>
      </c>
      <c r="D11" s="2">
        <v>298</v>
      </c>
      <c r="E11" s="2">
        <v>79</v>
      </c>
      <c r="F11" s="3">
        <f t="shared" si="0"/>
        <v>0.2651006711409396</v>
      </c>
      <c r="G11" s="1">
        <v>0.28000000000000003</v>
      </c>
    </row>
    <row r="12" spans="2:8" x14ac:dyDescent="0.25">
      <c r="B12" s="43">
        <v>6</v>
      </c>
      <c r="C12" s="2" t="s">
        <v>8</v>
      </c>
      <c r="D12" s="2">
        <v>130</v>
      </c>
      <c r="E12" s="2">
        <v>24</v>
      </c>
      <c r="F12" s="3">
        <f t="shared" si="0"/>
        <v>0.18461538461538463</v>
      </c>
      <c r="G12" s="1">
        <v>0.28000000000000003</v>
      </c>
    </row>
    <row r="13" spans="2:8" x14ac:dyDescent="0.25">
      <c r="B13" s="43">
        <v>6</v>
      </c>
      <c r="C13" s="2" t="s">
        <v>9</v>
      </c>
      <c r="D13" s="2">
        <v>198</v>
      </c>
      <c r="E13" s="2">
        <v>55</v>
      </c>
      <c r="F13" s="3">
        <f t="shared" si="0"/>
        <v>0.27777777777777779</v>
      </c>
      <c r="G13" s="1">
        <v>0.28000000000000003</v>
      </c>
    </row>
    <row r="14" spans="2:8" x14ac:dyDescent="0.25">
      <c r="B14" s="43">
        <v>6</v>
      </c>
      <c r="C14" s="2" t="s">
        <v>10</v>
      </c>
      <c r="D14" s="2">
        <v>261</v>
      </c>
      <c r="E14" s="2">
        <v>69</v>
      </c>
      <c r="F14" s="3">
        <f t="shared" si="0"/>
        <v>0.26436781609195403</v>
      </c>
      <c r="G14" s="1">
        <v>0.28000000000000003</v>
      </c>
    </row>
    <row r="15" spans="2:8" x14ac:dyDescent="0.25">
      <c r="B15" s="43">
        <v>6</v>
      </c>
      <c r="C15" s="2" t="s">
        <v>11</v>
      </c>
      <c r="D15" s="2">
        <v>158</v>
      </c>
      <c r="E15" s="2">
        <v>46</v>
      </c>
      <c r="F15" s="3">
        <f t="shared" si="0"/>
        <v>0.29113924050632911</v>
      </c>
      <c r="G15" s="1">
        <v>0.28000000000000003</v>
      </c>
    </row>
    <row r="16" spans="2:8" x14ac:dyDescent="0.25">
      <c r="B16" s="43">
        <v>5</v>
      </c>
      <c r="C16" s="2" t="s">
        <v>12</v>
      </c>
      <c r="D16" s="2">
        <v>111</v>
      </c>
      <c r="E16" s="2">
        <v>26</v>
      </c>
      <c r="F16" s="3">
        <f t="shared" si="0"/>
        <v>0.23423423423423423</v>
      </c>
      <c r="G16" s="1">
        <v>0.28000000000000003</v>
      </c>
    </row>
    <row r="17" spans="2:7" x14ac:dyDescent="0.25">
      <c r="B17" s="43">
        <v>5</v>
      </c>
      <c r="C17" s="2" t="s">
        <v>13</v>
      </c>
      <c r="D17" s="2">
        <v>65</v>
      </c>
      <c r="E17" s="2">
        <v>13</v>
      </c>
      <c r="F17" s="3">
        <f t="shared" si="0"/>
        <v>0.2</v>
      </c>
      <c r="G17" s="1">
        <v>0.28000000000000003</v>
      </c>
    </row>
    <row r="18" spans="2:7" x14ac:dyDescent="0.25">
      <c r="B18" s="43">
        <v>5</v>
      </c>
      <c r="C18" s="2" t="s">
        <v>14</v>
      </c>
      <c r="D18" s="2">
        <v>137</v>
      </c>
      <c r="E18" s="2">
        <v>40</v>
      </c>
      <c r="F18" s="3">
        <f t="shared" si="0"/>
        <v>0.29197080291970801</v>
      </c>
      <c r="G18" s="1">
        <v>0.28000000000000003</v>
      </c>
    </row>
    <row r="19" spans="2:7" x14ac:dyDescent="0.25">
      <c r="B19" s="43">
        <v>5</v>
      </c>
      <c r="C19" s="2" t="s">
        <v>15</v>
      </c>
      <c r="D19" s="2">
        <v>177</v>
      </c>
      <c r="E19" s="2">
        <v>56</v>
      </c>
      <c r="F19" s="3">
        <f t="shared" si="0"/>
        <v>0.31638418079096048</v>
      </c>
      <c r="G19" s="1">
        <v>0.28000000000000003</v>
      </c>
    </row>
    <row r="20" spans="2:7" x14ac:dyDescent="0.25">
      <c r="B20" s="43">
        <v>5</v>
      </c>
      <c r="C20" s="2" t="s">
        <v>16</v>
      </c>
      <c r="D20" s="2">
        <v>102</v>
      </c>
      <c r="E20" s="2">
        <v>38</v>
      </c>
      <c r="F20" s="3">
        <f t="shared" si="0"/>
        <v>0.37254901960784315</v>
      </c>
      <c r="G20" s="1">
        <v>0.28000000000000003</v>
      </c>
    </row>
    <row r="21" spans="2:7" x14ac:dyDescent="0.25">
      <c r="B21" s="43">
        <v>5</v>
      </c>
      <c r="C21" s="2" t="s">
        <v>17</v>
      </c>
      <c r="D21" s="2">
        <v>72</v>
      </c>
      <c r="E21" s="2">
        <v>16</v>
      </c>
      <c r="F21" s="3">
        <f t="shared" si="0"/>
        <v>0.22222222222222221</v>
      </c>
      <c r="G21" s="1">
        <v>0.28000000000000003</v>
      </c>
    </row>
    <row r="22" spans="2:7" x14ac:dyDescent="0.25">
      <c r="B22" s="43">
        <v>5</v>
      </c>
      <c r="C22" s="2" t="s">
        <v>18</v>
      </c>
      <c r="D22" s="2">
        <v>106</v>
      </c>
      <c r="E22" s="2">
        <v>30</v>
      </c>
      <c r="F22" s="3">
        <f t="shared" si="0"/>
        <v>0.28301886792452829</v>
      </c>
      <c r="G22" s="1">
        <v>0.28000000000000003</v>
      </c>
    </row>
    <row r="23" spans="2:7" x14ac:dyDescent="0.25">
      <c r="B23" s="43">
        <v>5</v>
      </c>
      <c r="C23" s="2" t="s">
        <v>19</v>
      </c>
      <c r="D23" s="2">
        <v>130</v>
      </c>
      <c r="E23" s="2">
        <v>44</v>
      </c>
      <c r="F23" s="3">
        <f t="shared" si="0"/>
        <v>0.33846153846153848</v>
      </c>
      <c r="G23" s="1">
        <v>0.28000000000000003</v>
      </c>
    </row>
    <row r="24" spans="2:7" x14ac:dyDescent="0.25">
      <c r="B24" s="43">
        <v>5</v>
      </c>
      <c r="C24" s="2" t="s">
        <v>20</v>
      </c>
      <c r="D24" s="2">
        <v>92</v>
      </c>
      <c r="E24" s="2">
        <v>20</v>
      </c>
      <c r="F24" s="3">
        <f t="shared" si="0"/>
        <v>0.21739130434782608</v>
      </c>
      <c r="G24" s="1">
        <v>0.28000000000000003</v>
      </c>
    </row>
    <row r="25" spans="2:7" x14ac:dyDescent="0.25">
      <c r="B25" s="43">
        <v>5</v>
      </c>
      <c r="C25" s="2" t="s">
        <v>21</v>
      </c>
      <c r="D25" s="2">
        <v>104</v>
      </c>
      <c r="E25" s="2">
        <v>24</v>
      </c>
      <c r="F25" s="3">
        <f t="shared" si="0"/>
        <v>0.23076923076923078</v>
      </c>
      <c r="G25" s="1">
        <v>0.28000000000000003</v>
      </c>
    </row>
    <row r="26" spans="2:7" x14ac:dyDescent="0.25">
      <c r="B26" s="2"/>
      <c r="C26" s="2"/>
      <c r="D26" s="2"/>
      <c r="E26" s="2"/>
      <c r="F26" s="3">
        <f>SUM(F6:F25)/20</f>
        <v>0.2830266911708369</v>
      </c>
    </row>
    <row r="27" spans="2:7" x14ac:dyDescent="0.25">
      <c r="B27" s="2"/>
      <c r="C27" s="2" t="s">
        <v>25</v>
      </c>
      <c r="D27" s="2">
        <f>SUM(D6:D25)</f>
        <v>3930</v>
      </c>
      <c r="E27" s="2">
        <f>SUM(E6:E25)</f>
        <v>1201</v>
      </c>
      <c r="F27" s="3">
        <f t="shared" si="0"/>
        <v>0.30559796437659031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B1" workbookViewId="0">
      <selection activeCell="M34" sqref="M34"/>
    </sheetView>
  </sheetViews>
  <sheetFormatPr baseColWidth="10" defaultRowHeight="15" x14ac:dyDescent="0.25"/>
  <cols>
    <col min="2" max="2" width="15" bestFit="1" customWidth="1"/>
  </cols>
  <sheetData>
    <row r="2" spans="2:7" ht="18.75" x14ac:dyDescent="0.25">
      <c r="B2" s="28" t="s">
        <v>57</v>
      </c>
    </row>
    <row r="5" spans="2:7" ht="25.5" x14ac:dyDescent="0.25">
      <c r="B5" s="7" t="s">
        <v>44</v>
      </c>
      <c r="C5" s="7" t="s">
        <v>0</v>
      </c>
      <c r="D5" s="7" t="s">
        <v>23</v>
      </c>
      <c r="E5" s="7" t="s">
        <v>22</v>
      </c>
      <c r="F5" s="7" t="s">
        <v>24</v>
      </c>
      <c r="G5" s="7" t="s">
        <v>26</v>
      </c>
    </row>
    <row r="6" spans="2:7" x14ac:dyDescent="0.25">
      <c r="B6" s="44">
        <v>7</v>
      </c>
      <c r="C6" s="2" t="s">
        <v>2</v>
      </c>
      <c r="D6" s="2">
        <v>941</v>
      </c>
      <c r="E6" s="2">
        <v>385</v>
      </c>
      <c r="F6" s="3">
        <f>E6/D6</f>
        <v>0.40913921360255046</v>
      </c>
      <c r="G6" s="1">
        <v>0.35</v>
      </c>
    </row>
    <row r="7" spans="2:7" x14ac:dyDescent="0.25">
      <c r="B7" s="44">
        <v>7</v>
      </c>
      <c r="C7" s="2" t="s">
        <v>3</v>
      </c>
      <c r="D7" s="2">
        <v>901</v>
      </c>
      <c r="E7" s="2">
        <v>367</v>
      </c>
      <c r="F7" s="3">
        <f t="shared" ref="F7:F27" si="0">E7/D7</f>
        <v>0.40732519422863483</v>
      </c>
      <c r="G7" s="1">
        <v>0.35</v>
      </c>
    </row>
    <row r="8" spans="2:7" x14ac:dyDescent="0.25">
      <c r="B8" s="44">
        <v>7</v>
      </c>
      <c r="C8" s="2" t="s">
        <v>4</v>
      </c>
      <c r="D8" s="2">
        <v>433</v>
      </c>
      <c r="E8" s="2">
        <v>145</v>
      </c>
      <c r="F8" s="3">
        <f t="shared" si="0"/>
        <v>0.3348729792147806</v>
      </c>
      <c r="G8" s="1">
        <v>0.35</v>
      </c>
    </row>
    <row r="9" spans="2:7" x14ac:dyDescent="0.25">
      <c r="B9" s="44">
        <v>6</v>
      </c>
      <c r="C9" s="2" t="s">
        <v>5</v>
      </c>
      <c r="D9" s="2">
        <v>115</v>
      </c>
      <c r="E9" s="2">
        <v>48</v>
      </c>
      <c r="F9" s="3">
        <f t="shared" si="0"/>
        <v>0.41739130434782606</v>
      </c>
      <c r="G9" s="1">
        <v>0.35</v>
      </c>
    </row>
    <row r="10" spans="2:7" x14ac:dyDescent="0.25">
      <c r="B10" s="44">
        <v>6</v>
      </c>
      <c r="C10" s="2" t="s">
        <v>6</v>
      </c>
      <c r="D10" s="2">
        <v>137</v>
      </c>
      <c r="E10" s="2">
        <v>55</v>
      </c>
      <c r="F10" s="3">
        <f t="shared" si="0"/>
        <v>0.40145985401459855</v>
      </c>
      <c r="G10" s="1">
        <v>0.35</v>
      </c>
    </row>
    <row r="11" spans="2:7" x14ac:dyDescent="0.25">
      <c r="B11" s="44">
        <v>6</v>
      </c>
      <c r="C11" s="2" t="s">
        <v>7</v>
      </c>
      <c r="D11" s="2">
        <v>265</v>
      </c>
      <c r="E11" s="2">
        <v>83</v>
      </c>
      <c r="F11" s="3">
        <f t="shared" si="0"/>
        <v>0.31320754716981131</v>
      </c>
      <c r="G11" s="1">
        <v>0.35</v>
      </c>
    </row>
    <row r="12" spans="2:7" x14ac:dyDescent="0.25">
      <c r="B12" s="44">
        <v>6</v>
      </c>
      <c r="C12" s="2" t="s">
        <v>8</v>
      </c>
      <c r="D12" s="2">
        <v>52</v>
      </c>
      <c r="E12" s="2">
        <v>17</v>
      </c>
      <c r="F12" s="3">
        <f t="shared" si="0"/>
        <v>0.32692307692307693</v>
      </c>
      <c r="G12" s="1">
        <v>0.35</v>
      </c>
    </row>
    <row r="13" spans="2:7" x14ac:dyDescent="0.25">
      <c r="B13" s="44">
        <v>6</v>
      </c>
      <c r="C13" s="2" t="s">
        <v>9</v>
      </c>
      <c r="D13" s="2">
        <v>210</v>
      </c>
      <c r="E13" s="2">
        <v>78</v>
      </c>
      <c r="F13" s="3">
        <f t="shared" si="0"/>
        <v>0.37142857142857144</v>
      </c>
      <c r="G13" s="1">
        <v>0.35</v>
      </c>
    </row>
    <row r="14" spans="2:7" x14ac:dyDescent="0.25">
      <c r="B14" s="44">
        <v>6</v>
      </c>
      <c r="C14" s="2" t="s">
        <v>10</v>
      </c>
      <c r="D14" s="2">
        <v>253</v>
      </c>
      <c r="E14" s="2">
        <v>77</v>
      </c>
      <c r="F14" s="3">
        <f t="shared" si="0"/>
        <v>0.30434782608695654</v>
      </c>
      <c r="G14" s="1">
        <v>0.35</v>
      </c>
    </row>
    <row r="15" spans="2:7" x14ac:dyDescent="0.25">
      <c r="B15" s="44">
        <v>6</v>
      </c>
      <c r="C15" s="2" t="s">
        <v>11</v>
      </c>
      <c r="D15" s="2">
        <v>117</v>
      </c>
      <c r="E15" s="2">
        <v>51</v>
      </c>
      <c r="F15" s="3">
        <f t="shared" si="0"/>
        <v>0.4358974358974359</v>
      </c>
      <c r="G15" s="1">
        <v>0.35</v>
      </c>
    </row>
    <row r="16" spans="2:7" x14ac:dyDescent="0.25">
      <c r="B16" s="44">
        <v>5</v>
      </c>
      <c r="C16" s="2" t="s">
        <v>12</v>
      </c>
      <c r="D16" s="2">
        <v>18</v>
      </c>
      <c r="E16" s="2">
        <v>4</v>
      </c>
      <c r="F16" s="3">
        <f t="shared" si="0"/>
        <v>0.22222222222222221</v>
      </c>
      <c r="G16" s="1">
        <v>0.35</v>
      </c>
    </row>
    <row r="17" spans="2:7" x14ac:dyDescent="0.25">
      <c r="B17" s="44">
        <v>5</v>
      </c>
      <c r="C17" s="2" t="s">
        <v>13</v>
      </c>
      <c r="D17" s="2">
        <v>39</v>
      </c>
      <c r="E17" s="2">
        <v>14</v>
      </c>
      <c r="F17" s="3">
        <f t="shared" si="0"/>
        <v>0.35897435897435898</v>
      </c>
      <c r="G17" s="1">
        <v>0.35</v>
      </c>
    </row>
    <row r="18" spans="2:7" x14ac:dyDescent="0.25">
      <c r="B18" s="44">
        <v>5</v>
      </c>
      <c r="C18" s="2" t="s">
        <v>14</v>
      </c>
      <c r="D18" s="2">
        <v>73</v>
      </c>
      <c r="E18" s="2">
        <v>32</v>
      </c>
      <c r="F18" s="3">
        <f t="shared" si="0"/>
        <v>0.43835616438356162</v>
      </c>
      <c r="G18" s="1">
        <v>0.35</v>
      </c>
    </row>
    <row r="19" spans="2:7" x14ac:dyDescent="0.25">
      <c r="B19" s="44">
        <v>5</v>
      </c>
      <c r="C19" s="2" t="s">
        <v>15</v>
      </c>
      <c r="D19" s="2">
        <v>190</v>
      </c>
      <c r="E19" s="2">
        <v>70</v>
      </c>
      <c r="F19" s="3">
        <f t="shared" si="0"/>
        <v>0.36842105263157893</v>
      </c>
      <c r="G19" s="1">
        <v>0.35</v>
      </c>
    </row>
    <row r="20" spans="2:7" x14ac:dyDescent="0.25">
      <c r="B20" s="44">
        <v>5</v>
      </c>
      <c r="C20" s="2" t="s">
        <v>16</v>
      </c>
      <c r="D20" s="2">
        <v>50</v>
      </c>
      <c r="E20" s="2">
        <v>18</v>
      </c>
      <c r="F20" s="3">
        <f t="shared" si="0"/>
        <v>0.36</v>
      </c>
      <c r="G20" s="1">
        <v>0.35</v>
      </c>
    </row>
    <row r="21" spans="2:7" x14ac:dyDescent="0.25">
      <c r="B21" s="44">
        <v>5</v>
      </c>
      <c r="C21" s="2" t="s">
        <v>17</v>
      </c>
      <c r="D21" s="2">
        <v>24</v>
      </c>
      <c r="E21" s="2">
        <v>7</v>
      </c>
      <c r="F21" s="3">
        <f t="shared" si="0"/>
        <v>0.29166666666666669</v>
      </c>
      <c r="G21" s="1">
        <v>0.35</v>
      </c>
    </row>
    <row r="22" spans="2:7" x14ac:dyDescent="0.25">
      <c r="B22" s="44">
        <v>5</v>
      </c>
      <c r="C22" s="2" t="s">
        <v>18</v>
      </c>
      <c r="D22" s="2">
        <v>73</v>
      </c>
      <c r="E22" s="2">
        <v>35</v>
      </c>
      <c r="F22" s="3">
        <f t="shared" si="0"/>
        <v>0.47945205479452052</v>
      </c>
      <c r="G22" s="1">
        <v>0.35</v>
      </c>
    </row>
    <row r="23" spans="2:7" x14ac:dyDescent="0.25">
      <c r="B23" s="44">
        <v>5</v>
      </c>
      <c r="C23" s="2" t="s">
        <v>19</v>
      </c>
      <c r="D23" s="2">
        <v>134</v>
      </c>
      <c r="E23" s="2">
        <v>51</v>
      </c>
      <c r="F23" s="3">
        <f t="shared" si="0"/>
        <v>0.38059701492537312</v>
      </c>
      <c r="G23" s="1">
        <v>0.35</v>
      </c>
    </row>
    <row r="24" spans="2:7" x14ac:dyDescent="0.25">
      <c r="B24" s="44">
        <v>5</v>
      </c>
      <c r="C24" s="2" t="s">
        <v>20</v>
      </c>
      <c r="D24" s="2">
        <v>29</v>
      </c>
      <c r="E24" s="2">
        <v>6</v>
      </c>
      <c r="F24" s="3">
        <f t="shared" si="0"/>
        <v>0.20689655172413793</v>
      </c>
      <c r="G24" s="1">
        <v>0.35</v>
      </c>
    </row>
    <row r="25" spans="2:7" x14ac:dyDescent="0.25">
      <c r="B25" s="44">
        <v>5</v>
      </c>
      <c r="C25" s="2" t="s">
        <v>21</v>
      </c>
      <c r="D25" s="2">
        <v>26</v>
      </c>
      <c r="E25" s="2">
        <v>5</v>
      </c>
      <c r="F25" s="3">
        <f t="shared" si="0"/>
        <v>0.19230769230769232</v>
      </c>
      <c r="G25" s="1">
        <v>0.35</v>
      </c>
    </row>
    <row r="26" spans="2:7" x14ac:dyDescent="0.25">
      <c r="B26" s="2"/>
      <c r="C26" s="2"/>
      <c r="D26" s="2"/>
      <c r="E26" s="2"/>
      <c r="F26" s="3">
        <f>SUM(F6:F25)/20</f>
        <v>0.35104433907721777</v>
      </c>
    </row>
    <row r="27" spans="2:7" x14ac:dyDescent="0.25">
      <c r="B27" s="2"/>
      <c r="C27" s="2" t="s">
        <v>25</v>
      </c>
      <c r="D27" s="2">
        <f>SUM(D6:D25)</f>
        <v>4080</v>
      </c>
      <c r="E27" s="2">
        <f>SUM(E6:E25)</f>
        <v>1548</v>
      </c>
      <c r="F27" s="3">
        <f t="shared" si="0"/>
        <v>0.37941176470588234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V21" sqref="V21"/>
    </sheetView>
  </sheetViews>
  <sheetFormatPr baseColWidth="10" defaultRowHeight="15" x14ac:dyDescent="0.25"/>
  <cols>
    <col min="2" max="2" width="13.28515625" customWidth="1"/>
    <col min="3" max="3" width="11" customWidth="1"/>
    <col min="5" max="5" width="5" bestFit="1" customWidth="1"/>
    <col min="6" max="6" width="5" customWidth="1"/>
    <col min="7" max="7" width="5" bestFit="1" customWidth="1"/>
    <col min="8" max="8" width="5" customWidth="1"/>
    <col min="9" max="9" width="5" bestFit="1" customWidth="1"/>
    <col min="10" max="10" width="5" customWidth="1"/>
    <col min="11" max="11" width="5" bestFit="1" customWidth="1"/>
    <col min="12" max="12" width="5" customWidth="1"/>
    <col min="13" max="16" width="6" bestFit="1" customWidth="1"/>
    <col min="17" max="17" width="5" bestFit="1" customWidth="1"/>
    <col min="18" max="18" width="10" customWidth="1"/>
    <col min="19" max="19" width="11.85546875" customWidth="1"/>
  </cols>
  <sheetData>
    <row r="2" spans="1:20" ht="18.75" x14ac:dyDescent="0.3">
      <c r="B2" s="18" t="s">
        <v>59</v>
      </c>
    </row>
    <row r="4" spans="1:20" x14ac:dyDescent="0.25">
      <c r="A4" s="12"/>
      <c r="B4" s="12"/>
      <c r="C4" s="12"/>
      <c r="D4" s="8">
        <v>1999</v>
      </c>
      <c r="E4" s="8"/>
      <c r="F4" s="8">
        <v>2001</v>
      </c>
      <c r="G4" s="8"/>
      <c r="H4" s="8">
        <v>2006</v>
      </c>
      <c r="I4" s="8"/>
      <c r="J4" s="8">
        <v>2009</v>
      </c>
      <c r="K4" s="8"/>
      <c r="L4" s="8">
        <v>2011</v>
      </c>
      <c r="M4" s="8"/>
      <c r="N4" s="8">
        <v>2013</v>
      </c>
      <c r="O4" s="8"/>
      <c r="P4" s="8">
        <v>2015</v>
      </c>
      <c r="Q4" s="8"/>
    </row>
    <row r="5" spans="1:20" ht="51" x14ac:dyDescent="0.25">
      <c r="A5" s="12"/>
      <c r="B5" s="8" t="s">
        <v>0</v>
      </c>
      <c r="C5" s="8" t="s">
        <v>44</v>
      </c>
      <c r="D5" s="8" t="s">
        <v>1</v>
      </c>
      <c r="E5" s="8" t="s">
        <v>30</v>
      </c>
      <c r="F5" s="8" t="s">
        <v>1</v>
      </c>
      <c r="G5" s="8" t="s">
        <v>30</v>
      </c>
      <c r="H5" s="8" t="s">
        <v>1</v>
      </c>
      <c r="I5" s="8" t="s">
        <v>30</v>
      </c>
      <c r="J5" s="8" t="s">
        <v>1</v>
      </c>
      <c r="K5" s="8" t="s">
        <v>30</v>
      </c>
      <c r="L5" s="8" t="s">
        <v>1</v>
      </c>
      <c r="M5" s="8" t="s">
        <v>30</v>
      </c>
      <c r="N5" s="8" t="s">
        <v>1</v>
      </c>
      <c r="O5" s="8" t="s">
        <v>30</v>
      </c>
      <c r="P5" s="8" t="s">
        <v>1</v>
      </c>
      <c r="Q5" s="8" t="s">
        <v>30</v>
      </c>
      <c r="R5" s="8" t="s">
        <v>28</v>
      </c>
      <c r="S5" s="8" t="s">
        <v>29</v>
      </c>
    </row>
    <row r="6" spans="1:20" x14ac:dyDescent="0.25">
      <c r="A6" s="12"/>
      <c r="B6" s="5" t="s">
        <v>2</v>
      </c>
      <c r="C6" s="5">
        <v>7</v>
      </c>
      <c r="D6" s="5">
        <v>2</v>
      </c>
      <c r="E6" s="5"/>
      <c r="F6" s="5">
        <v>2</v>
      </c>
      <c r="G6" s="5"/>
      <c r="H6" s="5">
        <v>2</v>
      </c>
      <c r="I6" s="5">
        <v>110</v>
      </c>
      <c r="J6" s="5">
        <v>2</v>
      </c>
      <c r="K6" s="5"/>
      <c r="L6" s="5">
        <v>2</v>
      </c>
      <c r="M6" s="5">
        <v>8105</v>
      </c>
      <c r="N6" s="5">
        <v>2</v>
      </c>
      <c r="O6" s="5">
        <v>8750</v>
      </c>
      <c r="P6" s="5">
        <v>1</v>
      </c>
      <c r="Q6" s="5">
        <v>4500</v>
      </c>
      <c r="R6" s="10">
        <f>D6+F6+H6+J6+L6+N6+P6</f>
        <v>13</v>
      </c>
      <c r="S6" s="10">
        <f>E6+G6+I6+K6+M6+O6+Q6</f>
        <v>21465</v>
      </c>
    </row>
    <row r="7" spans="1:20" x14ac:dyDescent="0.25">
      <c r="A7" s="12"/>
      <c r="B7" s="5" t="s">
        <v>3</v>
      </c>
      <c r="C7" s="5">
        <v>7</v>
      </c>
      <c r="D7" s="5">
        <v>1</v>
      </c>
      <c r="E7" s="5"/>
      <c r="F7" s="5">
        <v>1</v>
      </c>
      <c r="G7" s="5"/>
      <c r="H7" s="5">
        <v>1</v>
      </c>
      <c r="I7" s="5">
        <v>55</v>
      </c>
      <c r="J7" s="5"/>
      <c r="K7" s="5"/>
      <c r="L7" s="5">
        <v>3</v>
      </c>
      <c r="M7" s="5">
        <v>11836</v>
      </c>
      <c r="N7" s="5"/>
      <c r="O7" s="5"/>
      <c r="P7" s="5"/>
      <c r="Q7" s="5"/>
      <c r="R7" s="10">
        <f t="shared" ref="R7:R9" si="0">D7+F7+H7+J7+L7+N7+P7</f>
        <v>6</v>
      </c>
      <c r="S7" s="10">
        <f t="shared" ref="S7:S9" si="1">E7+G7+I7+K7+M7+O7+Q7</f>
        <v>11891</v>
      </c>
    </row>
    <row r="8" spans="1:20" x14ac:dyDescent="0.25">
      <c r="A8" s="12"/>
      <c r="B8" s="5" t="s">
        <v>4</v>
      </c>
      <c r="C8" s="5">
        <v>7</v>
      </c>
      <c r="D8" s="5"/>
      <c r="E8" s="5"/>
      <c r="F8" s="5">
        <v>1</v>
      </c>
      <c r="G8" s="5"/>
      <c r="H8" s="5"/>
      <c r="I8" s="5"/>
      <c r="J8" s="5"/>
      <c r="K8" s="5"/>
      <c r="L8" s="5">
        <v>1</v>
      </c>
      <c r="M8" s="5">
        <v>4250</v>
      </c>
      <c r="N8" s="5">
        <v>1</v>
      </c>
      <c r="O8" s="5">
        <v>4250</v>
      </c>
      <c r="P8" s="5"/>
      <c r="Q8" s="5"/>
      <c r="R8" s="10">
        <f t="shared" si="0"/>
        <v>3</v>
      </c>
      <c r="S8" s="10">
        <f t="shared" si="1"/>
        <v>8500</v>
      </c>
    </row>
    <row r="9" spans="1:20" x14ac:dyDescent="0.25">
      <c r="A9" s="12"/>
      <c r="B9" s="5" t="s">
        <v>9</v>
      </c>
      <c r="C9" s="5"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1</v>
      </c>
      <c r="Q9" s="5">
        <v>4500</v>
      </c>
      <c r="R9" s="10">
        <f t="shared" si="0"/>
        <v>1</v>
      </c>
      <c r="S9" s="10">
        <f t="shared" si="1"/>
        <v>4500</v>
      </c>
    </row>
    <row r="10" spans="1:20" x14ac:dyDescent="0.25">
      <c r="A10" s="12"/>
      <c r="B10" s="5"/>
      <c r="C10" s="5" t="s">
        <v>25</v>
      </c>
      <c r="D10" s="5">
        <f t="shared" ref="D10:S10" si="2">SUM(D6:D9)</f>
        <v>3</v>
      </c>
      <c r="E10" s="5">
        <f t="shared" si="2"/>
        <v>0</v>
      </c>
      <c r="F10" s="5">
        <f t="shared" si="2"/>
        <v>4</v>
      </c>
      <c r="G10" s="5">
        <f t="shared" si="2"/>
        <v>0</v>
      </c>
      <c r="H10" s="5">
        <f t="shared" si="2"/>
        <v>3</v>
      </c>
      <c r="I10" s="5">
        <f t="shared" si="2"/>
        <v>165</v>
      </c>
      <c r="J10" s="5">
        <f t="shared" si="2"/>
        <v>2</v>
      </c>
      <c r="K10" s="5">
        <f t="shared" si="2"/>
        <v>0</v>
      </c>
      <c r="L10" s="5">
        <f t="shared" si="2"/>
        <v>6</v>
      </c>
      <c r="M10" s="5">
        <f t="shared" si="2"/>
        <v>24191</v>
      </c>
      <c r="N10" s="5">
        <f t="shared" si="2"/>
        <v>3</v>
      </c>
      <c r="O10" s="5">
        <f t="shared" si="2"/>
        <v>13000</v>
      </c>
      <c r="P10" s="5">
        <f t="shared" si="2"/>
        <v>2</v>
      </c>
      <c r="Q10" s="5">
        <f t="shared" si="2"/>
        <v>9000</v>
      </c>
      <c r="R10" s="10">
        <f t="shared" si="2"/>
        <v>23</v>
      </c>
      <c r="S10" s="10">
        <f t="shared" si="2"/>
        <v>46356</v>
      </c>
    </row>
    <row r="11" spans="1:20" x14ac:dyDescent="0.25">
      <c r="B11" s="13" t="s">
        <v>36</v>
      </c>
      <c r="T11" s="11"/>
    </row>
    <row r="12" spans="1:20" x14ac:dyDescent="0.25">
      <c r="B12" t="s">
        <v>32</v>
      </c>
      <c r="T12" s="11"/>
    </row>
    <row r="13" spans="1:20" x14ac:dyDescent="0.25">
      <c r="T13" s="11"/>
    </row>
    <row r="14" spans="1:20" x14ac:dyDescent="0.25">
      <c r="T14" s="11"/>
    </row>
    <row r="15" spans="1:20" x14ac:dyDescent="0.25">
      <c r="T15" s="11"/>
    </row>
    <row r="16" spans="1:20" x14ac:dyDescent="0.25">
      <c r="T16" s="11"/>
    </row>
    <row r="17" spans="20:20" x14ac:dyDescent="0.25">
      <c r="T17" s="11"/>
    </row>
    <row r="18" spans="20:20" x14ac:dyDescent="0.25">
      <c r="T18" s="11"/>
    </row>
    <row r="19" spans="20:20" x14ac:dyDescent="0.25">
      <c r="T19" s="11"/>
    </row>
    <row r="20" spans="20:20" x14ac:dyDescent="0.25">
      <c r="T20" s="11"/>
    </row>
    <row r="21" spans="20:20" x14ac:dyDescent="0.25">
      <c r="T21" s="11"/>
    </row>
    <row r="22" spans="20:20" x14ac:dyDescent="0.25">
      <c r="T22" s="11"/>
    </row>
    <row r="23" spans="20:20" x14ac:dyDescent="0.25">
      <c r="T23" s="11"/>
    </row>
    <row r="24" spans="20:20" x14ac:dyDescent="0.25">
      <c r="T24" s="6"/>
    </row>
    <row r="25" spans="20:20" x14ac:dyDescent="0.25">
      <c r="T25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opLeftCell="A13" zoomScaleNormal="100" workbookViewId="0">
      <selection activeCell="Q38" sqref="Q38"/>
    </sheetView>
  </sheetViews>
  <sheetFormatPr baseColWidth="10" defaultRowHeight="15" x14ac:dyDescent="0.25"/>
  <cols>
    <col min="1" max="1" width="3" customWidth="1"/>
    <col min="2" max="2" width="19.42578125" customWidth="1"/>
    <col min="3" max="3" width="10.5703125" customWidth="1"/>
    <col min="4" max="4" width="9.5703125" bestFit="1" customWidth="1"/>
    <col min="5" max="5" width="10.85546875" bestFit="1" customWidth="1"/>
    <col min="6" max="6" width="9.5703125" bestFit="1" customWidth="1"/>
    <col min="7" max="7" width="10.85546875" bestFit="1" customWidth="1"/>
    <col min="8" max="8" width="9.5703125" bestFit="1" customWidth="1"/>
    <col min="9" max="9" width="10.85546875" bestFit="1" customWidth="1"/>
    <col min="10" max="10" width="9.5703125" bestFit="1" customWidth="1"/>
    <col min="11" max="11" width="10.85546875" bestFit="1" customWidth="1"/>
    <col min="12" max="12" width="9.5703125" bestFit="1" customWidth="1"/>
    <col min="13" max="13" width="10.85546875" bestFit="1" customWidth="1"/>
  </cols>
  <sheetData>
    <row r="3" spans="2:15" ht="18.75" x14ac:dyDescent="0.3">
      <c r="B3" s="18" t="s">
        <v>61</v>
      </c>
      <c r="C3" s="18"/>
      <c r="D3" s="15"/>
      <c r="E3" s="17"/>
      <c r="F3" s="16"/>
      <c r="G3" s="16"/>
      <c r="H3" s="16"/>
      <c r="I3" s="16"/>
      <c r="J3" s="13"/>
      <c r="K3" s="13"/>
      <c r="L3" s="13"/>
      <c r="M3" s="13"/>
    </row>
    <row r="4" spans="2:15" x14ac:dyDescent="0.25">
      <c r="B4" s="14" t="s">
        <v>37</v>
      </c>
      <c r="C4" s="14"/>
      <c r="D4" s="15"/>
      <c r="E4" s="17"/>
      <c r="F4" s="16"/>
      <c r="G4" s="16"/>
      <c r="H4" s="16"/>
      <c r="I4" s="16"/>
      <c r="J4" s="13"/>
      <c r="K4" s="13"/>
      <c r="L4" s="13"/>
      <c r="M4" s="13"/>
    </row>
    <row r="5" spans="2:15" x14ac:dyDescent="0.25">
      <c r="B5" s="50"/>
      <c r="C5" s="50"/>
      <c r="D5" s="50"/>
      <c r="E5" s="17"/>
      <c r="F5" s="16"/>
      <c r="G5" s="16"/>
      <c r="H5" s="16"/>
      <c r="I5" s="16"/>
      <c r="J5" s="13"/>
      <c r="K5" s="13"/>
      <c r="L5" s="13"/>
      <c r="M5" s="13"/>
    </row>
    <row r="6" spans="2:15" x14ac:dyDescent="0.25">
      <c r="B6" s="16"/>
      <c r="C6" s="16"/>
      <c r="D6" s="15"/>
      <c r="E6" s="17"/>
      <c r="F6" s="16"/>
      <c r="G6" s="16"/>
      <c r="H6" s="16"/>
      <c r="I6" s="16"/>
      <c r="J6" s="13"/>
      <c r="K6" s="13"/>
      <c r="L6" s="13"/>
      <c r="M6" s="13"/>
    </row>
    <row r="7" spans="2:15" x14ac:dyDescent="0.25">
      <c r="B7" s="16"/>
      <c r="C7" s="16"/>
      <c r="D7" s="46">
        <v>2015</v>
      </c>
      <c r="E7" s="47"/>
      <c r="F7" s="46">
        <v>2016</v>
      </c>
      <c r="G7" s="47"/>
      <c r="H7" s="46">
        <v>2017</v>
      </c>
      <c r="I7" s="47"/>
      <c r="J7" s="46">
        <v>2018</v>
      </c>
      <c r="K7" s="47"/>
      <c r="L7" s="46">
        <v>2019</v>
      </c>
      <c r="M7" s="47"/>
    </row>
    <row r="8" spans="2:15" ht="51" x14ac:dyDescent="0.25">
      <c r="B8" s="30" t="s">
        <v>0</v>
      </c>
      <c r="C8" s="30" t="s">
        <v>44</v>
      </c>
      <c r="D8" s="30" t="s">
        <v>40</v>
      </c>
      <c r="E8" s="30" t="s">
        <v>35</v>
      </c>
      <c r="F8" s="30" t="s">
        <v>40</v>
      </c>
      <c r="G8" s="30" t="s">
        <v>35</v>
      </c>
      <c r="H8" s="30" t="s">
        <v>40</v>
      </c>
      <c r="I8" s="30" t="s">
        <v>35</v>
      </c>
      <c r="J8" s="30" t="s">
        <v>40</v>
      </c>
      <c r="K8" s="30" t="s">
        <v>35</v>
      </c>
      <c r="L8" s="30" t="s">
        <v>40</v>
      </c>
      <c r="M8" s="30" t="s">
        <v>35</v>
      </c>
      <c r="N8" s="30" t="s">
        <v>28</v>
      </c>
      <c r="O8" s="30" t="s">
        <v>29</v>
      </c>
    </row>
    <row r="9" spans="2:15" x14ac:dyDescent="0.25">
      <c r="B9" s="2" t="s">
        <v>2</v>
      </c>
      <c r="C9" s="2">
        <v>7</v>
      </c>
      <c r="D9" s="20">
        <v>16</v>
      </c>
      <c r="E9" s="21">
        <v>2200</v>
      </c>
      <c r="F9" s="22">
        <v>32</v>
      </c>
      <c r="G9" s="23">
        <v>4880</v>
      </c>
      <c r="H9" s="20">
        <v>7</v>
      </c>
      <c r="I9" s="34">
        <v>1244</v>
      </c>
      <c r="J9" s="22">
        <v>16</v>
      </c>
      <c r="K9" s="23">
        <v>1327</v>
      </c>
      <c r="L9" s="20">
        <v>10</v>
      </c>
      <c r="M9" s="34">
        <v>1920</v>
      </c>
      <c r="N9" s="24">
        <f>D9+F9+H9+J9+L9</f>
        <v>81</v>
      </c>
      <c r="O9" s="32">
        <f>E9+G9+I9+K9+M9</f>
        <v>11571</v>
      </c>
    </row>
    <row r="10" spans="2:15" x14ac:dyDescent="0.25">
      <c r="B10" s="2" t="s">
        <v>3</v>
      </c>
      <c r="C10" s="2">
        <v>7</v>
      </c>
      <c r="D10" s="24">
        <v>9</v>
      </c>
      <c r="E10" s="25">
        <v>1326</v>
      </c>
      <c r="F10" s="26">
        <v>13</v>
      </c>
      <c r="G10" s="27">
        <v>1992</v>
      </c>
      <c r="H10" s="24">
        <v>5</v>
      </c>
      <c r="I10" s="32">
        <v>806</v>
      </c>
      <c r="J10" s="26">
        <v>11</v>
      </c>
      <c r="K10" s="27">
        <v>2035</v>
      </c>
      <c r="L10" s="24">
        <v>7</v>
      </c>
      <c r="M10" s="32">
        <v>1178</v>
      </c>
      <c r="N10" s="24">
        <f t="shared" ref="N10:N28" si="0">D10+F10+H10+J10+L10</f>
        <v>45</v>
      </c>
      <c r="O10" s="32">
        <f t="shared" ref="O10:O28" si="1">E10+G10+I10+K10+M10</f>
        <v>7337</v>
      </c>
    </row>
    <row r="11" spans="2:15" x14ac:dyDescent="0.25">
      <c r="B11" s="2" t="s">
        <v>4</v>
      </c>
      <c r="C11" s="2">
        <v>7</v>
      </c>
      <c r="D11" s="24">
        <v>16</v>
      </c>
      <c r="E11" s="25">
        <v>2321</v>
      </c>
      <c r="F11" s="26">
        <v>20</v>
      </c>
      <c r="G11" s="27">
        <v>2637</v>
      </c>
      <c r="H11" s="24">
        <v>4</v>
      </c>
      <c r="I11" s="32">
        <v>898</v>
      </c>
      <c r="J11" s="26">
        <v>15</v>
      </c>
      <c r="K11" s="27">
        <v>2987</v>
      </c>
      <c r="L11" s="24">
        <v>8</v>
      </c>
      <c r="M11" s="32">
        <v>1599</v>
      </c>
      <c r="N11" s="24">
        <f t="shared" si="0"/>
        <v>63</v>
      </c>
      <c r="O11" s="32">
        <f t="shared" si="1"/>
        <v>10442</v>
      </c>
    </row>
    <row r="12" spans="2:15" x14ac:dyDescent="0.25">
      <c r="B12" s="2" t="s">
        <v>5</v>
      </c>
      <c r="C12" s="2">
        <v>6</v>
      </c>
      <c r="D12" s="24">
        <v>1</v>
      </c>
      <c r="E12" s="25">
        <v>68</v>
      </c>
      <c r="F12" s="26">
        <v>2</v>
      </c>
      <c r="G12" s="27">
        <v>300</v>
      </c>
      <c r="H12" s="24">
        <v>1</v>
      </c>
      <c r="I12" s="35">
        <v>150</v>
      </c>
      <c r="J12" s="26">
        <v>2</v>
      </c>
      <c r="K12" s="27">
        <v>385</v>
      </c>
      <c r="L12" s="24"/>
      <c r="M12" s="35"/>
      <c r="N12" s="24">
        <f t="shared" si="0"/>
        <v>6</v>
      </c>
      <c r="O12" s="32">
        <f t="shared" si="1"/>
        <v>903</v>
      </c>
    </row>
    <row r="13" spans="2:15" x14ac:dyDescent="0.25">
      <c r="B13" s="2" t="s">
        <v>6</v>
      </c>
      <c r="C13" s="2">
        <v>6</v>
      </c>
      <c r="D13" s="24">
        <v>2</v>
      </c>
      <c r="E13" s="25">
        <v>294</v>
      </c>
      <c r="F13" s="26"/>
      <c r="G13" s="27"/>
      <c r="H13" s="24">
        <v>1</v>
      </c>
      <c r="I13" s="35">
        <v>230</v>
      </c>
      <c r="J13" s="26"/>
      <c r="K13" s="27"/>
      <c r="L13" s="24">
        <v>3</v>
      </c>
      <c r="M13" s="35">
        <v>566</v>
      </c>
      <c r="N13" s="24">
        <f t="shared" si="0"/>
        <v>6</v>
      </c>
      <c r="O13" s="32">
        <f t="shared" si="1"/>
        <v>1090</v>
      </c>
    </row>
    <row r="14" spans="2:15" x14ac:dyDescent="0.25">
      <c r="B14" s="2" t="s">
        <v>7</v>
      </c>
      <c r="C14" s="2">
        <v>6</v>
      </c>
      <c r="D14" s="24">
        <v>2</v>
      </c>
      <c r="E14" s="25">
        <v>300</v>
      </c>
      <c r="F14" s="26">
        <v>1</v>
      </c>
      <c r="G14" s="27">
        <v>149</v>
      </c>
      <c r="H14" s="24"/>
      <c r="I14" s="35"/>
      <c r="J14" s="26">
        <v>1</v>
      </c>
      <c r="K14" s="27">
        <v>230</v>
      </c>
      <c r="L14" s="24"/>
      <c r="M14" s="35"/>
      <c r="N14" s="24">
        <f t="shared" si="0"/>
        <v>4</v>
      </c>
      <c r="O14" s="32">
        <f t="shared" si="1"/>
        <v>679</v>
      </c>
    </row>
    <row r="15" spans="2:15" x14ac:dyDescent="0.25">
      <c r="B15" s="2" t="s">
        <v>8</v>
      </c>
      <c r="C15" s="2">
        <v>6</v>
      </c>
      <c r="D15" s="24">
        <v>1</v>
      </c>
      <c r="E15" s="25">
        <v>148</v>
      </c>
      <c r="F15" s="26">
        <v>4</v>
      </c>
      <c r="G15" s="27">
        <v>654</v>
      </c>
      <c r="H15" s="24">
        <v>1</v>
      </c>
      <c r="I15" s="35">
        <v>229</v>
      </c>
      <c r="J15" s="26"/>
      <c r="K15" s="27"/>
      <c r="L15" s="24">
        <v>2</v>
      </c>
      <c r="M15" s="35">
        <v>399</v>
      </c>
      <c r="N15" s="24">
        <f t="shared" si="0"/>
        <v>8</v>
      </c>
      <c r="O15" s="32">
        <f t="shared" si="1"/>
        <v>1430</v>
      </c>
    </row>
    <row r="16" spans="2:15" x14ac:dyDescent="0.25">
      <c r="B16" s="2" t="s">
        <v>9</v>
      </c>
      <c r="C16" s="2">
        <v>6</v>
      </c>
      <c r="D16" s="24">
        <v>1</v>
      </c>
      <c r="E16" s="25">
        <v>150</v>
      </c>
      <c r="F16" s="26">
        <v>2</v>
      </c>
      <c r="G16" s="27">
        <v>299</v>
      </c>
      <c r="H16" s="24">
        <v>1</v>
      </c>
      <c r="I16" s="35">
        <v>170</v>
      </c>
      <c r="J16" s="26">
        <v>1</v>
      </c>
      <c r="K16" s="27">
        <v>149</v>
      </c>
      <c r="L16" s="24">
        <v>2</v>
      </c>
      <c r="M16" s="35">
        <v>396</v>
      </c>
      <c r="N16" s="24">
        <f t="shared" si="0"/>
        <v>7</v>
      </c>
      <c r="O16" s="32">
        <f t="shared" si="1"/>
        <v>1164</v>
      </c>
    </row>
    <row r="17" spans="2:15" x14ac:dyDescent="0.25">
      <c r="B17" s="2" t="s">
        <v>10</v>
      </c>
      <c r="C17" s="2">
        <v>6</v>
      </c>
      <c r="D17" s="24">
        <v>4</v>
      </c>
      <c r="E17" s="25">
        <v>600</v>
      </c>
      <c r="F17" s="26">
        <v>3</v>
      </c>
      <c r="G17" s="27">
        <v>362</v>
      </c>
      <c r="H17" s="24">
        <v>4</v>
      </c>
      <c r="I17" s="35">
        <v>702</v>
      </c>
      <c r="J17" s="26">
        <v>5</v>
      </c>
      <c r="K17" s="27">
        <v>986</v>
      </c>
      <c r="L17" s="24">
        <v>2</v>
      </c>
      <c r="M17" s="35">
        <v>398</v>
      </c>
      <c r="N17" s="24">
        <f t="shared" si="0"/>
        <v>18</v>
      </c>
      <c r="O17" s="32">
        <f t="shared" si="1"/>
        <v>3048</v>
      </c>
    </row>
    <row r="18" spans="2:15" x14ac:dyDescent="0.25">
      <c r="B18" s="2" t="s">
        <v>11</v>
      </c>
      <c r="C18" s="2">
        <v>6</v>
      </c>
      <c r="D18" s="24">
        <v>3</v>
      </c>
      <c r="E18" s="25">
        <v>450</v>
      </c>
      <c r="F18" s="26">
        <v>4</v>
      </c>
      <c r="G18" s="27">
        <v>599</v>
      </c>
      <c r="H18" s="24"/>
      <c r="I18" s="35"/>
      <c r="J18" s="26">
        <v>3</v>
      </c>
      <c r="K18" s="27">
        <v>531</v>
      </c>
      <c r="L18" s="24">
        <v>4</v>
      </c>
      <c r="M18" s="35">
        <v>797</v>
      </c>
      <c r="N18" s="24">
        <f t="shared" si="0"/>
        <v>14</v>
      </c>
      <c r="O18" s="32">
        <f t="shared" si="1"/>
        <v>2377</v>
      </c>
    </row>
    <row r="19" spans="2:15" x14ac:dyDescent="0.25">
      <c r="B19" s="2" t="s">
        <v>12</v>
      </c>
      <c r="C19" s="2">
        <v>5</v>
      </c>
      <c r="D19" s="24">
        <v>1</v>
      </c>
      <c r="E19" s="25">
        <v>150</v>
      </c>
      <c r="F19" s="26">
        <v>3</v>
      </c>
      <c r="G19" s="27">
        <v>450</v>
      </c>
      <c r="H19" s="24"/>
      <c r="I19" s="35"/>
      <c r="J19" s="26">
        <v>1</v>
      </c>
      <c r="K19" s="27">
        <v>200</v>
      </c>
      <c r="L19" s="24">
        <v>2</v>
      </c>
      <c r="M19" s="35">
        <v>353</v>
      </c>
      <c r="N19" s="24">
        <f t="shared" si="0"/>
        <v>7</v>
      </c>
      <c r="O19" s="32">
        <f t="shared" si="1"/>
        <v>1153</v>
      </c>
    </row>
    <row r="20" spans="2:15" x14ac:dyDescent="0.25">
      <c r="B20" s="2" t="s">
        <v>13</v>
      </c>
      <c r="C20" s="2">
        <v>5</v>
      </c>
      <c r="D20" s="24">
        <v>2</v>
      </c>
      <c r="E20" s="25">
        <v>300</v>
      </c>
      <c r="F20" s="26">
        <v>4</v>
      </c>
      <c r="G20" s="27">
        <v>599</v>
      </c>
      <c r="H20" s="24">
        <v>1</v>
      </c>
      <c r="I20" s="35">
        <v>228</v>
      </c>
      <c r="J20" s="26">
        <v>2</v>
      </c>
      <c r="K20" s="27">
        <v>386</v>
      </c>
      <c r="L20" s="24">
        <v>1</v>
      </c>
      <c r="M20" s="35">
        <v>200</v>
      </c>
      <c r="N20" s="24">
        <f t="shared" si="0"/>
        <v>10</v>
      </c>
      <c r="O20" s="32">
        <f t="shared" si="1"/>
        <v>1713</v>
      </c>
    </row>
    <row r="21" spans="2:15" x14ac:dyDescent="0.25">
      <c r="B21" s="2" t="s">
        <v>14</v>
      </c>
      <c r="C21" s="2">
        <v>5</v>
      </c>
      <c r="D21" s="24">
        <v>1</v>
      </c>
      <c r="E21" s="25">
        <v>149</v>
      </c>
      <c r="F21" s="26">
        <v>2</v>
      </c>
      <c r="G21" s="27">
        <v>369</v>
      </c>
      <c r="H21" s="24"/>
      <c r="I21" s="32"/>
      <c r="J21" s="26"/>
      <c r="K21" s="27"/>
      <c r="L21" s="24">
        <v>1</v>
      </c>
      <c r="M21" s="32">
        <v>200</v>
      </c>
      <c r="N21" s="24">
        <f t="shared" si="0"/>
        <v>4</v>
      </c>
      <c r="O21" s="32">
        <f t="shared" si="1"/>
        <v>718</v>
      </c>
    </row>
    <row r="22" spans="2:15" x14ac:dyDescent="0.25">
      <c r="B22" s="2" t="s">
        <v>15</v>
      </c>
      <c r="C22" s="2">
        <v>5</v>
      </c>
      <c r="D22" s="24">
        <v>1</v>
      </c>
      <c r="E22" s="25">
        <v>150</v>
      </c>
      <c r="F22" s="26">
        <v>1</v>
      </c>
      <c r="G22" s="27">
        <v>150</v>
      </c>
      <c r="H22" s="24"/>
      <c r="I22" s="35"/>
      <c r="J22" s="26">
        <v>2</v>
      </c>
      <c r="K22" s="27">
        <v>398</v>
      </c>
      <c r="L22" s="24">
        <v>1</v>
      </c>
      <c r="M22" s="35">
        <v>199</v>
      </c>
      <c r="N22" s="24">
        <f t="shared" si="0"/>
        <v>5</v>
      </c>
      <c r="O22" s="32">
        <f t="shared" si="1"/>
        <v>897</v>
      </c>
    </row>
    <row r="23" spans="2:15" x14ac:dyDescent="0.25">
      <c r="B23" s="2" t="s">
        <v>16</v>
      </c>
      <c r="C23" s="2">
        <v>5</v>
      </c>
      <c r="D23" s="24">
        <v>1</v>
      </c>
      <c r="E23" s="25">
        <v>150</v>
      </c>
      <c r="F23" s="26">
        <v>4</v>
      </c>
      <c r="G23" s="27">
        <v>599</v>
      </c>
      <c r="H23" s="24"/>
      <c r="I23" s="35"/>
      <c r="J23" s="26">
        <v>2</v>
      </c>
      <c r="K23" s="27">
        <v>386</v>
      </c>
      <c r="L23" s="24">
        <v>2</v>
      </c>
      <c r="M23" s="35">
        <v>400</v>
      </c>
      <c r="N23" s="24">
        <f t="shared" si="0"/>
        <v>9</v>
      </c>
      <c r="O23" s="32">
        <f t="shared" si="1"/>
        <v>1535</v>
      </c>
    </row>
    <row r="24" spans="2:15" x14ac:dyDescent="0.25">
      <c r="B24" s="2" t="s">
        <v>17</v>
      </c>
      <c r="C24" s="2">
        <v>5</v>
      </c>
      <c r="D24" s="24"/>
      <c r="E24" s="25"/>
      <c r="F24" s="26"/>
      <c r="G24" s="27"/>
      <c r="H24" s="24"/>
      <c r="I24" s="35"/>
      <c r="J24" s="26"/>
      <c r="K24" s="27"/>
      <c r="L24" s="24"/>
      <c r="M24" s="35"/>
      <c r="N24" s="24">
        <f t="shared" si="0"/>
        <v>0</v>
      </c>
      <c r="O24" s="32">
        <f t="shared" si="1"/>
        <v>0</v>
      </c>
    </row>
    <row r="25" spans="2:15" x14ac:dyDescent="0.25">
      <c r="B25" s="2" t="s">
        <v>18</v>
      </c>
      <c r="C25" s="2">
        <v>5</v>
      </c>
      <c r="D25" s="24"/>
      <c r="E25" s="25"/>
      <c r="F25" s="26"/>
      <c r="G25" s="27"/>
      <c r="H25" s="24"/>
      <c r="I25" s="32"/>
      <c r="J25" s="26"/>
      <c r="K25" s="27"/>
      <c r="L25" s="24">
        <v>1</v>
      </c>
      <c r="M25" s="32">
        <v>198</v>
      </c>
      <c r="N25" s="24">
        <f t="shared" si="0"/>
        <v>1</v>
      </c>
      <c r="O25" s="32">
        <f t="shared" si="1"/>
        <v>198</v>
      </c>
    </row>
    <row r="26" spans="2:15" x14ac:dyDescent="0.25">
      <c r="B26" s="2" t="s">
        <v>19</v>
      </c>
      <c r="C26" s="2">
        <v>5</v>
      </c>
      <c r="D26" s="24">
        <v>1</v>
      </c>
      <c r="E26" s="25">
        <v>998</v>
      </c>
      <c r="F26" s="26">
        <v>2</v>
      </c>
      <c r="G26" s="27">
        <v>300</v>
      </c>
      <c r="H26" s="24"/>
      <c r="I26" s="32"/>
      <c r="J26" s="26">
        <v>2</v>
      </c>
      <c r="K26" s="27">
        <v>363</v>
      </c>
      <c r="L26" s="24">
        <v>2</v>
      </c>
      <c r="M26" s="32">
        <v>379</v>
      </c>
      <c r="N26" s="24">
        <f t="shared" si="0"/>
        <v>7</v>
      </c>
      <c r="O26" s="32">
        <f t="shared" si="1"/>
        <v>2040</v>
      </c>
    </row>
    <row r="27" spans="2:15" x14ac:dyDescent="0.25">
      <c r="B27" s="2" t="s">
        <v>20</v>
      </c>
      <c r="C27" s="2">
        <v>5</v>
      </c>
      <c r="D27" s="24"/>
      <c r="E27" s="25"/>
      <c r="F27" s="26">
        <v>1</v>
      </c>
      <c r="G27" s="27">
        <v>119</v>
      </c>
      <c r="H27" s="24"/>
      <c r="I27" s="32"/>
      <c r="J27" s="26"/>
      <c r="K27" s="27"/>
      <c r="L27" s="24">
        <v>3</v>
      </c>
      <c r="M27" s="32">
        <v>582</v>
      </c>
      <c r="N27" s="24">
        <f t="shared" si="0"/>
        <v>4</v>
      </c>
      <c r="O27" s="32">
        <f t="shared" si="1"/>
        <v>701</v>
      </c>
    </row>
    <row r="28" spans="2:15" x14ac:dyDescent="0.25">
      <c r="B28" s="2" t="s">
        <v>21</v>
      </c>
      <c r="C28" s="2">
        <v>5</v>
      </c>
      <c r="D28" s="24">
        <v>2</v>
      </c>
      <c r="E28" s="25">
        <v>299</v>
      </c>
      <c r="F28" s="26">
        <v>1</v>
      </c>
      <c r="G28" s="27">
        <v>150</v>
      </c>
      <c r="H28" s="24"/>
      <c r="I28" s="32"/>
      <c r="J28" s="26">
        <v>3</v>
      </c>
      <c r="K28" s="27">
        <v>397</v>
      </c>
      <c r="L28" s="24">
        <v>1</v>
      </c>
      <c r="M28" s="32">
        <v>199</v>
      </c>
      <c r="N28" s="24">
        <f t="shared" si="0"/>
        <v>7</v>
      </c>
      <c r="O28" s="32">
        <f t="shared" si="1"/>
        <v>1045</v>
      </c>
    </row>
    <row r="29" spans="2:15" x14ac:dyDescent="0.25">
      <c r="B29" s="19" t="s">
        <v>31</v>
      </c>
      <c r="C29" s="19"/>
      <c r="D29" s="19">
        <f>SUM(D9:D28)</f>
        <v>64</v>
      </c>
      <c r="E29" s="36">
        <f t="shared" ref="E29:M29" si="2">SUM(E9:E28)</f>
        <v>10053</v>
      </c>
      <c r="F29" s="19">
        <f t="shared" si="2"/>
        <v>99</v>
      </c>
      <c r="G29" s="36">
        <f t="shared" si="2"/>
        <v>14608</v>
      </c>
      <c r="H29" s="19">
        <f t="shared" si="2"/>
        <v>25</v>
      </c>
      <c r="I29" s="36">
        <f t="shared" si="2"/>
        <v>4657</v>
      </c>
      <c r="J29" s="19">
        <f t="shared" si="2"/>
        <v>66</v>
      </c>
      <c r="K29" s="36">
        <f t="shared" si="2"/>
        <v>10760</v>
      </c>
      <c r="L29" s="19">
        <f t="shared" si="2"/>
        <v>52</v>
      </c>
      <c r="M29" s="36">
        <f t="shared" si="2"/>
        <v>9963</v>
      </c>
      <c r="N29" s="19">
        <f>D29+F29+H29+J29+L29</f>
        <v>306</v>
      </c>
      <c r="O29" s="33">
        <f>SUM(O9:O28)</f>
        <v>50041</v>
      </c>
    </row>
    <row r="30" spans="2:15" x14ac:dyDescent="0.25">
      <c r="B30" s="13" t="s">
        <v>60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5" x14ac:dyDescent="0.25">
      <c r="N31" s="31"/>
    </row>
    <row r="32" spans="2:15" x14ac:dyDescent="0.25">
      <c r="B32" s="48"/>
      <c r="C32" s="48"/>
      <c r="D32" s="49"/>
      <c r="E32" s="49"/>
      <c r="F32" s="49"/>
      <c r="G32" s="49"/>
      <c r="H32" s="49"/>
      <c r="I32" s="13"/>
      <c r="J32" s="13"/>
      <c r="K32" s="13"/>
      <c r="L32" s="13"/>
      <c r="M32" s="13"/>
    </row>
  </sheetData>
  <mergeCells count="7">
    <mergeCell ref="J7:K7"/>
    <mergeCell ref="L7:M7"/>
    <mergeCell ref="B32:H32"/>
    <mergeCell ref="B5:D5"/>
    <mergeCell ref="D7:E7"/>
    <mergeCell ref="F7:G7"/>
    <mergeCell ref="H7:I7"/>
  </mergeCells>
  <pageMargins left="0.7" right="0.7" top="0.75" bottom="0.75" header="0.3" footer="0.3"/>
  <pageSetup paperSize="12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opLeftCell="A7" zoomScaleNormal="100" workbookViewId="0">
      <selection activeCell="Q35" sqref="Q35"/>
    </sheetView>
  </sheetViews>
  <sheetFormatPr baseColWidth="10" defaultRowHeight="15" x14ac:dyDescent="0.25"/>
  <cols>
    <col min="1" max="1" width="3" customWidth="1"/>
    <col min="2" max="2" width="10.7109375" bestFit="1" customWidth="1"/>
    <col min="3" max="3" width="16.140625" customWidth="1"/>
    <col min="4" max="4" width="11.85546875" customWidth="1"/>
    <col min="5" max="5" width="9.5703125" bestFit="1" customWidth="1"/>
    <col min="6" max="6" width="10.85546875" bestFit="1" customWidth="1"/>
    <col min="7" max="7" width="9.5703125" bestFit="1" customWidth="1"/>
    <col min="8" max="8" width="10.85546875" bestFit="1" customWidth="1"/>
    <col min="9" max="9" width="9.5703125" bestFit="1" customWidth="1"/>
    <col min="10" max="10" width="10.85546875" bestFit="1" customWidth="1"/>
  </cols>
  <sheetData>
    <row r="3" spans="3:12" ht="18.75" x14ac:dyDescent="0.3">
      <c r="C3" s="18" t="s">
        <v>38</v>
      </c>
      <c r="D3" s="18"/>
      <c r="E3" s="16"/>
      <c r="F3" s="16"/>
      <c r="G3" s="13"/>
      <c r="H3" s="13"/>
      <c r="I3" s="13"/>
      <c r="J3" s="13"/>
    </row>
    <row r="4" spans="3:12" x14ac:dyDescent="0.25">
      <c r="C4" s="14" t="s">
        <v>39</v>
      </c>
      <c r="D4" s="14"/>
      <c r="E4" s="16"/>
      <c r="F4" s="16"/>
      <c r="G4" s="13"/>
      <c r="H4" s="13"/>
      <c r="I4" s="13"/>
      <c r="J4" s="13"/>
    </row>
    <row r="5" spans="3:12" x14ac:dyDescent="0.25">
      <c r="C5" s="29"/>
      <c r="D5" s="29"/>
      <c r="E5" s="16"/>
      <c r="F5" s="16"/>
      <c r="G5" s="13"/>
      <c r="H5" s="13"/>
      <c r="I5" s="13"/>
      <c r="J5" s="13"/>
    </row>
    <row r="6" spans="3:12" x14ac:dyDescent="0.25">
      <c r="C6" s="16"/>
      <c r="D6" s="16"/>
      <c r="E6" s="16"/>
      <c r="F6" s="16"/>
      <c r="G6" s="13"/>
      <c r="H6" s="13"/>
      <c r="I6" s="13"/>
      <c r="J6" s="13"/>
    </row>
    <row r="7" spans="3:12" x14ac:dyDescent="0.25">
      <c r="C7" s="16"/>
      <c r="D7" s="16"/>
      <c r="E7" s="46">
        <v>2017</v>
      </c>
      <c r="F7" s="47"/>
      <c r="G7" s="46">
        <v>2018</v>
      </c>
      <c r="H7" s="47"/>
      <c r="I7" s="46">
        <v>2019</v>
      </c>
      <c r="J7" s="47"/>
    </row>
    <row r="8" spans="3:12" ht="51" x14ac:dyDescent="0.25">
      <c r="C8" s="30" t="s">
        <v>0</v>
      </c>
      <c r="D8" s="30" t="s">
        <v>44</v>
      </c>
      <c r="E8" s="30" t="s">
        <v>34</v>
      </c>
      <c r="F8" s="30" t="s">
        <v>35</v>
      </c>
      <c r="G8" s="30" t="s">
        <v>34</v>
      </c>
      <c r="H8" s="30" t="s">
        <v>35</v>
      </c>
      <c r="I8" s="30" t="s">
        <v>34</v>
      </c>
      <c r="J8" s="30" t="s">
        <v>35</v>
      </c>
      <c r="K8" s="30" t="s">
        <v>28</v>
      </c>
      <c r="L8" s="30" t="s">
        <v>29</v>
      </c>
    </row>
    <row r="9" spans="3:12" x14ac:dyDescent="0.25">
      <c r="C9" s="2" t="s">
        <v>2</v>
      </c>
      <c r="D9" s="2">
        <v>7</v>
      </c>
      <c r="E9" s="20">
        <v>6</v>
      </c>
      <c r="F9" s="34">
        <v>2100</v>
      </c>
      <c r="G9" s="22">
        <v>3</v>
      </c>
      <c r="H9" s="23">
        <v>10953</v>
      </c>
      <c r="I9" s="20">
        <v>2</v>
      </c>
      <c r="J9" s="34">
        <v>900</v>
      </c>
      <c r="K9" s="24">
        <f>E9+G9+I9</f>
        <v>11</v>
      </c>
      <c r="L9" s="32">
        <f>F9+H9+J9</f>
        <v>13953</v>
      </c>
    </row>
    <row r="10" spans="3:12" x14ac:dyDescent="0.25">
      <c r="C10" s="2" t="s">
        <v>3</v>
      </c>
      <c r="D10" s="2">
        <v>7</v>
      </c>
      <c r="E10" s="24">
        <v>3</v>
      </c>
      <c r="F10" s="32">
        <v>1350</v>
      </c>
      <c r="G10" s="26">
        <v>6</v>
      </c>
      <c r="H10" s="27">
        <v>4433</v>
      </c>
      <c r="I10" s="24">
        <v>5</v>
      </c>
      <c r="J10" s="32">
        <v>2250</v>
      </c>
      <c r="K10" s="24">
        <f t="shared" ref="K10:L18" si="0">E10+G10+I10</f>
        <v>14</v>
      </c>
      <c r="L10" s="32">
        <f t="shared" si="0"/>
        <v>8033</v>
      </c>
    </row>
    <row r="11" spans="3:12" x14ac:dyDescent="0.25">
      <c r="C11" s="2" t="s">
        <v>4</v>
      </c>
      <c r="D11" s="2">
        <v>7</v>
      </c>
      <c r="E11" s="24">
        <v>2</v>
      </c>
      <c r="F11" s="32">
        <v>599</v>
      </c>
      <c r="G11" s="26">
        <v>2</v>
      </c>
      <c r="H11" s="27">
        <v>5291</v>
      </c>
      <c r="I11" s="24">
        <v>1</v>
      </c>
      <c r="J11" s="32">
        <v>450</v>
      </c>
      <c r="K11" s="24">
        <f t="shared" si="0"/>
        <v>5</v>
      </c>
      <c r="L11" s="32">
        <f t="shared" si="0"/>
        <v>6340</v>
      </c>
    </row>
    <row r="12" spans="3:12" x14ac:dyDescent="0.25">
      <c r="C12" s="2" t="s">
        <v>6</v>
      </c>
      <c r="D12" s="2">
        <v>6</v>
      </c>
      <c r="E12" s="24"/>
      <c r="F12" s="35"/>
      <c r="G12" s="26">
        <v>1</v>
      </c>
      <c r="H12" s="27">
        <v>300</v>
      </c>
      <c r="I12" s="24"/>
      <c r="J12" s="35"/>
      <c r="K12" s="24">
        <f t="shared" si="0"/>
        <v>1</v>
      </c>
      <c r="L12" s="32">
        <f t="shared" si="0"/>
        <v>300</v>
      </c>
    </row>
    <row r="13" spans="3:12" x14ac:dyDescent="0.25">
      <c r="C13" s="2" t="s">
        <v>10</v>
      </c>
      <c r="D13" s="2">
        <v>6</v>
      </c>
      <c r="E13" s="24"/>
      <c r="F13" s="35"/>
      <c r="G13" s="26">
        <v>1</v>
      </c>
      <c r="H13" s="27">
        <v>300</v>
      </c>
      <c r="I13" s="24">
        <v>1</v>
      </c>
      <c r="J13" s="35">
        <v>450</v>
      </c>
      <c r="K13" s="24">
        <f t="shared" si="0"/>
        <v>2</v>
      </c>
      <c r="L13" s="32">
        <f t="shared" si="0"/>
        <v>750</v>
      </c>
    </row>
    <row r="14" spans="3:12" x14ac:dyDescent="0.25">
      <c r="C14" s="2" t="s">
        <v>11</v>
      </c>
      <c r="D14" s="2">
        <v>6</v>
      </c>
      <c r="E14" s="24">
        <v>2</v>
      </c>
      <c r="F14" s="35">
        <v>900</v>
      </c>
      <c r="G14" s="26"/>
      <c r="H14" s="27"/>
      <c r="I14" s="24">
        <v>1</v>
      </c>
      <c r="J14" s="35">
        <v>450</v>
      </c>
      <c r="K14" s="24">
        <f t="shared" si="0"/>
        <v>3</v>
      </c>
      <c r="L14" s="32">
        <f t="shared" si="0"/>
        <v>1350</v>
      </c>
    </row>
    <row r="15" spans="3:12" x14ac:dyDescent="0.25">
      <c r="C15" s="2" t="s">
        <v>14</v>
      </c>
      <c r="D15" s="2">
        <v>5</v>
      </c>
      <c r="E15" s="24"/>
      <c r="F15" s="32"/>
      <c r="G15" s="26"/>
      <c r="H15" s="27"/>
      <c r="I15" s="24">
        <v>1</v>
      </c>
      <c r="J15" s="32">
        <v>450</v>
      </c>
      <c r="K15" s="24">
        <f t="shared" si="0"/>
        <v>1</v>
      </c>
      <c r="L15" s="32">
        <f t="shared" si="0"/>
        <v>450</v>
      </c>
    </row>
    <row r="16" spans="3:12" x14ac:dyDescent="0.25">
      <c r="C16" s="2" t="s">
        <v>15</v>
      </c>
      <c r="D16" s="2">
        <v>5</v>
      </c>
      <c r="E16" s="24"/>
      <c r="F16" s="35"/>
      <c r="G16" s="26"/>
      <c r="H16" s="27"/>
      <c r="I16" s="24">
        <v>1</v>
      </c>
      <c r="J16" s="35">
        <v>450</v>
      </c>
      <c r="K16" s="24">
        <f t="shared" si="0"/>
        <v>1</v>
      </c>
      <c r="L16" s="32">
        <f t="shared" si="0"/>
        <v>450</v>
      </c>
    </row>
    <row r="17" spans="3:12" x14ac:dyDescent="0.25">
      <c r="C17" s="2" t="s">
        <v>19</v>
      </c>
      <c r="D17" s="2">
        <v>5</v>
      </c>
      <c r="E17" s="24"/>
      <c r="F17" s="32"/>
      <c r="G17" s="26">
        <v>1</v>
      </c>
      <c r="H17" s="27">
        <v>300</v>
      </c>
      <c r="I17" s="24"/>
      <c r="J17" s="32"/>
      <c r="K17" s="24">
        <f t="shared" si="0"/>
        <v>1</v>
      </c>
      <c r="L17" s="32">
        <f t="shared" si="0"/>
        <v>300</v>
      </c>
    </row>
    <row r="18" spans="3:12" x14ac:dyDescent="0.25">
      <c r="C18" s="19" t="s">
        <v>31</v>
      </c>
      <c r="D18" s="19"/>
      <c r="E18" s="19">
        <f t="shared" ref="E18:J18" si="1">SUM(E9:E17)</f>
        <v>13</v>
      </c>
      <c r="F18" s="36">
        <f t="shared" si="1"/>
        <v>4949</v>
      </c>
      <c r="G18" s="19">
        <f t="shared" si="1"/>
        <v>14</v>
      </c>
      <c r="H18" s="36">
        <f t="shared" si="1"/>
        <v>21577</v>
      </c>
      <c r="I18" s="19">
        <f t="shared" si="1"/>
        <v>12</v>
      </c>
      <c r="J18" s="36">
        <f t="shared" si="1"/>
        <v>5400</v>
      </c>
      <c r="K18" s="19">
        <f t="shared" si="0"/>
        <v>39</v>
      </c>
      <c r="L18" s="33">
        <f>SUM(L9:L17)</f>
        <v>31926</v>
      </c>
    </row>
    <row r="19" spans="3:12" x14ac:dyDescent="0.25">
      <c r="C19" s="13" t="s">
        <v>36</v>
      </c>
      <c r="D19" s="13"/>
      <c r="E19" s="13"/>
      <c r="F19" s="13"/>
      <c r="G19" s="13"/>
      <c r="H19" s="13"/>
      <c r="I19" s="13"/>
      <c r="J19" s="13"/>
    </row>
    <row r="20" spans="3:12" x14ac:dyDescent="0.25">
      <c r="K20" s="31"/>
    </row>
    <row r="21" spans="3:12" x14ac:dyDescent="0.25">
      <c r="C21" s="48"/>
      <c r="D21" s="48"/>
      <c r="E21" s="49"/>
      <c r="F21" s="13"/>
      <c r="G21" s="13"/>
      <c r="H21" s="13"/>
      <c r="I21" s="13"/>
      <c r="J21" s="13"/>
    </row>
  </sheetData>
  <mergeCells count="4">
    <mergeCell ref="E7:F7"/>
    <mergeCell ref="G7:H7"/>
    <mergeCell ref="I7:J7"/>
    <mergeCell ref="C21:E21"/>
  </mergeCells>
  <pageMargins left="0.7" right="0.7" top="0.75" bottom="0.75" header="0.3" footer="0.3"/>
  <pageSetup paperSize="12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opLeftCell="A25" zoomScaleNormal="100" workbookViewId="0">
      <selection activeCell="L11" sqref="L11"/>
    </sheetView>
  </sheetViews>
  <sheetFormatPr baseColWidth="10" defaultRowHeight="15" x14ac:dyDescent="0.25"/>
  <cols>
    <col min="1" max="1" width="3" customWidth="1"/>
    <col min="2" max="2" width="19.42578125" customWidth="1"/>
    <col min="3" max="7" width="10.5703125" customWidth="1"/>
    <col min="8" max="8" width="9.5703125" bestFit="1" customWidth="1"/>
    <col min="9" max="9" width="10.85546875" bestFit="1" customWidth="1"/>
    <col min="10" max="10" width="9.5703125" bestFit="1" customWidth="1"/>
    <col min="11" max="11" width="10.85546875" bestFit="1" customWidth="1"/>
    <col min="12" max="12" width="9.5703125" bestFit="1" customWidth="1"/>
    <col min="13" max="13" width="10.85546875" bestFit="1" customWidth="1"/>
  </cols>
  <sheetData>
    <row r="3" spans="2:15" ht="18.75" x14ac:dyDescent="0.3">
      <c r="B3" s="18" t="s">
        <v>43</v>
      </c>
      <c r="C3" s="18"/>
      <c r="D3" s="18"/>
      <c r="E3" s="18"/>
      <c r="F3" s="18"/>
      <c r="G3" s="18"/>
      <c r="H3" s="16"/>
      <c r="I3" s="16"/>
      <c r="J3" s="13"/>
      <c r="K3" s="13"/>
      <c r="L3" s="13"/>
      <c r="M3" s="13"/>
    </row>
    <row r="4" spans="2:15" x14ac:dyDescent="0.25">
      <c r="B4" s="14" t="s">
        <v>39</v>
      </c>
      <c r="C4" s="14"/>
      <c r="D4" s="14"/>
      <c r="E4" s="14"/>
      <c r="F4" s="14"/>
      <c r="G4" s="14"/>
      <c r="H4" s="16"/>
      <c r="I4" s="16"/>
      <c r="J4" s="13"/>
      <c r="K4" s="13"/>
      <c r="L4" s="13"/>
      <c r="M4" s="13"/>
    </row>
    <row r="5" spans="2:15" x14ac:dyDescent="0.25">
      <c r="B5" s="50"/>
      <c r="C5" s="50"/>
      <c r="D5" s="29"/>
      <c r="E5" s="29"/>
      <c r="F5" s="29"/>
      <c r="G5" s="29"/>
      <c r="H5" s="16"/>
      <c r="I5" s="16"/>
      <c r="J5" s="13"/>
      <c r="K5" s="13"/>
      <c r="L5" s="13"/>
      <c r="M5" s="13"/>
    </row>
    <row r="6" spans="2:15" x14ac:dyDescent="0.25">
      <c r="B6" s="16"/>
      <c r="C6" s="16"/>
      <c r="D6" s="16"/>
      <c r="E6" s="16"/>
      <c r="F6" s="16"/>
      <c r="G6" s="16"/>
      <c r="H6" s="16"/>
      <c r="I6" s="16"/>
      <c r="J6" s="13"/>
      <c r="K6" s="13"/>
      <c r="L6" s="13"/>
      <c r="M6" s="13"/>
    </row>
    <row r="7" spans="2:15" x14ac:dyDescent="0.25">
      <c r="B7" s="16"/>
      <c r="C7" s="16"/>
      <c r="D7" s="46">
        <v>2015</v>
      </c>
      <c r="E7" s="47"/>
      <c r="F7" s="46">
        <v>2016</v>
      </c>
      <c r="G7" s="47"/>
      <c r="H7" s="46">
        <v>2017</v>
      </c>
      <c r="I7" s="47"/>
      <c r="J7" s="46">
        <v>2018</v>
      </c>
      <c r="K7" s="47"/>
      <c r="L7" s="46">
        <v>2019</v>
      </c>
      <c r="M7" s="47"/>
    </row>
    <row r="8" spans="2:15" ht="51" x14ac:dyDescent="0.25">
      <c r="B8" s="30" t="s">
        <v>0</v>
      </c>
      <c r="C8" s="30" t="s">
        <v>44</v>
      </c>
      <c r="D8" s="30" t="s">
        <v>40</v>
      </c>
      <c r="E8" s="30" t="s">
        <v>35</v>
      </c>
      <c r="F8" s="30" t="s">
        <v>40</v>
      </c>
      <c r="G8" s="30" t="s">
        <v>35</v>
      </c>
      <c r="H8" s="30" t="s">
        <v>40</v>
      </c>
      <c r="I8" s="30" t="s">
        <v>35</v>
      </c>
      <c r="J8" s="30" t="s">
        <v>40</v>
      </c>
      <c r="K8" s="30" t="s">
        <v>35</v>
      </c>
      <c r="L8" s="30" t="s">
        <v>40</v>
      </c>
      <c r="M8" s="30" t="s">
        <v>35</v>
      </c>
      <c r="N8" s="30" t="s">
        <v>28</v>
      </c>
      <c r="O8" s="30" t="s">
        <v>29</v>
      </c>
    </row>
    <row r="9" spans="2:15" x14ac:dyDescent="0.25">
      <c r="B9" s="2" t="s">
        <v>2</v>
      </c>
      <c r="C9" s="43">
        <v>7</v>
      </c>
      <c r="D9" s="37">
        <v>4</v>
      </c>
      <c r="E9" s="37">
        <v>668</v>
      </c>
      <c r="F9" s="37">
        <v>5</v>
      </c>
      <c r="G9" s="37">
        <v>692</v>
      </c>
      <c r="H9" s="20">
        <v>6</v>
      </c>
      <c r="I9" s="34">
        <v>883</v>
      </c>
      <c r="J9" s="22">
        <v>5</v>
      </c>
      <c r="K9" s="23">
        <v>989</v>
      </c>
      <c r="L9" s="20">
        <v>6</v>
      </c>
      <c r="M9" s="34">
        <v>1062</v>
      </c>
      <c r="N9" s="24">
        <f>D9+F9+H9+J9+L9</f>
        <v>26</v>
      </c>
      <c r="O9" s="45">
        <f>E9+G9+I9+K9+M9</f>
        <v>4294</v>
      </c>
    </row>
    <row r="10" spans="2:15" x14ac:dyDescent="0.25">
      <c r="B10" s="2" t="s">
        <v>3</v>
      </c>
      <c r="C10" s="43">
        <v>7</v>
      </c>
      <c r="D10" s="38">
        <v>7</v>
      </c>
      <c r="E10" s="38">
        <v>1285</v>
      </c>
      <c r="F10" s="38">
        <v>4</v>
      </c>
      <c r="G10" s="38">
        <v>755</v>
      </c>
      <c r="H10" s="24">
        <v>5</v>
      </c>
      <c r="I10" s="32">
        <v>982</v>
      </c>
      <c r="J10" s="26">
        <v>4</v>
      </c>
      <c r="K10" s="27">
        <v>864</v>
      </c>
      <c r="L10" s="24">
        <v>4</v>
      </c>
      <c r="M10" s="32">
        <v>712</v>
      </c>
      <c r="N10" s="24">
        <f t="shared" ref="N10:N28" si="0">D10+F10+H10+J10+L10</f>
        <v>24</v>
      </c>
      <c r="O10" s="45">
        <f t="shared" ref="O10:O28" si="1">E10+G10+I10+K10+M10</f>
        <v>4598</v>
      </c>
    </row>
    <row r="11" spans="2:15" x14ac:dyDescent="0.25">
      <c r="B11" s="2" t="s">
        <v>4</v>
      </c>
      <c r="C11" s="43">
        <v>7</v>
      </c>
      <c r="D11" s="38">
        <v>7</v>
      </c>
      <c r="E11" s="38">
        <v>1120</v>
      </c>
      <c r="F11" s="38">
        <v>2</v>
      </c>
      <c r="G11" s="38">
        <v>332</v>
      </c>
      <c r="H11" s="24">
        <v>3</v>
      </c>
      <c r="I11" s="32">
        <v>411</v>
      </c>
      <c r="J11" s="26">
        <v>5</v>
      </c>
      <c r="K11" s="27">
        <v>858</v>
      </c>
      <c r="L11" s="24">
        <v>1</v>
      </c>
      <c r="M11" s="32">
        <v>240</v>
      </c>
      <c r="N11" s="24">
        <f t="shared" si="0"/>
        <v>18</v>
      </c>
      <c r="O11" s="45">
        <f t="shared" si="1"/>
        <v>2961</v>
      </c>
    </row>
    <row r="12" spans="2:15" x14ac:dyDescent="0.25">
      <c r="B12" s="2" t="s">
        <v>5</v>
      </c>
      <c r="C12" s="43">
        <v>6</v>
      </c>
      <c r="D12" s="38"/>
      <c r="E12" s="38"/>
      <c r="F12" s="38">
        <v>1</v>
      </c>
      <c r="G12" s="38">
        <v>220</v>
      </c>
      <c r="H12" s="24">
        <v>2</v>
      </c>
      <c r="I12" s="35">
        <v>439</v>
      </c>
      <c r="J12" s="26"/>
      <c r="K12" s="27"/>
      <c r="L12" s="24">
        <v>2</v>
      </c>
      <c r="M12" s="35">
        <v>447</v>
      </c>
      <c r="N12" s="24">
        <f t="shared" si="0"/>
        <v>5</v>
      </c>
      <c r="O12" s="45">
        <f t="shared" si="1"/>
        <v>1106</v>
      </c>
    </row>
    <row r="13" spans="2:15" x14ac:dyDescent="0.25">
      <c r="B13" s="2" t="s">
        <v>6</v>
      </c>
      <c r="C13" s="43">
        <v>6</v>
      </c>
      <c r="D13" s="38"/>
      <c r="E13" s="38"/>
      <c r="F13" s="38">
        <v>2</v>
      </c>
      <c r="G13" s="38">
        <v>420</v>
      </c>
      <c r="H13" s="24">
        <v>1</v>
      </c>
      <c r="I13" s="35">
        <v>141</v>
      </c>
      <c r="J13" s="26">
        <v>1</v>
      </c>
      <c r="K13" s="27">
        <v>174</v>
      </c>
      <c r="L13" s="24"/>
      <c r="M13" s="35"/>
      <c r="N13" s="24">
        <f t="shared" si="0"/>
        <v>4</v>
      </c>
      <c r="O13" s="45">
        <f t="shared" si="1"/>
        <v>735</v>
      </c>
    </row>
    <row r="14" spans="2:15" x14ac:dyDescent="0.25">
      <c r="B14" s="2" t="s">
        <v>7</v>
      </c>
      <c r="C14" s="43">
        <v>6</v>
      </c>
      <c r="D14" s="38">
        <v>1</v>
      </c>
      <c r="E14" s="38">
        <v>121</v>
      </c>
      <c r="F14" s="38">
        <v>1</v>
      </c>
      <c r="G14" s="38">
        <v>102</v>
      </c>
      <c r="H14" s="24">
        <v>1</v>
      </c>
      <c r="I14" s="35">
        <v>219</v>
      </c>
      <c r="J14" s="26"/>
      <c r="K14" s="27"/>
      <c r="L14" s="24">
        <v>1</v>
      </c>
      <c r="M14" s="35">
        <v>175</v>
      </c>
      <c r="N14" s="24">
        <f t="shared" si="0"/>
        <v>4</v>
      </c>
      <c r="O14" s="45">
        <f t="shared" si="1"/>
        <v>617</v>
      </c>
    </row>
    <row r="15" spans="2:15" x14ac:dyDescent="0.25">
      <c r="B15" s="2" t="s">
        <v>8</v>
      </c>
      <c r="C15" s="43">
        <v>6</v>
      </c>
      <c r="D15" s="38">
        <v>2</v>
      </c>
      <c r="E15" s="38">
        <v>354</v>
      </c>
      <c r="F15" s="38">
        <v>2</v>
      </c>
      <c r="G15" s="38">
        <v>328</v>
      </c>
      <c r="H15" s="24"/>
      <c r="I15" s="35"/>
      <c r="J15" s="26"/>
      <c r="K15" s="27"/>
      <c r="L15" s="24"/>
      <c r="M15" s="35"/>
      <c r="N15" s="24">
        <f t="shared" si="0"/>
        <v>4</v>
      </c>
      <c r="O15" s="45">
        <f t="shared" si="1"/>
        <v>682</v>
      </c>
    </row>
    <row r="16" spans="2:15" x14ac:dyDescent="0.25">
      <c r="B16" s="2" t="s">
        <v>9</v>
      </c>
      <c r="C16" s="43">
        <v>6</v>
      </c>
      <c r="D16" s="38">
        <v>4</v>
      </c>
      <c r="E16" s="38">
        <v>661</v>
      </c>
      <c r="F16" s="38">
        <v>3</v>
      </c>
      <c r="G16" s="38">
        <v>499</v>
      </c>
      <c r="H16" s="24">
        <v>2</v>
      </c>
      <c r="I16" s="35">
        <v>333</v>
      </c>
      <c r="J16" s="26">
        <v>4</v>
      </c>
      <c r="K16" s="27">
        <v>576</v>
      </c>
      <c r="L16" s="24">
        <v>3</v>
      </c>
      <c r="M16" s="35">
        <v>632</v>
      </c>
      <c r="N16" s="24">
        <f t="shared" si="0"/>
        <v>16</v>
      </c>
      <c r="O16" s="45">
        <f t="shared" si="1"/>
        <v>2701</v>
      </c>
    </row>
    <row r="17" spans="2:15" x14ac:dyDescent="0.25">
      <c r="B17" s="2" t="s">
        <v>10</v>
      </c>
      <c r="C17" s="43">
        <v>6</v>
      </c>
      <c r="D17" s="38">
        <v>3</v>
      </c>
      <c r="E17" s="38">
        <v>571</v>
      </c>
      <c r="F17" s="38">
        <v>3</v>
      </c>
      <c r="G17" s="38">
        <v>610</v>
      </c>
      <c r="H17" s="24">
        <v>2</v>
      </c>
      <c r="I17" s="35">
        <v>212</v>
      </c>
      <c r="J17" s="26">
        <v>1</v>
      </c>
      <c r="K17" s="27">
        <v>230</v>
      </c>
      <c r="L17" s="24">
        <v>4</v>
      </c>
      <c r="M17" s="35">
        <v>695</v>
      </c>
      <c r="N17" s="24">
        <f t="shared" si="0"/>
        <v>13</v>
      </c>
      <c r="O17" s="45">
        <f t="shared" si="1"/>
        <v>2318</v>
      </c>
    </row>
    <row r="18" spans="2:15" x14ac:dyDescent="0.25">
      <c r="B18" s="2" t="s">
        <v>11</v>
      </c>
      <c r="C18" s="43">
        <v>6</v>
      </c>
      <c r="D18" s="38">
        <v>1</v>
      </c>
      <c r="E18" s="38">
        <v>200</v>
      </c>
      <c r="F18" s="38"/>
      <c r="G18" s="38"/>
      <c r="H18" s="24">
        <v>3</v>
      </c>
      <c r="I18" s="35">
        <v>435</v>
      </c>
      <c r="J18" s="26">
        <v>3</v>
      </c>
      <c r="K18" s="27">
        <v>399</v>
      </c>
      <c r="L18" s="24">
        <v>3</v>
      </c>
      <c r="M18" s="35">
        <v>620</v>
      </c>
      <c r="N18" s="24">
        <f t="shared" si="0"/>
        <v>10</v>
      </c>
      <c r="O18" s="45">
        <f t="shared" si="1"/>
        <v>1654</v>
      </c>
    </row>
    <row r="19" spans="2:15" x14ac:dyDescent="0.25">
      <c r="B19" s="2" t="s">
        <v>12</v>
      </c>
      <c r="C19" s="43">
        <v>5</v>
      </c>
      <c r="D19" s="38"/>
      <c r="E19" s="38"/>
      <c r="F19" s="38">
        <v>1</v>
      </c>
      <c r="G19" s="38">
        <v>176</v>
      </c>
      <c r="H19" s="24"/>
      <c r="I19" s="35"/>
      <c r="J19" s="26">
        <v>1</v>
      </c>
      <c r="K19" s="27">
        <v>230</v>
      </c>
      <c r="L19" s="24"/>
      <c r="M19" s="35"/>
      <c r="N19" s="24">
        <f t="shared" si="0"/>
        <v>2</v>
      </c>
      <c r="O19" s="45">
        <f t="shared" si="1"/>
        <v>406</v>
      </c>
    </row>
    <row r="20" spans="2:15" x14ac:dyDescent="0.25">
      <c r="B20" s="2" t="s">
        <v>13</v>
      </c>
      <c r="C20" s="43">
        <v>5</v>
      </c>
      <c r="D20" s="38">
        <v>1</v>
      </c>
      <c r="E20" s="38">
        <v>181</v>
      </c>
      <c r="F20" s="38">
        <v>2</v>
      </c>
      <c r="G20" s="38">
        <v>342</v>
      </c>
      <c r="H20" s="24"/>
      <c r="I20" s="35"/>
      <c r="J20" s="26">
        <v>1</v>
      </c>
      <c r="K20" s="27">
        <v>66</v>
      </c>
      <c r="L20" s="24"/>
      <c r="M20" s="35"/>
      <c r="N20" s="24">
        <f t="shared" si="0"/>
        <v>4</v>
      </c>
      <c r="O20" s="45">
        <f t="shared" si="1"/>
        <v>589</v>
      </c>
    </row>
    <row r="21" spans="2:15" x14ac:dyDescent="0.25">
      <c r="B21" s="2" t="s">
        <v>14</v>
      </c>
      <c r="C21" s="43">
        <v>5</v>
      </c>
      <c r="D21" s="38"/>
      <c r="E21" s="38"/>
      <c r="F21" s="38"/>
      <c r="G21" s="38"/>
      <c r="H21" s="24"/>
      <c r="I21" s="32"/>
      <c r="J21" s="26"/>
      <c r="K21" s="27"/>
      <c r="L21" s="24"/>
      <c r="M21" s="32"/>
      <c r="N21" s="24">
        <f t="shared" si="0"/>
        <v>0</v>
      </c>
      <c r="O21" s="45">
        <f t="shared" si="1"/>
        <v>0</v>
      </c>
    </row>
    <row r="22" spans="2:15" x14ac:dyDescent="0.25">
      <c r="B22" s="2" t="s">
        <v>15</v>
      </c>
      <c r="C22" s="43">
        <v>5</v>
      </c>
      <c r="D22" s="38"/>
      <c r="E22" s="38"/>
      <c r="F22" s="38">
        <v>1</v>
      </c>
      <c r="G22" s="38">
        <v>170</v>
      </c>
      <c r="H22" s="24"/>
      <c r="I22" s="35"/>
      <c r="J22" s="26"/>
      <c r="K22" s="27"/>
      <c r="L22" s="24"/>
      <c r="M22" s="35"/>
      <c r="N22" s="24">
        <f t="shared" si="0"/>
        <v>1</v>
      </c>
      <c r="O22" s="45">
        <f t="shared" si="1"/>
        <v>170</v>
      </c>
    </row>
    <row r="23" spans="2:15" x14ac:dyDescent="0.25">
      <c r="B23" s="2" t="s">
        <v>16</v>
      </c>
      <c r="C23" s="43">
        <v>5</v>
      </c>
      <c r="D23" s="38"/>
      <c r="E23" s="38"/>
      <c r="F23" s="38"/>
      <c r="G23" s="38"/>
      <c r="H23" s="24"/>
      <c r="I23" s="35"/>
      <c r="J23" s="26"/>
      <c r="K23" s="27"/>
      <c r="L23" s="24"/>
      <c r="M23" s="35"/>
      <c r="N23" s="24">
        <f t="shared" si="0"/>
        <v>0</v>
      </c>
      <c r="O23" s="45">
        <f t="shared" si="1"/>
        <v>0</v>
      </c>
    </row>
    <row r="24" spans="2:15" x14ac:dyDescent="0.25">
      <c r="B24" s="2" t="s">
        <v>17</v>
      </c>
      <c r="C24" s="43">
        <v>5</v>
      </c>
      <c r="D24" s="38"/>
      <c r="E24" s="38"/>
      <c r="F24" s="38"/>
      <c r="G24" s="38"/>
      <c r="H24" s="24"/>
      <c r="I24" s="35"/>
      <c r="J24" s="26"/>
      <c r="K24" s="27"/>
      <c r="L24" s="24"/>
      <c r="M24" s="35"/>
      <c r="N24" s="24">
        <f t="shared" si="0"/>
        <v>0</v>
      </c>
      <c r="O24" s="45">
        <f t="shared" si="1"/>
        <v>0</v>
      </c>
    </row>
    <row r="25" spans="2:15" x14ac:dyDescent="0.25">
      <c r="B25" s="2" t="s">
        <v>18</v>
      </c>
      <c r="C25" s="43">
        <v>5</v>
      </c>
      <c r="D25" s="38"/>
      <c r="E25" s="38"/>
      <c r="F25" s="38"/>
      <c r="G25" s="38"/>
      <c r="H25" s="24"/>
      <c r="I25" s="32"/>
      <c r="J25" s="26"/>
      <c r="K25" s="27"/>
      <c r="L25" s="24"/>
      <c r="M25" s="32"/>
      <c r="N25" s="24">
        <f t="shared" si="0"/>
        <v>0</v>
      </c>
      <c r="O25" s="45">
        <f t="shared" si="1"/>
        <v>0</v>
      </c>
    </row>
    <row r="26" spans="2:15" x14ac:dyDescent="0.25">
      <c r="B26" s="2" t="s">
        <v>19</v>
      </c>
      <c r="C26" s="43">
        <v>5</v>
      </c>
      <c r="D26" s="38"/>
      <c r="E26" s="38"/>
      <c r="F26" s="38">
        <v>1</v>
      </c>
      <c r="G26" s="38">
        <v>219</v>
      </c>
      <c r="H26" s="24">
        <v>2</v>
      </c>
      <c r="I26" s="32">
        <v>308</v>
      </c>
      <c r="J26" s="26">
        <v>1</v>
      </c>
      <c r="K26" s="27">
        <v>155</v>
      </c>
      <c r="L26" s="24">
        <v>2</v>
      </c>
      <c r="M26" s="32">
        <v>316</v>
      </c>
      <c r="N26" s="24">
        <f t="shared" si="0"/>
        <v>6</v>
      </c>
      <c r="O26" s="45">
        <f t="shared" si="1"/>
        <v>998</v>
      </c>
    </row>
    <row r="27" spans="2:15" x14ac:dyDescent="0.25">
      <c r="B27" s="2" t="s">
        <v>20</v>
      </c>
      <c r="C27" s="43">
        <v>5</v>
      </c>
      <c r="D27" s="38"/>
      <c r="E27" s="38"/>
      <c r="F27" s="38"/>
      <c r="G27" s="38"/>
      <c r="H27" s="24"/>
      <c r="I27" s="32"/>
      <c r="J27" s="26"/>
      <c r="K27" s="27"/>
      <c r="L27" s="24"/>
      <c r="M27" s="32"/>
      <c r="N27" s="24">
        <f t="shared" si="0"/>
        <v>0</v>
      </c>
      <c r="O27" s="45">
        <f t="shared" si="1"/>
        <v>0</v>
      </c>
    </row>
    <row r="28" spans="2:15" x14ac:dyDescent="0.25">
      <c r="B28" s="2" t="s">
        <v>21</v>
      </c>
      <c r="C28" s="43">
        <v>5</v>
      </c>
      <c r="D28" s="38"/>
      <c r="E28" s="38"/>
      <c r="F28" s="38"/>
      <c r="G28" s="38"/>
      <c r="H28" s="24">
        <v>2</v>
      </c>
      <c r="I28" s="32">
        <v>332</v>
      </c>
      <c r="J28" s="26"/>
      <c r="K28" s="27"/>
      <c r="L28" s="24"/>
      <c r="M28" s="32"/>
      <c r="N28" s="24">
        <f t="shared" si="0"/>
        <v>2</v>
      </c>
      <c r="O28" s="45">
        <f t="shared" si="1"/>
        <v>332</v>
      </c>
    </row>
    <row r="29" spans="2:15" x14ac:dyDescent="0.25">
      <c r="B29" s="19" t="s">
        <v>31</v>
      </c>
      <c r="C29" s="19"/>
      <c r="D29" s="19">
        <f t="shared" ref="D29:E29" si="2">SUM(D9:D28)</f>
        <v>30</v>
      </c>
      <c r="E29" s="19">
        <f t="shared" si="2"/>
        <v>5161</v>
      </c>
      <c r="F29" s="19">
        <f>SUM(F9:F28)</f>
        <v>28</v>
      </c>
      <c r="G29" s="19">
        <f>SUM(G9:G28)</f>
        <v>4865</v>
      </c>
      <c r="H29" s="19">
        <f t="shared" ref="H29:M29" si="3">SUM(H9:H28)</f>
        <v>29</v>
      </c>
      <c r="I29" s="36">
        <f t="shared" si="3"/>
        <v>4695</v>
      </c>
      <c r="J29" s="19">
        <f t="shared" si="3"/>
        <v>26</v>
      </c>
      <c r="K29" s="36">
        <f t="shared" si="3"/>
        <v>4541</v>
      </c>
      <c r="L29" s="19">
        <f t="shared" si="3"/>
        <v>26</v>
      </c>
      <c r="M29" s="36">
        <f t="shared" si="3"/>
        <v>4899</v>
      </c>
      <c r="N29" s="19">
        <f>SUM(N9:N28)</f>
        <v>139</v>
      </c>
      <c r="O29" s="33">
        <f>SUM(O9:O28)</f>
        <v>24161</v>
      </c>
    </row>
    <row r="30" spans="2:15" x14ac:dyDescent="0.25">
      <c r="B30" s="13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5" x14ac:dyDescent="0.25">
      <c r="N31" s="31"/>
    </row>
    <row r="32" spans="2:15" x14ac:dyDescent="0.25">
      <c r="B32" s="48"/>
      <c r="C32" s="48"/>
      <c r="D32" s="48"/>
      <c r="E32" s="48"/>
      <c r="F32" s="48"/>
      <c r="G32" s="48"/>
      <c r="H32" s="49"/>
      <c r="I32" s="13"/>
      <c r="J32" s="13"/>
      <c r="K32" s="13"/>
      <c r="L32" s="13"/>
      <c r="M32" s="13"/>
    </row>
  </sheetData>
  <mergeCells count="7">
    <mergeCell ref="J7:K7"/>
    <mergeCell ref="L7:M7"/>
    <mergeCell ref="B32:H32"/>
    <mergeCell ref="B5:C5"/>
    <mergeCell ref="D7:E7"/>
    <mergeCell ref="F7:G7"/>
    <mergeCell ref="H7:I7"/>
  </mergeCells>
  <pageMargins left="0.7" right="0.7" top="0.75" bottom="0.75" header="0.3" footer="0.3"/>
  <pageSetup paperSize="12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2"/>
  <sheetViews>
    <sheetView topLeftCell="A7" zoomScaleNormal="100" workbookViewId="0">
      <selection activeCell="L56" sqref="L56"/>
    </sheetView>
  </sheetViews>
  <sheetFormatPr baseColWidth="10" defaultRowHeight="15" x14ac:dyDescent="0.25"/>
  <cols>
    <col min="1" max="1" width="3" customWidth="1"/>
    <col min="2" max="2" width="19.42578125" customWidth="1"/>
    <col min="3" max="3" width="10.5703125" customWidth="1"/>
    <col min="4" max="4" width="9.5703125" bestFit="1" customWidth="1"/>
    <col min="5" max="5" width="10.85546875" bestFit="1" customWidth="1"/>
    <col min="6" max="6" width="9.5703125" bestFit="1" customWidth="1"/>
    <col min="7" max="7" width="10.85546875" bestFit="1" customWidth="1"/>
    <col min="8" max="8" width="9.5703125" bestFit="1" customWidth="1"/>
    <col min="9" max="9" width="10.85546875" bestFit="1" customWidth="1"/>
    <col min="10" max="10" width="9.5703125" bestFit="1" customWidth="1"/>
    <col min="11" max="11" width="10.85546875" bestFit="1" customWidth="1"/>
    <col min="12" max="12" width="9.5703125" bestFit="1" customWidth="1"/>
    <col min="13" max="13" width="10.85546875" bestFit="1" customWidth="1"/>
    <col min="17" max="17" width="24.5703125" bestFit="1" customWidth="1"/>
    <col min="18" max="18" width="7.28515625" customWidth="1"/>
  </cols>
  <sheetData>
    <row r="3" spans="2:19" ht="18.75" x14ac:dyDescent="0.3">
      <c r="B3" s="18" t="s">
        <v>45</v>
      </c>
      <c r="C3" s="18"/>
      <c r="D3" s="15"/>
      <c r="E3" s="17"/>
      <c r="F3" s="16"/>
      <c r="G3" s="16"/>
      <c r="H3" s="16"/>
      <c r="I3" s="16"/>
      <c r="J3" s="13"/>
      <c r="K3" s="13"/>
      <c r="L3" s="13"/>
      <c r="M3" s="13"/>
    </row>
    <row r="4" spans="2:19" x14ac:dyDescent="0.25">
      <c r="B4" s="14" t="s">
        <v>37</v>
      </c>
      <c r="C4" s="14"/>
      <c r="D4" s="15"/>
      <c r="E4" s="17"/>
      <c r="F4" s="16"/>
      <c r="G4" s="16"/>
      <c r="H4" s="16"/>
      <c r="I4" s="16"/>
      <c r="J4" s="13"/>
      <c r="K4" s="13"/>
      <c r="L4" s="13"/>
      <c r="M4" s="13"/>
    </row>
    <row r="5" spans="2:19" x14ac:dyDescent="0.25">
      <c r="B5" s="50"/>
      <c r="C5" s="50"/>
      <c r="D5" s="50"/>
      <c r="E5" s="17"/>
      <c r="F5" s="16"/>
      <c r="G5" s="16"/>
      <c r="H5" s="16"/>
      <c r="I5" s="16"/>
      <c r="J5" s="13"/>
      <c r="K5" s="13"/>
      <c r="L5" s="13"/>
      <c r="M5" s="13"/>
    </row>
    <row r="6" spans="2:19" x14ac:dyDescent="0.25">
      <c r="B6" s="16"/>
      <c r="C6" s="16"/>
      <c r="D6" s="15"/>
      <c r="E6" s="17"/>
      <c r="F6" s="16"/>
      <c r="G6" s="16"/>
      <c r="H6" s="16"/>
      <c r="I6" s="16"/>
      <c r="J6" s="13"/>
      <c r="K6" s="13"/>
      <c r="L6" s="13"/>
      <c r="M6" s="13"/>
    </row>
    <row r="7" spans="2:19" x14ac:dyDescent="0.25">
      <c r="B7" s="16"/>
      <c r="C7" s="16"/>
      <c r="D7" s="46">
        <v>2015</v>
      </c>
      <c r="E7" s="47"/>
      <c r="F7" s="46">
        <v>2016</v>
      </c>
      <c r="G7" s="47"/>
      <c r="H7" s="46">
        <v>2017</v>
      </c>
      <c r="I7" s="47"/>
      <c r="J7" s="46">
        <v>2018</v>
      </c>
      <c r="K7" s="47"/>
      <c r="L7" s="46">
        <v>2019</v>
      </c>
      <c r="M7" s="47"/>
    </row>
    <row r="8" spans="2:19" ht="51" x14ac:dyDescent="0.25">
      <c r="B8" s="30" t="s">
        <v>0</v>
      </c>
      <c r="C8" s="30" t="s">
        <v>44</v>
      </c>
      <c r="D8" s="30" t="s">
        <v>40</v>
      </c>
      <c r="E8" s="30" t="s">
        <v>35</v>
      </c>
      <c r="F8" s="30" t="s">
        <v>40</v>
      </c>
      <c r="G8" s="30" t="s">
        <v>35</v>
      </c>
      <c r="H8" s="30" t="s">
        <v>40</v>
      </c>
      <c r="I8" s="30" t="s">
        <v>35</v>
      </c>
      <c r="J8" s="30" t="s">
        <v>40</v>
      </c>
      <c r="K8" s="30" t="s">
        <v>35</v>
      </c>
      <c r="L8" s="30" t="s">
        <v>40</v>
      </c>
      <c r="M8" s="30" t="s">
        <v>35</v>
      </c>
      <c r="N8" s="30" t="s">
        <v>28</v>
      </c>
      <c r="O8" s="30" t="s">
        <v>29</v>
      </c>
    </row>
    <row r="9" spans="2:19" x14ac:dyDescent="0.25">
      <c r="B9" s="2" t="s">
        <v>2</v>
      </c>
      <c r="C9" s="2">
        <v>7</v>
      </c>
      <c r="D9" s="20">
        <v>7</v>
      </c>
      <c r="E9" s="21">
        <v>170</v>
      </c>
      <c r="F9" s="22">
        <v>10</v>
      </c>
      <c r="G9" s="23">
        <v>282</v>
      </c>
      <c r="H9" s="22">
        <v>4</v>
      </c>
      <c r="I9" s="40">
        <v>238</v>
      </c>
      <c r="J9" s="22">
        <v>3</v>
      </c>
      <c r="K9" s="23">
        <v>174</v>
      </c>
      <c r="L9" s="20">
        <v>9</v>
      </c>
      <c r="M9" s="34">
        <v>533</v>
      </c>
      <c r="N9" s="24">
        <f>D9+F9+H9+J9+L9</f>
        <v>33</v>
      </c>
      <c r="O9" s="32">
        <f>E9+G9+I9+K9+M9</f>
        <v>1397</v>
      </c>
    </row>
    <row r="10" spans="2:19" x14ac:dyDescent="0.25">
      <c r="B10" s="2" t="s">
        <v>3</v>
      </c>
      <c r="C10" s="2">
        <v>7</v>
      </c>
      <c r="D10" s="24">
        <v>2</v>
      </c>
      <c r="E10" s="25">
        <v>59</v>
      </c>
      <c r="F10" s="26">
        <v>11</v>
      </c>
      <c r="G10" s="27">
        <v>277</v>
      </c>
      <c r="H10" s="22"/>
      <c r="I10" s="32"/>
      <c r="J10" s="26">
        <v>5</v>
      </c>
      <c r="K10" s="27">
        <v>288</v>
      </c>
      <c r="L10" s="24">
        <v>3</v>
      </c>
      <c r="M10" s="32">
        <v>176</v>
      </c>
      <c r="N10" s="24">
        <f t="shared" ref="N10:O28" si="0">D10+F10+H10+J10+L10</f>
        <v>21</v>
      </c>
      <c r="O10" s="32">
        <f t="shared" si="0"/>
        <v>800</v>
      </c>
      <c r="Q10" t="s">
        <v>46</v>
      </c>
    </row>
    <row r="11" spans="2:19" x14ac:dyDescent="0.25">
      <c r="B11" s="2" t="s">
        <v>4</v>
      </c>
      <c r="C11" s="2">
        <v>7</v>
      </c>
      <c r="D11" s="24">
        <v>2</v>
      </c>
      <c r="E11" s="25">
        <v>57</v>
      </c>
      <c r="F11" s="26">
        <v>1</v>
      </c>
      <c r="G11" s="27">
        <v>30</v>
      </c>
      <c r="H11" s="42"/>
      <c r="I11" s="32"/>
      <c r="J11" s="26"/>
      <c r="K11" s="27"/>
      <c r="L11" s="24"/>
      <c r="M11" s="32"/>
      <c r="N11" s="24">
        <f t="shared" si="0"/>
        <v>3</v>
      </c>
      <c r="O11" s="32">
        <f t="shared" si="0"/>
        <v>87</v>
      </c>
      <c r="Q11" t="s">
        <v>47</v>
      </c>
      <c r="R11" t="s">
        <v>48</v>
      </c>
      <c r="S11" t="s">
        <v>49</v>
      </c>
    </row>
    <row r="12" spans="2:19" x14ac:dyDescent="0.25">
      <c r="B12" s="2" t="s">
        <v>5</v>
      </c>
      <c r="C12" s="2">
        <v>6</v>
      </c>
      <c r="D12" s="24"/>
      <c r="E12" s="25"/>
      <c r="F12" s="26"/>
      <c r="G12" s="27"/>
      <c r="H12" s="42"/>
      <c r="I12" s="35"/>
      <c r="J12" s="26"/>
      <c r="K12" s="27"/>
      <c r="L12" s="24"/>
      <c r="M12" s="35"/>
      <c r="N12" s="24">
        <f t="shared" si="0"/>
        <v>0</v>
      </c>
      <c r="O12" s="32">
        <f t="shared" si="0"/>
        <v>0</v>
      </c>
      <c r="Q12" t="s">
        <v>50</v>
      </c>
      <c r="R12">
        <v>4</v>
      </c>
      <c r="S12" s="40">
        <v>237733000</v>
      </c>
    </row>
    <row r="13" spans="2:19" x14ac:dyDescent="0.25">
      <c r="B13" s="2" t="s">
        <v>6</v>
      </c>
      <c r="C13" s="2">
        <v>6</v>
      </c>
      <c r="D13" s="24"/>
      <c r="E13" s="25"/>
      <c r="F13" s="26">
        <v>1</v>
      </c>
      <c r="G13" s="27">
        <v>30</v>
      </c>
      <c r="H13" s="22">
        <v>2</v>
      </c>
      <c r="I13" s="40">
        <v>120</v>
      </c>
      <c r="J13" s="26">
        <v>2</v>
      </c>
      <c r="K13" s="27">
        <v>78</v>
      </c>
      <c r="L13" s="24"/>
      <c r="M13" s="35"/>
      <c r="N13" s="24">
        <f t="shared" si="0"/>
        <v>5</v>
      </c>
      <c r="O13" s="32">
        <f t="shared" si="0"/>
        <v>228</v>
      </c>
      <c r="Q13" t="s">
        <v>51</v>
      </c>
      <c r="R13">
        <v>2</v>
      </c>
      <c r="S13" s="40">
        <v>119594000</v>
      </c>
    </row>
    <row r="14" spans="2:19" x14ac:dyDescent="0.25">
      <c r="B14" s="2" t="s">
        <v>7</v>
      </c>
      <c r="C14" s="2">
        <v>6</v>
      </c>
      <c r="D14" s="24"/>
      <c r="E14" s="25"/>
      <c r="F14" s="26"/>
      <c r="G14" s="27"/>
      <c r="H14" s="42"/>
      <c r="I14" s="35"/>
      <c r="J14" s="26"/>
      <c r="K14" s="27"/>
      <c r="L14" s="24"/>
      <c r="M14" s="35"/>
      <c r="N14" s="24">
        <f t="shared" si="0"/>
        <v>0</v>
      </c>
      <c r="O14" s="32">
        <f t="shared" si="0"/>
        <v>0</v>
      </c>
      <c r="Q14" s="41" t="s">
        <v>52</v>
      </c>
      <c r="R14">
        <v>1</v>
      </c>
      <c r="S14" s="40">
        <v>59884000</v>
      </c>
    </row>
    <row r="15" spans="2:19" x14ac:dyDescent="0.25">
      <c r="B15" s="2" t="s">
        <v>8</v>
      </c>
      <c r="C15" s="2">
        <v>6</v>
      </c>
      <c r="D15" s="24"/>
      <c r="E15" s="25"/>
      <c r="F15" s="26">
        <v>1</v>
      </c>
      <c r="G15" s="27">
        <v>30</v>
      </c>
      <c r="H15" s="42"/>
      <c r="I15" s="35"/>
      <c r="J15" s="26"/>
      <c r="K15" s="27"/>
      <c r="L15" s="24"/>
      <c r="M15" s="35"/>
      <c r="N15" s="24">
        <f t="shared" si="0"/>
        <v>1</v>
      </c>
      <c r="O15" s="32">
        <f t="shared" si="0"/>
        <v>30</v>
      </c>
      <c r="Q15" t="s">
        <v>53</v>
      </c>
      <c r="R15">
        <v>1</v>
      </c>
      <c r="S15" s="40">
        <v>59165000</v>
      </c>
    </row>
    <row r="16" spans="2:19" x14ac:dyDescent="0.25">
      <c r="B16" s="2" t="s">
        <v>9</v>
      </c>
      <c r="C16" s="2">
        <v>6</v>
      </c>
      <c r="D16" s="24"/>
      <c r="E16" s="25"/>
      <c r="F16" s="26"/>
      <c r="G16" s="27"/>
      <c r="H16" s="42"/>
      <c r="I16" s="35"/>
      <c r="J16" s="26"/>
      <c r="K16" s="27"/>
      <c r="L16" s="24"/>
      <c r="M16" s="35"/>
      <c r="N16" s="24">
        <f t="shared" si="0"/>
        <v>0</v>
      </c>
      <c r="O16" s="32">
        <f t="shared" si="0"/>
        <v>0</v>
      </c>
      <c r="Q16" s="41" t="s">
        <v>54</v>
      </c>
      <c r="R16">
        <v>1</v>
      </c>
      <c r="S16" s="40">
        <v>59892000</v>
      </c>
    </row>
    <row r="17" spans="2:19" x14ac:dyDescent="0.25">
      <c r="B17" s="2" t="s">
        <v>10</v>
      </c>
      <c r="C17" s="2">
        <v>6</v>
      </c>
      <c r="D17" s="24"/>
      <c r="E17" s="25"/>
      <c r="F17" s="26"/>
      <c r="G17" s="27"/>
      <c r="H17" s="42"/>
      <c r="I17" s="35"/>
      <c r="J17" s="26"/>
      <c r="K17" s="27"/>
      <c r="L17" s="24"/>
      <c r="M17" s="35"/>
      <c r="N17" s="24">
        <f t="shared" si="0"/>
        <v>0</v>
      </c>
      <c r="O17" s="32">
        <f t="shared" si="0"/>
        <v>0</v>
      </c>
      <c r="Q17" s="41" t="s">
        <v>55</v>
      </c>
      <c r="R17">
        <v>1</v>
      </c>
      <c r="S17" s="40">
        <v>47546000</v>
      </c>
    </row>
    <row r="18" spans="2:19" x14ac:dyDescent="0.25">
      <c r="B18" s="2" t="s">
        <v>11</v>
      </c>
      <c r="C18" s="2">
        <v>6</v>
      </c>
      <c r="D18" s="24"/>
      <c r="E18" s="25"/>
      <c r="F18" s="26"/>
      <c r="G18" s="27"/>
      <c r="H18" s="42"/>
      <c r="I18" s="35"/>
      <c r="J18" s="26"/>
      <c r="K18" s="27"/>
      <c r="L18" s="24"/>
      <c r="M18" s="35"/>
      <c r="N18" s="24">
        <f t="shared" si="0"/>
        <v>0</v>
      </c>
      <c r="O18" s="32">
        <f t="shared" si="0"/>
        <v>0</v>
      </c>
      <c r="Q18" t="s">
        <v>33</v>
      </c>
      <c r="R18">
        <v>10</v>
      </c>
      <c r="S18" s="40">
        <v>583814000</v>
      </c>
    </row>
    <row r="19" spans="2:19" x14ac:dyDescent="0.25">
      <c r="B19" s="2" t="s">
        <v>12</v>
      </c>
      <c r="C19" s="2">
        <v>5</v>
      </c>
      <c r="D19" s="24"/>
      <c r="E19" s="25"/>
      <c r="F19" s="26"/>
      <c r="G19" s="27"/>
      <c r="H19" s="42"/>
      <c r="I19" s="35"/>
      <c r="J19" s="26"/>
      <c r="K19" s="27"/>
      <c r="L19" s="24"/>
      <c r="M19" s="35"/>
      <c r="N19" s="24">
        <f t="shared" si="0"/>
        <v>0</v>
      </c>
      <c r="O19" s="32">
        <f t="shared" si="0"/>
        <v>0</v>
      </c>
    </row>
    <row r="20" spans="2:19" x14ac:dyDescent="0.25">
      <c r="B20" s="2" t="s">
        <v>13</v>
      </c>
      <c r="C20" s="2">
        <v>5</v>
      </c>
      <c r="D20" s="24"/>
      <c r="E20" s="25"/>
      <c r="F20" s="26"/>
      <c r="G20" s="27"/>
      <c r="H20" s="42"/>
      <c r="I20" s="35"/>
      <c r="J20" s="26"/>
      <c r="K20" s="27"/>
      <c r="L20" s="24"/>
      <c r="M20" s="35"/>
      <c r="N20" s="24">
        <f t="shared" si="0"/>
        <v>0</v>
      </c>
      <c r="O20" s="32">
        <f t="shared" si="0"/>
        <v>0</v>
      </c>
    </row>
    <row r="21" spans="2:19" x14ac:dyDescent="0.25">
      <c r="B21" s="2" t="s">
        <v>14</v>
      </c>
      <c r="C21" s="2">
        <v>5</v>
      </c>
      <c r="D21" s="24"/>
      <c r="E21" s="25"/>
      <c r="F21" s="26"/>
      <c r="G21" s="27"/>
      <c r="H21" s="42"/>
      <c r="I21" s="32"/>
      <c r="J21" s="26"/>
      <c r="K21" s="27"/>
      <c r="L21" s="24"/>
      <c r="M21" s="32"/>
      <c r="N21" s="24">
        <f t="shared" si="0"/>
        <v>0</v>
      </c>
      <c r="O21" s="32">
        <f t="shared" si="0"/>
        <v>0</v>
      </c>
    </row>
    <row r="22" spans="2:19" x14ac:dyDescent="0.25">
      <c r="B22" s="2" t="s">
        <v>15</v>
      </c>
      <c r="C22" s="2">
        <v>5</v>
      </c>
      <c r="D22" s="24"/>
      <c r="E22" s="25"/>
      <c r="F22" s="26">
        <v>1</v>
      </c>
      <c r="G22" s="27">
        <v>30</v>
      </c>
      <c r="H22" s="42"/>
      <c r="I22" s="35"/>
      <c r="J22" s="26">
        <v>1</v>
      </c>
      <c r="K22" s="27">
        <v>19</v>
      </c>
      <c r="L22" s="24"/>
      <c r="M22" s="35"/>
      <c r="N22" s="24">
        <f t="shared" si="0"/>
        <v>2</v>
      </c>
      <c r="O22" s="32">
        <f t="shared" si="0"/>
        <v>49</v>
      </c>
    </row>
    <row r="23" spans="2:19" x14ac:dyDescent="0.25">
      <c r="B23" s="2" t="s">
        <v>16</v>
      </c>
      <c r="C23" s="2">
        <v>5</v>
      </c>
      <c r="D23" s="24">
        <v>2</v>
      </c>
      <c r="E23" s="25">
        <v>44</v>
      </c>
      <c r="F23" s="26"/>
      <c r="G23" s="27"/>
      <c r="H23" s="42"/>
      <c r="I23" s="35"/>
      <c r="J23" s="26"/>
      <c r="K23" s="27"/>
      <c r="L23" s="24">
        <v>1</v>
      </c>
      <c r="M23" s="35">
        <v>59</v>
      </c>
      <c r="N23" s="24">
        <f t="shared" si="0"/>
        <v>3</v>
      </c>
      <c r="O23" s="32">
        <f t="shared" si="0"/>
        <v>103</v>
      </c>
    </row>
    <row r="24" spans="2:19" x14ac:dyDescent="0.25">
      <c r="B24" s="2" t="s">
        <v>17</v>
      </c>
      <c r="C24" s="2">
        <v>5</v>
      </c>
      <c r="D24" s="24"/>
      <c r="E24" s="25"/>
      <c r="F24" s="26"/>
      <c r="G24" s="27"/>
      <c r="H24" s="42"/>
      <c r="I24" s="35"/>
      <c r="J24" s="26"/>
      <c r="K24" s="27"/>
      <c r="L24" s="24"/>
      <c r="M24" s="35"/>
      <c r="N24" s="24">
        <f t="shared" si="0"/>
        <v>0</v>
      </c>
      <c r="O24" s="32">
        <f t="shared" si="0"/>
        <v>0</v>
      </c>
    </row>
    <row r="25" spans="2:19" x14ac:dyDescent="0.25">
      <c r="B25" s="2" t="s">
        <v>18</v>
      </c>
      <c r="C25" s="2">
        <v>5</v>
      </c>
      <c r="D25" s="24"/>
      <c r="E25" s="25"/>
      <c r="F25" s="26"/>
      <c r="G25" s="27"/>
      <c r="H25" s="42"/>
      <c r="I25" s="32"/>
      <c r="J25" s="26"/>
      <c r="K25" s="27"/>
      <c r="L25" s="24"/>
      <c r="M25" s="32"/>
      <c r="N25" s="24">
        <f t="shared" si="0"/>
        <v>0</v>
      </c>
      <c r="O25" s="32">
        <f t="shared" si="0"/>
        <v>0</v>
      </c>
    </row>
    <row r="26" spans="2:19" x14ac:dyDescent="0.25">
      <c r="B26" s="2" t="s">
        <v>19</v>
      </c>
      <c r="C26" s="2">
        <v>5</v>
      </c>
      <c r="D26" s="24">
        <v>2</v>
      </c>
      <c r="E26" s="25">
        <v>36</v>
      </c>
      <c r="F26" s="26">
        <v>2</v>
      </c>
      <c r="G26" s="27">
        <v>60</v>
      </c>
      <c r="H26" s="22">
        <v>1</v>
      </c>
      <c r="I26" s="40">
        <v>59</v>
      </c>
      <c r="J26" s="26">
        <v>1</v>
      </c>
      <c r="K26" s="27">
        <v>60</v>
      </c>
      <c r="L26" s="24"/>
      <c r="M26" s="32"/>
      <c r="N26" s="24">
        <f t="shared" si="0"/>
        <v>6</v>
      </c>
      <c r="O26" s="32">
        <f t="shared" si="0"/>
        <v>215</v>
      </c>
    </row>
    <row r="27" spans="2:19" x14ac:dyDescent="0.25">
      <c r="B27" s="2" t="s">
        <v>20</v>
      </c>
      <c r="C27" s="2">
        <v>5</v>
      </c>
      <c r="D27" s="24">
        <v>2</v>
      </c>
      <c r="E27" s="25">
        <v>57</v>
      </c>
      <c r="F27" s="26">
        <v>1</v>
      </c>
      <c r="G27" s="27">
        <v>30</v>
      </c>
      <c r="H27" s="42"/>
      <c r="I27" s="32"/>
      <c r="J27" s="26">
        <v>2</v>
      </c>
      <c r="K27" s="27">
        <v>106</v>
      </c>
      <c r="L27" s="24">
        <v>3</v>
      </c>
      <c r="M27" s="32">
        <v>177</v>
      </c>
      <c r="N27" s="24">
        <f t="shared" si="0"/>
        <v>8</v>
      </c>
      <c r="O27" s="32">
        <f t="shared" si="0"/>
        <v>370</v>
      </c>
    </row>
    <row r="28" spans="2:19" x14ac:dyDescent="0.25">
      <c r="B28" s="2" t="s">
        <v>21</v>
      </c>
      <c r="C28" s="2">
        <v>5</v>
      </c>
      <c r="D28" s="24"/>
      <c r="E28" s="25"/>
      <c r="F28" s="26"/>
      <c r="G28" s="27"/>
      <c r="H28" s="42"/>
      <c r="I28" s="32"/>
      <c r="J28" s="26">
        <v>1</v>
      </c>
      <c r="K28" s="27">
        <v>60</v>
      </c>
      <c r="L28" s="24"/>
      <c r="M28" s="32"/>
      <c r="N28" s="24">
        <f t="shared" si="0"/>
        <v>1</v>
      </c>
      <c r="O28" s="32">
        <f t="shared" si="0"/>
        <v>60</v>
      </c>
    </row>
    <row r="29" spans="2:19" x14ac:dyDescent="0.25">
      <c r="B29" s="19" t="s">
        <v>31</v>
      </c>
      <c r="C29" s="19"/>
      <c r="D29" s="19">
        <f>SUM(D9:D28)</f>
        <v>17</v>
      </c>
      <c r="E29" s="36">
        <f t="shared" ref="E29:M29" si="1">SUM(E9:E28)</f>
        <v>423</v>
      </c>
      <c r="F29" s="19">
        <f t="shared" si="1"/>
        <v>28</v>
      </c>
      <c r="G29" s="36">
        <f t="shared" si="1"/>
        <v>769</v>
      </c>
      <c r="H29" s="19">
        <f t="shared" si="1"/>
        <v>7</v>
      </c>
      <c r="I29" s="36">
        <f t="shared" si="1"/>
        <v>417</v>
      </c>
      <c r="J29" s="19">
        <f t="shared" si="1"/>
        <v>15</v>
      </c>
      <c r="K29" s="36">
        <f t="shared" si="1"/>
        <v>785</v>
      </c>
      <c r="L29" s="19">
        <f t="shared" si="1"/>
        <v>16</v>
      </c>
      <c r="M29" s="36">
        <f t="shared" si="1"/>
        <v>945</v>
      </c>
      <c r="N29" s="19">
        <f>D29+F29+H29+J29+L29</f>
        <v>83</v>
      </c>
      <c r="O29" s="33">
        <f>SUM(O9:O28)</f>
        <v>3339</v>
      </c>
    </row>
    <row r="30" spans="2:19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9" x14ac:dyDescent="0.25">
      <c r="N31" s="31"/>
    </row>
    <row r="32" spans="2:19" x14ac:dyDescent="0.25">
      <c r="B32" s="48"/>
      <c r="C32" s="48"/>
      <c r="D32" s="49"/>
      <c r="E32" s="49"/>
      <c r="F32" s="49"/>
      <c r="G32" s="49"/>
      <c r="H32" s="49"/>
      <c r="I32" s="13"/>
      <c r="J32" s="13"/>
      <c r="K32" s="13"/>
      <c r="L32" s="13"/>
      <c r="M32" s="13"/>
    </row>
  </sheetData>
  <mergeCells count="7">
    <mergeCell ref="J7:K7"/>
    <mergeCell ref="L7:M7"/>
    <mergeCell ref="B32:H32"/>
    <mergeCell ref="B5:D5"/>
    <mergeCell ref="D7:E7"/>
    <mergeCell ref="F7:G7"/>
    <mergeCell ref="H7:I7"/>
  </mergeCells>
  <pageMargins left="0.7" right="0.7" top="0.75" bottom="0.75" header="0.3" footer="0.3"/>
  <pageSetup paperSize="1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F. REGULAR</vt:lpstr>
      <vt:lpstr>F. Iniciación</vt:lpstr>
      <vt:lpstr>F.Postdoctorado</vt:lpstr>
      <vt:lpstr>FONDAP</vt:lpstr>
      <vt:lpstr>FONDEF</vt:lpstr>
      <vt:lpstr>Hoja2</vt:lpstr>
      <vt:lpstr>PIA</vt:lpstr>
      <vt:lpstr>FONDEQUIP</vt:lpstr>
      <vt:lpstr>FONIS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Claudia E.-</cp:lastModifiedBy>
  <cp:lastPrinted>2020-01-09T23:51:38Z</cp:lastPrinted>
  <dcterms:created xsi:type="dcterms:W3CDTF">2020-01-09T10:06:44Z</dcterms:created>
  <dcterms:modified xsi:type="dcterms:W3CDTF">2020-01-10T18:54:55Z</dcterms:modified>
</cp:coreProperties>
</file>