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86" i="1"/>
  <c r="G87" i="1"/>
  <c r="D87" i="1"/>
  <c r="E87" i="1"/>
  <c r="F87" i="1"/>
  <c r="C87" i="1"/>
  <c r="D86" i="1"/>
  <c r="E86" i="1"/>
  <c r="F86" i="1"/>
  <c r="C86" i="1"/>
  <c r="D85" i="1"/>
  <c r="E85" i="1"/>
  <c r="F85" i="1"/>
  <c r="C85" i="1"/>
  <c r="G77" i="1"/>
  <c r="G75" i="1"/>
  <c r="G74" i="1"/>
  <c r="G72" i="1"/>
  <c r="G71" i="1"/>
  <c r="G63" i="1"/>
  <c r="G64" i="1"/>
  <c r="G62" i="1"/>
  <c r="G60" i="1"/>
  <c r="G58" i="1"/>
  <c r="G51" i="1"/>
  <c r="G50" i="1"/>
  <c r="G43" i="1"/>
  <c r="G44" i="1"/>
  <c r="G45" i="1"/>
  <c r="G46" i="1"/>
  <c r="G47" i="1"/>
  <c r="G48" i="1"/>
  <c r="G49" i="1"/>
  <c r="G42" i="1"/>
  <c r="G38" i="1"/>
  <c r="G37" i="1"/>
  <c r="G24" i="1"/>
  <c r="G25" i="1"/>
  <c r="G26" i="1"/>
  <c r="G27" i="1"/>
  <c r="G29" i="1"/>
  <c r="G30" i="1"/>
  <c r="G31" i="1"/>
  <c r="G32" i="1"/>
  <c r="G33" i="1"/>
  <c r="G34" i="1"/>
  <c r="G35" i="1"/>
  <c r="G36" i="1"/>
  <c r="G28" i="1"/>
  <c r="F17" i="1"/>
</calcChain>
</file>

<file path=xl/sharedStrings.xml><?xml version="1.0" encoding="utf-8"?>
<sst xmlns="http://schemas.openxmlformats.org/spreadsheetml/2006/main" count="113" uniqueCount="94">
  <si>
    <t>actores</t>
  </si>
  <si>
    <t>Complejo</t>
  </si>
  <si>
    <t>Puntos</t>
  </si>
  <si>
    <t>Paso 2</t>
  </si>
  <si>
    <t>Paso 1</t>
  </si>
  <si>
    <t>Flujo</t>
  </si>
  <si>
    <t>Transacciones</t>
  </si>
  <si>
    <t>Medio</t>
  </si>
  <si>
    <t>Registrar servicio</t>
  </si>
  <si>
    <t>Cancelar servicio</t>
  </si>
  <si>
    <t>Simple</t>
  </si>
  <si>
    <t>UUCP</t>
  </si>
  <si>
    <t>Asumiendo total</t>
  </si>
  <si>
    <t>Paso 3</t>
  </si>
  <si>
    <t>Factores de ajuste</t>
  </si>
  <si>
    <t>TCF</t>
  </si>
  <si>
    <t>Factor</t>
  </si>
  <si>
    <t>Descripción</t>
  </si>
  <si>
    <t>Peso</t>
  </si>
  <si>
    <t>T1</t>
  </si>
  <si>
    <t>Sistema Distribuído</t>
  </si>
  <si>
    <t>T2</t>
  </si>
  <si>
    <t>Tiempo de Respuesta</t>
  </si>
  <si>
    <t>T3</t>
  </si>
  <si>
    <t>Eficiencia de usuario final</t>
  </si>
  <si>
    <t>T4</t>
  </si>
  <si>
    <t>Procesamiento complejo</t>
  </si>
  <si>
    <t>T5</t>
  </si>
  <si>
    <t>Reusabilidad</t>
  </si>
  <si>
    <t>T6</t>
  </si>
  <si>
    <t>Facilidad de instalación</t>
  </si>
  <si>
    <t>T7</t>
  </si>
  <si>
    <t>Facilidad de uso</t>
  </si>
  <si>
    <t>T8</t>
  </si>
  <si>
    <t>Portabilidad</t>
  </si>
  <si>
    <t>T9</t>
  </si>
  <si>
    <t>Facilidad de cambio</t>
  </si>
  <si>
    <t>T10</t>
  </si>
  <si>
    <t>Concurrencia</t>
  </si>
  <si>
    <t>T11</t>
  </si>
  <si>
    <t>Seguridad</t>
  </si>
  <si>
    <t>T12</t>
  </si>
  <si>
    <t>Acceso de terceros</t>
  </si>
  <si>
    <t>T13</t>
  </si>
  <si>
    <t>Entrenamiento especial requerido</t>
  </si>
  <si>
    <t>Clasificacion</t>
  </si>
  <si>
    <t>Puntaje</t>
  </si>
  <si>
    <t>Tfactor</t>
  </si>
  <si>
    <r>
      <t xml:space="preserve">TCF = 0.6 + (0.01 * </t>
    </r>
    <r>
      <rPr>
        <b/>
        <sz val="28"/>
        <color rgb="FFFF3300"/>
        <rFont val="Arial"/>
        <family val="2"/>
      </rPr>
      <t>TFactor</t>
    </r>
    <r>
      <rPr>
        <b/>
        <sz val="28"/>
        <color rgb="FF003366"/>
        <rFont val="Arial"/>
        <family val="2"/>
      </rPr>
      <t>)</t>
    </r>
  </si>
  <si>
    <t>F1</t>
  </si>
  <si>
    <t>Familiaridad con RUP</t>
  </si>
  <si>
    <t>F2</t>
  </si>
  <si>
    <t>Experiencia en la aplicación</t>
  </si>
  <si>
    <t>F3</t>
  </si>
  <si>
    <t>Experiencia OO</t>
  </si>
  <si>
    <t>F4</t>
  </si>
  <si>
    <t>Capacidad del analista líder</t>
  </si>
  <si>
    <t>F5</t>
  </si>
  <si>
    <t>Motivación</t>
  </si>
  <si>
    <t>F6</t>
  </si>
  <si>
    <t>Requerimientos estabilizados</t>
  </si>
  <si>
    <t>F7</t>
  </si>
  <si>
    <t>Trabajadores a tiempo parcial</t>
  </si>
  <si>
    <t>F8</t>
  </si>
  <si>
    <t>Dificultad del lenguage de prog.</t>
  </si>
  <si>
    <t>EF</t>
  </si>
  <si>
    <t>Efactor</t>
  </si>
  <si>
    <r>
      <t xml:space="preserve">EF = 1.4 + (-0.03 * </t>
    </r>
    <r>
      <rPr>
        <b/>
        <sz val="32"/>
        <color rgb="FFFF3300"/>
        <rFont val="Arial"/>
        <family val="2"/>
      </rPr>
      <t>EFactor</t>
    </r>
    <r>
      <rPr>
        <b/>
        <sz val="32"/>
        <color rgb="FF003366"/>
        <rFont val="Arial"/>
        <family val="2"/>
      </rPr>
      <t>)</t>
    </r>
  </si>
  <si>
    <t>AUCP</t>
  </si>
  <si>
    <t>AUCP = UUCP * TCF * EF</t>
  </si>
  <si>
    <t xml:space="preserve">UCP </t>
  </si>
  <si>
    <t>Paso 4</t>
  </si>
  <si>
    <t>Esfuerzo</t>
  </si>
  <si>
    <t>Asumiendo 10 horas-hombre x UCP</t>
  </si>
  <si>
    <t>Horas hombre</t>
  </si>
  <si>
    <t>Cocomo</t>
  </si>
  <si>
    <t>c</t>
  </si>
  <si>
    <t>d</t>
  </si>
  <si>
    <t>Tiempo</t>
  </si>
  <si>
    <t>Hombre mes</t>
  </si>
  <si>
    <t>meses</t>
  </si>
  <si>
    <t>personas</t>
  </si>
  <si>
    <t xml:space="preserve">Costo </t>
  </si>
  <si>
    <t>Dolares</t>
  </si>
  <si>
    <t>*como se mide el costo en base a esfuerzo, no importa si se hace en más o menos tiempo</t>
  </si>
  <si>
    <t>Inception</t>
  </si>
  <si>
    <t>Elaboration</t>
  </si>
  <si>
    <t>Construction</t>
  </si>
  <si>
    <t>Transition</t>
  </si>
  <si>
    <t>Effort</t>
  </si>
  <si>
    <t>Schedule</t>
  </si>
  <si>
    <t>Costo</t>
  </si>
  <si>
    <t>Recorte al 75%</t>
  </si>
  <si>
    <t>*el primer caso que se debe trabajar es aquel que supone mayores riesgos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</si>
</sst>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28"/>
      <color rgb="FF003366"/>
      <name val="Arial"/>
      <family val="2"/>
    </font>
    <font>
      <b/>
      <sz val="28"/>
      <color rgb="FFFF3300"/>
      <name val="Arial"/>
      <family val="2"/>
    </font>
    <font>
      <b/>
      <sz val="32"/>
      <color rgb="FF003366"/>
      <name val="Arial"/>
      <family val="2"/>
    </font>
    <font>
      <b/>
      <sz val="32"/>
      <color rgb="FFFF33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Fill="1" applyBorder="1"/>
    <xf numFmtId="0" fontId="1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vertical="center" readingOrder="1"/>
    </xf>
    <xf numFmtId="2" fontId="0" fillId="0" borderId="0" xfId="0" applyNumberFormat="1"/>
    <xf numFmtId="9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7"/>
  <sheetViews>
    <sheetView tabSelected="1" topLeftCell="A64" workbookViewId="0">
      <selection activeCell="J87" sqref="J87"/>
    </sheetView>
  </sheetViews>
  <sheetFormatPr baseColWidth="10" defaultRowHeight="15" x14ac:dyDescent="0.25"/>
  <cols>
    <col min="3" max="3" width="16.42578125" customWidth="1"/>
    <col min="4" max="4" width="25.28515625" customWidth="1"/>
    <col min="5" max="5" width="16.140625" customWidth="1"/>
    <col min="7" max="7" width="13.7109375" customWidth="1"/>
  </cols>
  <sheetData>
    <row r="2" spans="1:5" x14ac:dyDescent="0.25">
      <c r="A2" t="s">
        <v>8</v>
      </c>
    </row>
    <row r="3" spans="1:5" x14ac:dyDescent="0.25">
      <c r="A3" t="s">
        <v>4</v>
      </c>
      <c r="E3" t="s">
        <v>2</v>
      </c>
    </row>
    <row r="4" spans="1:5" x14ac:dyDescent="0.25">
      <c r="B4" t="s">
        <v>0</v>
      </c>
      <c r="C4">
        <v>1</v>
      </c>
      <c r="D4" t="s">
        <v>1</v>
      </c>
      <c r="E4">
        <v>3</v>
      </c>
    </row>
    <row r="6" spans="1:5" x14ac:dyDescent="0.25">
      <c r="A6" t="s">
        <v>3</v>
      </c>
      <c r="B6" t="s">
        <v>5</v>
      </c>
      <c r="C6" t="s">
        <v>6</v>
      </c>
    </row>
    <row r="7" spans="1:5" x14ac:dyDescent="0.25">
      <c r="C7">
        <v>4</v>
      </c>
      <c r="D7" t="s">
        <v>7</v>
      </c>
      <c r="E7">
        <v>10</v>
      </c>
    </row>
    <row r="10" spans="1:5" x14ac:dyDescent="0.25">
      <c r="A10" t="s">
        <v>9</v>
      </c>
    </row>
    <row r="11" spans="1:5" x14ac:dyDescent="0.25">
      <c r="A11" t="s">
        <v>4</v>
      </c>
      <c r="E11" t="s">
        <v>2</v>
      </c>
    </row>
    <row r="12" spans="1:5" x14ac:dyDescent="0.25">
      <c r="B12" t="s">
        <v>0</v>
      </c>
      <c r="C12">
        <v>1</v>
      </c>
      <c r="D12" t="s">
        <v>1</v>
      </c>
      <c r="E12">
        <v>3</v>
      </c>
    </row>
    <row r="14" spans="1:5" x14ac:dyDescent="0.25">
      <c r="A14" t="s">
        <v>3</v>
      </c>
      <c r="B14" t="s">
        <v>5</v>
      </c>
      <c r="C14" t="s">
        <v>6</v>
      </c>
    </row>
    <row r="15" spans="1:5" x14ac:dyDescent="0.25">
      <c r="C15">
        <v>2</v>
      </c>
      <c r="D15" t="s">
        <v>10</v>
      </c>
      <c r="E15">
        <v>5</v>
      </c>
    </row>
    <row r="17" spans="1:7" x14ac:dyDescent="0.25">
      <c r="E17" s="1" t="s">
        <v>11</v>
      </c>
      <c r="F17" s="1">
        <f>SUM(E4:E15)</f>
        <v>21</v>
      </c>
    </row>
    <row r="19" spans="1:7" x14ac:dyDescent="0.25">
      <c r="D19" s="2" t="s">
        <v>12</v>
      </c>
      <c r="E19" s="2"/>
    </row>
    <row r="20" spans="1:7" x14ac:dyDescent="0.25">
      <c r="E20" t="s">
        <v>11</v>
      </c>
      <c r="F20">
        <v>600</v>
      </c>
    </row>
    <row r="21" spans="1:7" x14ac:dyDescent="0.25">
      <c r="A21" t="s">
        <v>13</v>
      </c>
      <c r="B21" s="2" t="s">
        <v>14</v>
      </c>
      <c r="C21" s="2"/>
    </row>
    <row r="22" spans="1:7" x14ac:dyDescent="0.25">
      <c r="B22" t="s">
        <v>15</v>
      </c>
    </row>
    <row r="23" spans="1:7" x14ac:dyDescent="0.25">
      <c r="C23" s="1" t="s">
        <v>16</v>
      </c>
      <c r="D23" s="1" t="s">
        <v>17</v>
      </c>
      <c r="E23" s="1" t="s">
        <v>18</v>
      </c>
      <c r="F23" s="1" t="s">
        <v>45</v>
      </c>
      <c r="G23" s="1" t="s">
        <v>46</v>
      </c>
    </row>
    <row r="24" spans="1:7" x14ac:dyDescent="0.25">
      <c r="C24" s="1" t="s">
        <v>19</v>
      </c>
      <c r="D24" s="1" t="s">
        <v>20</v>
      </c>
      <c r="E24" s="1">
        <v>2</v>
      </c>
      <c r="F24" s="1">
        <v>0</v>
      </c>
      <c r="G24" s="1">
        <f t="shared" ref="G24:G27" si="0">E24*F24</f>
        <v>0</v>
      </c>
    </row>
    <row r="25" spans="1:7" x14ac:dyDescent="0.25">
      <c r="C25" s="1" t="s">
        <v>21</v>
      </c>
      <c r="D25" s="1" t="s">
        <v>22</v>
      </c>
      <c r="E25" s="1">
        <v>2</v>
      </c>
      <c r="F25" s="1">
        <v>0</v>
      </c>
      <c r="G25" s="1">
        <f t="shared" si="0"/>
        <v>0</v>
      </c>
    </row>
    <row r="26" spans="1:7" x14ac:dyDescent="0.25">
      <c r="C26" s="1" t="s">
        <v>23</v>
      </c>
      <c r="D26" s="1" t="s">
        <v>24</v>
      </c>
      <c r="E26" s="1">
        <v>1</v>
      </c>
      <c r="F26" s="1">
        <v>0</v>
      </c>
      <c r="G26" s="1">
        <f t="shared" si="0"/>
        <v>0</v>
      </c>
    </row>
    <row r="27" spans="1:7" x14ac:dyDescent="0.25">
      <c r="C27" s="1" t="s">
        <v>25</v>
      </c>
      <c r="D27" s="1" t="s">
        <v>26</v>
      </c>
      <c r="E27" s="1">
        <v>1</v>
      </c>
      <c r="F27" s="1">
        <v>0</v>
      </c>
      <c r="G27" s="1">
        <f t="shared" si="0"/>
        <v>0</v>
      </c>
    </row>
    <row r="28" spans="1:7" x14ac:dyDescent="0.25">
      <c r="C28" s="1" t="s">
        <v>27</v>
      </c>
      <c r="D28" s="1" t="s">
        <v>28</v>
      </c>
      <c r="E28" s="1">
        <v>1</v>
      </c>
      <c r="F28" s="1">
        <v>5</v>
      </c>
      <c r="G28" s="1">
        <f>E28*F28</f>
        <v>5</v>
      </c>
    </row>
    <row r="29" spans="1:7" x14ac:dyDescent="0.25">
      <c r="C29" s="1" t="s">
        <v>29</v>
      </c>
      <c r="D29" s="1" t="s">
        <v>30</v>
      </c>
      <c r="E29" s="1">
        <v>0.5</v>
      </c>
      <c r="F29" s="1">
        <v>0</v>
      </c>
      <c r="G29" s="1">
        <f t="shared" ref="G29:G36" si="1">E29*F29</f>
        <v>0</v>
      </c>
    </row>
    <row r="30" spans="1:7" x14ac:dyDescent="0.25">
      <c r="C30" s="1" t="s">
        <v>31</v>
      </c>
      <c r="D30" s="1" t="s">
        <v>32</v>
      </c>
      <c r="E30" s="1">
        <v>0.5</v>
      </c>
      <c r="F30" s="1">
        <v>0</v>
      </c>
      <c r="G30" s="1">
        <f t="shared" si="1"/>
        <v>0</v>
      </c>
    </row>
    <row r="31" spans="1:7" x14ac:dyDescent="0.25">
      <c r="C31" s="1" t="s">
        <v>33</v>
      </c>
      <c r="D31" s="1" t="s">
        <v>34</v>
      </c>
      <c r="E31" s="1">
        <v>2</v>
      </c>
      <c r="F31" s="1">
        <v>0</v>
      </c>
      <c r="G31" s="1">
        <f t="shared" si="1"/>
        <v>0</v>
      </c>
    </row>
    <row r="32" spans="1:7" x14ac:dyDescent="0.25">
      <c r="C32" s="1" t="s">
        <v>35</v>
      </c>
      <c r="D32" s="1" t="s">
        <v>36</v>
      </c>
      <c r="E32" s="1">
        <v>1</v>
      </c>
      <c r="F32" s="1">
        <v>0</v>
      </c>
      <c r="G32" s="1">
        <f t="shared" si="1"/>
        <v>0</v>
      </c>
    </row>
    <row r="33" spans="2:7" x14ac:dyDescent="0.25">
      <c r="C33" s="1" t="s">
        <v>37</v>
      </c>
      <c r="D33" s="1" t="s">
        <v>38</v>
      </c>
      <c r="E33" s="1">
        <v>1</v>
      </c>
      <c r="F33" s="1">
        <v>5</v>
      </c>
      <c r="G33" s="1">
        <f t="shared" si="1"/>
        <v>5</v>
      </c>
    </row>
    <row r="34" spans="2:7" x14ac:dyDescent="0.25">
      <c r="C34" s="1" t="s">
        <v>39</v>
      </c>
      <c r="D34" s="1" t="s">
        <v>40</v>
      </c>
      <c r="E34" s="1">
        <v>1</v>
      </c>
      <c r="F34" s="1">
        <v>0</v>
      </c>
      <c r="G34" s="1">
        <f t="shared" si="1"/>
        <v>0</v>
      </c>
    </row>
    <row r="35" spans="2:7" x14ac:dyDescent="0.25">
      <c r="C35" s="1" t="s">
        <v>41</v>
      </c>
      <c r="D35" s="1" t="s">
        <v>42</v>
      </c>
      <c r="E35" s="1">
        <v>1</v>
      </c>
      <c r="F35" s="1">
        <v>0</v>
      </c>
      <c r="G35" s="1">
        <f t="shared" si="1"/>
        <v>0</v>
      </c>
    </row>
    <row r="36" spans="2:7" x14ac:dyDescent="0.25">
      <c r="C36" s="1" t="s">
        <v>43</v>
      </c>
      <c r="D36" s="1" t="s">
        <v>44</v>
      </c>
      <c r="E36" s="1">
        <v>1</v>
      </c>
      <c r="F36" s="1">
        <v>0</v>
      </c>
      <c r="G36" s="1">
        <f t="shared" si="1"/>
        <v>0</v>
      </c>
    </row>
    <row r="37" spans="2:7" x14ac:dyDescent="0.25">
      <c r="F37" t="s">
        <v>47</v>
      </c>
      <c r="G37" s="3">
        <f>SUM(G24:G36)</f>
        <v>10</v>
      </c>
    </row>
    <row r="38" spans="2:7" x14ac:dyDescent="0.25">
      <c r="F38" t="s">
        <v>15</v>
      </c>
      <c r="G38" s="3">
        <f>0.6+0.01*G37</f>
        <v>0.7</v>
      </c>
    </row>
    <row r="40" spans="2:7" ht="35.25" x14ac:dyDescent="0.25">
      <c r="B40" t="s">
        <v>65</v>
      </c>
      <c r="E40" s="4" t="s">
        <v>48</v>
      </c>
    </row>
    <row r="41" spans="2:7" x14ac:dyDescent="0.25">
      <c r="C41" s="1" t="s">
        <v>16</v>
      </c>
      <c r="D41" s="1" t="s">
        <v>17</v>
      </c>
      <c r="E41" s="1" t="s">
        <v>18</v>
      </c>
      <c r="F41" s="1" t="s">
        <v>45</v>
      </c>
      <c r="G41" s="1" t="s">
        <v>46</v>
      </c>
    </row>
    <row r="42" spans="2:7" x14ac:dyDescent="0.25">
      <c r="C42" s="1" t="s">
        <v>49</v>
      </c>
      <c r="D42" s="1" t="s">
        <v>50</v>
      </c>
      <c r="E42" s="1">
        <v>1.5</v>
      </c>
      <c r="F42" s="1">
        <v>2</v>
      </c>
      <c r="G42" s="1">
        <f>E42*F42</f>
        <v>3</v>
      </c>
    </row>
    <row r="43" spans="2:7" x14ac:dyDescent="0.25">
      <c r="C43" s="1" t="s">
        <v>51</v>
      </c>
      <c r="D43" s="1" t="s">
        <v>52</v>
      </c>
      <c r="E43" s="1">
        <v>0.5</v>
      </c>
      <c r="F43" s="1">
        <v>0</v>
      </c>
      <c r="G43" s="1">
        <f t="shared" ref="G43:G49" si="2">E43*F43</f>
        <v>0</v>
      </c>
    </row>
    <row r="44" spans="2:7" x14ac:dyDescent="0.25">
      <c r="C44" s="1" t="s">
        <v>53</v>
      </c>
      <c r="D44" s="1" t="s">
        <v>54</v>
      </c>
      <c r="E44" s="1">
        <v>1</v>
      </c>
      <c r="F44" s="1">
        <v>3</v>
      </c>
      <c r="G44" s="1">
        <f t="shared" si="2"/>
        <v>3</v>
      </c>
    </row>
    <row r="45" spans="2:7" x14ac:dyDescent="0.25">
      <c r="C45" s="1" t="s">
        <v>55</v>
      </c>
      <c r="D45" s="1" t="s">
        <v>56</v>
      </c>
      <c r="E45" s="1">
        <v>0.5</v>
      </c>
      <c r="F45" s="1">
        <v>5</v>
      </c>
      <c r="G45" s="1">
        <f t="shared" si="2"/>
        <v>2.5</v>
      </c>
    </row>
    <row r="46" spans="2:7" x14ac:dyDescent="0.25">
      <c r="C46" s="1" t="s">
        <v>57</v>
      </c>
      <c r="D46" s="1" t="s">
        <v>58</v>
      </c>
      <c r="E46" s="1">
        <v>1</v>
      </c>
      <c r="F46" s="1">
        <v>0</v>
      </c>
      <c r="G46" s="1">
        <f t="shared" si="2"/>
        <v>0</v>
      </c>
    </row>
    <row r="47" spans="2:7" x14ac:dyDescent="0.25">
      <c r="C47" s="1" t="s">
        <v>59</v>
      </c>
      <c r="D47" s="1" t="s">
        <v>60</v>
      </c>
      <c r="E47" s="1">
        <v>2</v>
      </c>
      <c r="F47" s="1">
        <v>0</v>
      </c>
      <c r="G47" s="1">
        <f t="shared" si="2"/>
        <v>0</v>
      </c>
    </row>
    <row r="48" spans="2:7" x14ac:dyDescent="0.25">
      <c r="C48" s="1" t="s">
        <v>61</v>
      </c>
      <c r="D48" s="1" t="s">
        <v>62</v>
      </c>
      <c r="E48" s="1">
        <v>-1</v>
      </c>
      <c r="F48" s="1">
        <v>0</v>
      </c>
      <c r="G48" s="1">
        <f t="shared" si="2"/>
        <v>0</v>
      </c>
    </row>
    <row r="49" spans="1:8" x14ac:dyDescent="0.25">
      <c r="C49" s="1" t="s">
        <v>63</v>
      </c>
      <c r="D49" s="1" t="s">
        <v>64</v>
      </c>
      <c r="E49" s="1">
        <v>-2</v>
      </c>
      <c r="F49" s="1">
        <v>0</v>
      </c>
      <c r="G49" s="1">
        <f t="shared" si="2"/>
        <v>0</v>
      </c>
    </row>
    <row r="50" spans="1:8" x14ac:dyDescent="0.25">
      <c r="F50" t="s">
        <v>66</v>
      </c>
      <c r="G50" s="3">
        <f>SUM(G42:G49)</f>
        <v>8.5</v>
      </c>
    </row>
    <row r="51" spans="1:8" x14ac:dyDescent="0.25">
      <c r="F51" t="s">
        <v>65</v>
      </c>
      <c r="G51" s="3">
        <f>1.4-0.03*G50</f>
        <v>1.145</v>
      </c>
    </row>
    <row r="54" spans="1:8" ht="41.25" x14ac:dyDescent="0.25">
      <c r="F54" s="5" t="s">
        <v>67</v>
      </c>
    </row>
    <row r="56" spans="1:8" ht="41.25" x14ac:dyDescent="0.25">
      <c r="E56" s="5" t="s">
        <v>69</v>
      </c>
    </row>
    <row r="58" spans="1:8" x14ac:dyDescent="0.25">
      <c r="F58" t="s">
        <v>68</v>
      </c>
      <c r="G58">
        <f>F20*G38*G51</f>
        <v>480.90000000000003</v>
      </c>
    </row>
    <row r="60" spans="1:8" x14ac:dyDescent="0.25">
      <c r="F60" t="s">
        <v>70</v>
      </c>
      <c r="G60">
        <f>G58</f>
        <v>480.90000000000003</v>
      </c>
    </row>
    <row r="62" spans="1:8" x14ac:dyDescent="0.25">
      <c r="A62" t="s">
        <v>71</v>
      </c>
      <c r="D62" t="s">
        <v>73</v>
      </c>
      <c r="F62" t="s">
        <v>72</v>
      </c>
      <c r="G62">
        <f>10*G60</f>
        <v>4809</v>
      </c>
      <c r="H62" t="s">
        <v>74</v>
      </c>
    </row>
    <row r="63" spans="1:8" x14ac:dyDescent="0.25">
      <c r="G63">
        <f>8*20</f>
        <v>160</v>
      </c>
    </row>
    <row r="64" spans="1:8" x14ac:dyDescent="0.25">
      <c r="G64">
        <f>G62/G63</f>
        <v>30.056249999999999</v>
      </c>
      <c r="H64" t="s">
        <v>79</v>
      </c>
    </row>
    <row r="70" spans="1:10" x14ac:dyDescent="0.25">
      <c r="A70" t="s">
        <v>75</v>
      </c>
    </row>
    <row r="71" spans="1:10" x14ac:dyDescent="0.25">
      <c r="B71" t="s">
        <v>76</v>
      </c>
      <c r="C71">
        <v>2.5</v>
      </c>
      <c r="F71" t="s">
        <v>78</v>
      </c>
      <c r="G71" s="6">
        <f>C71*G64^C72</f>
        <v>9.1107730937267171</v>
      </c>
      <c r="H71" t="s">
        <v>80</v>
      </c>
    </row>
    <row r="72" spans="1:10" x14ac:dyDescent="0.25">
      <c r="B72" t="s">
        <v>77</v>
      </c>
      <c r="C72">
        <v>0.38</v>
      </c>
      <c r="G72" s="6">
        <f>G64/G71</f>
        <v>3.2989790976899016</v>
      </c>
      <c r="H72" t="s">
        <v>81</v>
      </c>
    </row>
    <row r="74" spans="1:10" x14ac:dyDescent="0.25">
      <c r="E74" t="s">
        <v>92</v>
      </c>
      <c r="G74" s="6">
        <f>0.75*G71</f>
        <v>6.8330798202950378</v>
      </c>
      <c r="H74" t="s">
        <v>80</v>
      </c>
      <c r="J74" t="s">
        <v>84</v>
      </c>
    </row>
    <row r="75" spans="1:10" x14ac:dyDescent="0.25">
      <c r="G75" s="6">
        <f>G64/G74</f>
        <v>4.3986387969198688</v>
      </c>
      <c r="H75" t="s">
        <v>81</v>
      </c>
    </row>
    <row r="77" spans="1:10" x14ac:dyDescent="0.25">
      <c r="F77" t="s">
        <v>82</v>
      </c>
      <c r="G77">
        <f>G64*F78</f>
        <v>24045</v>
      </c>
      <c r="H77" t="s">
        <v>83</v>
      </c>
    </row>
    <row r="78" spans="1:10" x14ac:dyDescent="0.25">
      <c r="F78">
        <v>800</v>
      </c>
    </row>
    <row r="81" spans="2:10" x14ac:dyDescent="0.25">
      <c r="B81" s="1"/>
      <c r="C81" s="1" t="s">
        <v>85</v>
      </c>
      <c r="D81" s="1" t="s">
        <v>86</v>
      </c>
      <c r="E81" s="1" t="s">
        <v>87</v>
      </c>
      <c r="F81" s="1" t="s">
        <v>88</v>
      </c>
    </row>
    <row r="82" spans="2:10" x14ac:dyDescent="0.25">
      <c r="B82" s="1" t="s">
        <v>89</v>
      </c>
      <c r="C82" s="7">
        <v>0.05</v>
      </c>
      <c r="D82" s="7">
        <v>0.2</v>
      </c>
      <c r="E82" s="7">
        <v>0.65</v>
      </c>
      <c r="F82" s="7">
        <v>0.1</v>
      </c>
    </row>
    <row r="83" spans="2:10" x14ac:dyDescent="0.25">
      <c r="B83" s="1" t="s">
        <v>90</v>
      </c>
      <c r="C83" s="7">
        <v>0.1</v>
      </c>
      <c r="D83" s="7">
        <v>0.3</v>
      </c>
      <c r="E83" s="7">
        <v>0.5</v>
      </c>
      <c r="F83" s="7">
        <v>0.1</v>
      </c>
    </row>
    <row r="84" spans="2:10" x14ac:dyDescent="0.25">
      <c r="B84" s="1"/>
      <c r="C84" s="1"/>
      <c r="D84" s="1"/>
      <c r="E84" s="1"/>
      <c r="F84" s="1"/>
    </row>
    <row r="85" spans="2:10" x14ac:dyDescent="0.25">
      <c r="B85" s="1" t="s">
        <v>72</v>
      </c>
      <c r="C85" s="8">
        <f>C82*$G$64</f>
        <v>1.5028125000000001</v>
      </c>
      <c r="D85" s="8">
        <f t="shared" ref="D85:F85" si="3">D82*$G$64</f>
        <v>6.0112500000000004</v>
      </c>
      <c r="E85" s="8">
        <f t="shared" si="3"/>
        <v>19.536562499999999</v>
      </c>
      <c r="F85" s="8">
        <f t="shared" si="3"/>
        <v>3.0056250000000002</v>
      </c>
      <c r="G85" s="6">
        <f>SUM(C85:F85)</f>
        <v>30.056249999999999</v>
      </c>
    </row>
    <row r="86" spans="2:10" x14ac:dyDescent="0.25">
      <c r="B86" s="1" t="s">
        <v>78</v>
      </c>
      <c r="C86" s="8">
        <f>C83*$G$71</f>
        <v>0.91107730937267173</v>
      </c>
      <c r="D86" s="8">
        <f t="shared" ref="D86:F86" si="4">D83*$G$71</f>
        <v>2.7332319281180149</v>
      </c>
      <c r="E86" s="8">
        <f t="shared" si="4"/>
        <v>4.5553865468633585</v>
      </c>
      <c r="F86" s="8">
        <f t="shared" si="4"/>
        <v>0.91107730937267173</v>
      </c>
      <c r="G86" s="6">
        <f>SUM(C86:F86)</f>
        <v>9.1107730937267171</v>
      </c>
    </row>
    <row r="87" spans="2:10" x14ac:dyDescent="0.25">
      <c r="B87" s="1" t="s">
        <v>91</v>
      </c>
      <c r="C87" s="1">
        <f>$F$78*C85</f>
        <v>1202.25</v>
      </c>
      <c r="D87" s="1">
        <f t="shared" ref="D87:F87" si="5">$F$78*D85</f>
        <v>4809</v>
      </c>
      <c r="E87" s="1">
        <f t="shared" si="5"/>
        <v>15629.249999999998</v>
      </c>
      <c r="F87" s="1">
        <f t="shared" si="5"/>
        <v>2404.5</v>
      </c>
      <c r="G87">
        <f>SUM(C87:F87)</f>
        <v>24045</v>
      </c>
      <c r="J87" t="s">
        <v>93</v>
      </c>
    </row>
  </sheetData>
  <mergeCells count="2">
    <mergeCell ref="D19:E19"/>
    <mergeCell ref="B21:C2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2023-09-20T21:25:55Z</dcterms:created>
  <dcterms:modified xsi:type="dcterms:W3CDTF">2023-09-20T22:31:32Z</dcterms:modified>
</cp:coreProperties>
</file>